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mc:AlternateContent xmlns:mc="http://schemas.openxmlformats.org/markup-compatibility/2006">
    <mc:Choice Requires="x15">
      <x15ac:absPath xmlns:x15ac="http://schemas.microsoft.com/office/spreadsheetml/2010/11/ac" url="C:\Users\HenrikBolle_6nla0e3\Downloads\"/>
    </mc:Choice>
  </mc:AlternateContent>
  <xr:revisionPtr revIDLastSave="0" documentId="13_ncr:1_{BE71ECCD-682E-421C-BF8E-00085F5E930B}" xr6:coauthVersionLast="47" xr6:coauthVersionMax="47" xr10:uidLastSave="{00000000-0000-0000-0000-000000000000}"/>
  <bookViews>
    <workbookView xWindow="-110" yWindow="-110" windowWidth="19420" windowHeight="10300" firstSheet="6" activeTab="9" xr2:uid="{00000000-000D-0000-FFFF-FFFF00000000}"/>
  </bookViews>
  <sheets>
    <sheet name="Sheet1" sheetId="1" state="hidden" r:id="rId1"/>
    <sheet name="Data" sheetId="2" state="hidden" r:id="rId2"/>
    <sheet name="DataFixed" sheetId="3" state="hidden" r:id="rId3"/>
    <sheet name="Overview" sheetId="9" r:id="rId4"/>
    <sheet name="ML &amp; TF Country risk" sheetId="6" r:id="rId5"/>
    <sheet name="ML &amp; TF New country risk" sheetId="12" r:id="rId6"/>
    <sheet name="Sanction Country risk" sheetId="13" r:id="rId7"/>
    <sheet name="Sanction New country risk" sheetId="14" r:id="rId8"/>
    <sheet name="Risk scores" sheetId="10" r:id="rId9"/>
    <sheet name="Raw Data" sheetId="11" r:id="rId10"/>
    <sheet name="WeightsAndValues" sheetId="4" state="hidden" r:id="rId11"/>
    <sheet name="Thresholds" sheetId="5" state="hidden" r:id="rId12"/>
  </sheets>
  <definedNames>
    <definedName name="_xlnm._FilterDatabase" localSheetId="1" hidden="1">Data!$A$1:$N$253</definedName>
    <definedName name="_xlnm._FilterDatabase" localSheetId="2" hidden="1">DataFixed!$A$1:$Z$253</definedName>
    <definedName name="_xlnm._FilterDatabase" localSheetId="4" hidden="1">'ML &amp; TF Country risk'!$A$2:$L$143</definedName>
    <definedName name="_xlnm._FilterDatabase" localSheetId="5" hidden="1">'ML &amp; TF New country risk'!$A$1:$L$9</definedName>
    <definedName name="_xlnm._FilterDatabase" localSheetId="9" hidden="1">'Raw Data'!$A$1:$Q$144</definedName>
    <definedName name="_xlnm._FilterDatabase" localSheetId="8" hidden="1">'Risk scores'!$A$1:$F$1</definedName>
    <definedName name="_xlnm._FilterDatabase" localSheetId="6" hidden="1">'Sanction Country risk'!$A$2:$J$171</definedName>
    <definedName name="_xlnm._FilterDatabase" localSheetId="7" hidden="1">'Sanction New country risk'!$A$1:$J$59</definedName>
    <definedName name="_xlnm._FilterDatabase" localSheetId="0" hidden="1">Sheet1!$A$1:$Z$253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14" i="4" l="1"/>
  <c r="M3" i="3" s="1"/>
  <c r="M7" i="3"/>
  <c r="M8" i="3"/>
  <c r="M9" i="3"/>
  <c r="M10" i="3"/>
  <c r="M11" i="3"/>
  <c r="M12" i="3"/>
  <c r="M13" i="3"/>
  <c r="M14" i="3"/>
  <c r="M15" i="3"/>
  <c r="M16" i="3"/>
  <c r="M17" i="3"/>
  <c r="M18" i="3"/>
  <c r="M19" i="3"/>
  <c r="M20" i="3"/>
  <c r="M21" i="3"/>
  <c r="M22" i="3"/>
  <c r="M23" i="3"/>
  <c r="M24" i="3"/>
  <c r="M25" i="3"/>
  <c r="M26" i="3"/>
  <c r="M27" i="3"/>
  <c r="M28" i="3"/>
  <c r="M29" i="3"/>
  <c r="M30" i="3"/>
  <c r="M31" i="3"/>
  <c r="M32" i="3"/>
  <c r="M33" i="3"/>
  <c r="M34" i="3"/>
  <c r="M35" i="3"/>
  <c r="M36" i="3"/>
  <c r="M37" i="3"/>
  <c r="M38" i="3"/>
  <c r="M39" i="3"/>
  <c r="M40" i="3"/>
  <c r="M41" i="3"/>
  <c r="M42" i="3"/>
  <c r="M43" i="3"/>
  <c r="M44" i="3"/>
  <c r="M45" i="3"/>
  <c r="M46" i="3"/>
  <c r="M47" i="3"/>
  <c r="M48" i="3"/>
  <c r="M49" i="3"/>
  <c r="M50" i="3"/>
  <c r="M51" i="3"/>
  <c r="M52" i="3"/>
  <c r="M53" i="3"/>
  <c r="M54" i="3"/>
  <c r="M55" i="3"/>
  <c r="M56" i="3"/>
  <c r="M57" i="3"/>
  <c r="M58" i="3"/>
  <c r="M59" i="3"/>
  <c r="M60" i="3"/>
  <c r="M61" i="3"/>
  <c r="M62" i="3"/>
  <c r="M63" i="3"/>
  <c r="M64" i="3"/>
  <c r="M65" i="3"/>
  <c r="M66" i="3"/>
  <c r="M67" i="3"/>
  <c r="M68" i="3"/>
  <c r="M69" i="3"/>
  <c r="M70" i="3"/>
  <c r="M71" i="3"/>
  <c r="M72" i="3"/>
  <c r="M73" i="3"/>
  <c r="M74" i="3"/>
  <c r="M75" i="3"/>
  <c r="M76" i="3"/>
  <c r="M77" i="3"/>
  <c r="M78" i="3"/>
  <c r="M79" i="3"/>
  <c r="M80" i="3"/>
  <c r="M81" i="3"/>
  <c r="M82" i="3"/>
  <c r="M83" i="3"/>
  <c r="M84" i="3"/>
  <c r="M85" i="3"/>
  <c r="M86" i="3"/>
  <c r="M87" i="3"/>
  <c r="M88" i="3"/>
  <c r="M89" i="3"/>
  <c r="M90" i="3"/>
  <c r="M91" i="3"/>
  <c r="M92" i="3"/>
  <c r="M93" i="3"/>
  <c r="M94" i="3"/>
  <c r="M95" i="3"/>
  <c r="M96" i="3"/>
  <c r="M97" i="3"/>
  <c r="M98" i="3"/>
  <c r="M99" i="3"/>
  <c r="M100" i="3"/>
  <c r="M101" i="3"/>
  <c r="M102" i="3"/>
  <c r="M103" i="3"/>
  <c r="M104" i="3"/>
  <c r="M105" i="3"/>
  <c r="M106" i="3"/>
  <c r="M107" i="3"/>
  <c r="M108" i="3"/>
  <c r="M109" i="3"/>
  <c r="M110" i="3"/>
  <c r="M111" i="3"/>
  <c r="M112" i="3"/>
  <c r="M113" i="3"/>
  <c r="M114" i="3"/>
  <c r="M115" i="3"/>
  <c r="M116" i="3"/>
  <c r="M117" i="3"/>
  <c r="M118" i="3"/>
  <c r="M119" i="3"/>
  <c r="M120" i="3"/>
  <c r="M121" i="3"/>
  <c r="M122" i="3"/>
  <c r="M123" i="3"/>
  <c r="M124" i="3"/>
  <c r="M125" i="3"/>
  <c r="M126" i="3"/>
  <c r="M127" i="3"/>
  <c r="M128" i="3"/>
  <c r="M129" i="3"/>
  <c r="M130" i="3"/>
  <c r="M131" i="3"/>
  <c r="M132" i="3"/>
  <c r="M133" i="3"/>
  <c r="M134" i="3"/>
  <c r="M135" i="3"/>
  <c r="M136" i="3"/>
  <c r="M137" i="3"/>
  <c r="M138" i="3"/>
  <c r="M139" i="3"/>
  <c r="M140" i="3"/>
  <c r="M141" i="3"/>
  <c r="M142" i="3"/>
  <c r="M143" i="3"/>
  <c r="M144" i="3"/>
  <c r="M145" i="3"/>
  <c r="M146" i="3"/>
  <c r="M147" i="3"/>
  <c r="M148" i="3"/>
  <c r="M149" i="3"/>
  <c r="M150" i="3"/>
  <c r="M151" i="3"/>
  <c r="M152" i="3"/>
  <c r="M153" i="3"/>
  <c r="M154" i="3"/>
  <c r="M155" i="3"/>
  <c r="M156" i="3"/>
  <c r="M157" i="3"/>
  <c r="M158" i="3"/>
  <c r="M159" i="3"/>
  <c r="M160" i="3"/>
  <c r="M161" i="3"/>
  <c r="M162" i="3"/>
  <c r="M163" i="3"/>
  <c r="M164" i="3"/>
  <c r="M165" i="3"/>
  <c r="M166" i="3"/>
  <c r="M167" i="3"/>
  <c r="M168" i="3"/>
  <c r="M169" i="3"/>
  <c r="M170" i="3"/>
  <c r="M171" i="3"/>
  <c r="M172" i="3"/>
  <c r="M173" i="3"/>
  <c r="M174" i="3"/>
  <c r="M175" i="3"/>
  <c r="M176" i="3"/>
  <c r="M177" i="3"/>
  <c r="M178" i="3"/>
  <c r="M179" i="3"/>
  <c r="M180" i="3"/>
  <c r="M181" i="3"/>
  <c r="M182" i="3"/>
  <c r="M183" i="3"/>
  <c r="M184" i="3"/>
  <c r="M185" i="3"/>
  <c r="M186" i="3"/>
  <c r="M187" i="3"/>
  <c r="M188" i="3"/>
  <c r="M189" i="3"/>
  <c r="M190" i="3"/>
  <c r="M191" i="3"/>
  <c r="M192" i="3"/>
  <c r="M193" i="3"/>
  <c r="M194" i="3"/>
  <c r="M195" i="3"/>
  <c r="M196" i="3"/>
  <c r="M197" i="3"/>
  <c r="M198" i="3"/>
  <c r="M199" i="3"/>
  <c r="M200" i="3"/>
  <c r="M201" i="3"/>
  <c r="M202" i="3"/>
  <c r="M203" i="3"/>
  <c r="M204" i="3"/>
  <c r="M205" i="3"/>
  <c r="M206" i="3"/>
  <c r="M207" i="3"/>
  <c r="M208" i="3"/>
  <c r="M209" i="3"/>
  <c r="M210" i="3"/>
  <c r="M211" i="3"/>
  <c r="M212" i="3"/>
  <c r="M213" i="3"/>
  <c r="M214" i="3"/>
  <c r="M215" i="3"/>
  <c r="M216" i="3"/>
  <c r="M217" i="3"/>
  <c r="M218" i="3"/>
  <c r="M219" i="3"/>
  <c r="M220" i="3"/>
  <c r="M221" i="3"/>
  <c r="M222" i="3"/>
  <c r="M223" i="3"/>
  <c r="M224" i="3"/>
  <c r="M225" i="3"/>
  <c r="M226" i="3"/>
  <c r="M227" i="3"/>
  <c r="M228" i="3"/>
  <c r="M229" i="3"/>
  <c r="M230" i="3"/>
  <c r="M231" i="3"/>
  <c r="M232" i="3"/>
  <c r="M233" i="3"/>
  <c r="M234" i="3"/>
  <c r="M235" i="3"/>
  <c r="M236" i="3"/>
  <c r="M237" i="3"/>
  <c r="M238" i="3"/>
  <c r="M239" i="3"/>
  <c r="M240" i="3"/>
  <c r="M241" i="3"/>
  <c r="M242" i="3"/>
  <c r="M243" i="3"/>
  <c r="M244" i="3"/>
  <c r="M245" i="3"/>
  <c r="M246" i="3"/>
  <c r="M247" i="3"/>
  <c r="M248" i="3"/>
  <c r="M249" i="3"/>
  <c r="M250" i="3"/>
  <c r="M251" i="3"/>
  <c r="M252" i="3"/>
  <c r="M253" i="3"/>
  <c r="M2" i="3"/>
  <c r="E12" i="4"/>
  <c r="L5" i="3" s="1"/>
  <c r="L3" i="3"/>
  <c r="L4" i="3"/>
  <c r="L7" i="3"/>
  <c r="L8" i="3"/>
  <c r="L9" i="3"/>
  <c r="L10" i="3"/>
  <c r="L11" i="3"/>
  <c r="L12" i="3"/>
  <c r="L15" i="3"/>
  <c r="L16" i="3"/>
  <c r="L17" i="3"/>
  <c r="L18" i="3"/>
  <c r="L19" i="3"/>
  <c r="L20" i="3"/>
  <c r="L23" i="3"/>
  <c r="L24" i="3"/>
  <c r="L25" i="3"/>
  <c r="L26" i="3"/>
  <c r="L27" i="3"/>
  <c r="L28" i="3"/>
  <c r="L31" i="3"/>
  <c r="L32" i="3"/>
  <c r="L33" i="3"/>
  <c r="L34" i="3"/>
  <c r="L35" i="3"/>
  <c r="L36" i="3"/>
  <c r="L39" i="3"/>
  <c r="L40" i="3"/>
  <c r="L41" i="3"/>
  <c r="L42" i="3"/>
  <c r="L43" i="3"/>
  <c r="L44" i="3"/>
  <c r="L47" i="3"/>
  <c r="L48" i="3"/>
  <c r="L49" i="3"/>
  <c r="L50" i="3"/>
  <c r="L51" i="3"/>
  <c r="L52" i="3"/>
  <c r="L55" i="3"/>
  <c r="L56" i="3"/>
  <c r="L57" i="3"/>
  <c r="L58" i="3"/>
  <c r="L59" i="3"/>
  <c r="L60" i="3"/>
  <c r="L63" i="3"/>
  <c r="L64" i="3"/>
  <c r="L65" i="3"/>
  <c r="L66" i="3"/>
  <c r="L67" i="3"/>
  <c r="L68" i="3"/>
  <c r="L71" i="3"/>
  <c r="L72" i="3"/>
  <c r="L73" i="3"/>
  <c r="L74" i="3"/>
  <c r="L75" i="3"/>
  <c r="L76" i="3"/>
  <c r="L79" i="3"/>
  <c r="L80" i="3"/>
  <c r="L81" i="3"/>
  <c r="L82" i="3"/>
  <c r="L83" i="3"/>
  <c r="L84" i="3"/>
  <c r="L87" i="3"/>
  <c r="L88" i="3"/>
  <c r="L89" i="3"/>
  <c r="L90" i="3"/>
  <c r="L91" i="3"/>
  <c r="L92" i="3"/>
  <c r="L95" i="3"/>
  <c r="L96" i="3"/>
  <c r="L97" i="3"/>
  <c r="L98" i="3"/>
  <c r="L99" i="3"/>
  <c r="L100" i="3"/>
  <c r="L103" i="3"/>
  <c r="L104" i="3"/>
  <c r="L105" i="3"/>
  <c r="L106" i="3"/>
  <c r="L107" i="3"/>
  <c r="L108" i="3"/>
  <c r="L111" i="3"/>
  <c r="L112" i="3"/>
  <c r="L113" i="3"/>
  <c r="L114" i="3"/>
  <c r="L115" i="3"/>
  <c r="L116" i="3"/>
  <c r="L119" i="3"/>
  <c r="L120" i="3"/>
  <c r="L121" i="3"/>
  <c r="L122" i="3"/>
  <c r="L123" i="3"/>
  <c r="L124" i="3"/>
  <c r="L127" i="3"/>
  <c r="L128" i="3"/>
  <c r="L129" i="3"/>
  <c r="L130" i="3"/>
  <c r="L131" i="3"/>
  <c r="L132" i="3"/>
  <c r="L135" i="3"/>
  <c r="L136" i="3"/>
  <c r="L137" i="3"/>
  <c r="L138" i="3"/>
  <c r="L139" i="3"/>
  <c r="L140" i="3"/>
  <c r="L143" i="3"/>
  <c r="L144" i="3"/>
  <c r="L145" i="3"/>
  <c r="L146" i="3"/>
  <c r="L147" i="3"/>
  <c r="L148" i="3"/>
  <c r="L150" i="3"/>
  <c r="L151" i="3"/>
  <c r="L152" i="3"/>
  <c r="L153" i="3"/>
  <c r="L154" i="3"/>
  <c r="L155" i="3"/>
  <c r="L156" i="3"/>
  <c r="L158" i="3"/>
  <c r="L159" i="3"/>
  <c r="L160" i="3"/>
  <c r="L161" i="3"/>
  <c r="L162" i="3"/>
  <c r="L163" i="3"/>
  <c r="L164" i="3"/>
  <c r="L166" i="3"/>
  <c r="L167" i="3"/>
  <c r="L168" i="3"/>
  <c r="L169" i="3"/>
  <c r="L170" i="3"/>
  <c r="L171" i="3"/>
  <c r="L172" i="3"/>
  <c r="L174" i="3"/>
  <c r="L175" i="3"/>
  <c r="L176" i="3"/>
  <c r="L177" i="3"/>
  <c r="L178" i="3"/>
  <c r="L179" i="3"/>
  <c r="L180" i="3"/>
  <c r="L182" i="3"/>
  <c r="L183" i="3"/>
  <c r="L184" i="3"/>
  <c r="L185" i="3"/>
  <c r="L186" i="3"/>
  <c r="L187" i="3"/>
  <c r="L188" i="3"/>
  <c r="L190" i="3"/>
  <c r="L191" i="3"/>
  <c r="L192" i="3"/>
  <c r="L193" i="3"/>
  <c r="L194" i="3"/>
  <c r="L195" i="3"/>
  <c r="L196" i="3"/>
  <c r="L198" i="3"/>
  <c r="L199" i="3"/>
  <c r="L200" i="3"/>
  <c r="L201" i="3"/>
  <c r="L202" i="3"/>
  <c r="L203" i="3"/>
  <c r="L204" i="3"/>
  <c r="L206" i="3"/>
  <c r="L207" i="3"/>
  <c r="L208" i="3"/>
  <c r="L209" i="3"/>
  <c r="L210" i="3"/>
  <c r="L211" i="3"/>
  <c r="L212" i="3"/>
  <c r="L214" i="3"/>
  <c r="L215" i="3"/>
  <c r="L216" i="3"/>
  <c r="L217" i="3"/>
  <c r="L218" i="3"/>
  <c r="L219" i="3"/>
  <c r="L220" i="3"/>
  <c r="L222" i="3"/>
  <c r="L223" i="3"/>
  <c r="L224" i="3"/>
  <c r="L225" i="3"/>
  <c r="L226" i="3"/>
  <c r="L227" i="3"/>
  <c r="L228" i="3"/>
  <c r="L230" i="3"/>
  <c r="L231" i="3"/>
  <c r="L232" i="3"/>
  <c r="L233" i="3"/>
  <c r="L234" i="3"/>
  <c r="L235" i="3"/>
  <c r="L236" i="3"/>
  <c r="L238" i="3"/>
  <c r="L239" i="3"/>
  <c r="L240" i="3"/>
  <c r="L241" i="3"/>
  <c r="L242" i="3"/>
  <c r="L243" i="3"/>
  <c r="L244" i="3"/>
  <c r="L246" i="3"/>
  <c r="L247" i="3"/>
  <c r="L248" i="3"/>
  <c r="L249" i="3"/>
  <c r="L250" i="3"/>
  <c r="L251" i="3"/>
  <c r="L252" i="3"/>
  <c r="L2" i="3"/>
  <c r="E13" i="4"/>
  <c r="E8" i="3" s="1"/>
  <c r="E3" i="3"/>
  <c r="E4" i="3"/>
  <c r="E7" i="3"/>
  <c r="E10" i="3"/>
  <c r="E11" i="3"/>
  <c r="E12" i="3"/>
  <c r="E15" i="3"/>
  <c r="E18" i="3"/>
  <c r="E19" i="3"/>
  <c r="E20" i="3"/>
  <c r="E23" i="3"/>
  <c r="E26" i="3"/>
  <c r="E27" i="3"/>
  <c r="E28" i="3"/>
  <c r="E31" i="3"/>
  <c r="E34" i="3"/>
  <c r="E35" i="3"/>
  <c r="E36" i="3"/>
  <c r="E39" i="3"/>
  <c r="E42" i="3"/>
  <c r="E43" i="3"/>
  <c r="E44" i="3"/>
  <c r="E47" i="3"/>
  <c r="E50" i="3"/>
  <c r="E51" i="3"/>
  <c r="E52" i="3"/>
  <c r="E55" i="3"/>
  <c r="E58" i="3"/>
  <c r="E59" i="3"/>
  <c r="E60" i="3"/>
  <c r="E63" i="3"/>
  <c r="E66" i="3"/>
  <c r="E67" i="3"/>
  <c r="E68" i="3"/>
  <c r="E71" i="3"/>
  <c r="E74" i="3"/>
  <c r="E75" i="3"/>
  <c r="E76" i="3"/>
  <c r="E79" i="3"/>
  <c r="E82" i="3"/>
  <c r="E83" i="3"/>
  <c r="E84" i="3"/>
  <c r="E87" i="3"/>
  <c r="E90" i="3"/>
  <c r="E91" i="3"/>
  <c r="E92" i="3"/>
  <c r="E95" i="3"/>
  <c r="E98" i="3"/>
  <c r="E99" i="3"/>
  <c r="E100" i="3"/>
  <c r="E103" i="3"/>
  <c r="E106" i="3"/>
  <c r="E107" i="3"/>
  <c r="E108" i="3"/>
  <c r="E111" i="3"/>
  <c r="E114" i="3"/>
  <c r="E115" i="3"/>
  <c r="E116" i="3"/>
  <c r="E119" i="3"/>
  <c r="E122" i="3"/>
  <c r="E123" i="3"/>
  <c r="E124" i="3"/>
  <c r="E127" i="3"/>
  <c r="E130" i="3"/>
  <c r="E131" i="3"/>
  <c r="E132" i="3"/>
  <c r="E135" i="3"/>
  <c r="E138" i="3"/>
  <c r="E139" i="3"/>
  <c r="E140" i="3"/>
  <c r="E143" i="3"/>
  <c r="E146" i="3"/>
  <c r="E147" i="3"/>
  <c r="E148" i="3"/>
  <c r="E151" i="3"/>
  <c r="E154" i="3"/>
  <c r="E155" i="3"/>
  <c r="E156" i="3"/>
  <c r="E159" i="3"/>
  <c r="E162" i="3"/>
  <c r="E163" i="3"/>
  <c r="E164" i="3"/>
  <c r="E167" i="3"/>
  <c r="E170" i="3"/>
  <c r="E171" i="3"/>
  <c r="E172" i="3"/>
  <c r="E175" i="3"/>
  <c r="E178" i="3"/>
  <c r="E179" i="3"/>
  <c r="E180" i="3"/>
  <c r="E183" i="3"/>
  <c r="E186" i="3"/>
  <c r="E187" i="3"/>
  <c r="E188" i="3"/>
  <c r="E191" i="3"/>
  <c r="E194" i="3"/>
  <c r="E195" i="3"/>
  <c r="E196" i="3"/>
  <c r="E199" i="3"/>
  <c r="E202" i="3"/>
  <c r="E203" i="3"/>
  <c r="E204" i="3"/>
  <c r="E207" i="3"/>
  <c r="E210" i="3"/>
  <c r="E211" i="3"/>
  <c r="E212" i="3"/>
  <c r="E215" i="3"/>
  <c r="E218" i="3"/>
  <c r="E219" i="3"/>
  <c r="E220" i="3"/>
  <c r="E223" i="3"/>
  <c r="E226" i="3"/>
  <c r="E227" i="3"/>
  <c r="E228" i="3"/>
  <c r="E231" i="3"/>
  <c r="E234" i="3"/>
  <c r="E235" i="3"/>
  <c r="E236" i="3"/>
  <c r="E239" i="3"/>
  <c r="E242" i="3"/>
  <c r="E243" i="3"/>
  <c r="E244" i="3"/>
  <c r="E247" i="3"/>
  <c r="E250" i="3"/>
  <c r="E251" i="3"/>
  <c r="E252" i="3"/>
  <c r="O3" i="2"/>
  <c r="O4" i="2"/>
  <c r="O5" i="2"/>
  <c r="O6" i="2"/>
  <c r="O7" i="2"/>
  <c r="O8" i="2"/>
  <c r="O9" i="2"/>
  <c r="O10" i="2"/>
  <c r="O11" i="2"/>
  <c r="O12" i="2"/>
  <c r="O13" i="2"/>
  <c r="O14" i="2"/>
  <c r="O15" i="2"/>
  <c r="O16" i="2"/>
  <c r="O17" i="2"/>
  <c r="O18" i="2"/>
  <c r="O19" i="2"/>
  <c r="O20" i="2"/>
  <c r="O21" i="2"/>
  <c r="O22" i="2"/>
  <c r="O23" i="2"/>
  <c r="O24" i="2"/>
  <c r="O25" i="2"/>
  <c r="O26" i="2"/>
  <c r="O27" i="2"/>
  <c r="O28" i="2"/>
  <c r="O29" i="2"/>
  <c r="O30" i="2"/>
  <c r="O31" i="2"/>
  <c r="O32" i="2"/>
  <c r="O33" i="2"/>
  <c r="O34" i="2"/>
  <c r="O35" i="2"/>
  <c r="O36" i="2"/>
  <c r="O37" i="2"/>
  <c r="O38" i="2"/>
  <c r="O39" i="2"/>
  <c r="O40" i="2"/>
  <c r="O41" i="2"/>
  <c r="O42" i="2"/>
  <c r="O43" i="2"/>
  <c r="O44" i="2"/>
  <c r="O45" i="2"/>
  <c r="O46" i="2"/>
  <c r="O47" i="2"/>
  <c r="O48" i="2"/>
  <c r="O49" i="2"/>
  <c r="O50" i="2"/>
  <c r="O51" i="2"/>
  <c r="O52" i="2"/>
  <c r="O53" i="2"/>
  <c r="O54" i="2"/>
  <c r="O55" i="2"/>
  <c r="O56" i="2"/>
  <c r="O57" i="2"/>
  <c r="O58" i="2"/>
  <c r="O59" i="2"/>
  <c r="O60" i="2"/>
  <c r="O61" i="2"/>
  <c r="O62" i="2"/>
  <c r="O63" i="2"/>
  <c r="O64" i="2"/>
  <c r="O65" i="2"/>
  <c r="O66" i="2"/>
  <c r="O67" i="2"/>
  <c r="O68" i="2"/>
  <c r="O69" i="2"/>
  <c r="O70" i="2"/>
  <c r="O71" i="2"/>
  <c r="O72" i="2"/>
  <c r="O73" i="2"/>
  <c r="O74" i="2"/>
  <c r="O75" i="2"/>
  <c r="O76" i="2"/>
  <c r="O77" i="2"/>
  <c r="O78" i="2"/>
  <c r="O79" i="2"/>
  <c r="O80" i="2"/>
  <c r="O81" i="2"/>
  <c r="O82" i="2"/>
  <c r="O83" i="2"/>
  <c r="O84" i="2"/>
  <c r="O85" i="2"/>
  <c r="O86" i="2"/>
  <c r="O87" i="2"/>
  <c r="O88" i="2"/>
  <c r="O89" i="2"/>
  <c r="O90" i="2"/>
  <c r="O91" i="2"/>
  <c r="O92" i="2"/>
  <c r="O93" i="2"/>
  <c r="O94" i="2"/>
  <c r="O95" i="2"/>
  <c r="O96" i="2"/>
  <c r="O97" i="2"/>
  <c r="O98" i="2"/>
  <c r="O99" i="2"/>
  <c r="O100" i="2"/>
  <c r="O101" i="2"/>
  <c r="O102" i="2"/>
  <c r="O103" i="2"/>
  <c r="O104" i="2"/>
  <c r="O105" i="2"/>
  <c r="O106" i="2"/>
  <c r="O107" i="2"/>
  <c r="O108" i="2"/>
  <c r="O109" i="2"/>
  <c r="O110" i="2"/>
  <c r="O111" i="2"/>
  <c r="O112" i="2"/>
  <c r="O113" i="2"/>
  <c r="O114" i="2"/>
  <c r="O115" i="2"/>
  <c r="O116" i="2"/>
  <c r="O117" i="2"/>
  <c r="O118" i="2"/>
  <c r="O119" i="2"/>
  <c r="O120" i="2"/>
  <c r="O121" i="2"/>
  <c r="O122" i="2"/>
  <c r="O123" i="2"/>
  <c r="O124" i="2"/>
  <c r="O125" i="2"/>
  <c r="O126" i="2"/>
  <c r="O127" i="2"/>
  <c r="O128" i="2"/>
  <c r="O129" i="2"/>
  <c r="O130" i="2"/>
  <c r="O131" i="2"/>
  <c r="O132" i="2"/>
  <c r="O133" i="2"/>
  <c r="O134" i="2"/>
  <c r="O135" i="2"/>
  <c r="O136" i="2"/>
  <c r="O137" i="2"/>
  <c r="O138" i="2"/>
  <c r="O139" i="2"/>
  <c r="O140" i="2"/>
  <c r="O141" i="2"/>
  <c r="O142" i="2"/>
  <c r="O143" i="2"/>
  <c r="O144" i="2"/>
  <c r="O145" i="2"/>
  <c r="O146" i="2"/>
  <c r="O147" i="2"/>
  <c r="O148" i="2"/>
  <c r="O149" i="2"/>
  <c r="O150" i="2"/>
  <c r="O151" i="2"/>
  <c r="O152" i="2"/>
  <c r="O153" i="2"/>
  <c r="O154" i="2"/>
  <c r="O155" i="2"/>
  <c r="O156" i="2"/>
  <c r="O157" i="2"/>
  <c r="O158" i="2"/>
  <c r="O159" i="2"/>
  <c r="O160" i="2"/>
  <c r="O161" i="2"/>
  <c r="O162" i="2"/>
  <c r="O163" i="2"/>
  <c r="O164" i="2"/>
  <c r="O165" i="2"/>
  <c r="O166" i="2"/>
  <c r="O167" i="2"/>
  <c r="O168" i="2"/>
  <c r="O169" i="2"/>
  <c r="O170" i="2"/>
  <c r="O171" i="2"/>
  <c r="O172" i="2"/>
  <c r="O173" i="2"/>
  <c r="O174" i="2"/>
  <c r="O175" i="2"/>
  <c r="O176" i="2"/>
  <c r="O177" i="2"/>
  <c r="O178" i="2"/>
  <c r="O179" i="2"/>
  <c r="O180" i="2"/>
  <c r="O181" i="2"/>
  <c r="O182" i="2"/>
  <c r="O183" i="2"/>
  <c r="O184" i="2"/>
  <c r="O185" i="2"/>
  <c r="O186" i="2"/>
  <c r="O187" i="2"/>
  <c r="O188" i="2"/>
  <c r="O189" i="2"/>
  <c r="O190" i="2"/>
  <c r="O191" i="2"/>
  <c r="O192" i="2"/>
  <c r="O193" i="2"/>
  <c r="O194" i="2"/>
  <c r="O195" i="2"/>
  <c r="O196" i="2"/>
  <c r="O197" i="2"/>
  <c r="O198" i="2"/>
  <c r="O199" i="2"/>
  <c r="O200" i="2"/>
  <c r="O201" i="2"/>
  <c r="O202" i="2"/>
  <c r="O203" i="2"/>
  <c r="O204" i="2"/>
  <c r="O205" i="2"/>
  <c r="O206" i="2"/>
  <c r="O207" i="2"/>
  <c r="O208" i="2"/>
  <c r="O209" i="2"/>
  <c r="O210" i="2"/>
  <c r="O211" i="2"/>
  <c r="O212" i="2"/>
  <c r="O213" i="2"/>
  <c r="O214" i="2"/>
  <c r="O215" i="2"/>
  <c r="O216" i="2"/>
  <c r="O217" i="2"/>
  <c r="O218" i="2"/>
  <c r="O219" i="2"/>
  <c r="O220" i="2"/>
  <c r="O221" i="2"/>
  <c r="O222" i="2"/>
  <c r="O223" i="2"/>
  <c r="O224" i="2"/>
  <c r="O225" i="2"/>
  <c r="O226" i="2"/>
  <c r="O227" i="2"/>
  <c r="O228" i="2"/>
  <c r="O229" i="2"/>
  <c r="O230" i="2"/>
  <c r="O231" i="2"/>
  <c r="O232" i="2"/>
  <c r="O233" i="2"/>
  <c r="O234" i="2"/>
  <c r="O235" i="2"/>
  <c r="O236" i="2"/>
  <c r="O237" i="2"/>
  <c r="O238" i="2"/>
  <c r="O239" i="2"/>
  <c r="O240" i="2"/>
  <c r="O241" i="2"/>
  <c r="O242" i="2"/>
  <c r="O243" i="2"/>
  <c r="O244" i="2"/>
  <c r="O245" i="2"/>
  <c r="O246" i="2"/>
  <c r="O247" i="2"/>
  <c r="O248" i="2"/>
  <c r="O249" i="2"/>
  <c r="O250" i="2"/>
  <c r="O251" i="2"/>
  <c r="O252" i="2"/>
  <c r="O253" i="2"/>
  <c r="O2" i="2"/>
  <c r="E3" i="4"/>
  <c r="E4" i="4"/>
  <c r="I3" i="3" s="1"/>
  <c r="E5" i="4"/>
  <c r="E6" i="4"/>
  <c r="E11" i="4"/>
  <c r="K3" i="3" s="1"/>
  <c r="E15" i="4"/>
  <c r="E16" i="4"/>
  <c r="E17" i="4"/>
  <c r="D2" i="3" s="1"/>
  <c r="P3" i="3"/>
  <c r="C11" i="4"/>
  <c r="C12" i="4"/>
  <c r="C13" i="4"/>
  <c r="C14" i="4"/>
  <c r="C15" i="4"/>
  <c r="C16" i="4"/>
  <c r="C17" i="4"/>
  <c r="C3" i="4"/>
  <c r="C4" i="4"/>
  <c r="C5" i="4"/>
  <c r="C6" i="4"/>
  <c r="P11" i="4"/>
  <c r="E5" i="2"/>
  <c r="O12" i="3"/>
  <c r="O15" i="3"/>
  <c r="O16" i="3"/>
  <c r="P16" i="3"/>
  <c r="O23" i="3"/>
  <c r="P23" i="3"/>
  <c r="O33" i="3"/>
  <c r="P37" i="3"/>
  <c r="O44" i="3"/>
  <c r="O50" i="3"/>
  <c r="P60" i="3"/>
  <c r="P63" i="3"/>
  <c r="P64" i="3"/>
  <c r="O65" i="3"/>
  <c r="P65" i="3"/>
  <c r="P74" i="3"/>
  <c r="O80" i="3"/>
  <c r="P80" i="3"/>
  <c r="O81" i="3"/>
  <c r="P81" i="3"/>
  <c r="O88" i="3"/>
  <c r="P88" i="3"/>
  <c r="O91" i="3"/>
  <c r="P91" i="3"/>
  <c r="O105" i="3"/>
  <c r="P106" i="3"/>
  <c r="O107" i="3"/>
  <c r="O108" i="3"/>
  <c r="O109" i="3"/>
  <c r="O112" i="3"/>
  <c r="P112" i="3"/>
  <c r="O114" i="3"/>
  <c r="O115" i="3"/>
  <c r="P115" i="3"/>
  <c r="O117" i="3"/>
  <c r="O124" i="3"/>
  <c r="P128" i="3"/>
  <c r="P134" i="3"/>
  <c r="O135" i="3"/>
  <c r="P135" i="3"/>
  <c r="O139" i="3"/>
  <c r="P142" i="3"/>
  <c r="O148" i="3"/>
  <c r="O160" i="3"/>
  <c r="P160" i="3"/>
  <c r="O162" i="3"/>
  <c r="O170" i="3"/>
  <c r="P181" i="3"/>
  <c r="O182" i="3"/>
  <c r="P182" i="3"/>
  <c r="P186" i="3"/>
  <c r="O187" i="3"/>
  <c r="O199" i="3"/>
  <c r="O204" i="3"/>
  <c r="P206" i="3"/>
  <c r="P207" i="3"/>
  <c r="O210" i="3"/>
  <c r="O213" i="3"/>
  <c r="P213" i="3"/>
  <c r="O218" i="3"/>
  <c r="P218" i="3"/>
  <c r="O219" i="3"/>
  <c r="O231" i="3"/>
  <c r="O238" i="3"/>
  <c r="O240" i="3"/>
  <c r="I16" i="3"/>
  <c r="I23" i="3"/>
  <c r="I37" i="3"/>
  <c r="I60" i="3"/>
  <c r="I63" i="3"/>
  <c r="I64" i="3"/>
  <c r="I65" i="3"/>
  <c r="I74" i="3"/>
  <c r="I80" i="3"/>
  <c r="I81" i="3"/>
  <c r="I88" i="3"/>
  <c r="I91" i="3"/>
  <c r="I106" i="3"/>
  <c r="I112" i="3"/>
  <c r="I115" i="3"/>
  <c r="I128" i="3"/>
  <c r="I134" i="3"/>
  <c r="I135" i="3"/>
  <c r="I142" i="3"/>
  <c r="I160" i="3"/>
  <c r="I181" i="3"/>
  <c r="I182" i="3"/>
  <c r="I186" i="3"/>
  <c r="I206" i="3"/>
  <c r="I207" i="3"/>
  <c r="I213" i="3"/>
  <c r="I218" i="3"/>
  <c r="M3" i="2"/>
  <c r="M4" i="2"/>
  <c r="M5" i="2"/>
  <c r="M6" i="2"/>
  <c r="M7" i="2"/>
  <c r="M8" i="2"/>
  <c r="M9" i="2"/>
  <c r="M10" i="2"/>
  <c r="M11" i="2"/>
  <c r="M12" i="2"/>
  <c r="M13" i="2"/>
  <c r="M14" i="2"/>
  <c r="M15" i="2"/>
  <c r="M16" i="2"/>
  <c r="M17" i="2"/>
  <c r="M18" i="2"/>
  <c r="M19" i="2"/>
  <c r="M20" i="2"/>
  <c r="M21" i="2"/>
  <c r="M22" i="2"/>
  <c r="M23" i="2"/>
  <c r="M24" i="2"/>
  <c r="M25" i="2"/>
  <c r="M26" i="2"/>
  <c r="M27" i="2"/>
  <c r="M28" i="2"/>
  <c r="M29" i="2"/>
  <c r="M30" i="2"/>
  <c r="M31" i="2"/>
  <c r="M32" i="2"/>
  <c r="M33" i="2"/>
  <c r="M34" i="2"/>
  <c r="M35" i="2"/>
  <c r="M36" i="2"/>
  <c r="M37" i="2"/>
  <c r="M38" i="2"/>
  <c r="M39" i="2"/>
  <c r="M40" i="2"/>
  <c r="M41" i="2"/>
  <c r="M42" i="2"/>
  <c r="M43" i="2"/>
  <c r="M44" i="2"/>
  <c r="M45" i="2"/>
  <c r="M46" i="2"/>
  <c r="M47" i="2"/>
  <c r="M48" i="2"/>
  <c r="M49" i="2"/>
  <c r="M50" i="2"/>
  <c r="M51" i="2"/>
  <c r="M52" i="2"/>
  <c r="M53" i="2"/>
  <c r="M54" i="2"/>
  <c r="M55" i="2"/>
  <c r="M56" i="2"/>
  <c r="M57" i="2"/>
  <c r="M58" i="2"/>
  <c r="M59" i="2"/>
  <c r="M60" i="2"/>
  <c r="M61" i="2"/>
  <c r="M62" i="2"/>
  <c r="M63" i="2"/>
  <c r="M64" i="2"/>
  <c r="M65" i="2"/>
  <c r="M66" i="2"/>
  <c r="M67" i="2"/>
  <c r="M68" i="2"/>
  <c r="M69" i="2"/>
  <c r="M70" i="2"/>
  <c r="M71" i="2"/>
  <c r="M72" i="2"/>
  <c r="M73" i="2"/>
  <c r="M74" i="2"/>
  <c r="M75" i="2"/>
  <c r="M76" i="2"/>
  <c r="M77" i="2"/>
  <c r="M78" i="2"/>
  <c r="M79" i="2"/>
  <c r="M80" i="2"/>
  <c r="M81" i="2"/>
  <c r="M82" i="2"/>
  <c r="M83" i="2"/>
  <c r="M84" i="2"/>
  <c r="M85" i="2"/>
  <c r="M86" i="2"/>
  <c r="M87" i="2"/>
  <c r="M88" i="2"/>
  <c r="M89" i="2"/>
  <c r="M90" i="2"/>
  <c r="M91" i="2"/>
  <c r="M92" i="2"/>
  <c r="M93" i="2"/>
  <c r="M94" i="2"/>
  <c r="M95" i="2"/>
  <c r="M96" i="2"/>
  <c r="M97" i="2"/>
  <c r="M98" i="2"/>
  <c r="M99" i="2"/>
  <c r="M100" i="2"/>
  <c r="M101" i="2"/>
  <c r="M102" i="2"/>
  <c r="M103" i="2"/>
  <c r="M104" i="2"/>
  <c r="M105" i="2"/>
  <c r="M106" i="2"/>
  <c r="M107" i="2"/>
  <c r="M108" i="2"/>
  <c r="M109" i="2"/>
  <c r="M110" i="2"/>
  <c r="M111" i="2"/>
  <c r="M112" i="2"/>
  <c r="M113" i="2"/>
  <c r="M114" i="2"/>
  <c r="M115" i="2"/>
  <c r="M116" i="2"/>
  <c r="M117" i="2"/>
  <c r="M118" i="2"/>
  <c r="M119" i="2"/>
  <c r="M120" i="2"/>
  <c r="M121" i="2"/>
  <c r="M122" i="2"/>
  <c r="M123" i="2"/>
  <c r="M124" i="2"/>
  <c r="M125" i="2"/>
  <c r="M126" i="2"/>
  <c r="M127" i="2"/>
  <c r="M128" i="2"/>
  <c r="M129" i="2"/>
  <c r="M130" i="2"/>
  <c r="M131" i="2"/>
  <c r="M132" i="2"/>
  <c r="M133" i="2"/>
  <c r="M134" i="2"/>
  <c r="M135" i="2"/>
  <c r="M136" i="2"/>
  <c r="M137" i="2"/>
  <c r="M138" i="2"/>
  <c r="M139" i="2"/>
  <c r="M140" i="2"/>
  <c r="M141" i="2"/>
  <c r="M142" i="2"/>
  <c r="M143" i="2"/>
  <c r="M144" i="2"/>
  <c r="M145" i="2"/>
  <c r="M146" i="2"/>
  <c r="M147" i="2"/>
  <c r="M148" i="2"/>
  <c r="M149" i="2"/>
  <c r="M150" i="2"/>
  <c r="M151" i="2"/>
  <c r="M152" i="2"/>
  <c r="M153" i="2"/>
  <c r="M154" i="2"/>
  <c r="M155" i="2"/>
  <c r="M156" i="2"/>
  <c r="M157" i="2"/>
  <c r="M158" i="2"/>
  <c r="M159" i="2"/>
  <c r="M160" i="2"/>
  <c r="M161" i="2"/>
  <c r="M162" i="2"/>
  <c r="M163" i="2"/>
  <c r="M164" i="2"/>
  <c r="M165" i="2"/>
  <c r="M166" i="2"/>
  <c r="M167" i="2"/>
  <c r="M168" i="2"/>
  <c r="M169" i="2"/>
  <c r="M170" i="2"/>
  <c r="M171" i="2"/>
  <c r="M172" i="2"/>
  <c r="M173" i="2"/>
  <c r="M174" i="2"/>
  <c r="M175" i="2"/>
  <c r="M176" i="2"/>
  <c r="M177" i="2"/>
  <c r="M178" i="2"/>
  <c r="M179" i="2"/>
  <c r="M180" i="2"/>
  <c r="M181" i="2"/>
  <c r="M182" i="2"/>
  <c r="M183" i="2"/>
  <c r="M184" i="2"/>
  <c r="M185" i="2"/>
  <c r="M186" i="2"/>
  <c r="M187" i="2"/>
  <c r="M188" i="2"/>
  <c r="M189" i="2"/>
  <c r="M190" i="2"/>
  <c r="M191" i="2"/>
  <c r="M192" i="2"/>
  <c r="M193" i="2"/>
  <c r="M194" i="2"/>
  <c r="M195" i="2"/>
  <c r="M196" i="2"/>
  <c r="M197" i="2"/>
  <c r="M198" i="2"/>
  <c r="M199" i="2"/>
  <c r="M200" i="2"/>
  <c r="M201" i="2"/>
  <c r="M202" i="2"/>
  <c r="M203" i="2"/>
  <c r="M204" i="2"/>
  <c r="M205" i="2"/>
  <c r="M206" i="2"/>
  <c r="M207" i="2"/>
  <c r="M208" i="2"/>
  <c r="M209" i="2"/>
  <c r="M210" i="2"/>
  <c r="M211" i="2"/>
  <c r="M212" i="2"/>
  <c r="M213" i="2"/>
  <c r="M214" i="2"/>
  <c r="M215" i="2"/>
  <c r="M216" i="2"/>
  <c r="M217" i="2"/>
  <c r="M218" i="2"/>
  <c r="M219" i="2"/>
  <c r="M220" i="2"/>
  <c r="M221" i="2"/>
  <c r="M222" i="2"/>
  <c r="M223" i="2"/>
  <c r="M224" i="2"/>
  <c r="M225" i="2"/>
  <c r="M226" i="2"/>
  <c r="M227" i="2"/>
  <c r="M228" i="2"/>
  <c r="M229" i="2"/>
  <c r="M230" i="2"/>
  <c r="M231" i="2"/>
  <c r="M232" i="2"/>
  <c r="M233" i="2"/>
  <c r="M234" i="2"/>
  <c r="M235" i="2"/>
  <c r="M236" i="2"/>
  <c r="M237" i="2"/>
  <c r="M238" i="2"/>
  <c r="M239" i="2"/>
  <c r="M240" i="2"/>
  <c r="M241" i="2"/>
  <c r="M242" i="2"/>
  <c r="M243" i="2"/>
  <c r="M244" i="2"/>
  <c r="M245" i="2"/>
  <c r="M246" i="2"/>
  <c r="M247" i="2"/>
  <c r="M248" i="2"/>
  <c r="M249" i="2"/>
  <c r="M250" i="2"/>
  <c r="M251" i="2"/>
  <c r="M252" i="2"/>
  <c r="M253" i="2"/>
  <c r="M2" i="2"/>
  <c r="L3" i="2"/>
  <c r="L4" i="2"/>
  <c r="L5" i="2"/>
  <c r="L6" i="2"/>
  <c r="L7" i="2"/>
  <c r="L8" i="2"/>
  <c r="L9" i="2"/>
  <c r="L10" i="2"/>
  <c r="L11" i="2"/>
  <c r="L12" i="2"/>
  <c r="L13" i="2"/>
  <c r="L14" i="2"/>
  <c r="L15" i="2"/>
  <c r="L16" i="2"/>
  <c r="L17" i="2"/>
  <c r="L18" i="2"/>
  <c r="L19" i="2"/>
  <c r="L20" i="2"/>
  <c r="L21" i="2"/>
  <c r="L22" i="2"/>
  <c r="L23" i="2"/>
  <c r="L24" i="2"/>
  <c r="L25" i="2"/>
  <c r="L26" i="2"/>
  <c r="L27" i="2"/>
  <c r="L28" i="2"/>
  <c r="L29" i="2"/>
  <c r="L30" i="2"/>
  <c r="L31" i="2"/>
  <c r="L32" i="2"/>
  <c r="L33" i="2"/>
  <c r="L34" i="2"/>
  <c r="L35" i="2"/>
  <c r="L36" i="2"/>
  <c r="L37" i="2"/>
  <c r="L38" i="2"/>
  <c r="L39" i="2"/>
  <c r="L40" i="2"/>
  <c r="L41" i="2"/>
  <c r="L42" i="2"/>
  <c r="L43" i="2"/>
  <c r="L44" i="2"/>
  <c r="L45" i="2"/>
  <c r="L46" i="2"/>
  <c r="L47" i="2"/>
  <c r="L48" i="2"/>
  <c r="L49" i="2"/>
  <c r="L50" i="2"/>
  <c r="L51" i="2"/>
  <c r="L52" i="2"/>
  <c r="L53" i="2"/>
  <c r="L54" i="2"/>
  <c r="L55" i="2"/>
  <c r="L56" i="2"/>
  <c r="L57" i="2"/>
  <c r="L58" i="2"/>
  <c r="L59" i="2"/>
  <c r="L60" i="2"/>
  <c r="L61" i="2"/>
  <c r="L62" i="2"/>
  <c r="L63" i="2"/>
  <c r="L64" i="2"/>
  <c r="L65" i="2"/>
  <c r="L66" i="2"/>
  <c r="L67" i="2"/>
  <c r="L68" i="2"/>
  <c r="L69" i="2"/>
  <c r="L70" i="2"/>
  <c r="L71" i="2"/>
  <c r="L72" i="2"/>
  <c r="L73" i="2"/>
  <c r="L74" i="2"/>
  <c r="L75" i="2"/>
  <c r="L76" i="2"/>
  <c r="L77" i="2"/>
  <c r="L78" i="2"/>
  <c r="L79" i="2"/>
  <c r="L80" i="2"/>
  <c r="L81" i="2"/>
  <c r="L82" i="2"/>
  <c r="L83" i="2"/>
  <c r="L84" i="2"/>
  <c r="L85" i="2"/>
  <c r="L86" i="2"/>
  <c r="L87" i="2"/>
  <c r="L88" i="2"/>
  <c r="L89" i="2"/>
  <c r="L90" i="2"/>
  <c r="L91" i="2"/>
  <c r="L92" i="2"/>
  <c r="L93" i="2"/>
  <c r="L94" i="2"/>
  <c r="L95" i="2"/>
  <c r="L96" i="2"/>
  <c r="L97" i="2"/>
  <c r="L98" i="2"/>
  <c r="L99" i="2"/>
  <c r="L100" i="2"/>
  <c r="L101" i="2"/>
  <c r="L102" i="2"/>
  <c r="L103" i="2"/>
  <c r="L104" i="2"/>
  <c r="L105" i="2"/>
  <c r="L106" i="2"/>
  <c r="L107" i="2"/>
  <c r="L108" i="2"/>
  <c r="L109" i="2"/>
  <c r="L110" i="2"/>
  <c r="L111" i="2"/>
  <c r="L112" i="2"/>
  <c r="L113" i="2"/>
  <c r="L114" i="2"/>
  <c r="L115" i="2"/>
  <c r="L116" i="2"/>
  <c r="L117" i="2"/>
  <c r="L118" i="2"/>
  <c r="L119" i="2"/>
  <c r="L120" i="2"/>
  <c r="L121" i="2"/>
  <c r="L122" i="2"/>
  <c r="L123" i="2"/>
  <c r="L124" i="2"/>
  <c r="L125" i="2"/>
  <c r="L126" i="2"/>
  <c r="L127" i="2"/>
  <c r="L128" i="2"/>
  <c r="L129" i="2"/>
  <c r="L130" i="2"/>
  <c r="L131" i="2"/>
  <c r="L132" i="2"/>
  <c r="L133" i="2"/>
  <c r="L134" i="2"/>
  <c r="L135" i="2"/>
  <c r="L136" i="2"/>
  <c r="L137" i="2"/>
  <c r="L138" i="2"/>
  <c r="L139" i="2"/>
  <c r="L140" i="2"/>
  <c r="L141" i="2"/>
  <c r="L142" i="2"/>
  <c r="L143" i="2"/>
  <c r="L144" i="2"/>
  <c r="L145" i="2"/>
  <c r="L146" i="2"/>
  <c r="L147" i="2"/>
  <c r="L148" i="2"/>
  <c r="L149" i="2"/>
  <c r="L150" i="2"/>
  <c r="L151" i="2"/>
  <c r="L152" i="2"/>
  <c r="L153" i="2"/>
  <c r="L154" i="2"/>
  <c r="L155" i="2"/>
  <c r="L156" i="2"/>
  <c r="L157" i="2"/>
  <c r="L158" i="2"/>
  <c r="L159" i="2"/>
  <c r="L160" i="2"/>
  <c r="L161" i="2"/>
  <c r="L162" i="2"/>
  <c r="L163" i="2"/>
  <c r="L164" i="2"/>
  <c r="L165" i="2"/>
  <c r="L166" i="2"/>
  <c r="L167" i="2"/>
  <c r="L168" i="2"/>
  <c r="L169" i="2"/>
  <c r="L170" i="2"/>
  <c r="L171" i="2"/>
  <c r="L172" i="2"/>
  <c r="L173" i="2"/>
  <c r="L174" i="2"/>
  <c r="L175" i="2"/>
  <c r="L176" i="2"/>
  <c r="L177" i="2"/>
  <c r="L178" i="2"/>
  <c r="L179" i="2"/>
  <c r="L180" i="2"/>
  <c r="L181" i="2"/>
  <c r="L182" i="2"/>
  <c r="L183" i="2"/>
  <c r="L184" i="2"/>
  <c r="L185" i="2"/>
  <c r="L186" i="2"/>
  <c r="L187" i="2"/>
  <c r="L188" i="2"/>
  <c r="L189" i="2"/>
  <c r="L190" i="2"/>
  <c r="L191" i="2"/>
  <c r="L192" i="2"/>
  <c r="L193" i="2"/>
  <c r="L194" i="2"/>
  <c r="L195" i="2"/>
  <c r="L196" i="2"/>
  <c r="L197" i="2"/>
  <c r="L198" i="2"/>
  <c r="L199" i="2"/>
  <c r="L200" i="2"/>
  <c r="L201" i="2"/>
  <c r="L202" i="2"/>
  <c r="L203" i="2"/>
  <c r="L204" i="2"/>
  <c r="L205" i="2"/>
  <c r="L206" i="2"/>
  <c r="L207" i="2"/>
  <c r="L208" i="2"/>
  <c r="L209" i="2"/>
  <c r="L210" i="2"/>
  <c r="L211" i="2"/>
  <c r="L212" i="2"/>
  <c r="L213" i="2"/>
  <c r="L214" i="2"/>
  <c r="L215" i="2"/>
  <c r="L216" i="2"/>
  <c r="L217" i="2"/>
  <c r="L218" i="2"/>
  <c r="L219" i="2"/>
  <c r="L220" i="2"/>
  <c r="L221" i="2"/>
  <c r="L222" i="2"/>
  <c r="L223" i="2"/>
  <c r="L224" i="2"/>
  <c r="L225" i="2"/>
  <c r="L226" i="2"/>
  <c r="L227" i="2"/>
  <c r="L228" i="2"/>
  <c r="L229" i="2"/>
  <c r="L230" i="2"/>
  <c r="L231" i="2"/>
  <c r="L232" i="2"/>
  <c r="L233" i="2"/>
  <c r="L234" i="2"/>
  <c r="L235" i="2"/>
  <c r="L236" i="2"/>
  <c r="L237" i="2"/>
  <c r="L238" i="2"/>
  <c r="L239" i="2"/>
  <c r="L240" i="2"/>
  <c r="L241" i="2"/>
  <c r="L242" i="2"/>
  <c r="L243" i="2"/>
  <c r="L244" i="2"/>
  <c r="L245" i="2"/>
  <c r="L246" i="2"/>
  <c r="L247" i="2"/>
  <c r="L248" i="2"/>
  <c r="L249" i="2"/>
  <c r="L250" i="2"/>
  <c r="L251" i="2"/>
  <c r="L252" i="2"/>
  <c r="L253" i="2"/>
  <c r="L2" i="2"/>
  <c r="E3" i="2"/>
  <c r="E4" i="2"/>
  <c r="E6" i="2"/>
  <c r="E7" i="2"/>
  <c r="E8" i="2"/>
  <c r="E9" i="2"/>
  <c r="E10" i="2"/>
  <c r="E11" i="2"/>
  <c r="E12" i="2"/>
  <c r="E13" i="2"/>
  <c r="E14" i="2"/>
  <c r="E15" i="2"/>
  <c r="E16" i="2"/>
  <c r="E17" i="2"/>
  <c r="E18" i="2"/>
  <c r="E19" i="2"/>
  <c r="E20" i="2"/>
  <c r="E21" i="2"/>
  <c r="E22" i="2"/>
  <c r="E23" i="2"/>
  <c r="E24" i="2"/>
  <c r="E25" i="2"/>
  <c r="E26" i="2"/>
  <c r="E27" i="2"/>
  <c r="E28" i="2"/>
  <c r="E29" i="2"/>
  <c r="E30" i="2"/>
  <c r="E31" i="2"/>
  <c r="E32" i="2"/>
  <c r="E33" i="2"/>
  <c r="E34" i="2"/>
  <c r="E35" i="2"/>
  <c r="E36" i="2"/>
  <c r="E37" i="2"/>
  <c r="E38" i="2"/>
  <c r="E39" i="2"/>
  <c r="E40" i="2"/>
  <c r="E41" i="2"/>
  <c r="E42" i="2"/>
  <c r="E43" i="2"/>
  <c r="E44" i="2"/>
  <c r="E45" i="2"/>
  <c r="E46" i="2"/>
  <c r="E47" i="2"/>
  <c r="E48" i="2"/>
  <c r="E49" i="2"/>
  <c r="E50" i="2"/>
  <c r="E51" i="2"/>
  <c r="E52" i="2"/>
  <c r="E53" i="2"/>
  <c r="E54" i="2"/>
  <c r="E55" i="2"/>
  <c r="E56" i="2"/>
  <c r="E57" i="2"/>
  <c r="E58" i="2"/>
  <c r="E59" i="2"/>
  <c r="E60" i="2"/>
  <c r="E61" i="2"/>
  <c r="E62" i="2"/>
  <c r="E63" i="2"/>
  <c r="E64" i="2"/>
  <c r="E65" i="2"/>
  <c r="E66" i="2"/>
  <c r="E67" i="2"/>
  <c r="E68" i="2"/>
  <c r="E69" i="2"/>
  <c r="E70" i="2"/>
  <c r="E71" i="2"/>
  <c r="E72" i="2"/>
  <c r="E73" i="2"/>
  <c r="E74" i="2"/>
  <c r="E75" i="2"/>
  <c r="E76" i="2"/>
  <c r="E77" i="2"/>
  <c r="E78" i="2"/>
  <c r="E79" i="2"/>
  <c r="E80" i="2"/>
  <c r="E81" i="2"/>
  <c r="E82" i="2"/>
  <c r="E83" i="2"/>
  <c r="E84" i="2"/>
  <c r="E85" i="2"/>
  <c r="E86" i="2"/>
  <c r="E87" i="2"/>
  <c r="E88" i="2"/>
  <c r="E89" i="2"/>
  <c r="E90" i="2"/>
  <c r="E91" i="2"/>
  <c r="E92" i="2"/>
  <c r="E93" i="2"/>
  <c r="E94" i="2"/>
  <c r="E95" i="2"/>
  <c r="E96" i="2"/>
  <c r="E97" i="2"/>
  <c r="E98" i="2"/>
  <c r="E99" i="2"/>
  <c r="E100" i="2"/>
  <c r="E101" i="2"/>
  <c r="E102" i="2"/>
  <c r="E103" i="2"/>
  <c r="E104" i="2"/>
  <c r="E105" i="2"/>
  <c r="E106" i="2"/>
  <c r="E107" i="2"/>
  <c r="E108" i="2"/>
  <c r="E109" i="2"/>
  <c r="E110" i="2"/>
  <c r="E111" i="2"/>
  <c r="E112" i="2"/>
  <c r="E113" i="2"/>
  <c r="E114" i="2"/>
  <c r="E115" i="2"/>
  <c r="E116" i="2"/>
  <c r="E117" i="2"/>
  <c r="E118" i="2"/>
  <c r="E119" i="2"/>
  <c r="E120" i="2"/>
  <c r="E121" i="2"/>
  <c r="E122" i="2"/>
  <c r="E123" i="2"/>
  <c r="E124" i="2"/>
  <c r="E125" i="2"/>
  <c r="E126" i="2"/>
  <c r="E127" i="2"/>
  <c r="E128" i="2"/>
  <c r="E129" i="2"/>
  <c r="E130" i="2"/>
  <c r="E131" i="2"/>
  <c r="E132" i="2"/>
  <c r="E133" i="2"/>
  <c r="E134" i="2"/>
  <c r="E135" i="2"/>
  <c r="E136" i="2"/>
  <c r="E137" i="2"/>
  <c r="E138" i="2"/>
  <c r="E139" i="2"/>
  <c r="E140" i="2"/>
  <c r="E141" i="2"/>
  <c r="E142" i="2"/>
  <c r="E143" i="2"/>
  <c r="E144" i="2"/>
  <c r="E145" i="2"/>
  <c r="E146" i="2"/>
  <c r="E147" i="2"/>
  <c r="E148" i="2"/>
  <c r="E149" i="2"/>
  <c r="E150" i="2"/>
  <c r="E151" i="2"/>
  <c r="E152" i="2"/>
  <c r="E153" i="2"/>
  <c r="E154" i="2"/>
  <c r="E155" i="2"/>
  <c r="E156" i="2"/>
  <c r="E157" i="2"/>
  <c r="E158" i="2"/>
  <c r="E159" i="2"/>
  <c r="E160" i="2"/>
  <c r="E161" i="2"/>
  <c r="E162" i="2"/>
  <c r="E163" i="2"/>
  <c r="E164" i="2"/>
  <c r="E165" i="2"/>
  <c r="E166" i="2"/>
  <c r="E167" i="2"/>
  <c r="E168" i="2"/>
  <c r="E169" i="2"/>
  <c r="E170" i="2"/>
  <c r="E171" i="2"/>
  <c r="E172" i="2"/>
  <c r="E173" i="2"/>
  <c r="E174" i="2"/>
  <c r="E175" i="2"/>
  <c r="E176" i="2"/>
  <c r="E177" i="2"/>
  <c r="E178" i="2"/>
  <c r="E179" i="2"/>
  <c r="E180" i="2"/>
  <c r="E181" i="2"/>
  <c r="E182" i="2"/>
  <c r="E183" i="2"/>
  <c r="E184" i="2"/>
  <c r="E185" i="2"/>
  <c r="E186" i="2"/>
  <c r="E187" i="2"/>
  <c r="E188" i="2"/>
  <c r="E189" i="2"/>
  <c r="E190" i="2"/>
  <c r="E191" i="2"/>
  <c r="E192" i="2"/>
  <c r="E193" i="2"/>
  <c r="E194" i="2"/>
  <c r="E195" i="2"/>
  <c r="E196" i="2"/>
  <c r="E197" i="2"/>
  <c r="E198" i="2"/>
  <c r="E199" i="2"/>
  <c r="E200" i="2"/>
  <c r="E201" i="2"/>
  <c r="E202" i="2"/>
  <c r="E203" i="2"/>
  <c r="E204" i="2"/>
  <c r="E205" i="2"/>
  <c r="E206" i="2"/>
  <c r="E207" i="2"/>
  <c r="E208" i="2"/>
  <c r="E209" i="2"/>
  <c r="E210" i="2"/>
  <c r="E211" i="2"/>
  <c r="E212" i="2"/>
  <c r="E213" i="2"/>
  <c r="E214" i="2"/>
  <c r="E215" i="2"/>
  <c r="E216" i="2"/>
  <c r="E217" i="2"/>
  <c r="E218" i="2"/>
  <c r="E219" i="2"/>
  <c r="E220" i="2"/>
  <c r="E221" i="2"/>
  <c r="E222" i="2"/>
  <c r="E223" i="2"/>
  <c r="E224" i="2"/>
  <c r="E225" i="2"/>
  <c r="E226" i="2"/>
  <c r="E227" i="2"/>
  <c r="E228" i="2"/>
  <c r="E229" i="2"/>
  <c r="E230" i="2"/>
  <c r="E231" i="2"/>
  <c r="E232" i="2"/>
  <c r="E233" i="2"/>
  <c r="E234" i="2"/>
  <c r="E235" i="2"/>
  <c r="E236" i="2"/>
  <c r="E237" i="2"/>
  <c r="E238" i="2"/>
  <c r="E239" i="2"/>
  <c r="E240" i="2"/>
  <c r="E241" i="2"/>
  <c r="E242" i="2"/>
  <c r="E243" i="2"/>
  <c r="E244" i="2"/>
  <c r="E245" i="2"/>
  <c r="E246" i="2"/>
  <c r="E247" i="2"/>
  <c r="E248" i="2"/>
  <c r="E249" i="2"/>
  <c r="E250" i="2"/>
  <c r="E251" i="2"/>
  <c r="E252" i="2"/>
  <c r="E253" i="2"/>
  <c r="E2" i="2"/>
  <c r="K3" i="2"/>
  <c r="K4" i="2"/>
  <c r="K5" i="2"/>
  <c r="K6" i="2"/>
  <c r="K7" i="2"/>
  <c r="K8" i="2"/>
  <c r="K9" i="2"/>
  <c r="K10" i="2"/>
  <c r="K11" i="2"/>
  <c r="K12" i="2"/>
  <c r="K13" i="2"/>
  <c r="K14" i="2"/>
  <c r="K15" i="2"/>
  <c r="K16" i="2"/>
  <c r="K17" i="2"/>
  <c r="K18" i="2"/>
  <c r="K19" i="2"/>
  <c r="K20" i="2"/>
  <c r="K21" i="2"/>
  <c r="K22" i="2"/>
  <c r="K23" i="2"/>
  <c r="K24" i="2"/>
  <c r="K25" i="2"/>
  <c r="K26" i="2"/>
  <c r="K27" i="2"/>
  <c r="K28" i="2"/>
  <c r="K29" i="2"/>
  <c r="K30" i="2"/>
  <c r="K31" i="2"/>
  <c r="K32" i="2"/>
  <c r="K33" i="2"/>
  <c r="K34" i="2"/>
  <c r="K35" i="2"/>
  <c r="K36" i="2"/>
  <c r="K37" i="2"/>
  <c r="K38" i="2"/>
  <c r="K39" i="2"/>
  <c r="K40" i="2"/>
  <c r="K41" i="2"/>
  <c r="K42" i="2"/>
  <c r="K43" i="2"/>
  <c r="K44" i="2"/>
  <c r="K45" i="2"/>
  <c r="K46" i="2"/>
  <c r="K47" i="2"/>
  <c r="K48" i="2"/>
  <c r="K49" i="2"/>
  <c r="K50" i="2"/>
  <c r="K51" i="2"/>
  <c r="K52" i="2"/>
  <c r="K53" i="2"/>
  <c r="K54" i="2"/>
  <c r="K55" i="2"/>
  <c r="K56" i="2"/>
  <c r="K57" i="2"/>
  <c r="K58" i="2"/>
  <c r="K59" i="2"/>
  <c r="K60" i="2"/>
  <c r="K61" i="2"/>
  <c r="K62" i="2"/>
  <c r="K63" i="2"/>
  <c r="K64" i="2"/>
  <c r="K65" i="2"/>
  <c r="K66" i="2"/>
  <c r="K67" i="2"/>
  <c r="K68" i="2"/>
  <c r="K69" i="2"/>
  <c r="K70" i="2"/>
  <c r="K71" i="2"/>
  <c r="K72" i="2"/>
  <c r="K73" i="2"/>
  <c r="K74" i="2"/>
  <c r="K75" i="2"/>
  <c r="K76" i="2"/>
  <c r="K77" i="2"/>
  <c r="K78" i="2"/>
  <c r="K79" i="2"/>
  <c r="K80" i="2"/>
  <c r="K81" i="2"/>
  <c r="K82" i="2"/>
  <c r="K83" i="2"/>
  <c r="K84" i="2"/>
  <c r="K85" i="2"/>
  <c r="K86" i="2"/>
  <c r="K87" i="2"/>
  <c r="K88" i="2"/>
  <c r="K89" i="2"/>
  <c r="K90" i="2"/>
  <c r="K91" i="2"/>
  <c r="K92" i="2"/>
  <c r="K93" i="2"/>
  <c r="K94" i="2"/>
  <c r="K95" i="2"/>
  <c r="K96" i="2"/>
  <c r="K97" i="2"/>
  <c r="K98" i="2"/>
  <c r="K99" i="2"/>
  <c r="K100" i="2"/>
  <c r="K101" i="2"/>
  <c r="K102" i="2"/>
  <c r="K103" i="2"/>
  <c r="K104" i="2"/>
  <c r="K105" i="2"/>
  <c r="K106" i="2"/>
  <c r="K107" i="2"/>
  <c r="K108" i="2"/>
  <c r="K109" i="2"/>
  <c r="K110" i="2"/>
  <c r="K111" i="2"/>
  <c r="K112" i="2"/>
  <c r="K113" i="2"/>
  <c r="K114" i="2"/>
  <c r="K115" i="2"/>
  <c r="K116" i="2"/>
  <c r="K117" i="2"/>
  <c r="K118" i="2"/>
  <c r="K119" i="2"/>
  <c r="K120" i="2"/>
  <c r="K121" i="2"/>
  <c r="K122" i="2"/>
  <c r="K123" i="2"/>
  <c r="K124" i="2"/>
  <c r="K125" i="2"/>
  <c r="K126" i="2"/>
  <c r="K127" i="2"/>
  <c r="K128" i="2"/>
  <c r="K129" i="2"/>
  <c r="K130" i="2"/>
  <c r="K131" i="2"/>
  <c r="K132" i="2"/>
  <c r="K133" i="2"/>
  <c r="K134" i="2"/>
  <c r="K135" i="2"/>
  <c r="K136" i="2"/>
  <c r="K137" i="2"/>
  <c r="K138" i="2"/>
  <c r="K139" i="2"/>
  <c r="K140" i="2"/>
  <c r="K141" i="2"/>
  <c r="K142" i="2"/>
  <c r="K143" i="2"/>
  <c r="K144" i="2"/>
  <c r="K145" i="2"/>
  <c r="K146" i="2"/>
  <c r="K147" i="2"/>
  <c r="K148" i="2"/>
  <c r="K149" i="2"/>
  <c r="K150" i="2"/>
  <c r="K151" i="2"/>
  <c r="K152" i="2"/>
  <c r="K153" i="2"/>
  <c r="K154" i="2"/>
  <c r="K155" i="2"/>
  <c r="K156" i="2"/>
  <c r="K157" i="2"/>
  <c r="K158" i="2"/>
  <c r="K159" i="2"/>
  <c r="K160" i="2"/>
  <c r="K161" i="2"/>
  <c r="K162" i="2"/>
  <c r="K163" i="2"/>
  <c r="K164" i="2"/>
  <c r="K165" i="2"/>
  <c r="K166" i="2"/>
  <c r="K167" i="2"/>
  <c r="K168" i="2"/>
  <c r="K169" i="2"/>
  <c r="K170" i="2"/>
  <c r="K171" i="2"/>
  <c r="K172" i="2"/>
  <c r="K173" i="2"/>
  <c r="K174" i="2"/>
  <c r="K175" i="2"/>
  <c r="K176" i="2"/>
  <c r="K177" i="2"/>
  <c r="K178" i="2"/>
  <c r="K179" i="2"/>
  <c r="K180" i="2"/>
  <c r="K181" i="2"/>
  <c r="K182" i="2"/>
  <c r="K183" i="2"/>
  <c r="K184" i="2"/>
  <c r="K185" i="2"/>
  <c r="K186" i="2"/>
  <c r="K187" i="2"/>
  <c r="K188" i="2"/>
  <c r="K189" i="2"/>
  <c r="K190" i="2"/>
  <c r="K191" i="2"/>
  <c r="K192" i="2"/>
  <c r="K193" i="2"/>
  <c r="K194" i="2"/>
  <c r="K195" i="2"/>
  <c r="K196" i="2"/>
  <c r="K197" i="2"/>
  <c r="K198" i="2"/>
  <c r="K199" i="2"/>
  <c r="K200" i="2"/>
  <c r="K201" i="2"/>
  <c r="K202" i="2"/>
  <c r="K203" i="2"/>
  <c r="K204" i="2"/>
  <c r="K205" i="2"/>
  <c r="K206" i="2"/>
  <c r="K207" i="2"/>
  <c r="K208" i="2"/>
  <c r="K209" i="2"/>
  <c r="K210" i="2"/>
  <c r="K211" i="2"/>
  <c r="K212" i="2"/>
  <c r="K213" i="2"/>
  <c r="K214" i="2"/>
  <c r="K215" i="2"/>
  <c r="K216" i="2"/>
  <c r="K217" i="2"/>
  <c r="K218" i="2"/>
  <c r="K219" i="2"/>
  <c r="K220" i="2"/>
  <c r="K221" i="2"/>
  <c r="K222" i="2"/>
  <c r="K223" i="2"/>
  <c r="K224" i="2"/>
  <c r="K225" i="2"/>
  <c r="K226" i="2"/>
  <c r="K227" i="2"/>
  <c r="K228" i="2"/>
  <c r="K229" i="2"/>
  <c r="K230" i="2"/>
  <c r="K231" i="2"/>
  <c r="K232" i="2"/>
  <c r="K233" i="2"/>
  <c r="K234" i="2"/>
  <c r="K235" i="2"/>
  <c r="K236" i="2"/>
  <c r="K237" i="2"/>
  <c r="K238" i="2"/>
  <c r="K239" i="2"/>
  <c r="K240" i="2"/>
  <c r="K241" i="2"/>
  <c r="K242" i="2"/>
  <c r="K243" i="2"/>
  <c r="K244" i="2"/>
  <c r="K245" i="2"/>
  <c r="K246" i="2"/>
  <c r="K247" i="2"/>
  <c r="K248" i="2"/>
  <c r="K249" i="2"/>
  <c r="K250" i="2"/>
  <c r="K251" i="2"/>
  <c r="K252" i="2"/>
  <c r="K253" i="2"/>
  <c r="K2" i="2"/>
  <c r="J11" i="3"/>
  <c r="J14" i="3"/>
  <c r="J18" i="3"/>
  <c r="J26" i="3"/>
  <c r="J27" i="3"/>
  <c r="J30" i="3"/>
  <c r="J35" i="3"/>
  <c r="J38" i="3"/>
  <c r="J46" i="3"/>
  <c r="J50" i="3"/>
  <c r="J51" i="3"/>
  <c r="J58" i="3"/>
  <c r="J59" i="3"/>
  <c r="J62" i="3"/>
  <c r="J67" i="3"/>
  <c r="J70" i="3"/>
  <c r="J78" i="3"/>
  <c r="J82" i="3"/>
  <c r="J83" i="3"/>
  <c r="J89" i="3"/>
  <c r="J90" i="3"/>
  <c r="J91" i="3"/>
  <c r="J94" i="3"/>
  <c r="J99" i="3"/>
  <c r="J102" i="3"/>
  <c r="J110" i="3"/>
  <c r="J114" i="3"/>
  <c r="J115" i="3"/>
  <c r="J121" i="3"/>
  <c r="J122" i="3"/>
  <c r="J123" i="3"/>
  <c r="J126" i="3"/>
  <c r="J131" i="3"/>
  <c r="J134" i="3"/>
  <c r="J142" i="3"/>
  <c r="J146" i="3"/>
  <c r="J147" i="3"/>
  <c r="J153" i="3"/>
  <c r="J154" i="3"/>
  <c r="J155" i="3"/>
  <c r="J162" i="3"/>
  <c r="J166" i="3"/>
  <c r="J170" i="3"/>
  <c r="J171" i="3"/>
  <c r="J174" i="3"/>
  <c r="J178" i="3"/>
  <c r="J179" i="3"/>
  <c r="J182" i="3"/>
  <c r="J186" i="3"/>
  <c r="J187" i="3"/>
  <c r="J190" i="3"/>
  <c r="J194" i="3"/>
  <c r="J198" i="3"/>
  <c r="J202" i="3"/>
  <c r="J203" i="3"/>
  <c r="J206" i="3"/>
  <c r="J210" i="3"/>
  <c r="J214" i="3"/>
  <c r="J218" i="3"/>
  <c r="J219" i="3"/>
  <c r="J222" i="3"/>
  <c r="J226" i="3"/>
  <c r="J230" i="3"/>
  <c r="J234" i="3"/>
  <c r="J235" i="3"/>
  <c r="J238" i="3"/>
  <c r="J242" i="3"/>
  <c r="J246" i="3"/>
  <c r="J250" i="3"/>
  <c r="J251" i="3"/>
  <c r="J2" i="3"/>
  <c r="H14" i="3"/>
  <c r="H17" i="3"/>
  <c r="H18" i="3"/>
  <c r="H22" i="3"/>
  <c r="H25" i="3"/>
  <c r="H26" i="3"/>
  <c r="H30" i="3"/>
  <c r="T30" i="3" s="1"/>
  <c r="H33" i="3"/>
  <c r="H34" i="3"/>
  <c r="H38" i="3"/>
  <c r="H41" i="3"/>
  <c r="H42" i="3"/>
  <c r="H46" i="3"/>
  <c r="H49" i="3"/>
  <c r="H50" i="3"/>
  <c r="T50" i="3" s="1"/>
  <c r="H54" i="3"/>
  <c r="H57" i="3"/>
  <c r="H58" i="3"/>
  <c r="T58" i="3" s="1"/>
  <c r="H62" i="3"/>
  <c r="H65" i="3"/>
  <c r="H66" i="3"/>
  <c r="H70" i="3"/>
  <c r="H73" i="3"/>
  <c r="H74" i="3"/>
  <c r="H78" i="3"/>
  <c r="H81" i="3"/>
  <c r="H82" i="3"/>
  <c r="T82" i="3" s="1"/>
  <c r="H86" i="3"/>
  <c r="H89" i="3"/>
  <c r="H90" i="3"/>
  <c r="H94" i="3"/>
  <c r="H97" i="3"/>
  <c r="H98" i="3"/>
  <c r="H102" i="3"/>
  <c r="T102" i="3" s="1"/>
  <c r="H105" i="3"/>
  <c r="H106" i="3"/>
  <c r="H110" i="3"/>
  <c r="T110" i="3" s="1"/>
  <c r="W110" i="3" s="1"/>
  <c r="X110" i="3" s="1"/>
  <c r="Y110" i="3" s="1"/>
  <c r="H113" i="3"/>
  <c r="H114" i="3"/>
  <c r="H118" i="3"/>
  <c r="H121" i="3"/>
  <c r="H122" i="3"/>
  <c r="H126" i="3"/>
  <c r="H129" i="3"/>
  <c r="H130" i="3"/>
  <c r="H134" i="3"/>
  <c r="T134" i="3" s="1"/>
  <c r="H137" i="3"/>
  <c r="H138" i="3"/>
  <c r="H142" i="3"/>
  <c r="H145" i="3"/>
  <c r="H146" i="3"/>
  <c r="T146" i="3" s="1"/>
  <c r="H150" i="3"/>
  <c r="H153" i="3"/>
  <c r="H154" i="3"/>
  <c r="H158" i="3"/>
  <c r="H161" i="3"/>
  <c r="H162" i="3"/>
  <c r="H166" i="3"/>
  <c r="T166" i="3" s="1"/>
  <c r="H169" i="3"/>
  <c r="H170" i="3"/>
  <c r="H174" i="3"/>
  <c r="H177" i="3"/>
  <c r="H178" i="3"/>
  <c r="T178" i="3" s="1"/>
  <c r="H182" i="3"/>
  <c r="H185" i="3"/>
  <c r="H186" i="3"/>
  <c r="H190" i="3"/>
  <c r="H193" i="3"/>
  <c r="H194" i="3"/>
  <c r="T194" i="3" s="1"/>
  <c r="H201" i="3"/>
  <c r="H206" i="3"/>
  <c r="H209" i="3"/>
  <c r="H210" i="3"/>
  <c r="H217" i="3"/>
  <c r="H222" i="3"/>
  <c r="H225" i="3"/>
  <c r="H226" i="3"/>
  <c r="H233" i="3"/>
  <c r="H238" i="3"/>
  <c r="T238" i="3" s="1"/>
  <c r="H241" i="3"/>
  <c r="H242" i="3"/>
  <c r="H249" i="3"/>
  <c r="H2" i="3"/>
  <c r="F12" i="3"/>
  <c r="F15" i="3"/>
  <c r="F16" i="3"/>
  <c r="F23" i="3"/>
  <c r="F33" i="3"/>
  <c r="F44" i="3"/>
  <c r="F65" i="3"/>
  <c r="F80" i="3"/>
  <c r="F81" i="3"/>
  <c r="F88" i="3"/>
  <c r="F105" i="3"/>
  <c r="F112" i="3"/>
  <c r="F160" i="3"/>
  <c r="F240" i="3"/>
  <c r="F11" i="2"/>
  <c r="G11" i="2"/>
  <c r="H11" i="2"/>
  <c r="H11" i="3" s="1"/>
  <c r="I11" i="2"/>
  <c r="J11" i="2"/>
  <c r="N11" i="2"/>
  <c r="F12" i="2"/>
  <c r="G12" i="2"/>
  <c r="H12" i="2"/>
  <c r="H12" i="3" s="1"/>
  <c r="I12" i="2"/>
  <c r="J12" i="2"/>
  <c r="J12" i="3" s="1"/>
  <c r="N12" i="2"/>
  <c r="F13" i="2"/>
  <c r="G13" i="2"/>
  <c r="H13" i="2"/>
  <c r="H13" i="3" s="1"/>
  <c r="I13" i="2"/>
  <c r="J13" i="2"/>
  <c r="J13" i="3" s="1"/>
  <c r="N13" i="2"/>
  <c r="F14" i="2"/>
  <c r="G14" i="2"/>
  <c r="H14" i="2"/>
  <c r="I14" i="2"/>
  <c r="J14" i="2"/>
  <c r="N14" i="2"/>
  <c r="F15" i="2"/>
  <c r="G15" i="2"/>
  <c r="H15" i="2"/>
  <c r="H15" i="3" s="1"/>
  <c r="I15" i="2"/>
  <c r="J15" i="2"/>
  <c r="J15" i="3" s="1"/>
  <c r="N15" i="2"/>
  <c r="F16" i="2"/>
  <c r="G16" i="2"/>
  <c r="H16" i="2"/>
  <c r="H16" i="3" s="1"/>
  <c r="I16" i="2"/>
  <c r="J16" i="2"/>
  <c r="J16" i="3" s="1"/>
  <c r="N16" i="2"/>
  <c r="F17" i="2"/>
  <c r="G17" i="2"/>
  <c r="H17" i="2"/>
  <c r="I17" i="2"/>
  <c r="J17" i="2"/>
  <c r="J17" i="3" s="1"/>
  <c r="N17" i="2"/>
  <c r="F18" i="2"/>
  <c r="G18" i="2"/>
  <c r="H18" i="2"/>
  <c r="I18" i="2"/>
  <c r="J18" i="2"/>
  <c r="N18" i="2"/>
  <c r="F19" i="2"/>
  <c r="G19" i="2"/>
  <c r="H19" i="2"/>
  <c r="H19" i="3" s="1"/>
  <c r="I19" i="2"/>
  <c r="J19" i="2"/>
  <c r="J19" i="3" s="1"/>
  <c r="N19" i="2"/>
  <c r="F20" i="2"/>
  <c r="G20" i="2"/>
  <c r="H20" i="2"/>
  <c r="H20" i="3" s="1"/>
  <c r="I20" i="2"/>
  <c r="J20" i="2"/>
  <c r="J20" i="3" s="1"/>
  <c r="N20" i="2"/>
  <c r="F21" i="2"/>
  <c r="G21" i="2"/>
  <c r="H21" i="2"/>
  <c r="H21" i="3" s="1"/>
  <c r="I21" i="2"/>
  <c r="J21" i="2"/>
  <c r="J21" i="3" s="1"/>
  <c r="N21" i="2"/>
  <c r="F22" i="2"/>
  <c r="G22" i="2"/>
  <c r="H22" i="2"/>
  <c r="I22" i="2"/>
  <c r="J22" i="2"/>
  <c r="J22" i="3" s="1"/>
  <c r="N22" i="2"/>
  <c r="F23" i="2"/>
  <c r="G23" i="2"/>
  <c r="H23" i="2"/>
  <c r="H23" i="3" s="1"/>
  <c r="I23" i="2"/>
  <c r="J23" i="2"/>
  <c r="J23" i="3" s="1"/>
  <c r="N23" i="2"/>
  <c r="F24" i="2"/>
  <c r="G24" i="2"/>
  <c r="H24" i="2"/>
  <c r="H24" i="3" s="1"/>
  <c r="I24" i="2"/>
  <c r="J24" i="2"/>
  <c r="J24" i="3" s="1"/>
  <c r="N24" i="2"/>
  <c r="F25" i="2"/>
  <c r="G25" i="2"/>
  <c r="H25" i="2"/>
  <c r="I25" i="2"/>
  <c r="J25" i="2"/>
  <c r="J25" i="3" s="1"/>
  <c r="N25" i="2"/>
  <c r="F26" i="2"/>
  <c r="G26" i="2"/>
  <c r="H26" i="2"/>
  <c r="I26" i="2"/>
  <c r="J26" i="2"/>
  <c r="N26" i="2"/>
  <c r="F27" i="2"/>
  <c r="G27" i="2"/>
  <c r="H27" i="2"/>
  <c r="H27" i="3" s="1"/>
  <c r="I27" i="2"/>
  <c r="J27" i="2"/>
  <c r="N27" i="2"/>
  <c r="F28" i="2"/>
  <c r="G28" i="2"/>
  <c r="H28" i="2"/>
  <c r="H28" i="3" s="1"/>
  <c r="I28" i="2"/>
  <c r="J28" i="2"/>
  <c r="J28" i="3" s="1"/>
  <c r="N28" i="2"/>
  <c r="F29" i="2"/>
  <c r="G29" i="2"/>
  <c r="H29" i="2"/>
  <c r="H29" i="3" s="1"/>
  <c r="I29" i="2"/>
  <c r="J29" i="2"/>
  <c r="J29" i="3" s="1"/>
  <c r="N29" i="2"/>
  <c r="F30" i="2"/>
  <c r="G30" i="2"/>
  <c r="H30" i="2"/>
  <c r="I30" i="2"/>
  <c r="J30" i="2"/>
  <c r="N30" i="2"/>
  <c r="F31" i="2"/>
  <c r="G31" i="2"/>
  <c r="H31" i="2"/>
  <c r="H31" i="3" s="1"/>
  <c r="I31" i="2"/>
  <c r="J31" i="2"/>
  <c r="J31" i="3" s="1"/>
  <c r="N31" i="2"/>
  <c r="F32" i="2"/>
  <c r="G32" i="2"/>
  <c r="H32" i="2"/>
  <c r="H32" i="3" s="1"/>
  <c r="I32" i="2"/>
  <c r="J32" i="2"/>
  <c r="J32" i="3" s="1"/>
  <c r="N32" i="2"/>
  <c r="F33" i="2"/>
  <c r="G33" i="2"/>
  <c r="H33" i="2"/>
  <c r="I33" i="2"/>
  <c r="J33" i="2"/>
  <c r="J33" i="3" s="1"/>
  <c r="N33" i="2"/>
  <c r="F34" i="2"/>
  <c r="G34" i="2"/>
  <c r="H34" i="2"/>
  <c r="I34" i="2"/>
  <c r="J34" i="2"/>
  <c r="J34" i="3" s="1"/>
  <c r="N34" i="2"/>
  <c r="F35" i="2"/>
  <c r="G35" i="2"/>
  <c r="H35" i="2"/>
  <c r="H35" i="3" s="1"/>
  <c r="I35" i="2"/>
  <c r="J35" i="2"/>
  <c r="N35" i="2"/>
  <c r="F36" i="2"/>
  <c r="G36" i="2"/>
  <c r="H36" i="2"/>
  <c r="H36" i="3" s="1"/>
  <c r="I36" i="2"/>
  <c r="J36" i="2"/>
  <c r="J36" i="3" s="1"/>
  <c r="N36" i="2"/>
  <c r="F37" i="2"/>
  <c r="G37" i="2"/>
  <c r="H37" i="2"/>
  <c r="H37" i="3" s="1"/>
  <c r="I37" i="2"/>
  <c r="J37" i="2"/>
  <c r="J37" i="3" s="1"/>
  <c r="N37" i="2"/>
  <c r="F38" i="2"/>
  <c r="G38" i="2"/>
  <c r="H38" i="2"/>
  <c r="I38" i="2"/>
  <c r="J38" i="2"/>
  <c r="N38" i="2"/>
  <c r="F39" i="2"/>
  <c r="G39" i="2"/>
  <c r="H39" i="2"/>
  <c r="H39" i="3" s="1"/>
  <c r="I39" i="2"/>
  <c r="J39" i="2"/>
  <c r="J39" i="3" s="1"/>
  <c r="N39" i="2"/>
  <c r="F40" i="2"/>
  <c r="G40" i="2"/>
  <c r="H40" i="2"/>
  <c r="H40" i="3" s="1"/>
  <c r="I40" i="2"/>
  <c r="J40" i="2"/>
  <c r="J40" i="3" s="1"/>
  <c r="N40" i="2"/>
  <c r="F41" i="2"/>
  <c r="G41" i="2"/>
  <c r="H41" i="2"/>
  <c r="I41" i="2"/>
  <c r="J41" i="2"/>
  <c r="J41" i="3" s="1"/>
  <c r="N41" i="2"/>
  <c r="F42" i="2"/>
  <c r="G42" i="2"/>
  <c r="H42" i="2"/>
  <c r="I42" i="2"/>
  <c r="J42" i="2"/>
  <c r="J42" i="3" s="1"/>
  <c r="N42" i="2"/>
  <c r="F43" i="2"/>
  <c r="G43" i="2"/>
  <c r="H43" i="2"/>
  <c r="H43" i="3" s="1"/>
  <c r="I43" i="2"/>
  <c r="J43" i="2"/>
  <c r="J43" i="3" s="1"/>
  <c r="N43" i="2"/>
  <c r="F44" i="2"/>
  <c r="G44" i="2"/>
  <c r="H44" i="2"/>
  <c r="H44" i="3" s="1"/>
  <c r="I44" i="2"/>
  <c r="J44" i="2"/>
  <c r="J44" i="3" s="1"/>
  <c r="N44" i="2"/>
  <c r="F45" i="2"/>
  <c r="G45" i="2"/>
  <c r="H45" i="2"/>
  <c r="H45" i="3" s="1"/>
  <c r="I45" i="2"/>
  <c r="J45" i="2"/>
  <c r="J45" i="3" s="1"/>
  <c r="N45" i="2"/>
  <c r="F46" i="2"/>
  <c r="G46" i="2"/>
  <c r="H46" i="2"/>
  <c r="I46" i="2"/>
  <c r="J46" i="2"/>
  <c r="N46" i="2"/>
  <c r="F47" i="2"/>
  <c r="G47" i="2"/>
  <c r="H47" i="2"/>
  <c r="H47" i="3" s="1"/>
  <c r="I47" i="2"/>
  <c r="J47" i="2"/>
  <c r="J47" i="3" s="1"/>
  <c r="N47" i="2"/>
  <c r="F48" i="2"/>
  <c r="G48" i="2"/>
  <c r="H48" i="2"/>
  <c r="H48" i="3" s="1"/>
  <c r="I48" i="2"/>
  <c r="J48" i="2"/>
  <c r="J48" i="3" s="1"/>
  <c r="N48" i="2"/>
  <c r="F49" i="2"/>
  <c r="G49" i="2"/>
  <c r="H49" i="2"/>
  <c r="I49" i="2"/>
  <c r="J49" i="2"/>
  <c r="J49" i="3" s="1"/>
  <c r="N49" i="2"/>
  <c r="F50" i="2"/>
  <c r="G50" i="2"/>
  <c r="H50" i="2"/>
  <c r="I50" i="2"/>
  <c r="J50" i="2"/>
  <c r="N50" i="2"/>
  <c r="F51" i="2"/>
  <c r="G51" i="2"/>
  <c r="H51" i="2"/>
  <c r="H51" i="3" s="1"/>
  <c r="T51" i="3" s="1"/>
  <c r="I51" i="2"/>
  <c r="J51" i="2"/>
  <c r="N51" i="2"/>
  <c r="F52" i="2"/>
  <c r="G52" i="2"/>
  <c r="H52" i="2"/>
  <c r="H52" i="3" s="1"/>
  <c r="I52" i="2"/>
  <c r="J52" i="2"/>
  <c r="J52" i="3" s="1"/>
  <c r="N52" i="2"/>
  <c r="F53" i="2"/>
  <c r="G53" i="2"/>
  <c r="H53" i="2"/>
  <c r="H53" i="3" s="1"/>
  <c r="I53" i="2"/>
  <c r="J53" i="2"/>
  <c r="J53" i="3" s="1"/>
  <c r="N53" i="2"/>
  <c r="F54" i="2"/>
  <c r="G54" i="2"/>
  <c r="H54" i="2"/>
  <c r="I54" i="2"/>
  <c r="J54" i="2"/>
  <c r="J54" i="3" s="1"/>
  <c r="N54" i="2"/>
  <c r="F55" i="2"/>
  <c r="G55" i="2"/>
  <c r="H55" i="2"/>
  <c r="H55" i="3" s="1"/>
  <c r="I55" i="2"/>
  <c r="J55" i="2"/>
  <c r="J55" i="3" s="1"/>
  <c r="N55" i="2"/>
  <c r="F56" i="2"/>
  <c r="G56" i="2"/>
  <c r="H56" i="2"/>
  <c r="H56" i="3" s="1"/>
  <c r="I56" i="2"/>
  <c r="J56" i="2"/>
  <c r="J56" i="3" s="1"/>
  <c r="N56" i="2"/>
  <c r="F57" i="2"/>
  <c r="G57" i="2"/>
  <c r="H57" i="2"/>
  <c r="I57" i="2"/>
  <c r="J57" i="2"/>
  <c r="J57" i="3" s="1"/>
  <c r="N57" i="2"/>
  <c r="F58" i="2"/>
  <c r="G58" i="2"/>
  <c r="H58" i="2"/>
  <c r="I58" i="2"/>
  <c r="J58" i="2"/>
  <c r="N58" i="2"/>
  <c r="F59" i="2"/>
  <c r="G59" i="2"/>
  <c r="H59" i="2"/>
  <c r="H59" i="3" s="1"/>
  <c r="I59" i="2"/>
  <c r="J59" i="2"/>
  <c r="N59" i="2"/>
  <c r="F60" i="2"/>
  <c r="G60" i="2"/>
  <c r="H60" i="2"/>
  <c r="H60" i="3" s="1"/>
  <c r="I60" i="2"/>
  <c r="J60" i="2"/>
  <c r="J60" i="3" s="1"/>
  <c r="N60" i="2"/>
  <c r="F61" i="2"/>
  <c r="G61" i="2"/>
  <c r="H61" i="2"/>
  <c r="H61" i="3" s="1"/>
  <c r="I61" i="2"/>
  <c r="J61" i="2"/>
  <c r="J61" i="3" s="1"/>
  <c r="N61" i="2"/>
  <c r="F62" i="2"/>
  <c r="G62" i="2"/>
  <c r="H62" i="2"/>
  <c r="I62" i="2"/>
  <c r="J62" i="2"/>
  <c r="N62" i="2"/>
  <c r="F63" i="2"/>
  <c r="G63" i="2"/>
  <c r="H63" i="2"/>
  <c r="H63" i="3" s="1"/>
  <c r="I63" i="2"/>
  <c r="J63" i="2"/>
  <c r="J63" i="3" s="1"/>
  <c r="N63" i="2"/>
  <c r="F64" i="2"/>
  <c r="G64" i="2"/>
  <c r="H64" i="2"/>
  <c r="H64" i="3" s="1"/>
  <c r="I64" i="2"/>
  <c r="J64" i="2"/>
  <c r="J64" i="3" s="1"/>
  <c r="N64" i="2"/>
  <c r="F65" i="2"/>
  <c r="G65" i="2"/>
  <c r="H65" i="2"/>
  <c r="I65" i="2"/>
  <c r="J65" i="2"/>
  <c r="J65" i="3" s="1"/>
  <c r="N65" i="2"/>
  <c r="F66" i="2"/>
  <c r="G66" i="2"/>
  <c r="H66" i="2"/>
  <c r="I66" i="2"/>
  <c r="J66" i="2"/>
  <c r="J66" i="3" s="1"/>
  <c r="N66" i="2"/>
  <c r="F67" i="2"/>
  <c r="G67" i="2"/>
  <c r="H67" i="2"/>
  <c r="H67" i="3" s="1"/>
  <c r="I67" i="2"/>
  <c r="J67" i="2"/>
  <c r="N67" i="2"/>
  <c r="F68" i="2"/>
  <c r="G68" i="2"/>
  <c r="H68" i="2"/>
  <c r="H68" i="3" s="1"/>
  <c r="I68" i="2"/>
  <c r="J68" i="2"/>
  <c r="J68" i="3" s="1"/>
  <c r="N68" i="2"/>
  <c r="F69" i="2"/>
  <c r="G69" i="2"/>
  <c r="H69" i="2"/>
  <c r="H69" i="3" s="1"/>
  <c r="I69" i="2"/>
  <c r="J69" i="2"/>
  <c r="J69" i="3" s="1"/>
  <c r="N69" i="2"/>
  <c r="F70" i="2"/>
  <c r="G70" i="2"/>
  <c r="H70" i="2"/>
  <c r="I70" i="2"/>
  <c r="J70" i="2"/>
  <c r="N70" i="2"/>
  <c r="F71" i="2"/>
  <c r="G71" i="2"/>
  <c r="H71" i="2"/>
  <c r="H71" i="3" s="1"/>
  <c r="I71" i="2"/>
  <c r="J71" i="2"/>
  <c r="J71" i="3" s="1"/>
  <c r="N71" i="2"/>
  <c r="F72" i="2"/>
  <c r="G72" i="2"/>
  <c r="H72" i="2"/>
  <c r="H72" i="3" s="1"/>
  <c r="I72" i="2"/>
  <c r="J72" i="2"/>
  <c r="J72" i="3" s="1"/>
  <c r="N72" i="2"/>
  <c r="F73" i="2"/>
  <c r="G73" i="2"/>
  <c r="H73" i="2"/>
  <c r="I73" i="2"/>
  <c r="J73" i="2"/>
  <c r="J73" i="3" s="1"/>
  <c r="N73" i="2"/>
  <c r="F74" i="2"/>
  <c r="G74" i="2"/>
  <c r="H74" i="2"/>
  <c r="I74" i="2"/>
  <c r="J74" i="2"/>
  <c r="J74" i="3" s="1"/>
  <c r="N74" i="2"/>
  <c r="F75" i="2"/>
  <c r="G75" i="2"/>
  <c r="H75" i="2"/>
  <c r="H75" i="3" s="1"/>
  <c r="I75" i="2"/>
  <c r="J75" i="2"/>
  <c r="J75" i="3" s="1"/>
  <c r="N75" i="2"/>
  <c r="F76" i="2"/>
  <c r="G76" i="2"/>
  <c r="H76" i="2"/>
  <c r="H76" i="3" s="1"/>
  <c r="I76" i="2"/>
  <c r="J76" i="2"/>
  <c r="J76" i="3" s="1"/>
  <c r="N76" i="2"/>
  <c r="F77" i="2"/>
  <c r="G77" i="2"/>
  <c r="H77" i="2"/>
  <c r="H77" i="3" s="1"/>
  <c r="I77" i="2"/>
  <c r="J77" i="2"/>
  <c r="J77" i="3" s="1"/>
  <c r="N77" i="2"/>
  <c r="F78" i="2"/>
  <c r="G78" i="2"/>
  <c r="H78" i="2"/>
  <c r="I78" i="2"/>
  <c r="J78" i="2"/>
  <c r="N78" i="2"/>
  <c r="F79" i="2"/>
  <c r="G79" i="2"/>
  <c r="H79" i="2"/>
  <c r="H79" i="3" s="1"/>
  <c r="I79" i="2"/>
  <c r="J79" i="2"/>
  <c r="J79" i="3" s="1"/>
  <c r="N79" i="2"/>
  <c r="F80" i="2"/>
  <c r="G80" i="2"/>
  <c r="H80" i="2"/>
  <c r="H80" i="3" s="1"/>
  <c r="I80" i="2"/>
  <c r="J80" i="2"/>
  <c r="J80" i="3" s="1"/>
  <c r="N80" i="2"/>
  <c r="F81" i="2"/>
  <c r="G81" i="2"/>
  <c r="H81" i="2"/>
  <c r="I81" i="2"/>
  <c r="J81" i="2"/>
  <c r="J81" i="3" s="1"/>
  <c r="N81" i="2"/>
  <c r="F82" i="2"/>
  <c r="G82" i="2"/>
  <c r="H82" i="2"/>
  <c r="I82" i="2"/>
  <c r="J82" i="2"/>
  <c r="N82" i="2"/>
  <c r="F83" i="2"/>
  <c r="G83" i="2"/>
  <c r="H83" i="2"/>
  <c r="H83" i="3" s="1"/>
  <c r="T83" i="3" s="1"/>
  <c r="I83" i="2"/>
  <c r="J83" i="2"/>
  <c r="N83" i="2"/>
  <c r="F84" i="2"/>
  <c r="G84" i="2"/>
  <c r="H84" i="2"/>
  <c r="H84" i="3" s="1"/>
  <c r="I84" i="2"/>
  <c r="J84" i="2"/>
  <c r="J84" i="3" s="1"/>
  <c r="N84" i="2"/>
  <c r="F85" i="2"/>
  <c r="G85" i="2"/>
  <c r="H85" i="2"/>
  <c r="H85" i="3" s="1"/>
  <c r="I85" i="2"/>
  <c r="J85" i="2"/>
  <c r="J85" i="3" s="1"/>
  <c r="N85" i="2"/>
  <c r="F86" i="2"/>
  <c r="G86" i="2"/>
  <c r="H86" i="2"/>
  <c r="I86" i="2"/>
  <c r="J86" i="2"/>
  <c r="J86" i="3" s="1"/>
  <c r="N86" i="2"/>
  <c r="F87" i="2"/>
  <c r="G87" i="2"/>
  <c r="H87" i="2"/>
  <c r="H87" i="3" s="1"/>
  <c r="I87" i="2"/>
  <c r="J87" i="2"/>
  <c r="J87" i="3" s="1"/>
  <c r="N87" i="2"/>
  <c r="F88" i="2"/>
  <c r="G88" i="2"/>
  <c r="H88" i="2"/>
  <c r="H88" i="3" s="1"/>
  <c r="I88" i="2"/>
  <c r="J88" i="2"/>
  <c r="J88" i="3" s="1"/>
  <c r="N88" i="2"/>
  <c r="F89" i="2"/>
  <c r="G89" i="2"/>
  <c r="H89" i="2"/>
  <c r="I89" i="2"/>
  <c r="J89" i="2"/>
  <c r="N89" i="2"/>
  <c r="F90" i="2"/>
  <c r="G90" i="2"/>
  <c r="H90" i="2"/>
  <c r="I90" i="2"/>
  <c r="J90" i="2"/>
  <c r="N90" i="2"/>
  <c r="F91" i="2"/>
  <c r="F91" i="3" s="1"/>
  <c r="G91" i="2"/>
  <c r="H91" i="2"/>
  <c r="H91" i="3" s="1"/>
  <c r="I91" i="2"/>
  <c r="J91" i="2"/>
  <c r="N91" i="2"/>
  <c r="F92" i="2"/>
  <c r="G92" i="2"/>
  <c r="H92" i="2"/>
  <c r="H92" i="3" s="1"/>
  <c r="I92" i="2"/>
  <c r="J92" i="2"/>
  <c r="J92" i="3" s="1"/>
  <c r="N92" i="2"/>
  <c r="F93" i="2"/>
  <c r="G93" i="2"/>
  <c r="H93" i="2"/>
  <c r="H93" i="3" s="1"/>
  <c r="I93" i="2"/>
  <c r="J93" i="2"/>
  <c r="J93" i="3" s="1"/>
  <c r="N93" i="2"/>
  <c r="F94" i="2"/>
  <c r="G94" i="2"/>
  <c r="H94" i="2"/>
  <c r="I94" i="2"/>
  <c r="J94" i="2"/>
  <c r="N94" i="2"/>
  <c r="F95" i="2"/>
  <c r="G95" i="2"/>
  <c r="H95" i="2"/>
  <c r="H95" i="3" s="1"/>
  <c r="I95" i="2"/>
  <c r="J95" i="2"/>
  <c r="J95" i="3" s="1"/>
  <c r="N95" i="2"/>
  <c r="F96" i="2"/>
  <c r="G96" i="2"/>
  <c r="H96" i="2"/>
  <c r="H96" i="3" s="1"/>
  <c r="I96" i="2"/>
  <c r="J96" i="2"/>
  <c r="J96" i="3" s="1"/>
  <c r="N96" i="2"/>
  <c r="F97" i="2"/>
  <c r="G97" i="2"/>
  <c r="H97" i="2"/>
  <c r="I97" i="2"/>
  <c r="J97" i="2"/>
  <c r="J97" i="3" s="1"/>
  <c r="N97" i="2"/>
  <c r="F98" i="2"/>
  <c r="G98" i="2"/>
  <c r="H98" i="2"/>
  <c r="I98" i="2"/>
  <c r="J98" i="2"/>
  <c r="J98" i="3" s="1"/>
  <c r="N98" i="2"/>
  <c r="F99" i="2"/>
  <c r="G99" i="2"/>
  <c r="H99" i="2"/>
  <c r="H99" i="3" s="1"/>
  <c r="I99" i="2"/>
  <c r="J99" i="2"/>
  <c r="N99" i="2"/>
  <c r="F100" i="2"/>
  <c r="G100" i="2"/>
  <c r="H100" i="2"/>
  <c r="H100" i="3" s="1"/>
  <c r="I100" i="2"/>
  <c r="J100" i="2"/>
  <c r="J100" i="3" s="1"/>
  <c r="N100" i="2"/>
  <c r="F101" i="2"/>
  <c r="G101" i="2"/>
  <c r="H101" i="2"/>
  <c r="H101" i="3" s="1"/>
  <c r="I101" i="2"/>
  <c r="J101" i="2"/>
  <c r="J101" i="3" s="1"/>
  <c r="N101" i="2"/>
  <c r="F102" i="2"/>
  <c r="G102" i="2"/>
  <c r="H102" i="2"/>
  <c r="I102" i="2"/>
  <c r="J102" i="2"/>
  <c r="N102" i="2"/>
  <c r="F103" i="2"/>
  <c r="G103" i="2"/>
  <c r="H103" i="2"/>
  <c r="H103" i="3" s="1"/>
  <c r="I103" i="2"/>
  <c r="J103" i="2"/>
  <c r="J103" i="3" s="1"/>
  <c r="N103" i="2"/>
  <c r="F104" i="2"/>
  <c r="G104" i="2"/>
  <c r="H104" i="2"/>
  <c r="H104" i="3" s="1"/>
  <c r="I104" i="2"/>
  <c r="J104" i="2"/>
  <c r="J104" i="3" s="1"/>
  <c r="N104" i="2"/>
  <c r="F105" i="2"/>
  <c r="G105" i="2"/>
  <c r="H105" i="2"/>
  <c r="I105" i="2"/>
  <c r="J105" i="2"/>
  <c r="J105" i="3" s="1"/>
  <c r="N105" i="2"/>
  <c r="F106" i="2"/>
  <c r="G106" i="2"/>
  <c r="H106" i="2"/>
  <c r="I106" i="2"/>
  <c r="J106" i="2"/>
  <c r="J106" i="3" s="1"/>
  <c r="N106" i="2"/>
  <c r="F107" i="2"/>
  <c r="F107" i="3" s="1"/>
  <c r="G107" i="2"/>
  <c r="H107" i="2"/>
  <c r="H107" i="3" s="1"/>
  <c r="I107" i="2"/>
  <c r="J107" i="2"/>
  <c r="J107" i="3" s="1"/>
  <c r="N107" i="2"/>
  <c r="F108" i="2"/>
  <c r="F108" i="3" s="1"/>
  <c r="G108" i="2"/>
  <c r="H108" i="2"/>
  <c r="H108" i="3" s="1"/>
  <c r="I108" i="2"/>
  <c r="J108" i="2"/>
  <c r="J108" i="3" s="1"/>
  <c r="N108" i="2"/>
  <c r="F109" i="2"/>
  <c r="F109" i="3" s="1"/>
  <c r="G109" i="2"/>
  <c r="H109" i="2"/>
  <c r="H109" i="3" s="1"/>
  <c r="I109" i="2"/>
  <c r="J109" i="2"/>
  <c r="J109" i="3" s="1"/>
  <c r="N109" i="2"/>
  <c r="F110" i="2"/>
  <c r="G110" i="2"/>
  <c r="H110" i="2"/>
  <c r="I110" i="2"/>
  <c r="J110" i="2"/>
  <c r="N110" i="2"/>
  <c r="F111" i="2"/>
  <c r="G111" i="2"/>
  <c r="H111" i="2"/>
  <c r="H111" i="3" s="1"/>
  <c r="I111" i="2"/>
  <c r="J111" i="2"/>
  <c r="J111" i="3" s="1"/>
  <c r="N111" i="2"/>
  <c r="F112" i="2"/>
  <c r="G112" i="2"/>
  <c r="H112" i="2"/>
  <c r="H112" i="3" s="1"/>
  <c r="I112" i="2"/>
  <c r="J112" i="2"/>
  <c r="J112" i="3" s="1"/>
  <c r="N112" i="2"/>
  <c r="F113" i="2"/>
  <c r="G113" i="2"/>
  <c r="H113" i="2"/>
  <c r="I113" i="2"/>
  <c r="J113" i="2"/>
  <c r="J113" i="3" s="1"/>
  <c r="N113" i="2"/>
  <c r="F114" i="2"/>
  <c r="G114" i="2"/>
  <c r="H114" i="2"/>
  <c r="I114" i="2"/>
  <c r="J114" i="2"/>
  <c r="N114" i="2"/>
  <c r="F115" i="2"/>
  <c r="F115" i="3" s="1"/>
  <c r="G115" i="2"/>
  <c r="H115" i="2"/>
  <c r="H115" i="3" s="1"/>
  <c r="T115" i="3" s="1"/>
  <c r="I115" i="2"/>
  <c r="J115" i="2"/>
  <c r="N115" i="2"/>
  <c r="F116" i="2"/>
  <c r="G116" i="2"/>
  <c r="H116" i="2"/>
  <c r="H116" i="3" s="1"/>
  <c r="I116" i="2"/>
  <c r="J116" i="2"/>
  <c r="J116" i="3" s="1"/>
  <c r="N116" i="2"/>
  <c r="F117" i="2"/>
  <c r="F117" i="3" s="1"/>
  <c r="G117" i="2"/>
  <c r="H117" i="2"/>
  <c r="H117" i="3" s="1"/>
  <c r="I117" i="2"/>
  <c r="J117" i="2"/>
  <c r="J117" i="3" s="1"/>
  <c r="N117" i="2"/>
  <c r="F118" i="2"/>
  <c r="G118" i="2"/>
  <c r="H118" i="2"/>
  <c r="I118" i="2"/>
  <c r="J118" i="2"/>
  <c r="J118" i="3" s="1"/>
  <c r="N118" i="2"/>
  <c r="F119" i="2"/>
  <c r="G119" i="2"/>
  <c r="H119" i="2"/>
  <c r="H119" i="3" s="1"/>
  <c r="I119" i="2"/>
  <c r="J119" i="2"/>
  <c r="J119" i="3" s="1"/>
  <c r="N119" i="2"/>
  <c r="F120" i="2"/>
  <c r="G120" i="2"/>
  <c r="H120" i="2"/>
  <c r="H120" i="3" s="1"/>
  <c r="I120" i="2"/>
  <c r="J120" i="2"/>
  <c r="J120" i="3" s="1"/>
  <c r="N120" i="2"/>
  <c r="F121" i="2"/>
  <c r="G121" i="2"/>
  <c r="H121" i="2"/>
  <c r="I121" i="2"/>
  <c r="J121" i="2"/>
  <c r="N121" i="2"/>
  <c r="F122" i="2"/>
  <c r="G122" i="2"/>
  <c r="H122" i="2"/>
  <c r="I122" i="2"/>
  <c r="J122" i="2"/>
  <c r="N122" i="2"/>
  <c r="F123" i="2"/>
  <c r="G123" i="2"/>
  <c r="H123" i="2"/>
  <c r="H123" i="3" s="1"/>
  <c r="I123" i="2"/>
  <c r="J123" i="2"/>
  <c r="N123" i="2"/>
  <c r="F124" i="2"/>
  <c r="F124" i="3" s="1"/>
  <c r="G124" i="2"/>
  <c r="H124" i="2"/>
  <c r="H124" i="3" s="1"/>
  <c r="I124" i="2"/>
  <c r="J124" i="2"/>
  <c r="J124" i="3" s="1"/>
  <c r="N124" i="2"/>
  <c r="F125" i="2"/>
  <c r="G125" i="2"/>
  <c r="H125" i="2"/>
  <c r="H125" i="3" s="1"/>
  <c r="I125" i="2"/>
  <c r="J125" i="2"/>
  <c r="J125" i="3" s="1"/>
  <c r="N125" i="2"/>
  <c r="F126" i="2"/>
  <c r="G126" i="2"/>
  <c r="H126" i="2"/>
  <c r="I126" i="2"/>
  <c r="J126" i="2"/>
  <c r="N126" i="2"/>
  <c r="F127" i="2"/>
  <c r="G127" i="2"/>
  <c r="H127" i="2"/>
  <c r="H127" i="3" s="1"/>
  <c r="I127" i="2"/>
  <c r="J127" i="2"/>
  <c r="J127" i="3" s="1"/>
  <c r="N127" i="2"/>
  <c r="F128" i="2"/>
  <c r="G128" i="2"/>
  <c r="H128" i="2"/>
  <c r="H128" i="3" s="1"/>
  <c r="I128" i="2"/>
  <c r="J128" i="2"/>
  <c r="J128" i="3" s="1"/>
  <c r="N128" i="2"/>
  <c r="F129" i="2"/>
  <c r="G129" i="2"/>
  <c r="H129" i="2"/>
  <c r="I129" i="2"/>
  <c r="J129" i="2"/>
  <c r="J129" i="3" s="1"/>
  <c r="N129" i="2"/>
  <c r="F130" i="2"/>
  <c r="G130" i="2"/>
  <c r="H130" i="2"/>
  <c r="I130" i="2"/>
  <c r="J130" i="2"/>
  <c r="J130" i="3" s="1"/>
  <c r="N130" i="2"/>
  <c r="F131" i="2"/>
  <c r="G131" i="2"/>
  <c r="H131" i="2"/>
  <c r="H131" i="3" s="1"/>
  <c r="I131" i="2"/>
  <c r="J131" i="2"/>
  <c r="N131" i="2"/>
  <c r="F132" i="2"/>
  <c r="G132" i="2"/>
  <c r="H132" i="2"/>
  <c r="H132" i="3" s="1"/>
  <c r="I132" i="2"/>
  <c r="J132" i="2"/>
  <c r="J132" i="3" s="1"/>
  <c r="N132" i="2"/>
  <c r="F133" i="2"/>
  <c r="G133" i="2"/>
  <c r="H133" i="2"/>
  <c r="H133" i="3" s="1"/>
  <c r="I133" i="2"/>
  <c r="J133" i="2"/>
  <c r="J133" i="3" s="1"/>
  <c r="N133" i="2"/>
  <c r="F134" i="2"/>
  <c r="G134" i="2"/>
  <c r="H134" i="2"/>
  <c r="I134" i="2"/>
  <c r="J134" i="2"/>
  <c r="N134" i="2"/>
  <c r="F135" i="2"/>
  <c r="G135" i="2"/>
  <c r="H135" i="2"/>
  <c r="H135" i="3" s="1"/>
  <c r="I135" i="2"/>
  <c r="J135" i="2"/>
  <c r="J135" i="3" s="1"/>
  <c r="N135" i="2"/>
  <c r="F136" i="2"/>
  <c r="G136" i="2"/>
  <c r="H136" i="2"/>
  <c r="H136" i="3" s="1"/>
  <c r="I136" i="2"/>
  <c r="J136" i="2"/>
  <c r="J136" i="3" s="1"/>
  <c r="N136" i="2"/>
  <c r="F137" i="2"/>
  <c r="G137" i="2"/>
  <c r="H137" i="2"/>
  <c r="I137" i="2"/>
  <c r="J137" i="2"/>
  <c r="J137" i="3" s="1"/>
  <c r="N137" i="2"/>
  <c r="F138" i="2"/>
  <c r="G138" i="2"/>
  <c r="H138" i="2"/>
  <c r="I138" i="2"/>
  <c r="J138" i="2"/>
  <c r="J138" i="3" s="1"/>
  <c r="N138" i="2"/>
  <c r="F139" i="2"/>
  <c r="G139" i="2"/>
  <c r="H139" i="2"/>
  <c r="H139" i="3" s="1"/>
  <c r="I139" i="2"/>
  <c r="J139" i="2"/>
  <c r="J139" i="3" s="1"/>
  <c r="N139" i="2"/>
  <c r="F140" i="2"/>
  <c r="G140" i="2"/>
  <c r="H140" i="2"/>
  <c r="H140" i="3" s="1"/>
  <c r="I140" i="2"/>
  <c r="J140" i="2"/>
  <c r="J140" i="3" s="1"/>
  <c r="N140" i="2"/>
  <c r="F141" i="2"/>
  <c r="G141" i="2"/>
  <c r="H141" i="2"/>
  <c r="H141" i="3" s="1"/>
  <c r="I141" i="2"/>
  <c r="J141" i="2"/>
  <c r="J141" i="3" s="1"/>
  <c r="N141" i="2"/>
  <c r="F142" i="2"/>
  <c r="G142" i="2"/>
  <c r="H142" i="2"/>
  <c r="I142" i="2"/>
  <c r="J142" i="2"/>
  <c r="N142" i="2"/>
  <c r="F143" i="2"/>
  <c r="G143" i="2"/>
  <c r="H143" i="2"/>
  <c r="H143" i="3" s="1"/>
  <c r="I143" i="2"/>
  <c r="J143" i="2"/>
  <c r="J143" i="3" s="1"/>
  <c r="N143" i="2"/>
  <c r="F144" i="2"/>
  <c r="G144" i="2"/>
  <c r="H144" i="2"/>
  <c r="H144" i="3" s="1"/>
  <c r="I144" i="2"/>
  <c r="J144" i="2"/>
  <c r="J144" i="3" s="1"/>
  <c r="N144" i="2"/>
  <c r="F145" i="2"/>
  <c r="G145" i="2"/>
  <c r="H145" i="2"/>
  <c r="I145" i="2"/>
  <c r="J145" i="2"/>
  <c r="J145" i="3" s="1"/>
  <c r="N145" i="2"/>
  <c r="F146" i="2"/>
  <c r="G146" i="2"/>
  <c r="H146" i="2"/>
  <c r="I146" i="2"/>
  <c r="J146" i="2"/>
  <c r="N146" i="2"/>
  <c r="F147" i="2"/>
  <c r="G147" i="2"/>
  <c r="H147" i="2"/>
  <c r="H147" i="3" s="1"/>
  <c r="I147" i="2"/>
  <c r="J147" i="2"/>
  <c r="N147" i="2"/>
  <c r="F148" i="2"/>
  <c r="F148" i="3" s="1"/>
  <c r="G148" i="2"/>
  <c r="H148" i="2"/>
  <c r="H148" i="3" s="1"/>
  <c r="I148" i="2"/>
  <c r="J148" i="2"/>
  <c r="J148" i="3" s="1"/>
  <c r="N148" i="2"/>
  <c r="F149" i="2"/>
  <c r="G149" i="2"/>
  <c r="H149" i="2"/>
  <c r="H149" i="3" s="1"/>
  <c r="I149" i="2"/>
  <c r="J149" i="2"/>
  <c r="J149" i="3" s="1"/>
  <c r="N149" i="2"/>
  <c r="F150" i="2"/>
  <c r="G150" i="2"/>
  <c r="H150" i="2"/>
  <c r="I150" i="2"/>
  <c r="J150" i="2"/>
  <c r="J150" i="3" s="1"/>
  <c r="N150" i="2"/>
  <c r="F151" i="2"/>
  <c r="G151" i="2"/>
  <c r="H151" i="2"/>
  <c r="H151" i="3" s="1"/>
  <c r="I151" i="2"/>
  <c r="J151" i="2"/>
  <c r="J151" i="3" s="1"/>
  <c r="N151" i="2"/>
  <c r="F152" i="2"/>
  <c r="G152" i="2"/>
  <c r="H152" i="2"/>
  <c r="H152" i="3" s="1"/>
  <c r="I152" i="2"/>
  <c r="J152" i="2"/>
  <c r="J152" i="3" s="1"/>
  <c r="N152" i="2"/>
  <c r="F153" i="2"/>
  <c r="G153" i="2"/>
  <c r="H153" i="2"/>
  <c r="I153" i="2"/>
  <c r="J153" i="2"/>
  <c r="N153" i="2"/>
  <c r="F154" i="2"/>
  <c r="G154" i="2"/>
  <c r="H154" i="2"/>
  <c r="I154" i="2"/>
  <c r="J154" i="2"/>
  <c r="N154" i="2"/>
  <c r="F155" i="2"/>
  <c r="G155" i="2"/>
  <c r="H155" i="2"/>
  <c r="H155" i="3" s="1"/>
  <c r="I155" i="2"/>
  <c r="J155" i="2"/>
  <c r="N155" i="2"/>
  <c r="F156" i="2"/>
  <c r="G156" i="2"/>
  <c r="H156" i="2"/>
  <c r="H156" i="3" s="1"/>
  <c r="I156" i="2"/>
  <c r="J156" i="2"/>
  <c r="J156" i="3" s="1"/>
  <c r="N156" i="2"/>
  <c r="F157" i="2"/>
  <c r="G157" i="2"/>
  <c r="H157" i="2"/>
  <c r="H157" i="3" s="1"/>
  <c r="I157" i="2"/>
  <c r="J157" i="2"/>
  <c r="J157" i="3" s="1"/>
  <c r="N157" i="2"/>
  <c r="F158" i="2"/>
  <c r="G158" i="2"/>
  <c r="H158" i="2"/>
  <c r="I158" i="2"/>
  <c r="J158" i="2"/>
  <c r="J158" i="3" s="1"/>
  <c r="N158" i="2"/>
  <c r="F159" i="2"/>
  <c r="G159" i="2"/>
  <c r="H159" i="2"/>
  <c r="H159" i="3" s="1"/>
  <c r="I159" i="2"/>
  <c r="J159" i="2"/>
  <c r="J159" i="3" s="1"/>
  <c r="N159" i="2"/>
  <c r="F160" i="2"/>
  <c r="G160" i="2"/>
  <c r="H160" i="2"/>
  <c r="H160" i="3" s="1"/>
  <c r="I160" i="2"/>
  <c r="J160" i="2"/>
  <c r="J160" i="3" s="1"/>
  <c r="N160" i="2"/>
  <c r="F161" i="2"/>
  <c r="G161" i="2"/>
  <c r="H161" i="2"/>
  <c r="I161" i="2"/>
  <c r="J161" i="2"/>
  <c r="J161" i="3" s="1"/>
  <c r="N161" i="2"/>
  <c r="F162" i="2"/>
  <c r="G162" i="2"/>
  <c r="H162" i="2"/>
  <c r="I162" i="2"/>
  <c r="J162" i="2"/>
  <c r="N162" i="2"/>
  <c r="F163" i="2"/>
  <c r="G163" i="2"/>
  <c r="H163" i="2"/>
  <c r="H163" i="3" s="1"/>
  <c r="I163" i="2"/>
  <c r="J163" i="2"/>
  <c r="J163" i="3" s="1"/>
  <c r="N163" i="2"/>
  <c r="F164" i="2"/>
  <c r="G164" i="2"/>
  <c r="H164" i="2"/>
  <c r="H164" i="3" s="1"/>
  <c r="I164" i="2"/>
  <c r="J164" i="2"/>
  <c r="J164" i="3" s="1"/>
  <c r="N164" i="2"/>
  <c r="F165" i="2"/>
  <c r="G165" i="2"/>
  <c r="H165" i="2"/>
  <c r="H165" i="3" s="1"/>
  <c r="I165" i="2"/>
  <c r="J165" i="2"/>
  <c r="J165" i="3" s="1"/>
  <c r="N165" i="2"/>
  <c r="F166" i="2"/>
  <c r="G166" i="2"/>
  <c r="H166" i="2"/>
  <c r="I166" i="2"/>
  <c r="J166" i="2"/>
  <c r="N166" i="2"/>
  <c r="F167" i="2"/>
  <c r="G167" i="2"/>
  <c r="H167" i="2"/>
  <c r="H167" i="3" s="1"/>
  <c r="I167" i="2"/>
  <c r="J167" i="2"/>
  <c r="J167" i="3" s="1"/>
  <c r="N167" i="2"/>
  <c r="F168" i="2"/>
  <c r="G168" i="2"/>
  <c r="H168" i="2"/>
  <c r="H168" i="3" s="1"/>
  <c r="I168" i="2"/>
  <c r="J168" i="2"/>
  <c r="J168" i="3" s="1"/>
  <c r="N168" i="2"/>
  <c r="F169" i="2"/>
  <c r="G169" i="2"/>
  <c r="H169" i="2"/>
  <c r="I169" i="2"/>
  <c r="J169" i="2"/>
  <c r="J169" i="3" s="1"/>
  <c r="N169" i="2"/>
  <c r="F170" i="2"/>
  <c r="F170" i="3" s="1"/>
  <c r="G170" i="2"/>
  <c r="H170" i="2"/>
  <c r="I170" i="2"/>
  <c r="J170" i="2"/>
  <c r="N170" i="2"/>
  <c r="F171" i="2"/>
  <c r="G171" i="2"/>
  <c r="H171" i="2"/>
  <c r="H171" i="3" s="1"/>
  <c r="T171" i="3" s="1"/>
  <c r="I171" i="2"/>
  <c r="J171" i="2"/>
  <c r="N171" i="2"/>
  <c r="F172" i="2"/>
  <c r="G172" i="2"/>
  <c r="H172" i="2"/>
  <c r="H172" i="3" s="1"/>
  <c r="I172" i="2"/>
  <c r="J172" i="2"/>
  <c r="J172" i="3" s="1"/>
  <c r="N172" i="2"/>
  <c r="F173" i="2"/>
  <c r="G173" i="2"/>
  <c r="H173" i="2"/>
  <c r="H173" i="3" s="1"/>
  <c r="I173" i="2"/>
  <c r="J173" i="2"/>
  <c r="J173" i="3" s="1"/>
  <c r="N173" i="2"/>
  <c r="F174" i="2"/>
  <c r="G174" i="2"/>
  <c r="H174" i="2"/>
  <c r="I174" i="2"/>
  <c r="J174" i="2"/>
  <c r="N174" i="2"/>
  <c r="F175" i="2"/>
  <c r="G175" i="2"/>
  <c r="H175" i="2"/>
  <c r="H175" i="3" s="1"/>
  <c r="I175" i="2"/>
  <c r="J175" i="2"/>
  <c r="J175" i="3" s="1"/>
  <c r="N175" i="2"/>
  <c r="F176" i="2"/>
  <c r="G176" i="2"/>
  <c r="H176" i="2"/>
  <c r="H176" i="3" s="1"/>
  <c r="I176" i="2"/>
  <c r="J176" i="2"/>
  <c r="J176" i="3" s="1"/>
  <c r="N176" i="2"/>
  <c r="F177" i="2"/>
  <c r="G177" i="2"/>
  <c r="H177" i="2"/>
  <c r="I177" i="2"/>
  <c r="J177" i="2"/>
  <c r="J177" i="3" s="1"/>
  <c r="N177" i="2"/>
  <c r="F178" i="2"/>
  <c r="G178" i="2"/>
  <c r="H178" i="2"/>
  <c r="I178" i="2"/>
  <c r="J178" i="2"/>
  <c r="N178" i="2"/>
  <c r="F179" i="2"/>
  <c r="G179" i="2"/>
  <c r="H179" i="2"/>
  <c r="H179" i="3" s="1"/>
  <c r="I179" i="2"/>
  <c r="J179" i="2"/>
  <c r="N179" i="2"/>
  <c r="F180" i="2"/>
  <c r="G180" i="2"/>
  <c r="H180" i="2"/>
  <c r="H180" i="3" s="1"/>
  <c r="I180" i="2"/>
  <c r="J180" i="2"/>
  <c r="J180" i="3" s="1"/>
  <c r="N180" i="2"/>
  <c r="F181" i="2"/>
  <c r="G181" i="2"/>
  <c r="H181" i="2"/>
  <c r="H181" i="3" s="1"/>
  <c r="I181" i="2"/>
  <c r="J181" i="2"/>
  <c r="J181" i="3" s="1"/>
  <c r="N181" i="2"/>
  <c r="F182" i="2"/>
  <c r="G182" i="2"/>
  <c r="H182" i="2"/>
  <c r="I182" i="2"/>
  <c r="J182" i="2"/>
  <c r="N182" i="2"/>
  <c r="F183" i="2"/>
  <c r="G183" i="2"/>
  <c r="H183" i="2"/>
  <c r="H183" i="3" s="1"/>
  <c r="I183" i="2"/>
  <c r="J183" i="2"/>
  <c r="J183" i="3" s="1"/>
  <c r="N183" i="2"/>
  <c r="F184" i="2"/>
  <c r="G184" i="2"/>
  <c r="H184" i="2"/>
  <c r="H184" i="3" s="1"/>
  <c r="I184" i="2"/>
  <c r="J184" i="2"/>
  <c r="J184" i="3" s="1"/>
  <c r="N184" i="2"/>
  <c r="F185" i="2"/>
  <c r="G185" i="2"/>
  <c r="H185" i="2"/>
  <c r="I185" i="2"/>
  <c r="J185" i="2"/>
  <c r="J185" i="3" s="1"/>
  <c r="N185" i="2"/>
  <c r="F186" i="2"/>
  <c r="G186" i="2"/>
  <c r="H186" i="2"/>
  <c r="I186" i="2"/>
  <c r="J186" i="2"/>
  <c r="N186" i="2"/>
  <c r="F187" i="2"/>
  <c r="G187" i="2"/>
  <c r="H187" i="2"/>
  <c r="H187" i="3" s="1"/>
  <c r="T187" i="3" s="1"/>
  <c r="I187" i="2"/>
  <c r="J187" i="2"/>
  <c r="N187" i="2"/>
  <c r="F188" i="2"/>
  <c r="G188" i="2"/>
  <c r="H188" i="2"/>
  <c r="H188" i="3" s="1"/>
  <c r="I188" i="2"/>
  <c r="J188" i="2"/>
  <c r="J188" i="3" s="1"/>
  <c r="N188" i="2"/>
  <c r="F189" i="2"/>
  <c r="G189" i="2"/>
  <c r="H189" i="2"/>
  <c r="H189" i="3" s="1"/>
  <c r="I189" i="2"/>
  <c r="J189" i="2"/>
  <c r="J189" i="3" s="1"/>
  <c r="N189" i="2"/>
  <c r="F190" i="2"/>
  <c r="G190" i="2"/>
  <c r="H190" i="2"/>
  <c r="I190" i="2"/>
  <c r="J190" i="2"/>
  <c r="N190" i="2"/>
  <c r="F191" i="2"/>
  <c r="G191" i="2"/>
  <c r="H191" i="2"/>
  <c r="H191" i="3" s="1"/>
  <c r="I191" i="2"/>
  <c r="J191" i="2"/>
  <c r="J191" i="3" s="1"/>
  <c r="N191" i="2"/>
  <c r="F192" i="2"/>
  <c r="G192" i="2"/>
  <c r="H192" i="2"/>
  <c r="H192" i="3" s="1"/>
  <c r="I192" i="2"/>
  <c r="J192" i="2"/>
  <c r="J192" i="3" s="1"/>
  <c r="N192" i="2"/>
  <c r="F193" i="2"/>
  <c r="G193" i="2"/>
  <c r="H193" i="2"/>
  <c r="I193" i="2"/>
  <c r="J193" i="2"/>
  <c r="J193" i="3" s="1"/>
  <c r="N193" i="2"/>
  <c r="F194" i="2"/>
  <c r="G194" i="2"/>
  <c r="H194" i="2"/>
  <c r="I194" i="2"/>
  <c r="J194" i="2"/>
  <c r="N194" i="2"/>
  <c r="F195" i="2"/>
  <c r="G195" i="2"/>
  <c r="H195" i="2"/>
  <c r="H195" i="3" s="1"/>
  <c r="I195" i="2"/>
  <c r="J195" i="2"/>
  <c r="J195" i="3" s="1"/>
  <c r="N195" i="2"/>
  <c r="F196" i="2"/>
  <c r="G196" i="2"/>
  <c r="H196" i="2"/>
  <c r="H196" i="3" s="1"/>
  <c r="I196" i="2"/>
  <c r="J196" i="2"/>
  <c r="J196" i="3" s="1"/>
  <c r="N196" i="2"/>
  <c r="F197" i="2"/>
  <c r="G197" i="2"/>
  <c r="H197" i="2"/>
  <c r="H197" i="3" s="1"/>
  <c r="I197" i="2"/>
  <c r="J197" i="2"/>
  <c r="J197" i="3" s="1"/>
  <c r="N197" i="2"/>
  <c r="F198" i="2"/>
  <c r="G198" i="2"/>
  <c r="H198" i="2"/>
  <c r="H198" i="3" s="1"/>
  <c r="T198" i="3" s="1"/>
  <c r="I198" i="2"/>
  <c r="J198" i="2"/>
  <c r="N198" i="2"/>
  <c r="F199" i="2"/>
  <c r="G199" i="2"/>
  <c r="H199" i="2"/>
  <c r="H199" i="3" s="1"/>
  <c r="I199" i="2"/>
  <c r="J199" i="2"/>
  <c r="J199" i="3" s="1"/>
  <c r="N199" i="2"/>
  <c r="F200" i="2"/>
  <c r="G200" i="2"/>
  <c r="H200" i="2"/>
  <c r="H200" i="3" s="1"/>
  <c r="I200" i="2"/>
  <c r="J200" i="2"/>
  <c r="J200" i="3" s="1"/>
  <c r="N200" i="2"/>
  <c r="F201" i="2"/>
  <c r="G201" i="2"/>
  <c r="H201" i="2"/>
  <c r="I201" i="2"/>
  <c r="J201" i="2"/>
  <c r="J201" i="3" s="1"/>
  <c r="N201" i="2"/>
  <c r="F202" i="2"/>
  <c r="G202" i="2"/>
  <c r="H202" i="2"/>
  <c r="H202" i="3" s="1"/>
  <c r="I202" i="2"/>
  <c r="J202" i="2"/>
  <c r="N202" i="2"/>
  <c r="F203" i="2"/>
  <c r="G203" i="2"/>
  <c r="H203" i="2"/>
  <c r="H203" i="3" s="1"/>
  <c r="I203" i="2"/>
  <c r="J203" i="2"/>
  <c r="N203" i="2"/>
  <c r="F204" i="2"/>
  <c r="F204" i="3" s="1"/>
  <c r="G204" i="2"/>
  <c r="H204" i="2"/>
  <c r="H204" i="3" s="1"/>
  <c r="I204" i="2"/>
  <c r="J204" i="2"/>
  <c r="J204" i="3" s="1"/>
  <c r="N204" i="2"/>
  <c r="F205" i="2"/>
  <c r="G205" i="2"/>
  <c r="H205" i="2"/>
  <c r="H205" i="3" s="1"/>
  <c r="I205" i="2"/>
  <c r="J205" i="2"/>
  <c r="J205" i="3" s="1"/>
  <c r="N205" i="2"/>
  <c r="F206" i="2"/>
  <c r="G206" i="2"/>
  <c r="H206" i="2"/>
  <c r="I206" i="2"/>
  <c r="J206" i="2"/>
  <c r="N206" i="2"/>
  <c r="F207" i="2"/>
  <c r="G207" i="2"/>
  <c r="H207" i="2"/>
  <c r="H207" i="3" s="1"/>
  <c r="I207" i="2"/>
  <c r="J207" i="2"/>
  <c r="J207" i="3" s="1"/>
  <c r="N207" i="2"/>
  <c r="F208" i="2"/>
  <c r="G208" i="2"/>
  <c r="H208" i="2"/>
  <c r="H208" i="3" s="1"/>
  <c r="I208" i="2"/>
  <c r="J208" i="2"/>
  <c r="J208" i="3" s="1"/>
  <c r="N208" i="2"/>
  <c r="F209" i="2"/>
  <c r="G209" i="2"/>
  <c r="H209" i="2"/>
  <c r="I209" i="2"/>
  <c r="J209" i="2"/>
  <c r="J209" i="3" s="1"/>
  <c r="N209" i="2"/>
  <c r="F210" i="2"/>
  <c r="G210" i="2"/>
  <c r="H210" i="2"/>
  <c r="I210" i="2"/>
  <c r="J210" i="2"/>
  <c r="N210" i="2"/>
  <c r="F211" i="2"/>
  <c r="G211" i="2"/>
  <c r="H211" i="2"/>
  <c r="H211" i="3" s="1"/>
  <c r="I211" i="2"/>
  <c r="J211" i="2"/>
  <c r="J211" i="3" s="1"/>
  <c r="N211" i="2"/>
  <c r="F212" i="2"/>
  <c r="G212" i="2"/>
  <c r="H212" i="2"/>
  <c r="H212" i="3" s="1"/>
  <c r="I212" i="2"/>
  <c r="J212" i="2"/>
  <c r="J212" i="3" s="1"/>
  <c r="N212" i="2"/>
  <c r="F213" i="2"/>
  <c r="F213" i="3" s="1"/>
  <c r="G213" i="2"/>
  <c r="H213" i="2"/>
  <c r="H213" i="3" s="1"/>
  <c r="I213" i="2"/>
  <c r="J213" i="2"/>
  <c r="J213" i="3" s="1"/>
  <c r="N213" i="2"/>
  <c r="F214" i="2"/>
  <c r="G214" i="2"/>
  <c r="H214" i="2"/>
  <c r="H214" i="3" s="1"/>
  <c r="T214" i="3" s="1"/>
  <c r="I214" i="2"/>
  <c r="J214" i="2"/>
  <c r="N214" i="2"/>
  <c r="F215" i="2"/>
  <c r="G215" i="2"/>
  <c r="H215" i="2"/>
  <c r="H215" i="3" s="1"/>
  <c r="I215" i="2"/>
  <c r="J215" i="2"/>
  <c r="J215" i="3" s="1"/>
  <c r="N215" i="2"/>
  <c r="F216" i="2"/>
  <c r="G216" i="2"/>
  <c r="H216" i="2"/>
  <c r="H216" i="3" s="1"/>
  <c r="I216" i="2"/>
  <c r="J216" i="2"/>
  <c r="J216" i="3" s="1"/>
  <c r="N216" i="2"/>
  <c r="F217" i="2"/>
  <c r="G217" i="2"/>
  <c r="H217" i="2"/>
  <c r="I217" i="2"/>
  <c r="J217" i="2"/>
  <c r="J217" i="3" s="1"/>
  <c r="N217" i="2"/>
  <c r="F218" i="2"/>
  <c r="G218" i="2"/>
  <c r="H218" i="2"/>
  <c r="H218" i="3" s="1"/>
  <c r="T218" i="3" s="1"/>
  <c r="I218" i="2"/>
  <c r="J218" i="2"/>
  <c r="N218" i="2"/>
  <c r="F219" i="2"/>
  <c r="G219" i="2"/>
  <c r="H219" i="2"/>
  <c r="H219" i="3" s="1"/>
  <c r="T219" i="3" s="1"/>
  <c r="I219" i="2"/>
  <c r="J219" i="2"/>
  <c r="N219" i="2"/>
  <c r="F220" i="2"/>
  <c r="G220" i="2"/>
  <c r="H220" i="2"/>
  <c r="H220" i="3" s="1"/>
  <c r="I220" i="2"/>
  <c r="J220" i="2"/>
  <c r="J220" i="3" s="1"/>
  <c r="N220" i="2"/>
  <c r="F221" i="2"/>
  <c r="G221" i="2"/>
  <c r="H221" i="2"/>
  <c r="H221" i="3" s="1"/>
  <c r="I221" i="2"/>
  <c r="J221" i="2"/>
  <c r="J221" i="3" s="1"/>
  <c r="N221" i="2"/>
  <c r="F222" i="2"/>
  <c r="G222" i="2"/>
  <c r="H222" i="2"/>
  <c r="I222" i="2"/>
  <c r="J222" i="2"/>
  <c r="N222" i="2"/>
  <c r="F223" i="2"/>
  <c r="G223" i="2"/>
  <c r="H223" i="2"/>
  <c r="H223" i="3" s="1"/>
  <c r="I223" i="2"/>
  <c r="J223" i="2"/>
  <c r="J223" i="3" s="1"/>
  <c r="N223" i="2"/>
  <c r="F224" i="2"/>
  <c r="G224" i="2"/>
  <c r="H224" i="2"/>
  <c r="H224" i="3" s="1"/>
  <c r="I224" i="2"/>
  <c r="J224" i="2"/>
  <c r="J224" i="3" s="1"/>
  <c r="N224" i="2"/>
  <c r="F225" i="2"/>
  <c r="G225" i="2"/>
  <c r="H225" i="2"/>
  <c r="I225" i="2"/>
  <c r="J225" i="2"/>
  <c r="J225" i="3" s="1"/>
  <c r="N225" i="2"/>
  <c r="F226" i="2"/>
  <c r="G226" i="2"/>
  <c r="H226" i="2"/>
  <c r="I226" i="2"/>
  <c r="J226" i="2"/>
  <c r="N226" i="2"/>
  <c r="F227" i="2"/>
  <c r="G227" i="2"/>
  <c r="H227" i="2"/>
  <c r="H227" i="3" s="1"/>
  <c r="I227" i="2"/>
  <c r="J227" i="2"/>
  <c r="J227" i="3" s="1"/>
  <c r="N227" i="2"/>
  <c r="F228" i="2"/>
  <c r="G228" i="2"/>
  <c r="H228" i="2"/>
  <c r="H228" i="3" s="1"/>
  <c r="I228" i="2"/>
  <c r="J228" i="2"/>
  <c r="J228" i="3" s="1"/>
  <c r="N228" i="2"/>
  <c r="F229" i="2"/>
  <c r="G229" i="2"/>
  <c r="H229" i="2"/>
  <c r="H229" i="3" s="1"/>
  <c r="I229" i="2"/>
  <c r="J229" i="2"/>
  <c r="J229" i="3" s="1"/>
  <c r="N229" i="2"/>
  <c r="F230" i="2"/>
  <c r="G230" i="2"/>
  <c r="H230" i="2"/>
  <c r="H230" i="3" s="1"/>
  <c r="T230" i="3" s="1"/>
  <c r="I230" i="2"/>
  <c r="J230" i="2"/>
  <c r="N230" i="2"/>
  <c r="F231" i="2"/>
  <c r="G231" i="2"/>
  <c r="H231" i="2"/>
  <c r="H231" i="3" s="1"/>
  <c r="I231" i="2"/>
  <c r="J231" i="2"/>
  <c r="J231" i="3" s="1"/>
  <c r="N231" i="2"/>
  <c r="F232" i="2"/>
  <c r="G232" i="2"/>
  <c r="H232" i="2"/>
  <c r="H232" i="3" s="1"/>
  <c r="I232" i="2"/>
  <c r="J232" i="2"/>
  <c r="J232" i="3" s="1"/>
  <c r="N232" i="2"/>
  <c r="F233" i="2"/>
  <c r="G233" i="2"/>
  <c r="H233" i="2"/>
  <c r="I233" i="2"/>
  <c r="J233" i="2"/>
  <c r="J233" i="3" s="1"/>
  <c r="N233" i="2"/>
  <c r="F234" i="2"/>
  <c r="G234" i="2"/>
  <c r="H234" i="2"/>
  <c r="H234" i="3" s="1"/>
  <c r="I234" i="2"/>
  <c r="J234" i="2"/>
  <c r="N234" i="2"/>
  <c r="F235" i="2"/>
  <c r="G235" i="2"/>
  <c r="H235" i="2"/>
  <c r="H235" i="3" s="1"/>
  <c r="T235" i="3" s="1"/>
  <c r="W235" i="3" s="1"/>
  <c r="X235" i="3" s="1"/>
  <c r="I235" i="2"/>
  <c r="J235" i="2"/>
  <c r="N235" i="2"/>
  <c r="F236" i="2"/>
  <c r="G236" i="2"/>
  <c r="H236" i="2"/>
  <c r="H236" i="3" s="1"/>
  <c r="I236" i="2"/>
  <c r="J236" i="2"/>
  <c r="J236" i="3" s="1"/>
  <c r="N236" i="2"/>
  <c r="F237" i="2"/>
  <c r="G237" i="2"/>
  <c r="H237" i="2"/>
  <c r="H237" i="3" s="1"/>
  <c r="I237" i="2"/>
  <c r="J237" i="2"/>
  <c r="J237" i="3" s="1"/>
  <c r="N237" i="2"/>
  <c r="F238" i="2"/>
  <c r="G238" i="2"/>
  <c r="H238" i="2"/>
  <c r="I238" i="2"/>
  <c r="J238" i="2"/>
  <c r="N238" i="2"/>
  <c r="F239" i="2"/>
  <c r="G239" i="2"/>
  <c r="H239" i="2"/>
  <c r="H239" i="3" s="1"/>
  <c r="I239" i="2"/>
  <c r="J239" i="2"/>
  <c r="J239" i="3" s="1"/>
  <c r="N239" i="2"/>
  <c r="F240" i="2"/>
  <c r="G240" i="2"/>
  <c r="H240" i="2"/>
  <c r="H240" i="3" s="1"/>
  <c r="I240" i="2"/>
  <c r="J240" i="2"/>
  <c r="J240" i="3" s="1"/>
  <c r="N240" i="2"/>
  <c r="F241" i="2"/>
  <c r="G241" i="2"/>
  <c r="H241" i="2"/>
  <c r="I241" i="2"/>
  <c r="J241" i="2"/>
  <c r="J241" i="3" s="1"/>
  <c r="N241" i="2"/>
  <c r="F242" i="2"/>
  <c r="G242" i="2"/>
  <c r="H242" i="2"/>
  <c r="I242" i="2"/>
  <c r="J242" i="2"/>
  <c r="N242" i="2"/>
  <c r="F243" i="2"/>
  <c r="G243" i="2"/>
  <c r="H243" i="2"/>
  <c r="H243" i="3" s="1"/>
  <c r="I243" i="2"/>
  <c r="J243" i="2"/>
  <c r="J243" i="3" s="1"/>
  <c r="N243" i="2"/>
  <c r="F244" i="2"/>
  <c r="G244" i="2"/>
  <c r="H244" i="2"/>
  <c r="H244" i="3" s="1"/>
  <c r="I244" i="2"/>
  <c r="J244" i="2"/>
  <c r="J244" i="3" s="1"/>
  <c r="N244" i="2"/>
  <c r="F245" i="2"/>
  <c r="G245" i="2"/>
  <c r="H245" i="2"/>
  <c r="H245" i="3" s="1"/>
  <c r="I245" i="2"/>
  <c r="J245" i="2"/>
  <c r="J245" i="3" s="1"/>
  <c r="N245" i="2"/>
  <c r="F246" i="2"/>
  <c r="G246" i="2"/>
  <c r="H246" i="2"/>
  <c r="H246" i="3" s="1"/>
  <c r="T246" i="3" s="1"/>
  <c r="W246" i="3" s="1"/>
  <c r="X246" i="3" s="1"/>
  <c r="Y246" i="3" s="1"/>
  <c r="I246" i="2"/>
  <c r="J246" i="2"/>
  <c r="N246" i="2"/>
  <c r="F247" i="2"/>
  <c r="G247" i="2"/>
  <c r="H247" i="2"/>
  <c r="H247" i="3" s="1"/>
  <c r="I247" i="2"/>
  <c r="J247" i="2"/>
  <c r="J247" i="3" s="1"/>
  <c r="N247" i="2"/>
  <c r="F248" i="2"/>
  <c r="G248" i="2"/>
  <c r="H248" i="2"/>
  <c r="H248" i="3" s="1"/>
  <c r="I248" i="2"/>
  <c r="J248" i="2"/>
  <c r="J248" i="3" s="1"/>
  <c r="N248" i="2"/>
  <c r="F249" i="2"/>
  <c r="G249" i="2"/>
  <c r="H249" i="2"/>
  <c r="I249" i="2"/>
  <c r="J249" i="2"/>
  <c r="J249" i="3" s="1"/>
  <c r="N249" i="2"/>
  <c r="F250" i="2"/>
  <c r="G250" i="2"/>
  <c r="H250" i="2"/>
  <c r="H250" i="3" s="1"/>
  <c r="T250" i="3" s="1"/>
  <c r="I250" i="2"/>
  <c r="J250" i="2"/>
  <c r="N250" i="2"/>
  <c r="F251" i="2"/>
  <c r="G251" i="2"/>
  <c r="H251" i="2"/>
  <c r="H251" i="3" s="1"/>
  <c r="I251" i="2"/>
  <c r="J251" i="2"/>
  <c r="N251" i="2"/>
  <c r="F252" i="2"/>
  <c r="G252" i="2"/>
  <c r="H252" i="2"/>
  <c r="H252" i="3" s="1"/>
  <c r="I252" i="2"/>
  <c r="J252" i="2"/>
  <c r="J252" i="3" s="1"/>
  <c r="N252" i="2"/>
  <c r="F253" i="2"/>
  <c r="G253" i="2"/>
  <c r="H253" i="2"/>
  <c r="H253" i="3" s="1"/>
  <c r="I253" i="2"/>
  <c r="J253" i="2"/>
  <c r="J253" i="3" s="1"/>
  <c r="N253" i="2"/>
  <c r="F5" i="2"/>
  <c r="G5" i="2"/>
  <c r="H5" i="2"/>
  <c r="H5" i="3" s="1"/>
  <c r="I5" i="2"/>
  <c r="J5" i="2"/>
  <c r="J5" i="3" s="1"/>
  <c r="N5" i="2"/>
  <c r="F6" i="2"/>
  <c r="G6" i="2"/>
  <c r="H6" i="2"/>
  <c r="H6" i="3" s="1"/>
  <c r="I6" i="2"/>
  <c r="J6" i="2"/>
  <c r="J6" i="3" s="1"/>
  <c r="N6" i="2"/>
  <c r="F7" i="2"/>
  <c r="G7" i="2"/>
  <c r="H7" i="2"/>
  <c r="H7" i="3" s="1"/>
  <c r="I7" i="2"/>
  <c r="J7" i="2"/>
  <c r="J7" i="3" s="1"/>
  <c r="N7" i="2"/>
  <c r="F8" i="2"/>
  <c r="G8" i="2"/>
  <c r="H8" i="2"/>
  <c r="H8" i="3" s="1"/>
  <c r="I8" i="2"/>
  <c r="J8" i="2"/>
  <c r="J8" i="3" s="1"/>
  <c r="N8" i="2"/>
  <c r="F9" i="2"/>
  <c r="G9" i="2"/>
  <c r="H9" i="2"/>
  <c r="H9" i="3" s="1"/>
  <c r="I9" i="2"/>
  <c r="J9" i="2"/>
  <c r="J9" i="3" s="1"/>
  <c r="N9" i="2"/>
  <c r="F10" i="2"/>
  <c r="G10" i="2"/>
  <c r="H10" i="2"/>
  <c r="H10" i="3" s="1"/>
  <c r="I10" i="2"/>
  <c r="J10" i="2"/>
  <c r="J10" i="3" s="1"/>
  <c r="N10" i="2"/>
  <c r="F3" i="2"/>
  <c r="G3" i="2"/>
  <c r="H3" i="2"/>
  <c r="H3" i="3" s="1"/>
  <c r="I3" i="2"/>
  <c r="J3" i="2"/>
  <c r="J3" i="3" s="1"/>
  <c r="N3" i="2"/>
  <c r="F4" i="2"/>
  <c r="G4" i="2"/>
  <c r="H4" i="2"/>
  <c r="H4" i="3" s="1"/>
  <c r="I4" i="2"/>
  <c r="J4" i="2"/>
  <c r="J4" i="3" s="1"/>
  <c r="N4" i="2"/>
  <c r="F2" i="2"/>
  <c r="G2" i="2"/>
  <c r="H2" i="2"/>
  <c r="I2" i="2"/>
  <c r="J2" i="2"/>
  <c r="N2" i="2"/>
  <c r="D6" i="2"/>
  <c r="D7" i="2"/>
  <c r="D8" i="2"/>
  <c r="D9" i="2"/>
  <c r="D10" i="2"/>
  <c r="D11" i="2"/>
  <c r="D12" i="2"/>
  <c r="D13" i="2"/>
  <c r="D14" i="2"/>
  <c r="D15" i="2"/>
  <c r="D16" i="2"/>
  <c r="D17" i="2"/>
  <c r="D18" i="2"/>
  <c r="D19" i="2"/>
  <c r="D20" i="2"/>
  <c r="D21" i="2"/>
  <c r="D22" i="2"/>
  <c r="D23" i="2"/>
  <c r="D24" i="2"/>
  <c r="D25" i="2"/>
  <c r="D26" i="2"/>
  <c r="D27" i="2"/>
  <c r="D28" i="2"/>
  <c r="D29" i="2"/>
  <c r="D30" i="2"/>
  <c r="D31" i="2"/>
  <c r="D32" i="2"/>
  <c r="D33" i="2"/>
  <c r="D34" i="2"/>
  <c r="D35" i="2"/>
  <c r="D36" i="2"/>
  <c r="D37" i="2"/>
  <c r="D38" i="2"/>
  <c r="D39" i="2"/>
  <c r="D40" i="2"/>
  <c r="D41" i="2"/>
  <c r="D42" i="2"/>
  <c r="D43" i="2"/>
  <c r="D44" i="2"/>
  <c r="D45" i="2"/>
  <c r="D46" i="2"/>
  <c r="D47" i="2"/>
  <c r="D48" i="2"/>
  <c r="D49" i="2"/>
  <c r="D50" i="2"/>
  <c r="D51" i="2"/>
  <c r="D52" i="2"/>
  <c r="D53" i="2"/>
  <c r="D54" i="2"/>
  <c r="D55" i="2"/>
  <c r="D56" i="2"/>
  <c r="D57" i="2"/>
  <c r="D58" i="2"/>
  <c r="D59" i="2"/>
  <c r="D60" i="2"/>
  <c r="D61" i="2"/>
  <c r="D62" i="2"/>
  <c r="D63" i="2"/>
  <c r="D64" i="2"/>
  <c r="D65" i="2"/>
  <c r="D66" i="2"/>
  <c r="D67" i="2"/>
  <c r="D68" i="2"/>
  <c r="D69" i="2"/>
  <c r="D70" i="2"/>
  <c r="D71" i="2"/>
  <c r="D72" i="2"/>
  <c r="D73" i="2"/>
  <c r="D74" i="2"/>
  <c r="D75" i="2"/>
  <c r="D76" i="2"/>
  <c r="D77" i="2"/>
  <c r="D78" i="2"/>
  <c r="D79" i="2"/>
  <c r="D80" i="2"/>
  <c r="D81" i="2"/>
  <c r="D82" i="2"/>
  <c r="D83" i="2"/>
  <c r="D84" i="2"/>
  <c r="D85" i="2"/>
  <c r="D86" i="2"/>
  <c r="D87" i="2"/>
  <c r="D88" i="2"/>
  <c r="D89" i="2"/>
  <c r="D90" i="2"/>
  <c r="D91" i="2"/>
  <c r="D92" i="2"/>
  <c r="D93" i="2"/>
  <c r="D94" i="2"/>
  <c r="D95" i="2"/>
  <c r="D96" i="2"/>
  <c r="D97" i="2"/>
  <c r="D98" i="2"/>
  <c r="D99" i="2"/>
  <c r="D100" i="2"/>
  <c r="D101" i="2"/>
  <c r="D102" i="2"/>
  <c r="D103" i="2"/>
  <c r="D104" i="2"/>
  <c r="D105" i="2"/>
  <c r="D106" i="2"/>
  <c r="D107" i="2"/>
  <c r="D108" i="2"/>
  <c r="D109" i="2"/>
  <c r="D110" i="2"/>
  <c r="D111" i="2"/>
  <c r="D112" i="2"/>
  <c r="D113" i="2"/>
  <c r="D114" i="2"/>
  <c r="D115" i="2"/>
  <c r="D116" i="2"/>
  <c r="D117" i="2"/>
  <c r="D118" i="2"/>
  <c r="D119" i="2"/>
  <c r="D120" i="2"/>
  <c r="D121" i="2"/>
  <c r="D122" i="2"/>
  <c r="D123" i="2"/>
  <c r="D124" i="2"/>
  <c r="D125" i="2"/>
  <c r="D126" i="2"/>
  <c r="D127" i="2"/>
  <c r="D128" i="2"/>
  <c r="D129" i="2"/>
  <c r="D130" i="2"/>
  <c r="D131" i="2"/>
  <c r="D132" i="2"/>
  <c r="D133" i="2"/>
  <c r="D134" i="2"/>
  <c r="D135" i="2"/>
  <c r="D136" i="2"/>
  <c r="D137" i="2"/>
  <c r="D138" i="2"/>
  <c r="D139" i="2"/>
  <c r="D140" i="2"/>
  <c r="D141" i="2"/>
  <c r="D142" i="2"/>
  <c r="D143" i="2"/>
  <c r="D144" i="2"/>
  <c r="D145" i="2"/>
  <c r="D146" i="2"/>
  <c r="D147" i="2"/>
  <c r="D148" i="2"/>
  <c r="D149" i="2"/>
  <c r="D150" i="2"/>
  <c r="D151" i="2"/>
  <c r="D152" i="2"/>
  <c r="D153" i="2"/>
  <c r="D154" i="2"/>
  <c r="D155" i="2"/>
  <c r="D156" i="2"/>
  <c r="D157" i="2"/>
  <c r="D158" i="2"/>
  <c r="D159" i="2"/>
  <c r="D160" i="2"/>
  <c r="D161" i="2"/>
  <c r="D162" i="2"/>
  <c r="D163" i="2"/>
  <c r="D164" i="2"/>
  <c r="D165" i="2"/>
  <c r="D166" i="2"/>
  <c r="D167" i="2"/>
  <c r="D168" i="2"/>
  <c r="D169" i="2"/>
  <c r="D170" i="2"/>
  <c r="D171" i="2"/>
  <c r="D172" i="2"/>
  <c r="D173" i="2"/>
  <c r="D174" i="2"/>
  <c r="D175" i="2"/>
  <c r="D176" i="2"/>
  <c r="D177" i="2"/>
  <c r="D178" i="2"/>
  <c r="D179" i="2"/>
  <c r="D180" i="2"/>
  <c r="D181" i="2"/>
  <c r="D182" i="2"/>
  <c r="D183" i="2"/>
  <c r="D184" i="2"/>
  <c r="D185" i="2"/>
  <c r="D186" i="2"/>
  <c r="D187" i="2"/>
  <c r="D188" i="2"/>
  <c r="D189" i="2"/>
  <c r="D190" i="2"/>
  <c r="D191" i="2"/>
  <c r="D192" i="2"/>
  <c r="D193" i="2"/>
  <c r="D194" i="2"/>
  <c r="D195" i="2"/>
  <c r="D196" i="2"/>
  <c r="D197" i="2"/>
  <c r="D198" i="2"/>
  <c r="D199" i="2"/>
  <c r="D200" i="2"/>
  <c r="D201" i="2"/>
  <c r="D202" i="2"/>
  <c r="D203" i="2"/>
  <c r="D204" i="2"/>
  <c r="D205" i="2"/>
  <c r="D206" i="2"/>
  <c r="D207" i="2"/>
  <c r="D208" i="2"/>
  <c r="D209" i="2"/>
  <c r="D210" i="2"/>
  <c r="D211" i="2"/>
  <c r="D212" i="2"/>
  <c r="D213" i="2"/>
  <c r="D214" i="2"/>
  <c r="D215" i="2"/>
  <c r="D216" i="2"/>
  <c r="D217" i="2"/>
  <c r="D218" i="2"/>
  <c r="D219" i="2"/>
  <c r="D220" i="2"/>
  <c r="D221" i="2"/>
  <c r="D222" i="2"/>
  <c r="D223" i="2"/>
  <c r="D224" i="2"/>
  <c r="D225" i="2"/>
  <c r="D226" i="2"/>
  <c r="D227" i="2"/>
  <c r="D228" i="2"/>
  <c r="D229" i="2"/>
  <c r="D230" i="2"/>
  <c r="D231" i="2"/>
  <c r="D232" i="2"/>
  <c r="D233" i="2"/>
  <c r="D234" i="2"/>
  <c r="D235" i="2"/>
  <c r="D236" i="2"/>
  <c r="D237" i="2"/>
  <c r="D238" i="2"/>
  <c r="D239" i="2"/>
  <c r="D240" i="2"/>
  <c r="D241" i="2"/>
  <c r="D242" i="2"/>
  <c r="D243" i="2"/>
  <c r="D244" i="2"/>
  <c r="D245" i="2"/>
  <c r="D246" i="2"/>
  <c r="D247" i="2"/>
  <c r="D248" i="2"/>
  <c r="D249" i="2"/>
  <c r="D250" i="2"/>
  <c r="D251" i="2"/>
  <c r="D252" i="2"/>
  <c r="D253" i="2"/>
  <c r="D4" i="2"/>
  <c r="D5" i="2"/>
  <c r="D3" i="2"/>
  <c r="D2" i="2"/>
  <c r="N17" i="9" l="1"/>
  <c r="I16" i="9"/>
  <c r="N14" i="9"/>
  <c r="I17" i="9"/>
  <c r="N15" i="9"/>
  <c r="N16" i="9"/>
  <c r="I15" i="9"/>
  <c r="I14" i="9"/>
  <c r="D15" i="9"/>
  <c r="D16" i="9"/>
  <c r="D14" i="9"/>
  <c r="D17" i="9"/>
  <c r="E2" i="3"/>
  <c r="E246" i="3"/>
  <c r="E238" i="3"/>
  <c r="E230" i="3"/>
  <c r="E222" i="3"/>
  <c r="E214" i="3"/>
  <c r="E206" i="3"/>
  <c r="E198" i="3"/>
  <c r="E190" i="3"/>
  <c r="E182" i="3"/>
  <c r="E174" i="3"/>
  <c r="E166" i="3"/>
  <c r="E158" i="3"/>
  <c r="E150" i="3"/>
  <c r="E142" i="3"/>
  <c r="E134" i="3"/>
  <c r="E126" i="3"/>
  <c r="E118" i="3"/>
  <c r="E110" i="3"/>
  <c r="E102" i="3"/>
  <c r="E94" i="3"/>
  <c r="E86" i="3"/>
  <c r="E78" i="3"/>
  <c r="E70" i="3"/>
  <c r="E62" i="3"/>
  <c r="E54" i="3"/>
  <c r="E46" i="3"/>
  <c r="E38" i="3"/>
  <c r="E30" i="3"/>
  <c r="E22" i="3"/>
  <c r="E14" i="3"/>
  <c r="E6" i="3"/>
  <c r="E253" i="3"/>
  <c r="E245" i="3"/>
  <c r="E237" i="3"/>
  <c r="E229" i="3"/>
  <c r="E221" i="3"/>
  <c r="E213" i="3"/>
  <c r="E205" i="3"/>
  <c r="E197" i="3"/>
  <c r="E189" i="3"/>
  <c r="E181" i="3"/>
  <c r="E173" i="3"/>
  <c r="E165" i="3"/>
  <c r="E157" i="3"/>
  <c r="E149" i="3"/>
  <c r="E141" i="3"/>
  <c r="E133" i="3"/>
  <c r="E125" i="3"/>
  <c r="E117" i="3"/>
  <c r="E109" i="3"/>
  <c r="E101" i="3"/>
  <c r="E93" i="3"/>
  <c r="E85" i="3"/>
  <c r="E77" i="3"/>
  <c r="E69" i="3"/>
  <c r="E61" i="3"/>
  <c r="E53" i="3"/>
  <c r="E45" i="3"/>
  <c r="E37" i="3"/>
  <c r="E29" i="3"/>
  <c r="E21" i="3"/>
  <c r="E13" i="3"/>
  <c r="E5" i="3"/>
  <c r="M6" i="3"/>
  <c r="M5" i="3"/>
  <c r="M4" i="3"/>
  <c r="E249" i="3"/>
  <c r="E241" i="3"/>
  <c r="E233" i="3"/>
  <c r="E225" i="3"/>
  <c r="E217" i="3"/>
  <c r="E209" i="3"/>
  <c r="E201" i="3"/>
  <c r="E193" i="3"/>
  <c r="E185" i="3"/>
  <c r="E177" i="3"/>
  <c r="E169" i="3"/>
  <c r="E161" i="3"/>
  <c r="E153" i="3"/>
  <c r="E145" i="3"/>
  <c r="E137" i="3"/>
  <c r="E129" i="3"/>
  <c r="E121" i="3"/>
  <c r="E113" i="3"/>
  <c r="E105" i="3"/>
  <c r="E97" i="3"/>
  <c r="E89" i="3"/>
  <c r="E81" i="3"/>
  <c r="E73" i="3"/>
  <c r="E65" i="3"/>
  <c r="E57" i="3"/>
  <c r="E49" i="3"/>
  <c r="E41" i="3"/>
  <c r="E33" i="3"/>
  <c r="E25" i="3"/>
  <c r="E17" i="3"/>
  <c r="E9" i="3"/>
  <c r="L142" i="3"/>
  <c r="L134" i="3"/>
  <c r="L126" i="3"/>
  <c r="L118" i="3"/>
  <c r="L110" i="3"/>
  <c r="L102" i="3"/>
  <c r="L94" i="3"/>
  <c r="L86" i="3"/>
  <c r="L78" i="3"/>
  <c r="L70" i="3"/>
  <c r="L62" i="3"/>
  <c r="L54" i="3"/>
  <c r="L46" i="3"/>
  <c r="L38" i="3"/>
  <c r="L30" i="3"/>
  <c r="L22" i="3"/>
  <c r="L14" i="3"/>
  <c r="L6" i="3"/>
  <c r="E248" i="3"/>
  <c r="E240" i="3"/>
  <c r="E232" i="3"/>
  <c r="E224" i="3"/>
  <c r="E216" i="3"/>
  <c r="E208" i="3"/>
  <c r="E200" i="3"/>
  <c r="E192" i="3"/>
  <c r="E184" i="3"/>
  <c r="E176" i="3"/>
  <c r="E168" i="3"/>
  <c r="E160" i="3"/>
  <c r="E152" i="3"/>
  <c r="E144" i="3"/>
  <c r="E136" i="3"/>
  <c r="E128" i="3"/>
  <c r="E120" i="3"/>
  <c r="E112" i="3"/>
  <c r="E104" i="3"/>
  <c r="E96" i="3"/>
  <c r="E88" i="3"/>
  <c r="E80" i="3"/>
  <c r="E72" i="3"/>
  <c r="E64" i="3"/>
  <c r="E56" i="3"/>
  <c r="E48" i="3"/>
  <c r="E40" i="3"/>
  <c r="E32" i="3"/>
  <c r="E24" i="3"/>
  <c r="E16" i="3"/>
  <c r="L253" i="3"/>
  <c r="L245" i="3"/>
  <c r="L237" i="3"/>
  <c r="L229" i="3"/>
  <c r="L221" i="3"/>
  <c r="L213" i="3"/>
  <c r="L205" i="3"/>
  <c r="L197" i="3"/>
  <c r="L189" i="3"/>
  <c r="L181" i="3"/>
  <c r="L173" i="3"/>
  <c r="L165" i="3"/>
  <c r="L157" i="3"/>
  <c r="L149" i="3"/>
  <c r="L141" i="3"/>
  <c r="L133" i="3"/>
  <c r="L125" i="3"/>
  <c r="L117" i="3"/>
  <c r="L109" i="3"/>
  <c r="L101" i="3"/>
  <c r="L93" i="3"/>
  <c r="L85" i="3"/>
  <c r="L77" i="3"/>
  <c r="L69" i="3"/>
  <c r="L61" i="3"/>
  <c r="L53" i="3"/>
  <c r="L45" i="3"/>
  <c r="L37" i="3"/>
  <c r="L29" i="3"/>
  <c r="L21" i="3"/>
  <c r="L13" i="3"/>
  <c r="O3" i="3"/>
  <c r="K2" i="3"/>
  <c r="T11" i="3"/>
  <c r="T131" i="3"/>
  <c r="T78" i="3"/>
  <c r="T210" i="3"/>
  <c r="W210" i="3" s="1"/>
  <c r="X210" i="3" s="1"/>
  <c r="Y210" i="3" s="1"/>
  <c r="T162" i="3"/>
  <c r="T46" i="3"/>
  <c r="P146" i="3"/>
  <c r="P173" i="3"/>
  <c r="P46" i="3"/>
  <c r="P234" i="3"/>
  <c r="P201" i="3"/>
  <c r="P248" i="3"/>
  <c r="P217" i="3"/>
  <c r="P253" i="3"/>
  <c r="P156" i="3"/>
  <c r="P100" i="3"/>
  <c r="P56" i="3"/>
  <c r="P249" i="3"/>
  <c r="P236" i="3"/>
  <c r="P129" i="3"/>
  <c r="P20" i="3"/>
  <c r="P245" i="3"/>
  <c r="P244" i="3"/>
  <c r="P230" i="3"/>
  <c r="P192" i="3"/>
  <c r="P164" i="3"/>
  <c r="P120" i="3"/>
  <c r="P242" i="3"/>
  <c r="P226" i="3"/>
  <c r="P137" i="3"/>
  <c r="P82" i="3"/>
  <c r="P12" i="3"/>
  <c r="P225" i="3"/>
  <c r="P209" i="3"/>
  <c r="P28" i="3"/>
  <c r="P238" i="3"/>
  <c r="P252" i="3"/>
  <c r="P241" i="3"/>
  <c r="P233" i="3"/>
  <c r="P224" i="3"/>
  <c r="P216" i="3"/>
  <c r="P208" i="3"/>
  <c r="P200" i="3"/>
  <c r="P190" i="3"/>
  <c r="P172" i="3"/>
  <c r="P162" i="3"/>
  <c r="P154" i="3"/>
  <c r="P145" i="3"/>
  <c r="P136" i="3"/>
  <c r="P118" i="3"/>
  <c r="P113" i="3"/>
  <c r="P98" i="3"/>
  <c r="P90" i="3"/>
  <c r="P73" i="3"/>
  <c r="P54" i="3"/>
  <c r="P45" i="3"/>
  <c r="P36" i="3"/>
  <c r="P26" i="3"/>
  <c r="P18" i="3"/>
  <c r="P250" i="3"/>
  <c r="P240" i="3"/>
  <c r="P232" i="3"/>
  <c r="P222" i="3"/>
  <c r="P214" i="3"/>
  <c r="P189" i="3"/>
  <c r="P170" i="3"/>
  <c r="P153" i="3"/>
  <c r="P144" i="3"/>
  <c r="P126" i="3"/>
  <c r="P117" i="3"/>
  <c r="P97" i="3"/>
  <c r="P89" i="3"/>
  <c r="P72" i="3"/>
  <c r="P53" i="3"/>
  <c r="P44" i="3"/>
  <c r="P34" i="3"/>
  <c r="P25" i="3"/>
  <c r="P17" i="3"/>
  <c r="P10" i="3"/>
  <c r="P221" i="3"/>
  <c r="P198" i="3"/>
  <c r="P188" i="3"/>
  <c r="P180" i="3"/>
  <c r="P161" i="3"/>
  <c r="P152" i="3"/>
  <c r="P125" i="3"/>
  <c r="P105" i="3"/>
  <c r="P96" i="3"/>
  <c r="P70" i="3"/>
  <c r="P62" i="3"/>
  <c r="P52" i="3"/>
  <c r="P33" i="3"/>
  <c r="P24" i="3"/>
  <c r="P9" i="3"/>
  <c r="P220" i="3"/>
  <c r="P205" i="3"/>
  <c r="P197" i="3"/>
  <c r="P178" i="3"/>
  <c r="P169" i="3"/>
  <c r="P150" i="3"/>
  <c r="P141" i="3"/>
  <c r="P124" i="3"/>
  <c r="P116" i="3"/>
  <c r="P110" i="3"/>
  <c r="P94" i="3"/>
  <c r="P69" i="3"/>
  <c r="P61" i="3"/>
  <c r="P50" i="3"/>
  <c r="P42" i="3"/>
  <c r="P8" i="3"/>
  <c r="P246" i="3"/>
  <c r="P229" i="3"/>
  <c r="P212" i="3"/>
  <c r="P204" i="3"/>
  <c r="P196" i="3"/>
  <c r="P177" i="3"/>
  <c r="P168" i="3"/>
  <c r="P149" i="3"/>
  <c r="P140" i="3"/>
  <c r="P133" i="3"/>
  <c r="P109" i="3"/>
  <c r="P104" i="3"/>
  <c r="P93" i="3"/>
  <c r="P86" i="3"/>
  <c r="P78" i="3"/>
  <c r="P68" i="3"/>
  <c r="P41" i="3"/>
  <c r="P32" i="3"/>
  <c r="P6" i="3"/>
  <c r="P237" i="3"/>
  <c r="P228" i="3"/>
  <c r="P210" i="3"/>
  <c r="P194" i="3"/>
  <c r="P185" i="3"/>
  <c r="P176" i="3"/>
  <c r="P166" i="3"/>
  <c r="P158" i="3"/>
  <c r="P148" i="3"/>
  <c r="P132" i="3"/>
  <c r="P122" i="3"/>
  <c r="P102" i="3"/>
  <c r="P92" i="3"/>
  <c r="P85" i="3"/>
  <c r="P77" i="3"/>
  <c r="P66" i="3"/>
  <c r="P58" i="3"/>
  <c r="P49" i="3"/>
  <c r="P40" i="3"/>
  <c r="P30" i="3"/>
  <c r="P22" i="3"/>
  <c r="P14" i="3"/>
  <c r="P5" i="3"/>
  <c r="O2" i="3"/>
  <c r="P202" i="3"/>
  <c r="P193" i="3"/>
  <c r="P184" i="3"/>
  <c r="P174" i="3"/>
  <c r="P165" i="3"/>
  <c r="P157" i="3"/>
  <c r="P138" i="3"/>
  <c r="P130" i="3"/>
  <c r="P121" i="3"/>
  <c r="P114" i="3"/>
  <c r="P108" i="3"/>
  <c r="P101" i="3"/>
  <c r="P84" i="3"/>
  <c r="P76" i="3"/>
  <c r="P57" i="3"/>
  <c r="P48" i="3"/>
  <c r="P38" i="3"/>
  <c r="P29" i="3"/>
  <c r="P21" i="3"/>
  <c r="P13" i="3"/>
  <c r="P4" i="3"/>
  <c r="P2" i="3"/>
  <c r="O250" i="3"/>
  <c r="O246" i="3"/>
  <c r="O242" i="3"/>
  <c r="O234" i="3"/>
  <c r="O230" i="3"/>
  <c r="O226" i="3"/>
  <c r="O222" i="3"/>
  <c r="O214" i="3"/>
  <c r="O206" i="3"/>
  <c r="O202" i="3"/>
  <c r="O198" i="3"/>
  <c r="O194" i="3"/>
  <c r="O190" i="3"/>
  <c r="O186" i="3"/>
  <c r="O178" i="3"/>
  <c r="O174" i="3"/>
  <c r="O166" i="3"/>
  <c r="O158" i="3"/>
  <c r="O154" i="3"/>
  <c r="O150" i="3"/>
  <c r="O146" i="3"/>
  <c r="O142" i="3"/>
  <c r="O138" i="3"/>
  <c r="O134" i="3"/>
  <c r="O130" i="3"/>
  <c r="O126" i="3"/>
  <c r="O122" i="3"/>
  <c r="O118" i="3"/>
  <c r="O110" i="3"/>
  <c r="O106" i="3"/>
  <c r="O102" i="3"/>
  <c r="O98" i="3"/>
  <c r="O94" i="3"/>
  <c r="O90" i="3"/>
  <c r="O86" i="3"/>
  <c r="O82" i="3"/>
  <c r="O78" i="3"/>
  <c r="O74" i="3"/>
  <c r="O70" i="3"/>
  <c r="O66" i="3"/>
  <c r="O62" i="3"/>
  <c r="O58" i="3"/>
  <c r="O54" i="3"/>
  <c r="O46" i="3"/>
  <c r="O42" i="3"/>
  <c r="O38" i="3"/>
  <c r="O34" i="3"/>
  <c r="O30" i="3"/>
  <c r="O26" i="3"/>
  <c r="O22" i="3"/>
  <c r="O18" i="3"/>
  <c r="O14" i="3"/>
  <c r="O10" i="3"/>
  <c r="O6" i="3"/>
  <c r="O253" i="3"/>
  <c r="O249" i="3"/>
  <c r="O245" i="3"/>
  <c r="O241" i="3"/>
  <c r="O237" i="3"/>
  <c r="O233" i="3"/>
  <c r="O229" i="3"/>
  <c r="O225" i="3"/>
  <c r="O221" i="3"/>
  <c r="O217" i="3"/>
  <c r="O209" i="3"/>
  <c r="O205" i="3"/>
  <c r="O201" i="3"/>
  <c r="O197" i="3"/>
  <c r="O193" i="3"/>
  <c r="O189" i="3"/>
  <c r="O185" i="3"/>
  <c r="O181" i="3"/>
  <c r="O177" i="3"/>
  <c r="O173" i="3"/>
  <c r="O169" i="3"/>
  <c r="O165" i="3"/>
  <c r="O161" i="3"/>
  <c r="O157" i="3"/>
  <c r="O153" i="3"/>
  <c r="O149" i="3"/>
  <c r="O145" i="3"/>
  <c r="O141" i="3"/>
  <c r="O137" i="3"/>
  <c r="O133" i="3"/>
  <c r="O129" i="3"/>
  <c r="O125" i="3"/>
  <c r="O121" i="3"/>
  <c r="O113" i="3"/>
  <c r="O101" i="3"/>
  <c r="O97" i="3"/>
  <c r="O93" i="3"/>
  <c r="O89" i="3"/>
  <c r="O85" i="3"/>
  <c r="O77" i="3"/>
  <c r="O73" i="3"/>
  <c r="O69" i="3"/>
  <c r="O61" i="3"/>
  <c r="O57" i="3"/>
  <c r="O53" i="3"/>
  <c r="O49" i="3"/>
  <c r="O45" i="3"/>
  <c r="O41" i="3"/>
  <c r="O37" i="3"/>
  <c r="O29" i="3"/>
  <c r="O25" i="3"/>
  <c r="O21" i="3"/>
  <c r="O17" i="3"/>
  <c r="O13" i="3"/>
  <c r="O9" i="3"/>
  <c r="O5" i="3"/>
  <c r="O252" i="3"/>
  <c r="O248" i="3"/>
  <c r="O244" i="3"/>
  <c r="O236" i="3"/>
  <c r="O232" i="3"/>
  <c r="O228" i="3"/>
  <c r="O224" i="3"/>
  <c r="O220" i="3"/>
  <c r="O216" i="3"/>
  <c r="O212" i="3"/>
  <c r="O208" i="3"/>
  <c r="O200" i="3"/>
  <c r="O196" i="3"/>
  <c r="O192" i="3"/>
  <c r="O188" i="3"/>
  <c r="O184" i="3"/>
  <c r="O180" i="3"/>
  <c r="O176" i="3"/>
  <c r="O172" i="3"/>
  <c r="O168" i="3"/>
  <c r="O164" i="3"/>
  <c r="O156" i="3"/>
  <c r="O152" i="3"/>
  <c r="O144" i="3"/>
  <c r="O140" i="3"/>
  <c r="O136" i="3"/>
  <c r="O132" i="3"/>
  <c r="O128" i="3"/>
  <c r="O120" i="3"/>
  <c r="O116" i="3"/>
  <c r="O104" i="3"/>
  <c r="O100" i="3"/>
  <c r="O96" i="3"/>
  <c r="O92" i="3"/>
  <c r="O84" i="3"/>
  <c r="O76" i="3"/>
  <c r="O72" i="3"/>
  <c r="O68" i="3"/>
  <c r="O64" i="3"/>
  <c r="O60" i="3"/>
  <c r="O56" i="3"/>
  <c r="O52" i="3"/>
  <c r="O48" i="3"/>
  <c r="O40" i="3"/>
  <c r="O36" i="3"/>
  <c r="O32" i="3"/>
  <c r="O28" i="3"/>
  <c r="O24" i="3"/>
  <c r="O20" i="3"/>
  <c r="O8" i="3"/>
  <c r="O4" i="3"/>
  <c r="P251" i="3"/>
  <c r="P247" i="3"/>
  <c r="P243" i="3"/>
  <c r="P239" i="3"/>
  <c r="P235" i="3"/>
  <c r="P231" i="3"/>
  <c r="P227" i="3"/>
  <c r="P223" i="3"/>
  <c r="P219" i="3"/>
  <c r="P215" i="3"/>
  <c r="P211" i="3"/>
  <c r="P203" i="3"/>
  <c r="P199" i="3"/>
  <c r="P195" i="3"/>
  <c r="P191" i="3"/>
  <c r="P187" i="3"/>
  <c r="P183" i="3"/>
  <c r="P179" i="3"/>
  <c r="P175" i="3"/>
  <c r="P171" i="3"/>
  <c r="P167" i="3"/>
  <c r="P163" i="3"/>
  <c r="P159" i="3"/>
  <c r="P155" i="3"/>
  <c r="P151" i="3"/>
  <c r="P147" i="3"/>
  <c r="P143" i="3"/>
  <c r="P139" i="3"/>
  <c r="P131" i="3"/>
  <c r="P127" i="3"/>
  <c r="P123" i="3"/>
  <c r="P119" i="3"/>
  <c r="P111" i="3"/>
  <c r="P107" i="3"/>
  <c r="P103" i="3"/>
  <c r="P99" i="3"/>
  <c r="P95" i="3"/>
  <c r="P87" i="3"/>
  <c r="P83" i="3"/>
  <c r="P79" i="3"/>
  <c r="P75" i="3"/>
  <c r="P71" i="3"/>
  <c r="P67" i="3"/>
  <c r="P59" i="3"/>
  <c r="P55" i="3"/>
  <c r="P51" i="3"/>
  <c r="P47" i="3"/>
  <c r="P43" i="3"/>
  <c r="P39" i="3"/>
  <c r="P35" i="3"/>
  <c r="P31" i="3"/>
  <c r="P27" i="3"/>
  <c r="P19" i="3"/>
  <c r="P15" i="3"/>
  <c r="P11" i="3"/>
  <c r="P7" i="3"/>
  <c r="O251" i="3"/>
  <c r="O247" i="3"/>
  <c r="O243" i="3"/>
  <c r="O239" i="3"/>
  <c r="O235" i="3"/>
  <c r="O227" i="3"/>
  <c r="O223" i="3"/>
  <c r="O215" i="3"/>
  <c r="O211" i="3"/>
  <c r="O207" i="3"/>
  <c r="O203" i="3"/>
  <c r="O195" i="3"/>
  <c r="O191" i="3"/>
  <c r="O183" i="3"/>
  <c r="O179" i="3"/>
  <c r="O175" i="3"/>
  <c r="O171" i="3"/>
  <c r="O167" i="3"/>
  <c r="O163" i="3"/>
  <c r="O159" i="3"/>
  <c r="O155" i="3"/>
  <c r="O151" i="3"/>
  <c r="O147" i="3"/>
  <c r="O143" i="3"/>
  <c r="O131" i="3"/>
  <c r="O127" i="3"/>
  <c r="O123" i="3"/>
  <c r="O119" i="3"/>
  <c r="O111" i="3"/>
  <c r="O103" i="3"/>
  <c r="O99" i="3"/>
  <c r="O95" i="3"/>
  <c r="O87" i="3"/>
  <c r="O83" i="3"/>
  <c r="O79" i="3"/>
  <c r="O75" i="3"/>
  <c r="O71" i="3"/>
  <c r="O67" i="3"/>
  <c r="O63" i="3"/>
  <c r="O59" i="3"/>
  <c r="O55" i="3"/>
  <c r="O51" i="3"/>
  <c r="O47" i="3"/>
  <c r="O43" i="3"/>
  <c r="O39" i="3"/>
  <c r="O35" i="3"/>
  <c r="O31" i="3"/>
  <c r="O27" i="3"/>
  <c r="O19" i="3"/>
  <c r="O11" i="3"/>
  <c r="O7" i="3"/>
  <c r="T9" i="3"/>
  <c r="T5" i="3"/>
  <c r="T190" i="3"/>
  <c r="T18" i="3"/>
  <c r="T242" i="3"/>
  <c r="T142" i="3"/>
  <c r="T114" i="3"/>
  <c r="I242" i="3"/>
  <c r="I210" i="3"/>
  <c r="I178" i="3"/>
  <c r="I146" i="3"/>
  <c r="I130" i="3"/>
  <c r="I82" i="3"/>
  <c r="I66" i="3"/>
  <c r="I26" i="3"/>
  <c r="I249" i="3"/>
  <c r="I241" i="3"/>
  <c r="I233" i="3"/>
  <c r="I225" i="3"/>
  <c r="I217" i="3"/>
  <c r="I209" i="3"/>
  <c r="I201" i="3"/>
  <c r="I193" i="3"/>
  <c r="I185" i="3"/>
  <c r="I177" i="3"/>
  <c r="I169" i="3"/>
  <c r="I161" i="3"/>
  <c r="I153" i="3"/>
  <c r="I145" i="3"/>
  <c r="I137" i="3"/>
  <c r="I129" i="3"/>
  <c r="I121" i="3"/>
  <c r="I113" i="3"/>
  <c r="I105" i="3"/>
  <c r="I97" i="3"/>
  <c r="I89" i="3"/>
  <c r="I73" i="3"/>
  <c r="I57" i="3"/>
  <c r="I49" i="3"/>
  <c r="I41" i="3"/>
  <c r="I33" i="3"/>
  <c r="I25" i="3"/>
  <c r="I17" i="3"/>
  <c r="I9" i="3"/>
  <c r="I234" i="3"/>
  <c r="I170" i="3"/>
  <c r="I10" i="3"/>
  <c r="I248" i="3"/>
  <c r="I240" i="3"/>
  <c r="I232" i="3"/>
  <c r="I224" i="3"/>
  <c r="I216" i="3"/>
  <c r="I208" i="3"/>
  <c r="I200" i="3"/>
  <c r="I192" i="3"/>
  <c r="I184" i="3"/>
  <c r="I176" i="3"/>
  <c r="I168" i="3"/>
  <c r="I152" i="3"/>
  <c r="I144" i="3"/>
  <c r="I136" i="3"/>
  <c r="I120" i="3"/>
  <c r="I104" i="3"/>
  <c r="I96" i="3"/>
  <c r="I72" i="3"/>
  <c r="I56" i="3"/>
  <c r="I48" i="3"/>
  <c r="I40" i="3"/>
  <c r="I32" i="3"/>
  <c r="I24" i="3"/>
  <c r="I8" i="3"/>
  <c r="I18" i="3"/>
  <c r="I247" i="3"/>
  <c r="I239" i="3"/>
  <c r="I231" i="3"/>
  <c r="I223" i="3"/>
  <c r="I215" i="3"/>
  <c r="I199" i="3"/>
  <c r="I191" i="3"/>
  <c r="I183" i="3"/>
  <c r="I175" i="3"/>
  <c r="I167" i="3"/>
  <c r="I159" i="3"/>
  <c r="I151" i="3"/>
  <c r="I143" i="3"/>
  <c r="I127" i="3"/>
  <c r="I119" i="3"/>
  <c r="I111" i="3"/>
  <c r="I103" i="3"/>
  <c r="I95" i="3"/>
  <c r="I87" i="3"/>
  <c r="I79" i="3"/>
  <c r="I71" i="3"/>
  <c r="I55" i="3"/>
  <c r="I47" i="3"/>
  <c r="I39" i="3"/>
  <c r="I31" i="3"/>
  <c r="I15" i="3"/>
  <c r="I7" i="3"/>
  <c r="I202" i="3"/>
  <c r="I34" i="3"/>
  <c r="I2" i="3"/>
  <c r="I246" i="3"/>
  <c r="I238" i="3"/>
  <c r="I230" i="3"/>
  <c r="I222" i="3"/>
  <c r="I214" i="3"/>
  <c r="I198" i="3"/>
  <c r="I190" i="3"/>
  <c r="I174" i="3"/>
  <c r="I166" i="3"/>
  <c r="I158" i="3"/>
  <c r="I150" i="3"/>
  <c r="I126" i="3"/>
  <c r="I118" i="3"/>
  <c r="I110" i="3"/>
  <c r="I102" i="3"/>
  <c r="I94" i="3"/>
  <c r="I86" i="3"/>
  <c r="I78" i="3"/>
  <c r="I70" i="3"/>
  <c r="I62" i="3"/>
  <c r="I54" i="3"/>
  <c r="I46" i="3"/>
  <c r="I38" i="3"/>
  <c r="I30" i="3"/>
  <c r="I22" i="3"/>
  <c r="I14" i="3"/>
  <c r="I6" i="3"/>
  <c r="I250" i="3"/>
  <c r="I50" i="3"/>
  <c r="I253" i="3"/>
  <c r="I245" i="3"/>
  <c r="I237" i="3"/>
  <c r="I229" i="3"/>
  <c r="I221" i="3"/>
  <c r="I205" i="3"/>
  <c r="I197" i="3"/>
  <c r="I189" i="3"/>
  <c r="I173" i="3"/>
  <c r="I165" i="3"/>
  <c r="I157" i="3"/>
  <c r="I149" i="3"/>
  <c r="I141" i="3"/>
  <c r="I133" i="3"/>
  <c r="I125" i="3"/>
  <c r="I117" i="3"/>
  <c r="I109" i="3"/>
  <c r="I101" i="3"/>
  <c r="I93" i="3"/>
  <c r="I85" i="3"/>
  <c r="I77" i="3"/>
  <c r="I69" i="3"/>
  <c r="I61" i="3"/>
  <c r="I53" i="3"/>
  <c r="I45" i="3"/>
  <c r="I29" i="3"/>
  <c r="I21" i="3"/>
  <c r="I13" i="3"/>
  <c r="I5" i="3"/>
  <c r="I194" i="3"/>
  <c r="I162" i="3"/>
  <c r="I138" i="3"/>
  <c r="I114" i="3"/>
  <c r="I90" i="3"/>
  <c r="I42" i="3"/>
  <c r="I252" i="3"/>
  <c r="I244" i="3"/>
  <c r="I236" i="3"/>
  <c r="I228" i="3"/>
  <c r="I220" i="3"/>
  <c r="I212" i="3"/>
  <c r="I204" i="3"/>
  <c r="I196" i="3"/>
  <c r="I188" i="3"/>
  <c r="I180" i="3"/>
  <c r="I172" i="3"/>
  <c r="I164" i="3"/>
  <c r="I156" i="3"/>
  <c r="I148" i="3"/>
  <c r="I140" i="3"/>
  <c r="I132" i="3"/>
  <c r="I124" i="3"/>
  <c r="I116" i="3"/>
  <c r="I108" i="3"/>
  <c r="I100" i="3"/>
  <c r="I92" i="3"/>
  <c r="I84" i="3"/>
  <c r="I76" i="3"/>
  <c r="I68" i="3"/>
  <c r="I52" i="3"/>
  <c r="I44" i="3"/>
  <c r="I36" i="3"/>
  <c r="I28" i="3"/>
  <c r="I20" i="3"/>
  <c r="I12" i="3"/>
  <c r="I4" i="3"/>
  <c r="I226" i="3"/>
  <c r="I154" i="3"/>
  <c r="I122" i="3"/>
  <c r="I98" i="3"/>
  <c r="I58" i="3"/>
  <c r="I251" i="3"/>
  <c r="I243" i="3"/>
  <c r="I235" i="3"/>
  <c r="I227" i="3"/>
  <c r="I219" i="3"/>
  <c r="I211" i="3"/>
  <c r="I203" i="3"/>
  <c r="I195" i="3"/>
  <c r="I187" i="3"/>
  <c r="I179" i="3"/>
  <c r="I171" i="3"/>
  <c r="I163" i="3"/>
  <c r="I155" i="3"/>
  <c r="I147" i="3"/>
  <c r="I139" i="3"/>
  <c r="I131" i="3"/>
  <c r="I123" i="3"/>
  <c r="I107" i="3"/>
  <c r="I99" i="3"/>
  <c r="I83" i="3"/>
  <c r="I75" i="3"/>
  <c r="I67" i="3"/>
  <c r="I59" i="3"/>
  <c r="I51" i="3"/>
  <c r="I43" i="3"/>
  <c r="I35" i="3"/>
  <c r="I27" i="3"/>
  <c r="I19" i="3"/>
  <c r="I11" i="3"/>
  <c r="T203" i="3"/>
  <c r="T123" i="3"/>
  <c r="W123" i="3" s="1"/>
  <c r="X123" i="3" s="1"/>
  <c r="Y123" i="3" s="1"/>
  <c r="Z123" i="3" s="1"/>
  <c r="T67" i="3"/>
  <c r="T35" i="3"/>
  <c r="T154" i="3"/>
  <c r="T94" i="3"/>
  <c r="T179" i="3"/>
  <c r="W179" i="3" s="1"/>
  <c r="X179" i="3" s="1"/>
  <c r="Y179" i="3" s="1"/>
  <c r="T2" i="3"/>
  <c r="W2" i="3" s="1"/>
  <c r="X2" i="3" s="1"/>
  <c r="Y2" i="3" s="1"/>
  <c r="Y235" i="3"/>
  <c r="Z235" i="3" s="1"/>
  <c r="Z246" i="3"/>
  <c r="Z110" i="3"/>
  <c r="T98" i="3"/>
  <c r="T34" i="3"/>
  <c r="T14" i="3"/>
  <c r="T6" i="3"/>
  <c r="T13" i="3"/>
  <c r="T226" i="3"/>
  <c r="T174" i="3"/>
  <c r="T251" i="3"/>
  <c r="W251" i="3" s="1"/>
  <c r="X251" i="3" s="1"/>
  <c r="T231" i="3"/>
  <c r="W231" i="3" s="1"/>
  <c r="X231" i="3" s="1"/>
  <c r="T215" i="3"/>
  <c r="T207" i="3"/>
  <c r="T199" i="3"/>
  <c r="T191" i="3"/>
  <c r="T183" i="3"/>
  <c r="T175" i="3"/>
  <c r="W175" i="3" s="1"/>
  <c r="X175" i="3" s="1"/>
  <c r="T159" i="3"/>
  <c r="T147" i="3"/>
  <c r="T111" i="3"/>
  <c r="T95" i="3"/>
  <c r="T91" i="3"/>
  <c r="T87" i="3"/>
  <c r="T79" i="3"/>
  <c r="T75" i="3"/>
  <c r="T71" i="3"/>
  <c r="T63" i="3"/>
  <c r="T59" i="3"/>
  <c r="T55" i="3"/>
  <c r="W55" i="3" s="1"/>
  <c r="X55" i="3" s="1"/>
  <c r="T47" i="3"/>
  <c r="T43" i="3"/>
  <c r="W43" i="3" s="1"/>
  <c r="X43" i="3" s="1"/>
  <c r="T39" i="3"/>
  <c r="W39" i="3" s="1"/>
  <c r="X39" i="3" s="1"/>
  <c r="T31" i="3"/>
  <c r="T27" i="3"/>
  <c r="T23" i="3"/>
  <c r="T19" i="3"/>
  <c r="T15" i="3"/>
  <c r="T10" i="3"/>
  <c r="T247" i="3"/>
  <c r="T243" i="3"/>
  <c r="W243" i="3" s="1"/>
  <c r="X243" i="3" s="1"/>
  <c r="T239" i="3"/>
  <c r="T227" i="3"/>
  <c r="T223" i="3"/>
  <c r="W223" i="3" s="1"/>
  <c r="X223" i="3" s="1"/>
  <c r="T211" i="3"/>
  <c r="T195" i="3"/>
  <c r="T167" i="3"/>
  <c r="T163" i="3"/>
  <c r="T151" i="3"/>
  <c r="T143" i="3"/>
  <c r="T139" i="3"/>
  <c r="T135" i="3"/>
  <c r="T127" i="3"/>
  <c r="T119" i="3"/>
  <c r="T107" i="3"/>
  <c r="T103" i="3"/>
  <c r="T222" i="3"/>
  <c r="T62" i="3"/>
  <c r="T122" i="3"/>
  <c r="T21" i="3"/>
  <c r="W21" i="3" s="1"/>
  <c r="X21" i="3" s="1"/>
  <c r="T182" i="3"/>
  <c r="T206" i="3"/>
  <c r="T158" i="3"/>
  <c r="T70" i="3"/>
  <c r="T130" i="3"/>
  <c r="T66" i="3"/>
  <c r="T155" i="3"/>
  <c r="T99" i="3"/>
  <c r="T126" i="3"/>
  <c r="T38" i="3"/>
  <c r="W38" i="3" s="1"/>
  <c r="X38" i="3" s="1"/>
  <c r="F162" i="3"/>
  <c r="T252" i="3"/>
  <c r="T3" i="3"/>
  <c r="T7" i="3"/>
  <c r="T248" i="3"/>
  <c r="T240" i="3"/>
  <c r="T236" i="3"/>
  <c r="F231" i="3"/>
  <c r="T224" i="3"/>
  <c r="F219" i="3"/>
  <c r="T208" i="3"/>
  <c r="T196" i="3"/>
  <c r="T192" i="3"/>
  <c r="T188" i="3"/>
  <c r="T180" i="3"/>
  <c r="T172" i="3"/>
  <c r="T168" i="3"/>
  <c r="F182" i="3"/>
  <c r="T234" i="3"/>
  <c r="T202" i="3"/>
  <c r="F50" i="3"/>
  <c r="F210" i="3"/>
  <c r="F114" i="3"/>
  <c r="F238" i="3"/>
  <c r="T244" i="3"/>
  <c r="T232" i="3"/>
  <c r="T228" i="3"/>
  <c r="T220" i="3"/>
  <c r="W220" i="3" s="1"/>
  <c r="X220" i="3" s="1"/>
  <c r="T216" i="3"/>
  <c r="T212" i="3"/>
  <c r="W212" i="3" s="1"/>
  <c r="X212" i="3" s="1"/>
  <c r="T204" i="3"/>
  <c r="T200" i="3"/>
  <c r="W200" i="3" s="1"/>
  <c r="X200" i="3" s="1"/>
  <c r="F199" i="3"/>
  <c r="F187" i="3"/>
  <c r="T184" i="3"/>
  <c r="T176" i="3"/>
  <c r="T164" i="3"/>
  <c r="T160" i="3"/>
  <c r="T156" i="3"/>
  <c r="W156" i="3" s="1"/>
  <c r="X156" i="3" s="1"/>
  <c r="T152" i="3"/>
  <c r="T148" i="3"/>
  <c r="T144" i="3"/>
  <c r="T140" i="3"/>
  <c r="F139" i="3"/>
  <c r="F218" i="3"/>
  <c r="F135" i="3"/>
  <c r="T241" i="3"/>
  <c r="T225" i="3"/>
  <c r="T209" i="3"/>
  <c r="T193" i="3"/>
  <c r="T177" i="3"/>
  <c r="T161" i="3"/>
  <c r="T145" i="3"/>
  <c r="T129" i="3"/>
  <c r="T113" i="3"/>
  <c r="T97" i="3"/>
  <c r="T81" i="3"/>
  <c r="T65" i="3"/>
  <c r="T49" i="3"/>
  <c r="T33" i="3"/>
  <c r="T17" i="3"/>
  <c r="T186" i="3"/>
  <c r="T170" i="3"/>
  <c r="T138" i="3"/>
  <c r="T106" i="3"/>
  <c r="T90" i="3"/>
  <c r="W90" i="3" s="1"/>
  <c r="X90" i="3" s="1"/>
  <c r="T74" i="3"/>
  <c r="T42" i="3"/>
  <c r="T26" i="3"/>
  <c r="T128" i="3"/>
  <c r="T124" i="3"/>
  <c r="T120" i="3"/>
  <c r="T116" i="3"/>
  <c r="W116" i="3" s="1"/>
  <c r="X116" i="3" s="1"/>
  <c r="T112" i="3"/>
  <c r="T108" i="3"/>
  <c r="T104" i="3"/>
  <c r="T100" i="3"/>
  <c r="T96" i="3"/>
  <c r="T92" i="3"/>
  <c r="T88" i="3"/>
  <c r="T84" i="3"/>
  <c r="T80" i="3"/>
  <c r="T76" i="3"/>
  <c r="T72" i="3"/>
  <c r="T68" i="3"/>
  <c r="T64" i="3"/>
  <c r="T60" i="3"/>
  <c r="W60" i="3" s="1"/>
  <c r="X60" i="3" s="1"/>
  <c r="T56" i="3"/>
  <c r="T52" i="3"/>
  <c r="T48" i="3"/>
  <c r="T44" i="3"/>
  <c r="T40" i="3"/>
  <c r="T36" i="3"/>
  <c r="T32" i="3"/>
  <c r="T28" i="3"/>
  <c r="T24" i="3"/>
  <c r="T20" i="3"/>
  <c r="T16" i="3"/>
  <c r="T12" i="3"/>
  <c r="T249" i="3"/>
  <c r="T233" i="3"/>
  <c r="T217" i="3"/>
  <c r="T201" i="3"/>
  <c r="T185" i="3"/>
  <c r="T169" i="3"/>
  <c r="T153" i="3"/>
  <c r="T137" i="3"/>
  <c r="T121" i="3"/>
  <c r="W121" i="3" s="1"/>
  <c r="X121" i="3" s="1"/>
  <c r="T105" i="3"/>
  <c r="T89" i="3"/>
  <c r="T73" i="3"/>
  <c r="T57" i="3"/>
  <c r="T41" i="3"/>
  <c r="T25" i="3"/>
  <c r="G88" i="3"/>
  <c r="T136" i="3"/>
  <c r="T132" i="3"/>
  <c r="T4" i="3"/>
  <c r="T8" i="3"/>
  <c r="T253" i="3"/>
  <c r="T245" i="3"/>
  <c r="T237" i="3"/>
  <c r="W237" i="3" s="1"/>
  <c r="X237" i="3" s="1"/>
  <c r="T229" i="3"/>
  <c r="W229" i="3" s="1"/>
  <c r="X229" i="3" s="1"/>
  <c r="T221" i="3"/>
  <c r="T213" i="3"/>
  <c r="T205" i="3"/>
  <c r="T197" i="3"/>
  <c r="T189" i="3"/>
  <c r="T181" i="3"/>
  <c r="T173" i="3"/>
  <c r="T165" i="3"/>
  <c r="W165" i="3" s="1"/>
  <c r="X165" i="3" s="1"/>
  <c r="T157" i="3"/>
  <c r="W157" i="3" s="1"/>
  <c r="X157" i="3" s="1"/>
  <c r="T149" i="3"/>
  <c r="T141" i="3"/>
  <c r="W141" i="3" s="1"/>
  <c r="X141" i="3" s="1"/>
  <c r="T133" i="3"/>
  <c r="T125" i="3"/>
  <c r="T117" i="3"/>
  <c r="T109" i="3"/>
  <c r="T101" i="3"/>
  <c r="W101" i="3" s="1"/>
  <c r="X101" i="3" s="1"/>
  <c r="T93" i="3"/>
  <c r="T85" i="3"/>
  <c r="T77" i="3"/>
  <c r="T69" i="3"/>
  <c r="T61" i="3"/>
  <c r="T53" i="3"/>
  <c r="T45" i="3"/>
  <c r="T37" i="3"/>
  <c r="W37" i="3" s="1"/>
  <c r="X37" i="3" s="1"/>
  <c r="T29" i="3"/>
  <c r="T150" i="3"/>
  <c r="T118" i="3"/>
  <c r="T86" i="3"/>
  <c r="T54" i="3"/>
  <c r="T22" i="3"/>
  <c r="K57" i="3"/>
  <c r="K11" i="4"/>
  <c r="K17" i="4"/>
  <c r="K13" i="4"/>
  <c r="K16" i="4"/>
  <c r="K12" i="4"/>
  <c r="K15" i="4"/>
  <c r="I14" i="4"/>
  <c r="K14" i="4"/>
  <c r="H16" i="4"/>
  <c r="G232" i="3" s="1"/>
  <c r="I11" i="4"/>
  <c r="H17" i="4"/>
  <c r="D150" i="3" s="1"/>
  <c r="H11" i="4"/>
  <c r="K218" i="3" s="1"/>
  <c r="P13" i="4"/>
  <c r="I16" i="4"/>
  <c r="P12" i="4"/>
  <c r="I15" i="4"/>
  <c r="P14" i="4"/>
  <c r="K102" i="3"/>
  <c r="H12" i="4"/>
  <c r="I17" i="4"/>
  <c r="P15" i="4"/>
  <c r="H13" i="4"/>
  <c r="I12" i="4"/>
  <c r="P16" i="4"/>
  <c r="G196" i="3" s="1"/>
  <c r="H14" i="4"/>
  <c r="I13" i="4"/>
  <c r="P17" i="4"/>
  <c r="D77" i="3" s="1"/>
  <c r="H15" i="4"/>
  <c r="N120" i="3" s="1"/>
  <c r="F212" i="3"/>
  <c r="Z210" i="3" l="1"/>
  <c r="G177" i="3"/>
  <c r="D26" i="3"/>
  <c r="K185" i="3"/>
  <c r="K95" i="3"/>
  <c r="D212" i="3"/>
  <c r="K61" i="3"/>
  <c r="K159" i="3"/>
  <c r="N24" i="3"/>
  <c r="K125" i="3"/>
  <c r="K223" i="3"/>
  <c r="K222" i="3"/>
  <c r="Z2" i="3"/>
  <c r="N152" i="3"/>
  <c r="K19" i="3"/>
  <c r="K189" i="3"/>
  <c r="K6" i="3"/>
  <c r="K56" i="3"/>
  <c r="K58" i="3"/>
  <c r="N55" i="3"/>
  <c r="Z179" i="3"/>
  <c r="K83" i="3"/>
  <c r="K253" i="3"/>
  <c r="K120" i="3"/>
  <c r="K138" i="3"/>
  <c r="K147" i="3"/>
  <c r="K62" i="3"/>
  <c r="K184" i="3"/>
  <c r="K202" i="3"/>
  <c r="K228" i="3"/>
  <c r="G8" i="3"/>
  <c r="K211" i="3"/>
  <c r="K248" i="3"/>
  <c r="G17" i="3"/>
  <c r="K31" i="3"/>
  <c r="G41" i="3"/>
  <c r="G24" i="3"/>
  <c r="F191" i="3"/>
  <c r="F217" i="3"/>
  <c r="F155" i="3"/>
  <c r="F178" i="3"/>
  <c r="F242" i="3"/>
  <c r="F174" i="3"/>
  <c r="F22" i="3"/>
  <c r="F54" i="3"/>
  <c r="F86" i="3"/>
  <c r="F110" i="3"/>
  <c r="F10" i="3"/>
  <c r="F146" i="3"/>
  <c r="F45" i="3"/>
  <c r="F85" i="3"/>
  <c r="F229" i="3"/>
  <c r="F116" i="3"/>
  <c r="F156" i="3"/>
  <c r="F228" i="3"/>
  <c r="F127" i="3"/>
  <c r="F211" i="3"/>
  <c r="F186" i="3"/>
  <c r="F214" i="3"/>
  <c r="F207" i="3"/>
  <c r="F163" i="3"/>
  <c r="F239" i="3"/>
  <c r="F2" i="3"/>
  <c r="Q2" i="3" s="1"/>
  <c r="F43" i="3"/>
  <c r="F75" i="3"/>
  <c r="F26" i="3"/>
  <c r="F106" i="3"/>
  <c r="F13" i="3"/>
  <c r="F133" i="3"/>
  <c r="F165" i="3"/>
  <c r="F197" i="3"/>
  <c r="F164" i="3"/>
  <c r="F196" i="3"/>
  <c r="F47" i="3"/>
  <c r="F241" i="3"/>
  <c r="F147" i="3"/>
  <c r="F159" i="3"/>
  <c r="F179" i="3"/>
  <c r="F202" i="3"/>
  <c r="F90" i="3"/>
  <c r="F246" i="3"/>
  <c r="F167" i="3"/>
  <c r="F123" i="3"/>
  <c r="F53" i="3"/>
  <c r="F93" i="3"/>
  <c r="F237" i="3"/>
  <c r="F236" i="3"/>
  <c r="F111" i="3"/>
  <c r="F79" i="3"/>
  <c r="F209" i="3"/>
  <c r="F154" i="3"/>
  <c r="F183" i="3"/>
  <c r="F215" i="3"/>
  <c r="F150" i="3"/>
  <c r="F250" i="3"/>
  <c r="F198" i="3"/>
  <c r="F34" i="3"/>
  <c r="F66" i="3"/>
  <c r="F190" i="3"/>
  <c r="F226" i="3"/>
  <c r="F18" i="3"/>
  <c r="F227" i="3"/>
  <c r="F126" i="3"/>
  <c r="F11" i="3"/>
  <c r="F51" i="3"/>
  <c r="F83" i="3"/>
  <c r="F46" i="3"/>
  <c r="F142" i="3"/>
  <c r="F21" i="3"/>
  <c r="F141" i="3"/>
  <c r="F173" i="3"/>
  <c r="F205" i="3"/>
  <c r="F132" i="3"/>
  <c r="F172" i="3"/>
  <c r="F244" i="3"/>
  <c r="F225" i="3"/>
  <c r="F201" i="3"/>
  <c r="F8" i="3"/>
  <c r="F151" i="3"/>
  <c r="F194" i="3"/>
  <c r="F251" i="3"/>
  <c r="F19" i="3"/>
  <c r="F131" i="3"/>
  <c r="F58" i="3"/>
  <c r="F61" i="3"/>
  <c r="F101" i="3"/>
  <c r="F245" i="3"/>
  <c r="F17" i="3"/>
  <c r="F55" i="3"/>
  <c r="F72" i="3"/>
  <c r="F89" i="3"/>
  <c r="F137" i="3"/>
  <c r="F169" i="3"/>
  <c r="F208" i="3"/>
  <c r="F32" i="3"/>
  <c r="F249" i="3"/>
  <c r="F20" i="3"/>
  <c r="F36" i="3"/>
  <c r="F56" i="3"/>
  <c r="F73" i="3"/>
  <c r="F92" i="3"/>
  <c r="F113" i="3"/>
  <c r="F144" i="3"/>
  <c r="F176" i="3"/>
  <c r="F216" i="3"/>
  <c r="F68" i="3"/>
  <c r="F200" i="3"/>
  <c r="F40" i="3"/>
  <c r="F57" i="3"/>
  <c r="F76" i="3"/>
  <c r="F95" i="3"/>
  <c r="F119" i="3"/>
  <c r="F145" i="3"/>
  <c r="F177" i="3"/>
  <c r="F224" i="3"/>
  <c r="F24" i="3"/>
  <c r="F41" i="3"/>
  <c r="F60" i="3"/>
  <c r="F96" i="3"/>
  <c r="F120" i="3"/>
  <c r="F152" i="3"/>
  <c r="F184" i="3"/>
  <c r="F232" i="3"/>
  <c r="F136" i="3"/>
  <c r="F7" i="3"/>
  <c r="F25" i="3"/>
  <c r="F63" i="3"/>
  <c r="F97" i="3"/>
  <c r="F121" i="3"/>
  <c r="F153" i="3"/>
  <c r="F185" i="3"/>
  <c r="F233" i="3"/>
  <c r="F28" i="3"/>
  <c r="F48" i="3"/>
  <c r="F64" i="3"/>
  <c r="F84" i="3"/>
  <c r="F100" i="3"/>
  <c r="F128" i="3"/>
  <c r="F192" i="3"/>
  <c r="F52" i="3"/>
  <c r="F168" i="3"/>
  <c r="F31" i="3"/>
  <c r="F49" i="3"/>
  <c r="F87" i="3"/>
  <c r="F104" i="3"/>
  <c r="F129" i="3"/>
  <c r="F161" i="3"/>
  <c r="F193" i="3"/>
  <c r="F248" i="3"/>
  <c r="F39" i="3"/>
  <c r="F158" i="3"/>
  <c r="F230" i="3"/>
  <c r="F5" i="3"/>
  <c r="F30" i="3"/>
  <c r="F38" i="3"/>
  <c r="F70" i="3"/>
  <c r="F98" i="3"/>
  <c r="F122" i="3"/>
  <c r="F118" i="3"/>
  <c r="F82" i="3"/>
  <c r="F243" i="3"/>
  <c r="F134" i="3"/>
  <c r="F222" i="3"/>
  <c r="F27" i="3"/>
  <c r="F59" i="3"/>
  <c r="F206" i="3"/>
  <c r="F29" i="3"/>
  <c r="F69" i="3"/>
  <c r="F149" i="3"/>
  <c r="F181" i="3"/>
  <c r="F140" i="3"/>
  <c r="F180" i="3"/>
  <c r="F252" i="3"/>
  <c r="F71" i="3"/>
  <c r="F175" i="3"/>
  <c r="F203" i="3"/>
  <c r="F62" i="3"/>
  <c r="F42" i="3"/>
  <c r="F74" i="3"/>
  <c r="F130" i="3"/>
  <c r="F143" i="3"/>
  <c r="F171" i="3"/>
  <c r="F247" i="3"/>
  <c r="F138" i="3"/>
  <c r="F9" i="3"/>
  <c r="F99" i="3"/>
  <c r="F195" i="3"/>
  <c r="F78" i="3"/>
  <c r="F234" i="3"/>
  <c r="F37" i="3"/>
  <c r="F221" i="3"/>
  <c r="F253" i="3"/>
  <c r="F220" i="3"/>
  <c r="F103" i="3"/>
  <c r="F4" i="3"/>
  <c r="F166" i="3"/>
  <c r="F94" i="3"/>
  <c r="F102" i="3"/>
  <c r="F223" i="3"/>
  <c r="F235" i="3"/>
  <c r="F6" i="3"/>
  <c r="F35" i="3"/>
  <c r="F67" i="3"/>
  <c r="F14" i="3"/>
  <c r="F77" i="3"/>
  <c r="F125" i="3"/>
  <c r="F157" i="3"/>
  <c r="F189" i="3"/>
  <c r="F188" i="3"/>
  <c r="F3" i="3"/>
  <c r="Y21" i="3"/>
  <c r="Z21" i="3" s="1"/>
  <c r="Y231" i="3"/>
  <c r="Z231" i="3" s="1"/>
  <c r="Y157" i="3"/>
  <c r="Z157" i="3" s="1"/>
  <c r="Y116" i="3"/>
  <c r="Z116" i="3" s="1"/>
  <c r="Y251" i="3"/>
  <c r="Z251" i="3" s="1"/>
  <c r="Y212" i="3"/>
  <c r="Z212" i="3" s="1"/>
  <c r="Y200" i="3"/>
  <c r="Z200" i="3" s="1"/>
  <c r="Y37" i="3"/>
  <c r="Z37" i="3" s="1"/>
  <c r="Y101" i="3"/>
  <c r="Z101" i="3" s="1"/>
  <c r="Y165" i="3"/>
  <c r="Z165" i="3" s="1"/>
  <c r="Y229" i="3"/>
  <c r="Z229" i="3" s="1"/>
  <c r="Y121" i="3"/>
  <c r="Z121" i="3" s="1"/>
  <c r="Y220" i="3"/>
  <c r="Z220" i="3" s="1"/>
  <c r="Y175" i="3"/>
  <c r="Z175" i="3" s="1"/>
  <c r="Y38" i="3"/>
  <c r="Z38" i="3" s="1"/>
  <c r="Y90" i="3"/>
  <c r="Z90" i="3" s="1"/>
  <c r="Y223" i="3"/>
  <c r="Z223" i="3" s="1"/>
  <c r="Y237" i="3"/>
  <c r="Z237" i="3" s="1"/>
  <c r="Y60" i="3"/>
  <c r="Z60" i="3" s="1"/>
  <c r="Y243" i="3"/>
  <c r="Z243" i="3" s="1"/>
  <c r="Y39" i="3"/>
  <c r="Z39" i="3" s="1"/>
  <c r="Y43" i="3"/>
  <c r="Z43" i="3" s="1"/>
  <c r="Y55" i="3"/>
  <c r="Z55" i="3" s="1"/>
  <c r="Y141" i="3"/>
  <c r="Z141" i="3" s="1"/>
  <c r="Y156" i="3"/>
  <c r="Z156" i="3" s="1"/>
  <c r="N234" i="3"/>
  <c r="N77" i="3"/>
  <c r="N205" i="3"/>
  <c r="D187" i="3"/>
  <c r="K27" i="3"/>
  <c r="K91" i="3"/>
  <c r="K155" i="3"/>
  <c r="K219" i="3"/>
  <c r="K5" i="3"/>
  <c r="K69" i="3"/>
  <c r="K133" i="3"/>
  <c r="K197" i="3"/>
  <c r="K70" i="3"/>
  <c r="K39" i="3"/>
  <c r="K103" i="3"/>
  <c r="K167" i="3"/>
  <c r="K64" i="3"/>
  <c r="K128" i="3"/>
  <c r="K192" i="3"/>
  <c r="K89" i="3"/>
  <c r="K217" i="3"/>
  <c r="K66" i="3"/>
  <c r="K146" i="3"/>
  <c r="K210" i="3"/>
  <c r="G21" i="3"/>
  <c r="N43" i="3"/>
  <c r="G116" i="3"/>
  <c r="N5" i="3"/>
  <c r="G36" i="3"/>
  <c r="G100" i="3"/>
  <c r="D53" i="3"/>
  <c r="N93" i="3"/>
  <c r="D90" i="3"/>
  <c r="N75" i="3"/>
  <c r="G231" i="3"/>
  <c r="N136" i="3"/>
  <c r="G193" i="3"/>
  <c r="D147" i="3"/>
  <c r="K35" i="3"/>
  <c r="K99" i="3"/>
  <c r="K163" i="3"/>
  <c r="K227" i="3"/>
  <c r="K13" i="3"/>
  <c r="K77" i="3"/>
  <c r="K141" i="3"/>
  <c r="K205" i="3"/>
  <c r="K14" i="3"/>
  <c r="K78" i="3"/>
  <c r="K47" i="3"/>
  <c r="K111" i="3"/>
  <c r="K175" i="3"/>
  <c r="K8" i="3"/>
  <c r="K72" i="3"/>
  <c r="K136" i="3"/>
  <c r="K200" i="3"/>
  <c r="K105" i="3"/>
  <c r="K233" i="3"/>
  <c r="K10" i="3"/>
  <c r="K74" i="3"/>
  <c r="K154" i="3"/>
  <c r="G25" i="3"/>
  <c r="G45" i="3"/>
  <c r="N134" i="3"/>
  <c r="N9" i="3"/>
  <c r="G40" i="3"/>
  <c r="G104" i="3"/>
  <c r="D181" i="3"/>
  <c r="N109" i="3"/>
  <c r="D154" i="3"/>
  <c r="G105" i="3"/>
  <c r="G247" i="3"/>
  <c r="D152" i="3"/>
  <c r="G209" i="3"/>
  <c r="D142" i="3"/>
  <c r="N6" i="3"/>
  <c r="N239" i="3"/>
  <c r="N191" i="3"/>
  <c r="N7" i="3"/>
  <c r="N167" i="3"/>
  <c r="N103" i="3"/>
  <c r="N194" i="3"/>
  <c r="N82" i="3"/>
  <c r="N34" i="3"/>
  <c r="N18" i="3"/>
  <c r="N180" i="3"/>
  <c r="N84" i="3"/>
  <c r="N52" i="3"/>
  <c r="N36" i="3"/>
  <c r="N196" i="3"/>
  <c r="N217" i="3"/>
  <c r="N185" i="3"/>
  <c r="N169" i="3"/>
  <c r="N105" i="3"/>
  <c r="N57" i="3"/>
  <c r="N190" i="3"/>
  <c r="N95" i="3"/>
  <c r="N67" i="3"/>
  <c r="N158" i="3"/>
  <c r="N94" i="3"/>
  <c r="N78" i="3"/>
  <c r="N62" i="3"/>
  <c r="N46" i="3"/>
  <c r="N14" i="3"/>
  <c r="N144" i="3"/>
  <c r="N32" i="3"/>
  <c r="N3" i="3"/>
  <c r="N197" i="3"/>
  <c r="N149" i="3"/>
  <c r="N154" i="3"/>
  <c r="N51" i="3"/>
  <c r="N35" i="3"/>
  <c r="N208" i="3"/>
  <c r="N247" i="3"/>
  <c r="N183" i="3"/>
  <c r="N151" i="3"/>
  <c r="N83" i="3"/>
  <c r="N90" i="3"/>
  <c r="N26" i="3"/>
  <c r="N192" i="3"/>
  <c r="N140" i="3"/>
  <c r="N92" i="3"/>
  <c r="N248" i="3"/>
  <c r="N244" i="3"/>
  <c r="N147" i="3"/>
  <c r="N193" i="3"/>
  <c r="N161" i="3"/>
  <c r="N113" i="3"/>
  <c r="N97" i="3"/>
  <c r="N10" i="3"/>
  <c r="N243" i="3"/>
  <c r="N227" i="3"/>
  <c r="N211" i="3"/>
  <c r="N195" i="3"/>
  <c r="N228" i="3"/>
  <c r="N249" i="3"/>
  <c r="N233" i="3"/>
  <c r="N79" i="3"/>
  <c r="N202" i="3"/>
  <c r="N102" i="3"/>
  <c r="N54" i="3"/>
  <c r="N223" i="3"/>
  <c r="N207" i="3"/>
  <c r="N175" i="3"/>
  <c r="N4" i="3"/>
  <c r="N245" i="3"/>
  <c r="N229" i="3"/>
  <c r="N135" i="3"/>
  <c r="N71" i="3"/>
  <c r="N114" i="3"/>
  <c r="N98" i="3"/>
  <c r="N66" i="3"/>
  <c r="N50" i="3"/>
  <c r="N222" i="3"/>
  <c r="N164" i="3"/>
  <c r="N148" i="3"/>
  <c r="N132" i="3"/>
  <c r="N116" i="3"/>
  <c r="N100" i="3"/>
  <c r="N68" i="3"/>
  <c r="N20" i="3"/>
  <c r="N163" i="3"/>
  <c r="N99" i="3"/>
  <c r="N12" i="3"/>
  <c r="N201" i="3"/>
  <c r="N153" i="3"/>
  <c r="N137" i="3"/>
  <c r="N121" i="3"/>
  <c r="N89" i="3"/>
  <c r="N73" i="3"/>
  <c r="N41" i="3"/>
  <c r="N25" i="3"/>
  <c r="N250" i="3"/>
  <c r="N218" i="3"/>
  <c r="N39" i="3"/>
  <c r="N23" i="3"/>
  <c r="N232" i="3"/>
  <c r="N251" i="3"/>
  <c r="N235" i="3"/>
  <c r="N219" i="3"/>
  <c r="N203" i="3"/>
  <c r="N187" i="3"/>
  <c r="N171" i="3"/>
  <c r="N8" i="3"/>
  <c r="N241" i="3"/>
  <c r="N225" i="3"/>
  <c r="N240" i="3"/>
  <c r="N159" i="3"/>
  <c r="N131" i="3"/>
  <c r="N123" i="3"/>
  <c r="N186" i="3"/>
  <c r="N130" i="3"/>
  <c r="N110" i="3"/>
  <c r="N30" i="3"/>
  <c r="N214" i="3"/>
  <c r="N176" i="3"/>
  <c r="N160" i="3"/>
  <c r="N128" i="3"/>
  <c r="N112" i="3"/>
  <c r="N96" i="3"/>
  <c r="N80" i="3"/>
  <c r="N64" i="3"/>
  <c r="N48" i="3"/>
  <c r="N16" i="3"/>
  <c r="N155" i="3"/>
  <c r="N127" i="3"/>
  <c r="N63" i="3"/>
  <c r="N213" i="3"/>
  <c r="N181" i="3"/>
  <c r="N165" i="3"/>
  <c r="N133" i="3"/>
  <c r="N117" i="3"/>
  <c r="N101" i="3"/>
  <c r="N85" i="3"/>
  <c r="N69" i="3"/>
  <c r="N53" i="3"/>
  <c r="N37" i="3"/>
  <c r="N21" i="3"/>
  <c r="N246" i="3"/>
  <c r="N182" i="3"/>
  <c r="N126" i="3"/>
  <c r="N2" i="3"/>
  <c r="N19" i="3"/>
  <c r="N231" i="3"/>
  <c r="N215" i="3"/>
  <c r="N199" i="3"/>
  <c r="N253" i="3"/>
  <c r="N237" i="3"/>
  <c r="N221" i="3"/>
  <c r="N91" i="3"/>
  <c r="N242" i="3"/>
  <c r="N210" i="3"/>
  <c r="N178" i="3"/>
  <c r="N150" i="3"/>
  <c r="N106" i="3"/>
  <c r="N74" i="3"/>
  <c r="N58" i="3"/>
  <c r="N42" i="3"/>
  <c r="N238" i="3"/>
  <c r="N224" i="3"/>
  <c r="N172" i="3"/>
  <c r="N156" i="3"/>
  <c r="N124" i="3"/>
  <c r="N108" i="3"/>
  <c r="N76" i="3"/>
  <c r="N60" i="3"/>
  <c r="N44" i="3"/>
  <c r="N28" i="3"/>
  <c r="N212" i="3"/>
  <c r="N119" i="3"/>
  <c r="N59" i="3"/>
  <c r="N209" i="3"/>
  <c r="N177" i="3"/>
  <c r="R177" i="3" s="1"/>
  <c r="N145" i="3"/>
  <c r="N129" i="3"/>
  <c r="N81" i="3"/>
  <c r="N65" i="3"/>
  <c r="N49" i="3"/>
  <c r="N33" i="3"/>
  <c r="N17" i="3"/>
  <c r="N206" i="3"/>
  <c r="N146" i="3"/>
  <c r="N252" i="3"/>
  <c r="N220" i="3"/>
  <c r="N179" i="3"/>
  <c r="N188" i="3"/>
  <c r="N204" i="3"/>
  <c r="N115" i="3"/>
  <c r="N87" i="3"/>
  <c r="N143" i="3"/>
  <c r="N107" i="3"/>
  <c r="N174" i="3"/>
  <c r="N142" i="3"/>
  <c r="N86" i="3"/>
  <c r="N70" i="3"/>
  <c r="N38" i="3"/>
  <c r="N22" i="3"/>
  <c r="N230" i="3"/>
  <c r="N162" i="3"/>
  <c r="K129" i="3"/>
  <c r="K9" i="3"/>
  <c r="K97" i="3"/>
  <c r="K65" i="3"/>
  <c r="K33" i="3"/>
  <c r="K201" i="3"/>
  <c r="K114" i="3"/>
  <c r="K81" i="3"/>
  <c r="K28" i="3"/>
  <c r="K134" i="3"/>
  <c r="K148" i="3"/>
  <c r="K20" i="3"/>
  <c r="K247" i="3"/>
  <c r="K204" i="3"/>
  <c r="K140" i="3"/>
  <c r="K12" i="3"/>
  <c r="K246" i="3"/>
  <c r="K182" i="3"/>
  <c r="K118" i="3"/>
  <c r="K196" i="3"/>
  <c r="K68" i="3"/>
  <c r="K4" i="3"/>
  <c r="K238" i="3"/>
  <c r="K231" i="3"/>
  <c r="K188" i="3"/>
  <c r="K124" i="3"/>
  <c r="K60" i="3"/>
  <c r="K230" i="3"/>
  <c r="K236" i="3"/>
  <c r="K172" i="3"/>
  <c r="K108" i="3"/>
  <c r="K44" i="3"/>
  <c r="K214" i="3"/>
  <c r="K43" i="3"/>
  <c r="K107" i="3"/>
  <c r="K171" i="3"/>
  <c r="K235" i="3"/>
  <c r="K21" i="3"/>
  <c r="K85" i="3"/>
  <c r="K149" i="3"/>
  <c r="K213" i="3"/>
  <c r="K22" i="3"/>
  <c r="K86" i="3"/>
  <c r="K55" i="3"/>
  <c r="K119" i="3"/>
  <c r="K183" i="3"/>
  <c r="K16" i="3"/>
  <c r="K80" i="3"/>
  <c r="K144" i="3"/>
  <c r="K208" i="3"/>
  <c r="K113" i="3"/>
  <c r="K241" i="3"/>
  <c r="K18" i="3"/>
  <c r="K82" i="3"/>
  <c r="K162" i="3"/>
  <c r="K226" i="3"/>
  <c r="N27" i="3"/>
  <c r="N47" i="3"/>
  <c r="D60" i="3"/>
  <c r="G160" i="3"/>
  <c r="G52" i="3"/>
  <c r="N118" i="3"/>
  <c r="N125" i="3"/>
  <c r="D218" i="3"/>
  <c r="G141" i="3"/>
  <c r="D48" i="3"/>
  <c r="D7" i="3"/>
  <c r="N216" i="3"/>
  <c r="N40" i="3"/>
  <c r="N168" i="3"/>
  <c r="G225" i="3"/>
  <c r="G214" i="3"/>
  <c r="D185" i="3"/>
  <c r="D72" i="3"/>
  <c r="D118" i="3"/>
  <c r="D225" i="3"/>
  <c r="D209" i="3"/>
  <c r="D73" i="3"/>
  <c r="D247" i="3"/>
  <c r="D169" i="3"/>
  <c r="D3" i="3"/>
  <c r="D82" i="3"/>
  <c r="D189" i="3"/>
  <c r="D180" i="3"/>
  <c r="D52" i="3"/>
  <c r="D161" i="3"/>
  <c r="D94" i="3"/>
  <c r="D110" i="3"/>
  <c r="D217" i="3"/>
  <c r="D171" i="3"/>
  <c r="D35" i="3"/>
  <c r="D248" i="3"/>
  <c r="D129" i="3"/>
  <c r="D10" i="3"/>
  <c r="D244" i="3"/>
  <c r="D108" i="3"/>
  <c r="D12" i="3"/>
  <c r="D40" i="3"/>
  <c r="D183" i="3"/>
  <c r="D102" i="3"/>
  <c r="D153" i="3"/>
  <c r="D176" i="3"/>
  <c r="D215" i="3"/>
  <c r="D111" i="3"/>
  <c r="D47" i="3"/>
  <c r="D97" i="3"/>
  <c r="D194" i="3"/>
  <c r="D130" i="3"/>
  <c r="D66" i="3"/>
  <c r="D149" i="3"/>
  <c r="D29" i="3"/>
  <c r="D100" i="3"/>
  <c r="D41" i="3"/>
  <c r="D24" i="3"/>
  <c r="D159" i="3"/>
  <c r="D54" i="3"/>
  <c r="D251" i="3"/>
  <c r="D83" i="3"/>
  <c r="D32" i="3"/>
  <c r="D103" i="3"/>
  <c r="D250" i="3"/>
  <c r="D122" i="3"/>
  <c r="D92" i="3"/>
  <c r="D28" i="3"/>
  <c r="D9" i="3"/>
  <c r="D143" i="3"/>
  <c r="D198" i="3"/>
  <c r="D30" i="3"/>
  <c r="D190" i="3"/>
  <c r="D62" i="3"/>
  <c r="D57" i="3"/>
  <c r="D95" i="3"/>
  <c r="D144" i="3"/>
  <c r="D125" i="3"/>
  <c r="D220" i="3"/>
  <c r="D84" i="3"/>
  <c r="D6" i="3"/>
  <c r="D174" i="3"/>
  <c r="D46" i="3"/>
  <c r="D227" i="3"/>
  <c r="D193" i="3"/>
  <c r="D167" i="3"/>
  <c r="D33" i="3"/>
  <c r="D234" i="3"/>
  <c r="D239" i="3"/>
  <c r="D166" i="3"/>
  <c r="D158" i="3"/>
  <c r="D195" i="3"/>
  <c r="D211" i="3"/>
  <c r="D123" i="3"/>
  <c r="D151" i="3"/>
  <c r="D17" i="3"/>
  <c r="D78" i="3"/>
  <c r="D98" i="3"/>
  <c r="D34" i="3"/>
  <c r="D132" i="3"/>
  <c r="D207" i="3"/>
  <c r="D230" i="3"/>
  <c r="D134" i="3"/>
  <c r="D241" i="3"/>
  <c r="D179" i="3"/>
  <c r="D107" i="3"/>
  <c r="D43" i="3"/>
  <c r="D104" i="3"/>
  <c r="D127" i="3"/>
  <c r="D63" i="3"/>
  <c r="D16" i="3"/>
  <c r="D22" i="3"/>
  <c r="D210" i="3"/>
  <c r="D146" i="3"/>
  <c r="D18" i="3"/>
  <c r="D173" i="3"/>
  <c r="D37" i="3"/>
  <c r="D69" i="3"/>
  <c r="D252" i="3"/>
  <c r="D116" i="3"/>
  <c r="D20" i="3"/>
  <c r="D64" i="3"/>
  <c r="D199" i="3"/>
  <c r="D222" i="3"/>
  <c r="D201" i="3"/>
  <c r="D99" i="3"/>
  <c r="D145" i="3"/>
  <c r="D49" i="3"/>
  <c r="D80" i="3"/>
  <c r="D231" i="3"/>
  <c r="D119" i="3"/>
  <c r="D55" i="3"/>
  <c r="D240" i="3"/>
  <c r="D202" i="3"/>
  <c r="D138" i="3"/>
  <c r="D74" i="3"/>
  <c r="D157" i="3"/>
  <c r="D21" i="3"/>
  <c r="D165" i="3"/>
  <c r="D45" i="3"/>
  <c r="D172" i="3"/>
  <c r="D44" i="3"/>
  <c r="D81" i="3"/>
  <c r="D214" i="3"/>
  <c r="D70" i="3"/>
  <c r="D224" i="3"/>
  <c r="D177" i="3"/>
  <c r="D163" i="3"/>
  <c r="D91" i="3"/>
  <c r="D27" i="3"/>
  <c r="D121" i="3"/>
  <c r="D25" i="3"/>
  <c r="D56" i="3"/>
  <c r="D216" i="3"/>
  <c r="D133" i="3"/>
  <c r="D13" i="3"/>
  <c r="D236" i="3"/>
  <c r="D164" i="3"/>
  <c r="D36" i="3"/>
  <c r="D206" i="3"/>
  <c r="D192" i="3"/>
  <c r="D86" i="3"/>
  <c r="D204" i="3"/>
  <c r="D243" i="3"/>
  <c r="D155" i="3"/>
  <c r="D19" i="3"/>
  <c r="D105" i="3"/>
  <c r="D136" i="3"/>
  <c r="D232" i="3"/>
  <c r="D191" i="3"/>
  <c r="D39" i="3"/>
  <c r="D89" i="3"/>
  <c r="D184" i="3"/>
  <c r="D186" i="3"/>
  <c r="D58" i="3"/>
  <c r="D237" i="3"/>
  <c r="D109" i="3"/>
  <c r="D141" i="3"/>
  <c r="D228" i="3"/>
  <c r="D156" i="3"/>
  <c r="D8" i="3"/>
  <c r="D219" i="3"/>
  <c r="D235" i="3"/>
  <c r="D139" i="3"/>
  <c r="D75" i="3"/>
  <c r="D11" i="3"/>
  <c r="D96" i="3"/>
  <c r="D208" i="3"/>
  <c r="D175" i="3"/>
  <c r="D31" i="3"/>
  <c r="D65" i="3"/>
  <c r="D242" i="3"/>
  <c r="D178" i="3"/>
  <c r="D114" i="3"/>
  <c r="D50" i="3"/>
  <c r="D221" i="3"/>
  <c r="D101" i="3"/>
  <c r="D253" i="3"/>
  <c r="D148" i="3"/>
  <c r="D160" i="3"/>
  <c r="D5" i="3"/>
  <c r="D4" i="3"/>
  <c r="D182" i="3"/>
  <c r="D203" i="3"/>
  <c r="D131" i="3"/>
  <c r="D67" i="3"/>
  <c r="D200" i="3"/>
  <c r="D87" i="3"/>
  <c r="D23" i="3"/>
  <c r="D120" i="3"/>
  <c r="D126" i="3"/>
  <c r="D170" i="3"/>
  <c r="D106" i="3"/>
  <c r="D42" i="3"/>
  <c r="D213" i="3"/>
  <c r="D85" i="3"/>
  <c r="D128" i="3"/>
  <c r="D246" i="3"/>
  <c r="D14" i="3"/>
  <c r="D59" i="3"/>
  <c r="D137" i="3"/>
  <c r="D168" i="3"/>
  <c r="D79" i="3"/>
  <c r="D15" i="3"/>
  <c r="D88" i="3"/>
  <c r="D226" i="3"/>
  <c r="D162" i="3"/>
  <c r="D197" i="3"/>
  <c r="D61" i="3"/>
  <c r="D229" i="3"/>
  <c r="D93" i="3"/>
  <c r="D196" i="3"/>
  <c r="D68" i="3"/>
  <c r="K51" i="3"/>
  <c r="K115" i="3"/>
  <c r="K179" i="3"/>
  <c r="K243" i="3"/>
  <c r="K29" i="3"/>
  <c r="K93" i="3"/>
  <c r="K157" i="3"/>
  <c r="K221" i="3"/>
  <c r="K30" i="3"/>
  <c r="K94" i="3"/>
  <c r="K63" i="3"/>
  <c r="K127" i="3"/>
  <c r="K191" i="3"/>
  <c r="K24" i="3"/>
  <c r="K88" i="3"/>
  <c r="K152" i="3"/>
  <c r="K216" i="3"/>
  <c r="K121" i="3"/>
  <c r="K249" i="3"/>
  <c r="K26" i="3"/>
  <c r="K90" i="3"/>
  <c r="K170" i="3"/>
  <c r="K234" i="3"/>
  <c r="G29" i="3"/>
  <c r="G49" i="3"/>
  <c r="R49" i="3" s="1"/>
  <c r="D76" i="3"/>
  <c r="N166" i="3"/>
  <c r="D117" i="3"/>
  <c r="G56" i="3"/>
  <c r="N122" i="3"/>
  <c r="N13" i="3"/>
  <c r="N141" i="3"/>
  <c r="G77" i="3"/>
  <c r="N200" i="3"/>
  <c r="D71" i="3"/>
  <c r="D113" i="3"/>
  <c r="N56" i="3"/>
  <c r="N184" i="3"/>
  <c r="G241" i="3"/>
  <c r="D238" i="3"/>
  <c r="K137" i="3"/>
  <c r="K225" i="3"/>
  <c r="K17" i="3"/>
  <c r="K145" i="3"/>
  <c r="K193" i="3"/>
  <c r="K161" i="3"/>
  <c r="K209" i="3"/>
  <c r="K250" i="3"/>
  <c r="K73" i="3"/>
  <c r="K122" i="3"/>
  <c r="K242" i="3"/>
  <c r="K220" i="3"/>
  <c r="K156" i="3"/>
  <c r="K92" i="3"/>
  <c r="K198" i="3"/>
  <c r="K212" i="3"/>
  <c r="K84" i="3"/>
  <c r="K190" i="3"/>
  <c r="K126" i="3"/>
  <c r="K76" i="3"/>
  <c r="K239" i="3"/>
  <c r="K132" i="3"/>
  <c r="K174" i="3"/>
  <c r="K110" i="3"/>
  <c r="K252" i="3"/>
  <c r="K166" i="3"/>
  <c r="K244" i="3"/>
  <c r="K180" i="3"/>
  <c r="K116" i="3"/>
  <c r="K52" i="3"/>
  <c r="K150" i="3"/>
  <c r="K59" i="3"/>
  <c r="K123" i="3"/>
  <c r="K187" i="3"/>
  <c r="K251" i="3"/>
  <c r="K37" i="3"/>
  <c r="K101" i="3"/>
  <c r="K165" i="3"/>
  <c r="K229" i="3"/>
  <c r="K38" i="3"/>
  <c r="K7" i="3"/>
  <c r="K71" i="3"/>
  <c r="K135" i="3"/>
  <c r="K199" i="3"/>
  <c r="K25" i="3"/>
  <c r="K32" i="3"/>
  <c r="K96" i="3"/>
  <c r="K160" i="3"/>
  <c r="K224" i="3"/>
  <c r="K153" i="3"/>
  <c r="K34" i="3"/>
  <c r="K98" i="3"/>
  <c r="K178" i="3"/>
  <c r="N11" i="3"/>
  <c r="N31" i="3"/>
  <c r="K142" i="3"/>
  <c r="D124" i="3"/>
  <c r="D205" i="3"/>
  <c r="G68" i="3"/>
  <c r="R68" i="3" s="1"/>
  <c r="N138" i="3"/>
  <c r="N29" i="3"/>
  <c r="N157" i="3"/>
  <c r="K36" i="3"/>
  <c r="N111" i="3"/>
  <c r="G2" i="3"/>
  <c r="D135" i="3"/>
  <c r="N236" i="3"/>
  <c r="N72" i="3"/>
  <c r="D223" i="3"/>
  <c r="G238" i="3"/>
  <c r="R238" i="3" s="1"/>
  <c r="G182" i="3"/>
  <c r="G150" i="3"/>
  <c r="G134" i="3"/>
  <c r="R134" i="3" s="1"/>
  <c r="G86" i="3"/>
  <c r="R86" i="3" s="1"/>
  <c r="G70" i="3"/>
  <c r="R70" i="3" s="1"/>
  <c r="G38" i="3"/>
  <c r="G22" i="3"/>
  <c r="R22" i="3" s="1"/>
  <c r="G210" i="3"/>
  <c r="G109" i="3"/>
  <c r="G137" i="3"/>
  <c r="G53" i="3"/>
  <c r="G219" i="3"/>
  <c r="G203" i="3"/>
  <c r="G187" i="3"/>
  <c r="G171" i="3"/>
  <c r="R171" i="3" s="1"/>
  <c r="G155" i="3"/>
  <c r="G139" i="3"/>
  <c r="G123" i="3"/>
  <c r="G107" i="3"/>
  <c r="G91" i="3"/>
  <c r="G75" i="3"/>
  <c r="R75" i="3" s="1"/>
  <c r="G59" i="3"/>
  <c r="G43" i="3"/>
  <c r="R43" i="3" s="1"/>
  <c r="G27" i="3"/>
  <c r="G168" i="3"/>
  <c r="G252" i="3"/>
  <c r="G156" i="3"/>
  <c r="G253" i="3"/>
  <c r="G237" i="3"/>
  <c r="G221" i="3"/>
  <c r="G246" i="3"/>
  <c r="G101" i="3"/>
  <c r="G165" i="3"/>
  <c r="G129" i="3"/>
  <c r="R129" i="3" s="1"/>
  <c r="G69" i="3"/>
  <c r="R69" i="3" s="1"/>
  <c r="G224" i="3"/>
  <c r="G164" i="3"/>
  <c r="G132" i="3"/>
  <c r="G112" i="3"/>
  <c r="R112" i="3" s="1"/>
  <c r="G96" i="3"/>
  <c r="G80" i="3"/>
  <c r="G64" i="3"/>
  <c r="G48" i="3"/>
  <c r="G16" i="3"/>
  <c r="G188" i="3"/>
  <c r="G152" i="3"/>
  <c r="G222" i="3"/>
  <c r="G178" i="3"/>
  <c r="G162" i="3"/>
  <c r="R162" i="3" s="1"/>
  <c r="G146" i="3"/>
  <c r="G130" i="3"/>
  <c r="G114" i="3"/>
  <c r="G98" i="3"/>
  <c r="R98" i="3" s="1"/>
  <c r="G66" i="3"/>
  <c r="G50" i="3"/>
  <c r="R50" i="3" s="1"/>
  <c r="G186" i="3"/>
  <c r="G215" i="3"/>
  <c r="G199" i="3"/>
  <c r="G119" i="3"/>
  <c r="R119" i="3" s="1"/>
  <c r="G87" i="3"/>
  <c r="G71" i="3"/>
  <c r="G55" i="3"/>
  <c r="R55" i="3" s="1"/>
  <c r="G39" i="3"/>
  <c r="R39" i="3" s="1"/>
  <c r="G23" i="3"/>
  <c r="G220" i="3"/>
  <c r="G184" i="3"/>
  <c r="G148" i="3"/>
  <c r="G218" i="3"/>
  <c r="G201" i="3"/>
  <c r="G73" i="3"/>
  <c r="R73" i="3" s="1"/>
  <c r="G206" i="3"/>
  <c r="G223" i="3"/>
  <c r="G230" i="3"/>
  <c r="G157" i="3"/>
  <c r="G121" i="3"/>
  <c r="G85" i="3"/>
  <c r="G108" i="3"/>
  <c r="G76" i="3"/>
  <c r="G60" i="3"/>
  <c r="G44" i="3"/>
  <c r="G28" i="3"/>
  <c r="G12" i="3"/>
  <c r="G212" i="3"/>
  <c r="R212" i="3" s="1"/>
  <c r="G65" i="3"/>
  <c r="G174" i="3"/>
  <c r="R174" i="3" s="1"/>
  <c r="G126" i="3"/>
  <c r="G110" i="3"/>
  <c r="R110" i="3" s="1"/>
  <c r="G30" i="3"/>
  <c r="G5" i="3"/>
  <c r="G226" i="3"/>
  <c r="G153" i="3"/>
  <c r="G125" i="3"/>
  <c r="G117" i="3"/>
  <c r="G61" i="3"/>
  <c r="G179" i="3"/>
  <c r="R179" i="3" s="1"/>
  <c r="G163" i="3"/>
  <c r="G131" i="3"/>
  <c r="G115" i="3"/>
  <c r="G99" i="3"/>
  <c r="G19" i="3"/>
  <c r="R19" i="3" s="1"/>
  <c r="G124" i="3"/>
  <c r="G172" i="3"/>
  <c r="G4" i="3"/>
  <c r="R4" i="3" s="1"/>
  <c r="G245" i="3"/>
  <c r="R245" i="3" s="1"/>
  <c r="G229" i="3"/>
  <c r="G213" i="3"/>
  <c r="G181" i="3"/>
  <c r="G251" i="3"/>
  <c r="R251" i="3" s="1"/>
  <c r="G235" i="3"/>
  <c r="R235" i="3" s="1"/>
  <c r="G89" i="3"/>
  <c r="G81" i="3"/>
  <c r="G240" i="3"/>
  <c r="G176" i="3"/>
  <c r="G170" i="3"/>
  <c r="G138" i="3"/>
  <c r="G106" i="3"/>
  <c r="G74" i="3"/>
  <c r="G58" i="3"/>
  <c r="G42" i="3"/>
  <c r="G242" i="3"/>
  <c r="R242" i="3" s="1"/>
  <c r="G145" i="3"/>
  <c r="G207" i="3"/>
  <c r="G175" i="3"/>
  <c r="G159" i="3"/>
  <c r="G127" i="3"/>
  <c r="G111" i="3"/>
  <c r="G63" i="3"/>
  <c r="R63" i="3" s="1"/>
  <c r="G47" i="3"/>
  <c r="G31" i="3"/>
  <c r="R31" i="3" s="1"/>
  <c r="G15" i="3"/>
  <c r="G236" i="3"/>
  <c r="G120" i="3"/>
  <c r="G200" i="3"/>
  <c r="G128" i="3"/>
  <c r="K67" i="3"/>
  <c r="K131" i="3"/>
  <c r="K195" i="3"/>
  <c r="K45" i="3"/>
  <c r="K109" i="3"/>
  <c r="K173" i="3"/>
  <c r="K237" i="3"/>
  <c r="K46" i="3"/>
  <c r="K15" i="3"/>
  <c r="K79" i="3"/>
  <c r="K143" i="3"/>
  <c r="K207" i="3"/>
  <c r="K41" i="3"/>
  <c r="K40" i="3"/>
  <c r="K104" i="3"/>
  <c r="K168" i="3"/>
  <c r="K232" i="3"/>
  <c r="K169" i="3"/>
  <c r="K42" i="3"/>
  <c r="K106" i="3"/>
  <c r="K186" i="3"/>
  <c r="G13" i="3"/>
  <c r="G33" i="3"/>
  <c r="K158" i="3"/>
  <c r="D140" i="3"/>
  <c r="G204" i="3"/>
  <c r="D245" i="3"/>
  <c r="G72" i="3"/>
  <c r="N170" i="3"/>
  <c r="N45" i="3"/>
  <c r="N173" i="3"/>
  <c r="K100" i="3"/>
  <c r="N139" i="3"/>
  <c r="D38" i="3"/>
  <c r="D249" i="3"/>
  <c r="D233" i="3"/>
  <c r="N88" i="3"/>
  <c r="D51" i="3"/>
  <c r="D112" i="3"/>
  <c r="G198" i="3"/>
  <c r="G166" i="3"/>
  <c r="G118" i="3"/>
  <c r="G102" i="3"/>
  <c r="G54" i="3"/>
  <c r="G190" i="3"/>
  <c r="R190" i="3" s="1"/>
  <c r="G169" i="3"/>
  <c r="G14" i="3"/>
  <c r="G11" i="3"/>
  <c r="G228" i="3"/>
  <c r="R228" i="3" s="1"/>
  <c r="G136" i="3"/>
  <c r="G192" i="3"/>
  <c r="G234" i="3"/>
  <c r="G194" i="3"/>
  <c r="R194" i="3" s="1"/>
  <c r="G205" i="3"/>
  <c r="G189" i="3"/>
  <c r="G173" i="3"/>
  <c r="G10" i="3"/>
  <c r="G243" i="3"/>
  <c r="G227" i="3"/>
  <c r="G133" i="3"/>
  <c r="G32" i="3"/>
  <c r="G82" i="3"/>
  <c r="G34" i="3"/>
  <c r="G18" i="3"/>
  <c r="G97" i="3"/>
  <c r="G161" i="3"/>
  <c r="R161" i="3" s="1"/>
  <c r="G183" i="3"/>
  <c r="G167" i="3"/>
  <c r="G151" i="3"/>
  <c r="G135" i="3"/>
  <c r="G103" i="3"/>
  <c r="G248" i="3"/>
  <c r="G249" i="3"/>
  <c r="G233" i="3"/>
  <c r="G217" i="3"/>
  <c r="G185" i="3"/>
  <c r="G6" i="3"/>
  <c r="G239" i="3"/>
  <c r="G93" i="3"/>
  <c r="G216" i="3"/>
  <c r="G92" i="3"/>
  <c r="R92" i="3" s="1"/>
  <c r="G244" i="3"/>
  <c r="G180" i="3"/>
  <c r="G144" i="3"/>
  <c r="G202" i="3"/>
  <c r="G158" i="3"/>
  <c r="G142" i="3"/>
  <c r="G94" i="3"/>
  <c r="G78" i="3"/>
  <c r="G62" i="3"/>
  <c r="G46" i="3"/>
  <c r="G211" i="3"/>
  <c r="G195" i="3"/>
  <c r="G147" i="3"/>
  <c r="G83" i="3"/>
  <c r="G67" i="3"/>
  <c r="R67" i="3" s="1"/>
  <c r="G51" i="3"/>
  <c r="R51" i="3" s="1"/>
  <c r="G35" i="3"/>
  <c r="G3" i="3"/>
  <c r="G208" i="3"/>
  <c r="G140" i="3"/>
  <c r="G9" i="3"/>
  <c r="G197" i="3"/>
  <c r="G149" i="3"/>
  <c r="G113" i="3"/>
  <c r="G154" i="3"/>
  <c r="G122" i="3"/>
  <c r="G90" i="3"/>
  <c r="G26" i="3"/>
  <c r="R26" i="3" s="1"/>
  <c r="G57" i="3"/>
  <c r="R57" i="3" s="1"/>
  <c r="G191" i="3"/>
  <c r="G143" i="3"/>
  <c r="G95" i="3"/>
  <c r="R95" i="3" s="1"/>
  <c r="G79" i="3"/>
  <c r="R79" i="3" s="1"/>
  <c r="G7" i="3"/>
  <c r="K11" i="3"/>
  <c r="K75" i="3"/>
  <c r="K139" i="3"/>
  <c r="K203" i="3"/>
  <c r="K53" i="3"/>
  <c r="K117" i="3"/>
  <c r="K181" i="3"/>
  <c r="K245" i="3"/>
  <c r="K54" i="3"/>
  <c r="K23" i="3"/>
  <c r="K87" i="3"/>
  <c r="K151" i="3"/>
  <c r="K215" i="3"/>
  <c r="K48" i="3"/>
  <c r="K112" i="3"/>
  <c r="K176" i="3"/>
  <c r="K240" i="3"/>
  <c r="K49" i="3"/>
  <c r="K177" i="3"/>
  <c r="K50" i="3"/>
  <c r="K130" i="3"/>
  <c r="K194" i="3"/>
  <c r="N15" i="3"/>
  <c r="G37" i="3"/>
  <c r="K206" i="3"/>
  <c r="D188" i="3"/>
  <c r="N226" i="3"/>
  <c r="G20" i="3"/>
  <c r="G84" i="3"/>
  <c r="R84" i="3" s="1"/>
  <c r="N198" i="3"/>
  <c r="N61" i="3"/>
  <c r="N189" i="3"/>
  <c r="K164" i="3"/>
  <c r="N104" i="3"/>
  <c r="D115" i="3"/>
  <c r="G250" i="3"/>
  <c r="R42" i="3" l="1"/>
  <c r="R60" i="3"/>
  <c r="R143" i="3"/>
  <c r="V143" i="3" s="1" a="1"/>
  <c r="V143" i="3" s="1"/>
  <c r="R77" i="3"/>
  <c r="V77" i="3" s="1" a="1"/>
  <c r="V77" i="3" s="1"/>
  <c r="R11" i="3"/>
  <c r="V11" i="3" s="1" a="1"/>
  <c r="V11" i="3" s="1"/>
  <c r="R20" i="3"/>
  <c r="V20" i="3" s="1" a="1"/>
  <c r="V20" i="3" s="1"/>
  <c r="R142" i="3"/>
  <c r="V142" i="3" s="1" a="1"/>
  <c r="V142" i="3" s="1"/>
  <c r="R103" i="3"/>
  <c r="V103" i="3" s="1" a="1"/>
  <c r="V103" i="3" s="1"/>
  <c r="R124" i="3"/>
  <c r="R9" i="3"/>
  <c r="R120" i="3"/>
  <c r="R30" i="3"/>
  <c r="V30" i="3" s="1" a="1"/>
  <c r="V30" i="3" s="1"/>
  <c r="R28" i="3"/>
  <c r="R220" i="3"/>
  <c r="V220" i="3" s="1" a="1"/>
  <c r="V220" i="3" s="1"/>
  <c r="R165" i="3"/>
  <c r="V165" i="3" s="1" a="1"/>
  <c r="V165" i="3" s="1"/>
  <c r="R200" i="3"/>
  <c r="V200" i="3" s="1" a="1"/>
  <c r="V200" i="3" s="1"/>
  <c r="R108" i="3"/>
  <c r="R135" i="3"/>
  <c r="V135" i="3" s="1" a="1"/>
  <c r="V135" i="3" s="1"/>
  <c r="R65" i="3"/>
  <c r="V65" i="3" s="1" a="1"/>
  <c r="V65" i="3" s="1"/>
  <c r="R74" i="3"/>
  <c r="V74" i="3" s="1" a="1"/>
  <c r="V74" i="3" s="1"/>
  <c r="R88" i="3"/>
  <c r="V88" i="3" s="1" a="1"/>
  <c r="V88" i="3" s="1"/>
  <c r="R107" i="3"/>
  <c r="V107" i="3" s="1" a="1"/>
  <c r="V107" i="3" s="1"/>
  <c r="R208" i="3"/>
  <c r="V208" i="3" s="1" a="1"/>
  <c r="V208" i="3" s="1"/>
  <c r="R234" i="3"/>
  <c r="V234" i="3" s="1" a="1"/>
  <c r="V234" i="3" s="1"/>
  <c r="R207" i="3"/>
  <c r="R199" i="3"/>
  <c r="R252" i="3"/>
  <c r="V252" i="3" s="1" a="1"/>
  <c r="V252" i="3" s="1"/>
  <c r="R137" i="3"/>
  <c r="V137" i="3" s="1" a="1"/>
  <c r="V137" i="3" s="1"/>
  <c r="R150" i="3"/>
  <c r="V150" i="3" s="1" a="1"/>
  <c r="V150" i="3" s="1"/>
  <c r="R37" i="3"/>
  <c r="V37" i="3" s="1" a="1"/>
  <c r="V37" i="3" s="1"/>
  <c r="R46" i="3"/>
  <c r="V46" i="3" s="1" a="1"/>
  <c r="V46" i="3" s="1"/>
  <c r="R215" i="3"/>
  <c r="V215" i="3" s="1" a="1"/>
  <c r="V215" i="3" s="1"/>
  <c r="R80" i="3"/>
  <c r="R241" i="3"/>
  <c r="V241" i="3" s="1" a="1"/>
  <c r="V241" i="3" s="1"/>
  <c r="R233" i="3"/>
  <c r="V233" i="3" s="1" a="1"/>
  <c r="V233" i="3" s="1"/>
  <c r="R47" i="3"/>
  <c r="V47" i="3" s="1" a="1"/>
  <c r="V47" i="3" s="1"/>
  <c r="R163" i="3"/>
  <c r="V163" i="3" s="1" a="1"/>
  <c r="V163" i="3" s="1"/>
  <c r="R186" i="3"/>
  <c r="V186" i="3" s="1" a="1"/>
  <c r="V186" i="3" s="1"/>
  <c r="R178" i="3"/>
  <c r="V178" i="3" s="1" a="1"/>
  <c r="V178" i="3" s="1"/>
  <c r="R89" i="3"/>
  <c r="V89" i="3" s="1" a="1"/>
  <c r="V89" i="3" s="1"/>
  <c r="R172" i="3"/>
  <c r="R205" i="3"/>
  <c r="R224" i="3"/>
  <c r="V224" i="3" s="1" a="1"/>
  <c r="V224" i="3" s="1"/>
  <c r="R158" i="3"/>
  <c r="V158" i="3" s="1" a="1"/>
  <c r="V158" i="3" s="1"/>
  <c r="R202" i="3"/>
  <c r="V202" i="3" s="1" a="1"/>
  <c r="V202" i="3" s="1"/>
  <c r="R82" i="3"/>
  <c r="V82" i="3" s="1" a="1"/>
  <c r="V82" i="3" s="1"/>
  <c r="R173" i="3"/>
  <c r="V173" i="3" s="1" a="1"/>
  <c r="V173" i="3" s="1"/>
  <c r="R58" i="3"/>
  <c r="V58" i="3" s="1" a="1"/>
  <c r="V58" i="3" s="1"/>
  <c r="R149" i="3"/>
  <c r="R106" i="3"/>
  <c r="V106" i="3" s="1" a="1"/>
  <c r="V106" i="3" s="1"/>
  <c r="R253" i="3"/>
  <c r="V253" i="3" s="1" a="1"/>
  <c r="V253" i="3" s="1"/>
  <c r="R76" i="3"/>
  <c r="V76" i="3" s="1" a="1"/>
  <c r="V76" i="3" s="1"/>
  <c r="R18" i="3"/>
  <c r="V18" i="3" s="1" a="1"/>
  <c r="V18" i="3" s="1"/>
  <c r="R132" i="3"/>
  <c r="V132" i="3" s="1" a="1"/>
  <c r="V132" i="3" s="1"/>
  <c r="R126" i="3"/>
  <c r="V126" i="3" s="1" a="1"/>
  <c r="V126" i="3" s="1"/>
  <c r="R221" i="3"/>
  <c r="V221" i="3" s="1" a="1"/>
  <c r="V221" i="3" s="1"/>
  <c r="R250" i="3"/>
  <c r="R83" i="3"/>
  <c r="V83" i="3" s="1" a="1"/>
  <c r="V83" i="3" s="1"/>
  <c r="R188" i="3"/>
  <c r="V188" i="3" s="1" a="1"/>
  <c r="V188" i="3" s="1"/>
  <c r="R164" i="3"/>
  <c r="V164" i="3" s="1" a="1"/>
  <c r="V164" i="3" s="1"/>
  <c r="R181" i="3"/>
  <c r="V181" i="3" s="1" a="1"/>
  <c r="V181" i="3" s="1"/>
  <c r="R64" i="3"/>
  <c r="V64" i="3" s="1" a="1"/>
  <c r="V64" i="3" s="1"/>
  <c r="R232" i="3"/>
  <c r="V232" i="3" s="1" a="1"/>
  <c r="V232" i="3" s="1"/>
  <c r="R10" i="3"/>
  <c r="V10" i="3" s="1" a="1"/>
  <c r="V10" i="3" s="1"/>
  <c r="R117" i="3"/>
  <c r="R237" i="3"/>
  <c r="V237" i="3" s="1" a="1"/>
  <c r="V237" i="3" s="1"/>
  <c r="R52" i="3"/>
  <c r="V52" i="3" s="1" a="1"/>
  <c r="V52" i="3" s="1"/>
  <c r="R32" i="3"/>
  <c r="V32" i="3" s="1" a="1"/>
  <c r="V32" i="3" s="1"/>
  <c r="R144" i="3"/>
  <c r="V144" i="3" s="1" a="1"/>
  <c r="V144" i="3" s="1"/>
  <c r="R156" i="3"/>
  <c r="V156" i="3" s="1" a="1"/>
  <c r="V156" i="3" s="1"/>
  <c r="R196" i="3"/>
  <c r="V196" i="3" s="1" a="1"/>
  <c r="V196" i="3" s="1"/>
  <c r="R7" i="3"/>
  <c r="V7" i="3" s="1" a="1"/>
  <c r="V7" i="3" s="1"/>
  <c r="R35" i="3"/>
  <c r="R140" i="3"/>
  <c r="V140" i="3" s="1" a="1"/>
  <c r="V140" i="3" s="1"/>
  <c r="R97" i="3"/>
  <c r="V97" i="3" s="1" a="1"/>
  <c r="V97" i="3" s="1"/>
  <c r="R44" i="3"/>
  <c r="V44" i="3" s="1" a="1"/>
  <c r="V44" i="3" s="1"/>
  <c r="R206" i="3"/>
  <c r="V206" i="3" s="1" a="1"/>
  <c r="V206" i="3" s="1"/>
  <c r="R222" i="3"/>
  <c r="V222" i="3" s="1" a="1"/>
  <c r="V222" i="3" s="1"/>
  <c r="R225" i="3"/>
  <c r="V225" i="3" s="1" a="1"/>
  <c r="V225" i="3" s="1"/>
  <c r="R111" i="3"/>
  <c r="V111" i="3" s="1" a="1"/>
  <c r="V111" i="3" s="1"/>
  <c r="R13" i="3"/>
  <c r="R147" i="3"/>
  <c r="V147" i="3" s="1" a="1"/>
  <c r="V147" i="3" s="1"/>
  <c r="R239" i="3"/>
  <c r="V239" i="3" s="1" a="1"/>
  <c r="V239" i="3" s="1"/>
  <c r="R169" i="3"/>
  <c r="V169" i="3" s="1" a="1"/>
  <c r="V169" i="3" s="1"/>
  <c r="R201" i="3"/>
  <c r="V201" i="3" s="1" a="1"/>
  <c r="V201" i="3" s="1"/>
  <c r="R71" i="3"/>
  <c r="V71" i="3" s="1" a="1"/>
  <c r="V71" i="3" s="1"/>
  <c r="R203" i="3"/>
  <c r="V203" i="3" s="1" a="1"/>
  <c r="V203" i="3" s="1"/>
  <c r="R87" i="3"/>
  <c r="V87" i="3" s="1" a="1"/>
  <c r="V87" i="3" s="1"/>
  <c r="R160" i="3"/>
  <c r="V160" i="3" s="1" a="1"/>
  <c r="V160" i="3" s="1"/>
  <c r="R211" i="3"/>
  <c r="V211" i="3" s="1" a="1"/>
  <c r="V211" i="3" s="1"/>
  <c r="R54" i="3"/>
  <c r="V54" i="3" s="1" a="1"/>
  <c r="V54" i="3" s="1"/>
  <c r="R72" i="3"/>
  <c r="V72" i="3" s="1" a="1"/>
  <c r="V72" i="3" s="1"/>
  <c r="R138" i="3"/>
  <c r="V138" i="3" s="1" a="1"/>
  <c r="V138" i="3" s="1"/>
  <c r="R118" i="3"/>
  <c r="V118" i="3" s="1" a="1"/>
  <c r="V118" i="3" s="1"/>
  <c r="R131" i="3"/>
  <c r="V131" i="3" s="1" a="1"/>
  <c r="V131" i="3" s="1"/>
  <c r="R168" i="3"/>
  <c r="V168" i="3" s="1" a="1"/>
  <c r="V168" i="3" s="1"/>
  <c r="R101" i="3"/>
  <c r="V101" i="3" s="1" a="1"/>
  <c r="V101" i="3" s="1"/>
  <c r="R155" i="3"/>
  <c r="V155" i="3" s="1" a="1"/>
  <c r="V155" i="3" s="1"/>
  <c r="R191" i="3"/>
  <c r="V191" i="3" s="1" a="1"/>
  <c r="V191" i="3" s="1"/>
  <c r="R128" i="3"/>
  <c r="V128" i="3" s="1" a="1"/>
  <c r="V128" i="3" s="1"/>
  <c r="R187" i="3"/>
  <c r="V187" i="3" s="1" a="1"/>
  <c r="V187" i="3" s="1"/>
  <c r="R195" i="3"/>
  <c r="V195" i="3" s="1" a="1"/>
  <c r="V195" i="3" s="1"/>
  <c r="R85" i="3"/>
  <c r="V85" i="3" s="1" a="1"/>
  <c r="V85" i="3" s="1"/>
  <c r="R114" i="3"/>
  <c r="V114" i="3" s="1" a="1"/>
  <c r="V114" i="3" s="1"/>
  <c r="R91" i="3"/>
  <c r="V91" i="3" s="1" a="1"/>
  <c r="V91" i="3" s="1"/>
  <c r="R90" i="3"/>
  <c r="V90" i="3" s="1" a="1"/>
  <c r="V90" i="3" s="1"/>
  <c r="R153" i="3"/>
  <c r="V153" i="3" s="1" a="1"/>
  <c r="V153" i="3" s="1"/>
  <c r="R122" i="3"/>
  <c r="V122" i="3" s="1" a="1"/>
  <c r="V122" i="3" s="1"/>
  <c r="R180" i="3"/>
  <c r="V180" i="3" s="1" a="1"/>
  <c r="V180" i="3" s="1"/>
  <c r="R146" i="3"/>
  <c r="V146" i="3" s="1" a="1"/>
  <c r="V146" i="3" s="1"/>
  <c r="R123" i="3"/>
  <c r="V123" i="3" s="1" a="1"/>
  <c r="V123" i="3" s="1"/>
  <c r="R127" i="3"/>
  <c r="V127" i="3" s="1" a="1"/>
  <c r="V127" i="3" s="1"/>
  <c r="R154" i="3"/>
  <c r="V154" i="3" s="1" a="1"/>
  <c r="V154" i="3" s="1"/>
  <c r="R145" i="3"/>
  <c r="V145" i="3" s="1" a="1"/>
  <c r="V145" i="3" s="1"/>
  <c r="R223" i="3"/>
  <c r="V223" i="3" s="1" a="1"/>
  <c r="V223" i="3" s="1"/>
  <c r="R243" i="3"/>
  <c r="V243" i="3" s="1" a="1"/>
  <c r="V243" i="3" s="1"/>
  <c r="R204" i="3"/>
  <c r="V204" i="3" s="1" a="1"/>
  <c r="V204" i="3" s="1"/>
  <c r="R229" i="3"/>
  <c r="V229" i="3" s="1" a="1"/>
  <c r="V229" i="3" s="1"/>
  <c r="R136" i="3"/>
  <c r="V136" i="3" s="1" a="1"/>
  <c r="V136" i="3" s="1"/>
  <c r="R5" i="3"/>
  <c r="V5" i="3" s="1" a="1"/>
  <c r="V5" i="3" s="1"/>
  <c r="R113" i="3"/>
  <c r="V113" i="3" s="1" a="1"/>
  <c r="V113" i="3" s="1"/>
  <c r="R216" i="3"/>
  <c r="V216" i="3" s="1" a="1"/>
  <c r="V216" i="3" s="1"/>
  <c r="R81" i="3"/>
  <c r="V81" i="3" s="1" a="1"/>
  <c r="V81" i="3" s="1"/>
  <c r="R246" i="3"/>
  <c r="V246" i="3" s="1" a="1"/>
  <c r="V246" i="3" s="1"/>
  <c r="R29" i="3"/>
  <c r="V29" i="3" s="1" a="1"/>
  <c r="V29" i="3" s="1"/>
  <c r="R159" i="3"/>
  <c r="V159" i="3" s="1" a="1"/>
  <c r="V159" i="3" s="1"/>
  <c r="R244" i="3"/>
  <c r="V244" i="3" s="1" a="1"/>
  <c r="V244" i="3" s="1"/>
  <c r="R182" i="3"/>
  <c r="V182" i="3" s="1" a="1"/>
  <c r="V182" i="3" s="1"/>
  <c r="R141" i="3"/>
  <c r="V141" i="3" s="1" a="1"/>
  <c r="V141" i="3" s="1"/>
  <c r="R94" i="3"/>
  <c r="V94" i="3" s="1" a="1"/>
  <c r="V94" i="3" s="1"/>
  <c r="R248" i="3"/>
  <c r="V248" i="3" s="1" a="1"/>
  <c r="V248" i="3" s="1"/>
  <c r="R197" i="3"/>
  <c r="V197" i="3" s="1" a="1"/>
  <c r="V197" i="3" s="1"/>
  <c r="R93" i="3"/>
  <c r="V93" i="3" s="1" a="1"/>
  <c r="V93" i="3" s="1"/>
  <c r="R34" i="3"/>
  <c r="V34" i="3" s="1" a="1"/>
  <c r="V34" i="3" s="1"/>
  <c r="R14" i="3"/>
  <c r="V14" i="3" s="1" a="1"/>
  <c r="V14" i="3" s="1"/>
  <c r="R33" i="3"/>
  <c r="V33" i="3" s="1" a="1"/>
  <c r="V33" i="3" s="1"/>
  <c r="R66" i="3"/>
  <c r="V66" i="3" s="1" a="1"/>
  <c r="V66" i="3" s="1"/>
  <c r="R152" i="3"/>
  <c r="V152" i="3" s="1" a="1"/>
  <c r="V152" i="3" s="1"/>
  <c r="R59" i="3"/>
  <c r="V59" i="3" s="1" a="1"/>
  <c r="V59" i="3" s="1"/>
  <c r="R38" i="3"/>
  <c r="V38" i="3" s="1" a="1"/>
  <c r="V38" i="3" s="1"/>
  <c r="R185" i="3"/>
  <c r="V185" i="3" s="1" a="1"/>
  <c r="V185" i="3" s="1"/>
  <c r="R167" i="3"/>
  <c r="V167" i="3" s="1" a="1"/>
  <c r="V167" i="3" s="1"/>
  <c r="R133" i="3"/>
  <c r="V133" i="3" s="1" a="1"/>
  <c r="V133" i="3" s="1"/>
  <c r="R236" i="3"/>
  <c r="V236" i="3" s="1" a="1"/>
  <c r="V236" i="3" s="1"/>
  <c r="R175" i="3"/>
  <c r="V175" i="3" s="1" a="1"/>
  <c r="V175" i="3" s="1"/>
  <c r="R99" i="3"/>
  <c r="V99" i="3" s="1" a="1"/>
  <c r="V99" i="3" s="1"/>
  <c r="R121" i="3"/>
  <c r="R148" i="3"/>
  <c r="V148" i="3" s="1" a="1"/>
  <c r="V148" i="3" s="1"/>
  <c r="R130" i="3"/>
  <c r="V130" i="3" s="1" a="1"/>
  <c r="V130" i="3" s="1"/>
  <c r="R48" i="3"/>
  <c r="V48" i="3" s="1" a="1"/>
  <c r="V48" i="3" s="1"/>
  <c r="R53" i="3"/>
  <c r="V53" i="3" s="1" a="1"/>
  <c r="V53" i="3" s="1"/>
  <c r="R24" i="3"/>
  <c r="V24" i="3" s="1" a="1"/>
  <c r="V24" i="3" s="1"/>
  <c r="R151" i="3"/>
  <c r="V151" i="3" s="1" a="1"/>
  <c r="V151" i="3" s="1"/>
  <c r="R231" i="3"/>
  <c r="V231" i="3" s="1" a="1"/>
  <c r="V231" i="3" s="1"/>
  <c r="R3" i="3"/>
  <c r="V3" i="3" s="1" a="1"/>
  <c r="V3" i="3" s="1"/>
  <c r="R217" i="3"/>
  <c r="V217" i="3" s="1" a="1"/>
  <c r="V217" i="3" s="1"/>
  <c r="R183" i="3"/>
  <c r="V183" i="3" s="1" a="1"/>
  <c r="V183" i="3" s="1"/>
  <c r="R227" i="3"/>
  <c r="V227" i="3" s="1" a="1"/>
  <c r="V227" i="3" s="1"/>
  <c r="R192" i="3"/>
  <c r="V192" i="3" s="1" a="1"/>
  <c r="V192" i="3" s="1"/>
  <c r="R102" i="3"/>
  <c r="V102" i="3" s="1" a="1"/>
  <c r="V102" i="3" s="1"/>
  <c r="R213" i="3"/>
  <c r="V213" i="3" s="1" a="1"/>
  <c r="V213" i="3" s="1"/>
  <c r="R115" i="3"/>
  <c r="V115" i="3" s="1" a="1"/>
  <c r="V115" i="3" s="1"/>
  <c r="R12" i="3"/>
  <c r="V12" i="3" s="1" a="1"/>
  <c r="V12" i="3" s="1"/>
  <c r="R6" i="3"/>
  <c r="V6" i="3" s="1" a="1"/>
  <c r="V6" i="3" s="1"/>
  <c r="R16" i="3"/>
  <c r="V16" i="3" s="1" a="1"/>
  <c r="V16" i="3" s="1"/>
  <c r="R176" i="3"/>
  <c r="V176" i="3" s="1" a="1"/>
  <c r="V176" i="3" s="1"/>
  <c r="R109" i="3"/>
  <c r="V109" i="3" s="1" a="1"/>
  <c r="V109" i="3" s="1"/>
  <c r="R219" i="3"/>
  <c r="V219" i="3" s="1" a="1"/>
  <c r="V219" i="3" s="1"/>
  <c r="R249" i="3"/>
  <c r="V249" i="3" s="1" a="1"/>
  <c r="V249" i="3" s="1"/>
  <c r="R166" i="3"/>
  <c r="V166" i="3" s="1" a="1"/>
  <c r="V166" i="3" s="1"/>
  <c r="R240" i="3"/>
  <c r="V240" i="3" s="1" a="1"/>
  <c r="V240" i="3" s="1"/>
  <c r="R23" i="3"/>
  <c r="V23" i="3" s="1" a="1"/>
  <c r="V23" i="3" s="1"/>
  <c r="R96" i="3"/>
  <c r="V96" i="3" s="1" a="1"/>
  <c r="V96" i="3" s="1"/>
  <c r="R27" i="3"/>
  <c r="V27" i="3" s="1" a="1"/>
  <c r="V27" i="3" s="1"/>
  <c r="R210" i="3"/>
  <c r="V210" i="3" s="1" a="1"/>
  <c r="V210" i="3" s="1"/>
  <c r="R214" i="3"/>
  <c r="V214" i="3" s="1" a="1"/>
  <c r="V214" i="3" s="1"/>
  <c r="R17" i="3"/>
  <c r="V17" i="3" s="1" a="1"/>
  <c r="V17" i="3" s="1"/>
  <c r="R8" i="3"/>
  <c r="V8" i="3" s="1" a="1"/>
  <c r="V8" i="3" s="1"/>
  <c r="R116" i="3"/>
  <c r="V116" i="3" s="1" a="1"/>
  <c r="V116" i="3" s="1"/>
  <c r="R104" i="3"/>
  <c r="V104" i="3" s="1" a="1"/>
  <c r="V104" i="3" s="1"/>
  <c r="R15" i="3"/>
  <c r="V15" i="3" s="1" a="1"/>
  <c r="V15" i="3" s="1"/>
  <c r="R170" i="3"/>
  <c r="V170" i="3" s="1" a="1"/>
  <c r="V170" i="3" s="1"/>
  <c r="R226" i="3"/>
  <c r="V226" i="3" s="1" a="1"/>
  <c r="V226" i="3" s="1"/>
  <c r="R157" i="3"/>
  <c r="V157" i="3" s="1" a="1"/>
  <c r="V157" i="3" s="1"/>
  <c r="R184" i="3"/>
  <c r="V184" i="3" s="1" a="1"/>
  <c r="V184" i="3" s="1"/>
  <c r="R209" i="3"/>
  <c r="V209" i="3" s="1" a="1"/>
  <c r="V209" i="3" s="1"/>
  <c r="R40" i="3"/>
  <c r="V40" i="3" s="1" a="1"/>
  <c r="V40" i="3" s="1"/>
  <c r="R21" i="3"/>
  <c r="V21" i="3" s="1" a="1"/>
  <c r="V21" i="3" s="1"/>
  <c r="R41" i="3"/>
  <c r="V41" i="3" s="1" a="1"/>
  <c r="V41" i="3" s="1"/>
  <c r="R139" i="3"/>
  <c r="V139" i="3" s="1" a="1"/>
  <c r="V139" i="3" s="1"/>
  <c r="R247" i="3"/>
  <c r="V247" i="3" s="1" a="1"/>
  <c r="V247" i="3" s="1"/>
  <c r="R198" i="3"/>
  <c r="V198" i="3" s="1" a="1"/>
  <c r="V198" i="3" s="1"/>
  <c r="R125" i="3"/>
  <c r="V125" i="3" s="1" a="1"/>
  <c r="V125" i="3" s="1"/>
  <c r="R218" i="3"/>
  <c r="V218" i="3" s="1" a="1"/>
  <c r="V218" i="3" s="1"/>
  <c r="R105" i="3"/>
  <c r="V105" i="3" s="1" a="1"/>
  <c r="V105" i="3" s="1"/>
  <c r="R45" i="3"/>
  <c r="V45" i="3" s="1" a="1"/>
  <c r="V45" i="3" s="1"/>
  <c r="R100" i="3"/>
  <c r="V100" i="3" s="1" a="1"/>
  <c r="V100" i="3" s="1"/>
  <c r="R189" i="3"/>
  <c r="V189" i="3" s="1" a="1"/>
  <c r="V189" i="3" s="1"/>
  <c r="R61" i="3"/>
  <c r="V61" i="3" s="1" a="1"/>
  <c r="V61" i="3" s="1"/>
  <c r="R56" i="3"/>
  <c r="V56" i="3" s="1" a="1"/>
  <c r="V56" i="3" s="1"/>
  <c r="R25" i="3"/>
  <c r="V25" i="3" s="1" a="1"/>
  <c r="V25" i="3" s="1"/>
  <c r="R193" i="3"/>
  <c r="V193" i="3" s="1" a="1"/>
  <c r="V193" i="3" s="1"/>
  <c r="R36" i="3"/>
  <c r="V36" i="3" s="1" a="1"/>
  <c r="V36" i="3" s="1"/>
  <c r="R2" i="3"/>
  <c r="R62" i="3"/>
  <c r="V62" i="3" s="1" a="1"/>
  <c r="V62" i="3" s="1"/>
  <c r="R230" i="3"/>
  <c r="V230" i="3" s="1" a="1"/>
  <c r="V230" i="3" s="1"/>
  <c r="R78" i="3"/>
  <c r="V78" i="3" s="1" a="1"/>
  <c r="V78" i="3" s="1"/>
  <c r="Q125" i="3"/>
  <c r="U125" i="3" s="1" a="1"/>
  <c r="U125" i="3" s="1"/>
  <c r="Q129" i="3"/>
  <c r="Q55" i="3"/>
  <c r="Q189" i="3"/>
  <c r="Q51" i="3"/>
  <c r="V28" i="3" a="1"/>
  <c r="V28" i="3" s="1"/>
  <c r="Q138" i="3"/>
  <c r="V194" i="3" a="1"/>
  <c r="V194" i="3" s="1"/>
  <c r="Q188" i="3"/>
  <c r="U188" i="3" s="1" a="1"/>
  <c r="U188" i="3" s="1"/>
  <c r="Q196" i="3"/>
  <c r="Q214" i="3"/>
  <c r="Q111" i="3"/>
  <c r="Q218" i="3"/>
  <c r="V50" i="3" a="1"/>
  <c r="V50" i="3" s="1"/>
  <c r="V212" i="3" a="1"/>
  <c r="V212" i="3" s="1"/>
  <c r="Q124" i="3"/>
  <c r="Q150" i="3"/>
  <c r="Q212" i="3"/>
  <c r="Q253" i="3"/>
  <c r="Q26" i="3"/>
  <c r="V238" i="3" a="1"/>
  <c r="V238" i="3" s="1"/>
  <c r="Q197" i="3"/>
  <c r="Q208" i="3"/>
  <c r="V39" i="3" a="1"/>
  <c r="V39" i="3" s="1"/>
  <c r="V171" i="3" a="1"/>
  <c r="V171" i="3" s="1"/>
  <c r="Q223" i="3"/>
  <c r="Q18" i="3"/>
  <c r="V242" i="3" a="1"/>
  <c r="V242" i="3" s="1"/>
  <c r="Q233" i="3"/>
  <c r="Q205" i="3"/>
  <c r="Q65" i="3"/>
  <c r="V4" i="3" a="1"/>
  <c r="V4" i="3" s="1"/>
  <c r="Q154" i="3"/>
  <c r="V174" i="3" a="1"/>
  <c r="V174" i="3" s="1"/>
  <c r="Q187" i="3"/>
  <c r="Q38" i="3"/>
  <c r="Q61" i="3"/>
  <c r="V108" i="3" a="1"/>
  <c r="V108" i="3" s="1"/>
  <c r="V199" i="3" a="1"/>
  <c r="V199" i="3" s="1"/>
  <c r="V129" i="3" a="1"/>
  <c r="V129" i="3" s="1"/>
  <c r="V86" i="3" a="1"/>
  <c r="V86" i="3" s="1"/>
  <c r="Q170" i="3"/>
  <c r="Q203" i="3"/>
  <c r="Q221" i="3"/>
  <c r="Q89" i="3"/>
  <c r="Q13" i="3"/>
  <c r="Q163" i="3"/>
  <c r="Q45" i="3"/>
  <c r="Q222" i="3"/>
  <c r="Q173" i="3"/>
  <c r="Q104" i="3"/>
  <c r="Q132" i="3"/>
  <c r="Q227" i="3"/>
  <c r="Q95" i="3"/>
  <c r="Q28" i="3"/>
  <c r="Q54" i="3"/>
  <c r="Q248" i="3"/>
  <c r="Q180" i="3"/>
  <c r="Q225" i="3"/>
  <c r="Q140" i="3"/>
  <c r="Q133" i="3"/>
  <c r="V42" i="3" a="1"/>
  <c r="V42" i="3" s="1"/>
  <c r="Q86" i="3"/>
  <c r="Q146" i="3"/>
  <c r="Q60" i="3"/>
  <c r="Q77" i="3"/>
  <c r="Q115" i="3"/>
  <c r="Q112" i="3"/>
  <c r="V79" i="3" a="1"/>
  <c r="V79" i="3" s="1"/>
  <c r="V162" i="3" a="1"/>
  <c r="V162" i="3" s="1"/>
  <c r="V149" i="3" a="1"/>
  <c r="V149" i="3" s="1"/>
  <c r="V75" i="3" a="1"/>
  <c r="V75" i="3" s="1"/>
  <c r="V70" i="3" a="1"/>
  <c r="V70" i="3" s="1"/>
  <c r="V67" i="3" a="1"/>
  <c r="V67" i="3" s="1"/>
  <c r="Q162" i="3"/>
  <c r="S162" i="3" s="1"/>
  <c r="Q14" i="3"/>
  <c r="Q126" i="3"/>
  <c r="Q182" i="3"/>
  <c r="Q50" i="3"/>
  <c r="Q96" i="3"/>
  <c r="Q228" i="3"/>
  <c r="Q39" i="3"/>
  <c r="Q204" i="3"/>
  <c r="Q177" i="3"/>
  <c r="Q165" i="3"/>
  <c r="Q119" i="3"/>
  <c r="Q199" i="3"/>
  <c r="Q43" i="3"/>
  <c r="Q34" i="3"/>
  <c r="Q158" i="3"/>
  <c r="Q46" i="3"/>
  <c r="Q57" i="3"/>
  <c r="Q92" i="3"/>
  <c r="Q159" i="3"/>
  <c r="Q194" i="3"/>
  <c r="Q183" i="3"/>
  <c r="Q35" i="3"/>
  <c r="Q118" i="3"/>
  <c r="V26" i="3" a="1"/>
  <c r="V26" i="3" s="1"/>
  <c r="V80" i="3" a="1"/>
  <c r="V80" i="3" s="1"/>
  <c r="Q243" i="3"/>
  <c r="Q130" i="3"/>
  <c r="V95" i="3" a="1"/>
  <c r="V95" i="3" s="1"/>
  <c r="V92" i="3" a="1"/>
  <c r="V92" i="3" s="1"/>
  <c r="Q135" i="3"/>
  <c r="V98" i="3" a="1"/>
  <c r="V98" i="3" s="1"/>
  <c r="V43" i="3" a="1"/>
  <c r="V43" i="3" s="1"/>
  <c r="V179" i="3" a="1"/>
  <c r="V179" i="3" s="1"/>
  <c r="V49" i="3" a="1"/>
  <c r="V49" i="3" s="1"/>
  <c r="V73" i="3" a="1"/>
  <c r="V73" i="3" s="1"/>
  <c r="V22" i="3" a="1"/>
  <c r="V22" i="3" s="1"/>
  <c r="Q226" i="3"/>
  <c r="Q246" i="3"/>
  <c r="Q120" i="3"/>
  <c r="Q4" i="3"/>
  <c r="Q114" i="3"/>
  <c r="Q11" i="3"/>
  <c r="Q141" i="3"/>
  <c r="Q191" i="3"/>
  <c r="Q216" i="3"/>
  <c r="Q224" i="3"/>
  <c r="Q21" i="3"/>
  <c r="Q231" i="3"/>
  <c r="Q64" i="3"/>
  <c r="Q107" i="3"/>
  <c r="Q98" i="3"/>
  <c r="Q166" i="3"/>
  <c r="Q174" i="3"/>
  <c r="Q62" i="3"/>
  <c r="Q122" i="3"/>
  <c r="Q24" i="3"/>
  <c r="Q97" i="3"/>
  <c r="Q40" i="3"/>
  <c r="Q171" i="3"/>
  <c r="Q82" i="3"/>
  <c r="Q72" i="3"/>
  <c r="V63" i="3" a="1"/>
  <c r="V63" i="3" s="1"/>
  <c r="Q142" i="3"/>
  <c r="V60" i="3" a="1"/>
  <c r="V60" i="3" s="1"/>
  <c r="V161" i="3" a="1"/>
  <c r="V161" i="3" s="1"/>
  <c r="Q147" i="3"/>
  <c r="Q53" i="3"/>
  <c r="Q59" i="3"/>
  <c r="Q102" i="3"/>
  <c r="V250" i="3" a="1"/>
  <c r="V250" i="3" s="1"/>
  <c r="Q113" i="3"/>
  <c r="V177" i="3" a="1"/>
  <c r="V177" i="3" s="1"/>
  <c r="V117" i="3" a="1"/>
  <c r="V117" i="3" s="1"/>
  <c r="V245" i="3" a="1"/>
  <c r="V245" i="3" s="1"/>
  <c r="V13" i="3" a="1"/>
  <c r="V13" i="3" s="1"/>
  <c r="Q68" i="3"/>
  <c r="Q88" i="3"/>
  <c r="Q128" i="3"/>
  <c r="Q23" i="3"/>
  <c r="Q5" i="3"/>
  <c r="Q178" i="3"/>
  <c r="Q75" i="3"/>
  <c r="S75" i="3" s="1"/>
  <c r="Q109" i="3"/>
  <c r="Q232" i="3"/>
  <c r="Q192" i="3"/>
  <c r="Q56" i="3"/>
  <c r="Q70" i="3"/>
  <c r="Q157" i="3"/>
  <c r="Q80" i="3"/>
  <c r="S80" i="3" s="1"/>
  <c r="Q20" i="3"/>
  <c r="Q210" i="3"/>
  <c r="Q179" i="3"/>
  <c r="Q78" i="3"/>
  <c r="Q239" i="3"/>
  <c r="Q6" i="3"/>
  <c r="Q190" i="3"/>
  <c r="Q250" i="3"/>
  <c r="Q41" i="3"/>
  <c r="Q47" i="3"/>
  <c r="Q12" i="3"/>
  <c r="Q217" i="3"/>
  <c r="Q3" i="3"/>
  <c r="Q185" i="3"/>
  <c r="V235" i="3" a="1"/>
  <c r="V235" i="3" s="1"/>
  <c r="U2" i="3" a="1"/>
  <c r="U2" i="3" s="1"/>
  <c r="Q181" i="3"/>
  <c r="V51" i="3" a="1"/>
  <c r="V51" i="3" s="1"/>
  <c r="Q156" i="3"/>
  <c r="Q249" i="3"/>
  <c r="Q71" i="3"/>
  <c r="V207" i="3" a="1"/>
  <c r="V207" i="3" s="1"/>
  <c r="Q15" i="3"/>
  <c r="Q85" i="3"/>
  <c r="Q87" i="3"/>
  <c r="Q160" i="3"/>
  <c r="Q242" i="3"/>
  <c r="Q139" i="3"/>
  <c r="Q237" i="3"/>
  <c r="Q136" i="3"/>
  <c r="Q206" i="3"/>
  <c r="Q25" i="3"/>
  <c r="Q74" i="3"/>
  <c r="Q49" i="3"/>
  <c r="Q116" i="3"/>
  <c r="Q22" i="3"/>
  <c r="Q241" i="3"/>
  <c r="Q17" i="3"/>
  <c r="Q234" i="3"/>
  <c r="Q84" i="3"/>
  <c r="Q30" i="3"/>
  <c r="Q103" i="3"/>
  <c r="Q100" i="3"/>
  <c r="Q108" i="3"/>
  <c r="Q110" i="3"/>
  <c r="Q169" i="3"/>
  <c r="Q7" i="3"/>
  <c r="V35" i="3" a="1"/>
  <c r="V35" i="3" s="1"/>
  <c r="V9" i="3" a="1"/>
  <c r="V9" i="3" s="1"/>
  <c r="Q245" i="3"/>
  <c r="V172" i="3" a="1"/>
  <c r="V172" i="3" s="1"/>
  <c r="Q117" i="3"/>
  <c r="V251" i="3" a="1"/>
  <c r="V251" i="3" s="1"/>
  <c r="V120" i="3" a="1"/>
  <c r="V120" i="3" s="1"/>
  <c r="V110" i="3" a="1"/>
  <c r="V110" i="3" s="1"/>
  <c r="Q93" i="3"/>
  <c r="Q79" i="3"/>
  <c r="Q213" i="3"/>
  <c r="Q200" i="3"/>
  <c r="Q148" i="3"/>
  <c r="Q235" i="3"/>
  <c r="Q58" i="3"/>
  <c r="Q105" i="3"/>
  <c r="Q36" i="3"/>
  <c r="Q121" i="3"/>
  <c r="Q81" i="3"/>
  <c r="Q145" i="3"/>
  <c r="Q252" i="3"/>
  <c r="Q16" i="3"/>
  <c r="Q134" i="3"/>
  <c r="Q151" i="3"/>
  <c r="Q33" i="3"/>
  <c r="Q220" i="3"/>
  <c r="Q198" i="3"/>
  <c r="Q32" i="3"/>
  <c r="Q29" i="3"/>
  <c r="Q215" i="3"/>
  <c r="Q244" i="3"/>
  <c r="Q94" i="3"/>
  <c r="Q247" i="3"/>
  <c r="Q48" i="3"/>
  <c r="Q152" i="3"/>
  <c r="V55" i="3" a="1"/>
  <c r="V55" i="3" s="1"/>
  <c r="Q195" i="3"/>
  <c r="V84" i="3" a="1"/>
  <c r="V84" i="3" s="1"/>
  <c r="V112" i="3" a="1"/>
  <c r="V112" i="3" s="1"/>
  <c r="V69" i="3" a="1"/>
  <c r="V69" i="3" s="1"/>
  <c r="V119" i="3" a="1"/>
  <c r="V119" i="3" s="1"/>
  <c r="V121" i="3" a="1"/>
  <c r="V121" i="3" s="1"/>
  <c r="V134" i="3" a="1"/>
  <c r="V134" i="3" s="1"/>
  <c r="Q229" i="3"/>
  <c r="Q168" i="3"/>
  <c r="Q42" i="3"/>
  <c r="Q67" i="3"/>
  <c r="Q31" i="3"/>
  <c r="Q219" i="3"/>
  <c r="Q186" i="3"/>
  <c r="Q19" i="3"/>
  <c r="Q164" i="3"/>
  <c r="Q27" i="3"/>
  <c r="Q44" i="3"/>
  <c r="Q202" i="3"/>
  <c r="Q99" i="3"/>
  <c r="Q69" i="3"/>
  <c r="Q63" i="3"/>
  <c r="Q230" i="3"/>
  <c r="Q123" i="3"/>
  <c r="Q167" i="3"/>
  <c r="Q143" i="3"/>
  <c r="Q83" i="3"/>
  <c r="Q149" i="3"/>
  <c r="S149" i="3" s="1"/>
  <c r="Q176" i="3"/>
  <c r="Q10" i="3"/>
  <c r="Q161" i="3"/>
  <c r="Q73" i="3"/>
  <c r="V57" i="3" a="1"/>
  <c r="V57" i="3" s="1"/>
  <c r="V190" i="3" a="1"/>
  <c r="V190" i="3" s="1"/>
  <c r="V31" i="3" a="1"/>
  <c r="V31" i="3" s="1"/>
  <c r="Q238" i="3"/>
  <c r="Q76" i="3"/>
  <c r="V228" i="3" a="1"/>
  <c r="V228" i="3" s="1"/>
  <c r="V19" i="3" a="1"/>
  <c r="V19" i="3" s="1"/>
  <c r="Q137" i="3"/>
  <c r="Q106" i="3"/>
  <c r="Q131" i="3"/>
  <c r="Q101" i="3"/>
  <c r="Q175" i="3"/>
  <c r="Q8" i="3"/>
  <c r="Q184" i="3"/>
  <c r="Q155" i="3"/>
  <c r="Q236" i="3"/>
  <c r="Q91" i="3"/>
  <c r="Q172" i="3"/>
  <c r="S172" i="3" s="1"/>
  <c r="Q240" i="3"/>
  <c r="Q201" i="3"/>
  <c r="Q37" i="3"/>
  <c r="Q127" i="3"/>
  <c r="Q207" i="3"/>
  <c r="Q211" i="3"/>
  <c r="Q193" i="3"/>
  <c r="Q144" i="3"/>
  <c r="Q9" i="3"/>
  <c r="Q251" i="3"/>
  <c r="Q66" i="3"/>
  <c r="Q153" i="3"/>
  <c r="Q52" i="3"/>
  <c r="Q209" i="3"/>
  <c r="V68" i="3" a="1"/>
  <c r="V68" i="3" s="1"/>
  <c r="V205" i="3" a="1"/>
  <c r="V205" i="3" s="1"/>
  <c r="Q90" i="3"/>
  <c r="V124" i="3" a="1"/>
  <c r="V124" i="3" s="1"/>
  <c r="S201" i="3" l="1"/>
  <c r="S145" i="3"/>
  <c r="V2" i="3" a="1"/>
  <c r="V2" i="3" s="1"/>
  <c r="S210" i="3"/>
  <c r="S231" i="3"/>
  <c r="S36" i="3"/>
  <c r="S114" i="3"/>
  <c r="S66" i="3"/>
  <c r="S186" i="3"/>
  <c r="S247" i="3"/>
  <c r="S4" i="3"/>
  <c r="S143" i="3"/>
  <c r="S42" i="3"/>
  <c r="S41" i="3"/>
  <c r="S174" i="3"/>
  <c r="S40" i="3"/>
  <c r="S193" i="3"/>
  <c r="S216" i="3"/>
  <c r="S131" i="3"/>
  <c r="S159" i="3"/>
  <c r="S17" i="3"/>
  <c r="S130" i="3"/>
  <c r="S109" i="3"/>
  <c r="S207" i="3"/>
  <c r="S171" i="3"/>
  <c r="S141" i="3"/>
  <c r="S144" i="3"/>
  <c r="S83" i="3"/>
  <c r="S76" i="3"/>
  <c r="S101" i="3"/>
  <c r="S99" i="3"/>
  <c r="S139" i="3"/>
  <c r="S63" i="3"/>
  <c r="S79" i="3"/>
  <c r="S249" i="3"/>
  <c r="S241" i="3"/>
  <c r="S116" i="3"/>
  <c r="S91" i="3"/>
  <c r="S15" i="3"/>
  <c r="S232" i="3"/>
  <c r="S37" i="3"/>
  <c r="S108" i="3"/>
  <c r="S176" i="3"/>
  <c r="S219" i="3"/>
  <c r="S93" i="3"/>
  <c r="S117" i="3"/>
  <c r="S59" i="3"/>
  <c r="S94" i="3"/>
  <c r="S58" i="3"/>
  <c r="S16" i="3"/>
  <c r="S211" i="3"/>
  <c r="S8" i="3"/>
  <c r="S102" i="3"/>
  <c r="S107" i="3"/>
  <c r="S240" i="3"/>
  <c r="S31" i="3"/>
  <c r="S151" i="3"/>
  <c r="S105" i="3"/>
  <c r="S97" i="3"/>
  <c r="S167" i="3"/>
  <c r="S252" i="3"/>
  <c r="S230" i="3"/>
  <c r="S213" i="3"/>
  <c r="S39" i="3"/>
  <c r="S128" i="3"/>
  <c r="S22" i="3"/>
  <c r="S2" i="3"/>
  <c r="S250" i="3"/>
  <c r="S64" i="3"/>
  <c r="S67" i="3"/>
  <c r="S134" i="3"/>
  <c r="S100" i="3"/>
  <c r="S157" i="3"/>
  <c r="S24" i="3"/>
  <c r="S106" i="3"/>
  <c r="S215" i="3"/>
  <c r="S103" i="3"/>
  <c r="S185" i="3"/>
  <c r="S147" i="3"/>
  <c r="S175" i="3"/>
  <c r="S155" i="3"/>
  <c r="S25" i="3"/>
  <c r="S57" i="3"/>
  <c r="S177" i="3"/>
  <c r="S14" i="3"/>
  <c r="S156" i="3"/>
  <c r="S21" i="3"/>
  <c r="S238" i="3"/>
  <c r="S236" i="3"/>
  <c r="S9" i="3"/>
  <c r="S202" i="3"/>
  <c r="S244" i="3"/>
  <c r="S190" i="3"/>
  <c r="S53" i="3"/>
  <c r="S46" i="3"/>
  <c r="S204" i="3"/>
  <c r="S125" i="3"/>
  <c r="S49" i="3"/>
  <c r="S70" i="3"/>
  <c r="S148" i="3"/>
  <c r="S74" i="3"/>
  <c r="S113" i="3"/>
  <c r="S251" i="3"/>
  <c r="S178" i="3"/>
  <c r="S168" i="3"/>
  <c r="S73" i="3"/>
  <c r="S32" i="3"/>
  <c r="S200" i="3"/>
  <c r="S161" i="3"/>
  <c r="S152" i="3"/>
  <c r="S206" i="3"/>
  <c r="S179" i="3"/>
  <c r="U248" i="3" a="1"/>
  <c r="U248" i="3" s="1"/>
  <c r="W248" i="3" s="1"/>
  <c r="X248" i="3" s="1"/>
  <c r="S248" i="3"/>
  <c r="U222" i="3" a="1"/>
  <c r="U222" i="3" s="1"/>
  <c r="W222" i="3" s="1"/>
  <c r="X222" i="3" s="1"/>
  <c r="S222" i="3"/>
  <c r="S10" i="3"/>
  <c r="S48" i="3"/>
  <c r="S220" i="3"/>
  <c r="S121" i="3"/>
  <c r="S169" i="3"/>
  <c r="S136" i="3"/>
  <c r="S47" i="3"/>
  <c r="S98" i="3"/>
  <c r="S119" i="3"/>
  <c r="S182" i="3"/>
  <c r="S112" i="3"/>
  <c r="U60" i="3" a="1"/>
  <c r="U60" i="3" s="1"/>
  <c r="S60" i="3"/>
  <c r="U225" i="3" a="1"/>
  <c r="U225" i="3" s="1"/>
  <c r="W225" i="3" s="1"/>
  <c r="X225" i="3" s="1"/>
  <c r="S225" i="3"/>
  <c r="U104" i="3" a="1"/>
  <c r="U104" i="3" s="1"/>
  <c r="W104" i="3" s="1"/>
  <c r="X104" i="3" s="1"/>
  <c r="S104" i="3"/>
  <c r="U203" i="3" a="1"/>
  <c r="U203" i="3" s="1"/>
  <c r="W203" i="3" s="1"/>
  <c r="X203" i="3" s="1"/>
  <c r="S203" i="3"/>
  <c r="U187" i="3" a="1"/>
  <c r="U187" i="3" s="1"/>
  <c r="W187" i="3" s="1"/>
  <c r="X187" i="3" s="1"/>
  <c r="S187" i="3"/>
  <c r="U197" i="3" a="1"/>
  <c r="U197" i="3" s="1"/>
  <c r="W197" i="3" s="1"/>
  <c r="X197" i="3" s="1"/>
  <c r="S197" i="3"/>
  <c r="U212" i="3" a="1"/>
  <c r="U212" i="3" s="1"/>
  <c r="S212" i="3"/>
  <c r="U189" i="3" a="1"/>
  <c r="U189" i="3" s="1"/>
  <c r="W189" i="3" s="1"/>
  <c r="X189" i="3" s="1"/>
  <c r="S189" i="3"/>
  <c r="S69" i="3"/>
  <c r="S33" i="3"/>
  <c r="S110" i="3"/>
  <c r="S237" i="3"/>
  <c r="S181" i="3"/>
  <c r="S20" i="3"/>
  <c r="S11" i="3"/>
  <c r="S243" i="3"/>
  <c r="S92" i="3"/>
  <c r="S165" i="3"/>
  <c r="S126" i="3"/>
  <c r="U146" i="3" a="1"/>
  <c r="U146" i="3" s="1"/>
  <c r="W146" i="3" s="1"/>
  <c r="X146" i="3" s="1"/>
  <c r="S146" i="3"/>
  <c r="U180" i="3" a="1"/>
  <c r="U180" i="3" s="1"/>
  <c r="W180" i="3" s="1"/>
  <c r="X180" i="3" s="1"/>
  <c r="S180" i="3"/>
  <c r="U173" i="3" a="1"/>
  <c r="U173" i="3" s="1"/>
  <c r="W173" i="3" s="1"/>
  <c r="X173" i="3" s="1"/>
  <c r="S173" i="3"/>
  <c r="U170" i="3" a="1"/>
  <c r="U170" i="3" s="1"/>
  <c r="W170" i="3" s="1"/>
  <c r="X170" i="3" s="1"/>
  <c r="Y170" i="3" s="1"/>
  <c r="Z170" i="3" s="1"/>
  <c r="S170" i="3"/>
  <c r="U233" i="3" a="1"/>
  <c r="U233" i="3" s="1"/>
  <c r="W233" i="3" s="1"/>
  <c r="X233" i="3" s="1"/>
  <c r="S233" i="3"/>
  <c r="U150" i="3" a="1"/>
  <c r="U150" i="3" s="1"/>
  <c r="W150" i="3" s="1"/>
  <c r="X150" i="3" s="1"/>
  <c r="S150" i="3"/>
  <c r="U218" i="3" a="1"/>
  <c r="U218" i="3" s="1"/>
  <c r="W218" i="3" s="1"/>
  <c r="X218" i="3" s="1"/>
  <c r="S218" i="3"/>
  <c r="U55" i="3" a="1"/>
  <c r="U55" i="3" s="1"/>
  <c r="S55" i="3"/>
  <c r="U54" i="3" a="1"/>
  <c r="U54" i="3" s="1"/>
  <c r="W54" i="3" s="1"/>
  <c r="X54" i="3" s="1"/>
  <c r="Y54" i="3" s="1"/>
  <c r="Z54" i="3" s="1"/>
  <c r="S54" i="3"/>
  <c r="S160" i="3"/>
  <c r="S6" i="3"/>
  <c r="S23" i="3"/>
  <c r="S142" i="3"/>
  <c r="S122" i="3"/>
  <c r="S120" i="3"/>
  <c r="S118" i="3"/>
  <c r="S158" i="3"/>
  <c r="U28" i="3" a="1"/>
  <c r="U28" i="3" s="1"/>
  <c r="W28" i="3" s="1"/>
  <c r="X28" i="3" s="1"/>
  <c r="Y28" i="3" s="1"/>
  <c r="Z28" i="3" s="1"/>
  <c r="S28" i="3"/>
  <c r="U163" i="3" a="1"/>
  <c r="U163" i="3" s="1"/>
  <c r="W163" i="3" s="1"/>
  <c r="X163" i="3" s="1"/>
  <c r="Y163" i="3" s="1"/>
  <c r="Z163" i="3" s="1"/>
  <c r="S163" i="3"/>
  <c r="U223" i="3" a="1"/>
  <c r="U223" i="3" s="1"/>
  <c r="S223" i="3"/>
  <c r="U124" i="3" a="1"/>
  <c r="U124" i="3" s="1"/>
  <c r="W124" i="3" s="1"/>
  <c r="X124" i="3" s="1"/>
  <c r="S124" i="3"/>
  <c r="U196" i="3" a="1"/>
  <c r="U196" i="3" s="1"/>
  <c r="W196" i="3" s="1"/>
  <c r="X196" i="3" s="1"/>
  <c r="S196" i="3"/>
  <c r="U18" i="3" a="1"/>
  <c r="U18" i="3" s="1"/>
  <c r="W18" i="3" s="1"/>
  <c r="X18" i="3" s="1"/>
  <c r="Y18" i="3" s="1"/>
  <c r="Z18" i="3" s="1"/>
  <c r="S18" i="3"/>
  <c r="U26" i="3" a="1"/>
  <c r="U26" i="3" s="1"/>
  <c r="W26" i="3" s="1"/>
  <c r="X26" i="3" s="1"/>
  <c r="Y26" i="3" s="1"/>
  <c r="S26" i="3"/>
  <c r="S235" i="3"/>
  <c r="S209" i="3"/>
  <c r="S137" i="3"/>
  <c r="S27" i="3"/>
  <c r="S29" i="3"/>
  <c r="S245" i="3"/>
  <c r="S30" i="3"/>
  <c r="S87" i="3"/>
  <c r="S3" i="3"/>
  <c r="S239" i="3"/>
  <c r="S56" i="3"/>
  <c r="S62" i="3"/>
  <c r="S224" i="3"/>
  <c r="S246" i="3"/>
  <c r="S135" i="3"/>
  <c r="S35" i="3"/>
  <c r="S34" i="3"/>
  <c r="S228" i="3"/>
  <c r="U115" i="3" a="1"/>
  <c r="U115" i="3" s="1"/>
  <c r="W115" i="3" s="1"/>
  <c r="X115" i="3" s="1"/>
  <c r="S115" i="3"/>
  <c r="U95" i="3" a="1"/>
  <c r="U95" i="3" s="1"/>
  <c r="W95" i="3" s="1"/>
  <c r="X95" i="3" s="1"/>
  <c r="Y95" i="3" s="1"/>
  <c r="Z95" i="3" s="1"/>
  <c r="S95" i="3"/>
  <c r="U13" i="3" a="1"/>
  <c r="U13" i="3" s="1"/>
  <c r="W13" i="3" s="1"/>
  <c r="X13" i="3" s="1"/>
  <c r="S13" i="3"/>
  <c r="U154" i="3" a="1"/>
  <c r="U154" i="3" s="1"/>
  <c r="W154" i="3" s="1"/>
  <c r="X154" i="3" s="1"/>
  <c r="S154" i="3"/>
  <c r="U129" i="3" a="1"/>
  <c r="U129" i="3" s="1"/>
  <c r="W129" i="3" s="1"/>
  <c r="X129" i="3" s="1"/>
  <c r="S129" i="3"/>
  <c r="S242" i="3"/>
  <c r="U45" i="3" a="1"/>
  <c r="U45" i="3" s="1"/>
  <c r="W45" i="3" s="1"/>
  <c r="X45" i="3" s="1"/>
  <c r="Y45" i="3" s="1"/>
  <c r="Z45" i="3" s="1"/>
  <c r="S45" i="3"/>
  <c r="U138" i="3" a="1"/>
  <c r="U138" i="3" s="1"/>
  <c r="W138" i="3" s="1"/>
  <c r="X138" i="3" s="1"/>
  <c r="S138" i="3"/>
  <c r="S90" i="3"/>
  <c r="S52" i="3"/>
  <c r="S123" i="3"/>
  <c r="S164" i="3"/>
  <c r="S229" i="3"/>
  <c r="S84" i="3"/>
  <c r="S85" i="3"/>
  <c r="S71" i="3"/>
  <c r="S217" i="3"/>
  <c r="S78" i="3"/>
  <c r="S192" i="3"/>
  <c r="S88" i="3"/>
  <c r="S72" i="3"/>
  <c r="S226" i="3"/>
  <c r="S183" i="3"/>
  <c r="S43" i="3"/>
  <c r="S96" i="3"/>
  <c r="U133" i="3" a="1"/>
  <c r="U133" i="3" s="1"/>
  <c r="W133" i="3" s="1"/>
  <c r="X133" i="3" s="1"/>
  <c r="S133" i="3"/>
  <c r="U227" i="3" a="1"/>
  <c r="U227" i="3" s="1"/>
  <c r="W227" i="3" s="1"/>
  <c r="X227" i="3" s="1"/>
  <c r="Y227" i="3" s="1"/>
  <c r="S227" i="3"/>
  <c r="U89" i="3" a="1"/>
  <c r="U89" i="3" s="1"/>
  <c r="W89" i="3" s="1"/>
  <c r="X89" i="3" s="1"/>
  <c r="S89" i="3"/>
  <c r="U61" i="3" a="1"/>
  <c r="U61" i="3" s="1"/>
  <c r="W61" i="3" s="1"/>
  <c r="X61" i="3" s="1"/>
  <c r="S61" i="3"/>
  <c r="U65" i="3" a="1"/>
  <c r="U65" i="3" s="1"/>
  <c r="W65" i="3" s="1"/>
  <c r="X65" i="3" s="1"/>
  <c r="S65" i="3"/>
  <c r="U253" i="3" a="1"/>
  <c r="U253" i="3" s="1"/>
  <c r="W253" i="3" s="1"/>
  <c r="X253" i="3" s="1"/>
  <c r="S253" i="3"/>
  <c r="S188" i="3"/>
  <c r="U86" i="3" a="1"/>
  <c r="U86" i="3" s="1"/>
  <c r="W86" i="3" s="1"/>
  <c r="X86" i="3" s="1"/>
  <c r="Y86" i="3" s="1"/>
  <c r="Z86" i="3" s="1"/>
  <c r="S86" i="3"/>
  <c r="U111" i="3" a="1"/>
  <c r="U111" i="3" s="1"/>
  <c r="W111" i="3" s="1"/>
  <c r="X111" i="3" s="1"/>
  <c r="Y111" i="3" s="1"/>
  <c r="Z111" i="3" s="1"/>
  <c r="S111" i="3"/>
  <c r="S5" i="3"/>
  <c r="U214" i="3" a="1"/>
  <c r="U214" i="3" s="1"/>
  <c r="W214" i="3" s="1"/>
  <c r="X214" i="3" s="1"/>
  <c r="Y214" i="3" s="1"/>
  <c r="S214" i="3"/>
  <c r="S44" i="3"/>
  <c r="S153" i="3"/>
  <c r="S127" i="3"/>
  <c r="S184" i="3"/>
  <c r="S19" i="3"/>
  <c r="S195" i="3"/>
  <c r="S198" i="3"/>
  <c r="S81" i="3"/>
  <c r="S7" i="3"/>
  <c r="S234" i="3"/>
  <c r="S12" i="3"/>
  <c r="S68" i="3"/>
  <c r="S82" i="3"/>
  <c r="S166" i="3"/>
  <c r="S191" i="3"/>
  <c r="S194" i="3"/>
  <c r="S199" i="3"/>
  <c r="S50" i="3"/>
  <c r="U77" i="3" a="1"/>
  <c r="U77" i="3" s="1"/>
  <c r="W77" i="3" s="1"/>
  <c r="X77" i="3" s="1"/>
  <c r="S77" i="3"/>
  <c r="U140" i="3" a="1"/>
  <c r="U140" i="3" s="1"/>
  <c r="W140" i="3" s="1"/>
  <c r="X140" i="3" s="1"/>
  <c r="Y140" i="3" s="1"/>
  <c r="Z140" i="3" s="1"/>
  <c r="S140" i="3"/>
  <c r="U132" i="3" a="1"/>
  <c r="U132" i="3" s="1"/>
  <c r="W132" i="3" s="1"/>
  <c r="X132" i="3" s="1"/>
  <c r="S132" i="3"/>
  <c r="U221" i="3" a="1"/>
  <c r="U221" i="3" s="1"/>
  <c r="W221" i="3" s="1"/>
  <c r="X221" i="3" s="1"/>
  <c r="S221" i="3"/>
  <c r="U38" i="3" a="1"/>
  <c r="U38" i="3" s="1"/>
  <c r="S38" i="3"/>
  <c r="U205" i="3" a="1"/>
  <c r="U205" i="3" s="1"/>
  <c r="W205" i="3" s="1"/>
  <c r="X205" i="3" s="1"/>
  <c r="S205" i="3"/>
  <c r="U208" i="3" a="1"/>
  <c r="U208" i="3" s="1"/>
  <c r="W208" i="3" s="1"/>
  <c r="X208" i="3" s="1"/>
  <c r="S208" i="3"/>
  <c r="U51" i="3" a="1"/>
  <c r="U51" i="3" s="1"/>
  <c r="W51" i="3" s="1"/>
  <c r="X51" i="3" s="1"/>
  <c r="Y51" i="3" s="1"/>
  <c r="S51" i="3"/>
  <c r="W188" i="3"/>
  <c r="X188" i="3" s="1"/>
  <c r="Y188" i="3" s="1"/>
  <c r="Z188" i="3" s="1"/>
  <c r="W125" i="3"/>
  <c r="X125" i="3" s="1"/>
  <c r="U175" i="3" a="1"/>
  <c r="U175" i="3" s="1"/>
  <c r="U33" i="3" a="1"/>
  <c r="U33" i="3" s="1"/>
  <c r="W33" i="3" s="1"/>
  <c r="X33" i="3" s="1"/>
  <c r="U110" i="3" a="1"/>
  <c r="U110" i="3" s="1"/>
  <c r="U75" i="3" a="1"/>
  <c r="U75" i="3" s="1"/>
  <c r="W75" i="3" s="1"/>
  <c r="X75" i="3" s="1"/>
  <c r="U107" i="3" a="1"/>
  <c r="U107" i="3" s="1"/>
  <c r="W107" i="3" s="1"/>
  <c r="X107" i="3" s="1"/>
  <c r="U92" i="3" a="1"/>
  <c r="U92" i="3" s="1"/>
  <c r="W92" i="3" s="1"/>
  <c r="X92" i="3" s="1"/>
  <c r="U9" i="3" a="1"/>
  <c r="U9" i="3" s="1"/>
  <c r="W9" i="3" s="1"/>
  <c r="X9" i="3" s="1"/>
  <c r="U240" i="3" a="1"/>
  <c r="U240" i="3" s="1"/>
  <c r="W240" i="3" s="1"/>
  <c r="X240" i="3" s="1"/>
  <c r="U101" i="3" a="1"/>
  <c r="U101" i="3" s="1"/>
  <c r="U149" i="3" a="1"/>
  <c r="U149" i="3" s="1"/>
  <c r="W149" i="3" s="1"/>
  <c r="X149" i="3" s="1"/>
  <c r="U99" i="3" a="1"/>
  <c r="U99" i="3" s="1"/>
  <c r="W99" i="3" s="1"/>
  <c r="X99" i="3" s="1"/>
  <c r="U31" i="3" a="1"/>
  <c r="U31" i="3" s="1"/>
  <c r="W31" i="3" s="1"/>
  <c r="X31" i="3" s="1"/>
  <c r="U94" i="3" a="1"/>
  <c r="U94" i="3" s="1"/>
  <c r="W94" i="3" s="1"/>
  <c r="X94" i="3" s="1"/>
  <c r="U151" i="3" a="1"/>
  <c r="U151" i="3" s="1"/>
  <c r="W151" i="3" s="1"/>
  <c r="X151" i="3" s="1"/>
  <c r="U105" i="3" a="1"/>
  <c r="U105" i="3" s="1"/>
  <c r="W105" i="3" s="1"/>
  <c r="X105" i="3" s="1"/>
  <c r="U108" i="3" a="1"/>
  <c r="U108" i="3" s="1"/>
  <c r="W108" i="3" s="1"/>
  <c r="X108" i="3" s="1"/>
  <c r="U22" i="3" a="1"/>
  <c r="U22" i="3" s="1"/>
  <c r="W22" i="3" s="1"/>
  <c r="X22" i="3" s="1"/>
  <c r="U139" i="3" a="1"/>
  <c r="U139" i="3" s="1"/>
  <c r="W139" i="3" s="1"/>
  <c r="X139" i="3" s="1"/>
  <c r="U156" i="3" a="1"/>
  <c r="U156" i="3" s="1"/>
  <c r="U250" i="3" a="1"/>
  <c r="U250" i="3" s="1"/>
  <c r="W250" i="3" s="1"/>
  <c r="X250" i="3" s="1"/>
  <c r="U80" i="3" a="1"/>
  <c r="U80" i="3" s="1"/>
  <c r="W80" i="3" s="1"/>
  <c r="X80" i="3" s="1"/>
  <c r="U178" i="3" a="1"/>
  <c r="U178" i="3" s="1"/>
  <c r="W178" i="3" s="1"/>
  <c r="X178" i="3" s="1"/>
  <c r="U97" i="3" a="1"/>
  <c r="U97" i="3" s="1"/>
  <c r="W97" i="3" s="1"/>
  <c r="X97" i="3" s="1"/>
  <c r="U64" i="3" a="1"/>
  <c r="U64" i="3" s="1"/>
  <c r="W64" i="3" s="1"/>
  <c r="X64" i="3" s="1"/>
  <c r="U114" i="3" a="1"/>
  <c r="U114" i="3" s="1"/>
  <c r="W114" i="3" s="1"/>
  <c r="X114" i="3" s="1"/>
  <c r="U57" i="3" a="1"/>
  <c r="U57" i="3" s="1"/>
  <c r="W57" i="3" s="1"/>
  <c r="X57" i="3" s="1"/>
  <c r="U177" i="3" a="1"/>
  <c r="U177" i="3" s="1"/>
  <c r="W177" i="3" s="1"/>
  <c r="X177" i="3" s="1"/>
  <c r="U14" i="3" a="1"/>
  <c r="U14" i="3" s="1"/>
  <c r="W14" i="3" s="1"/>
  <c r="X14" i="3" s="1"/>
  <c r="U69" i="3" a="1"/>
  <c r="U69" i="3" s="1"/>
  <c r="W69" i="3" s="1"/>
  <c r="X69" i="3" s="1"/>
  <c r="U241" i="3" a="1"/>
  <c r="U241" i="3" s="1"/>
  <c r="W241" i="3" s="1"/>
  <c r="X241" i="3" s="1"/>
  <c r="U144" i="3" a="1"/>
  <c r="U144" i="3" s="1"/>
  <c r="W144" i="3" s="1"/>
  <c r="X144" i="3" s="1"/>
  <c r="U172" i="3" a="1"/>
  <c r="U172" i="3" s="1"/>
  <c r="W172" i="3" s="1"/>
  <c r="X172" i="3" s="1"/>
  <c r="U131" i="3" a="1"/>
  <c r="U131" i="3" s="1"/>
  <c r="W131" i="3" s="1"/>
  <c r="X131" i="3" s="1"/>
  <c r="U83" i="3" a="1"/>
  <c r="U83" i="3" s="1"/>
  <c r="W83" i="3" s="1"/>
  <c r="X83" i="3" s="1"/>
  <c r="U202" i="3" a="1"/>
  <c r="U202" i="3" s="1"/>
  <c r="W202" i="3" s="1"/>
  <c r="X202" i="3" s="1"/>
  <c r="U67" i="3" a="1"/>
  <c r="U67" i="3" s="1"/>
  <c r="W67" i="3" s="1"/>
  <c r="X67" i="3" s="1"/>
  <c r="U244" i="3" a="1"/>
  <c r="U244" i="3" s="1"/>
  <c r="W244" i="3" s="1"/>
  <c r="X244" i="3" s="1"/>
  <c r="U134" i="3" a="1"/>
  <c r="U134" i="3" s="1"/>
  <c r="W134" i="3" s="1"/>
  <c r="X134" i="3" s="1"/>
  <c r="U58" i="3" a="1"/>
  <c r="U58" i="3" s="1"/>
  <c r="W58" i="3" s="1"/>
  <c r="X58" i="3" s="1"/>
  <c r="U100" i="3" a="1"/>
  <c r="U100" i="3" s="1"/>
  <c r="W100" i="3" s="1"/>
  <c r="X100" i="3" s="1"/>
  <c r="U116" i="3" a="1"/>
  <c r="U116" i="3" s="1"/>
  <c r="U242" i="3" a="1"/>
  <c r="U242" i="3" s="1"/>
  <c r="W242" i="3" s="1"/>
  <c r="X242" i="3" s="1"/>
  <c r="U190" i="3" a="1"/>
  <c r="U190" i="3" s="1"/>
  <c r="W190" i="3" s="1"/>
  <c r="X190" i="3" s="1"/>
  <c r="U157" i="3" a="1"/>
  <c r="U157" i="3" s="1"/>
  <c r="U5" i="3" a="1"/>
  <c r="U5" i="3" s="1"/>
  <c r="W5" i="3" s="1"/>
  <c r="X5" i="3" s="1"/>
  <c r="U53" i="3" a="1"/>
  <c r="U53" i="3" s="1"/>
  <c r="W53" i="3" s="1"/>
  <c r="X53" i="3" s="1"/>
  <c r="U24" i="3" a="1"/>
  <c r="U24" i="3" s="1"/>
  <c r="W24" i="3" s="1"/>
  <c r="X24" i="3" s="1"/>
  <c r="U231" i="3" a="1"/>
  <c r="U231" i="3" s="1"/>
  <c r="U4" i="3" a="1"/>
  <c r="U4" i="3" s="1"/>
  <c r="W4" i="3" s="1"/>
  <c r="X4" i="3" s="1"/>
  <c r="U46" i="3" a="1"/>
  <c r="U46" i="3" s="1"/>
  <c r="W46" i="3" s="1"/>
  <c r="X46" i="3" s="1"/>
  <c r="U204" i="3" a="1"/>
  <c r="U204" i="3" s="1"/>
  <c r="W204" i="3" s="1"/>
  <c r="X204" i="3" s="1"/>
  <c r="U162" i="3" a="1"/>
  <c r="U162" i="3" s="1"/>
  <c r="W162" i="3" s="1"/>
  <c r="X162" i="3" s="1"/>
  <c r="U201" i="3" a="1"/>
  <c r="U201" i="3" s="1"/>
  <c r="W201" i="3" s="1"/>
  <c r="X201" i="3" s="1"/>
  <c r="U219" i="3" a="1"/>
  <c r="U219" i="3" s="1"/>
  <c r="W219" i="3" s="1"/>
  <c r="X219" i="3" s="1"/>
  <c r="U59" i="3" a="1"/>
  <c r="U59" i="3" s="1"/>
  <c r="W59" i="3" s="1"/>
  <c r="X59" i="3" s="1"/>
  <c r="U91" i="3" a="1"/>
  <c r="U91" i="3" s="1"/>
  <c r="W91" i="3" s="1"/>
  <c r="X91" i="3" s="1"/>
  <c r="U143" i="3" a="1"/>
  <c r="U143" i="3" s="1"/>
  <c r="W143" i="3" s="1"/>
  <c r="X143" i="3" s="1"/>
  <c r="U42" i="3" a="1"/>
  <c r="U42" i="3" s="1"/>
  <c r="W42" i="3" s="1"/>
  <c r="X42" i="3" s="1"/>
  <c r="U16" i="3" a="1"/>
  <c r="U16" i="3" s="1"/>
  <c r="W16" i="3" s="1"/>
  <c r="X16" i="3" s="1"/>
  <c r="U235" i="3" a="1"/>
  <c r="U235" i="3" s="1"/>
  <c r="U103" i="3" a="1"/>
  <c r="U103" i="3" s="1"/>
  <c r="W103" i="3" s="1"/>
  <c r="X103" i="3" s="1"/>
  <c r="U49" i="3" a="1"/>
  <c r="U49" i="3" s="1"/>
  <c r="W49" i="3" s="1"/>
  <c r="X49" i="3" s="1"/>
  <c r="U160" i="3" a="1"/>
  <c r="U160" i="3" s="1"/>
  <c r="W160" i="3" s="1"/>
  <c r="X160" i="3" s="1"/>
  <c r="U185" i="3" a="1"/>
  <c r="U185" i="3" s="1"/>
  <c r="W185" i="3" s="1"/>
  <c r="X185" i="3" s="1"/>
  <c r="U6" i="3" a="1"/>
  <c r="U6" i="3" s="1"/>
  <c r="W6" i="3" s="1"/>
  <c r="X6" i="3" s="1"/>
  <c r="U70" i="3" a="1"/>
  <c r="U70" i="3" s="1"/>
  <c r="W70" i="3" s="1"/>
  <c r="X70" i="3" s="1"/>
  <c r="U23" i="3" a="1"/>
  <c r="U23" i="3" s="1"/>
  <c r="W23" i="3" s="1"/>
  <c r="X23" i="3" s="1"/>
  <c r="U147" i="3" a="1"/>
  <c r="U147" i="3" s="1"/>
  <c r="W147" i="3" s="1"/>
  <c r="X147" i="3" s="1"/>
  <c r="U142" i="3" a="1"/>
  <c r="U142" i="3" s="1"/>
  <c r="W142" i="3" s="1"/>
  <c r="X142" i="3" s="1"/>
  <c r="U122" i="3" a="1"/>
  <c r="U122" i="3" s="1"/>
  <c r="W122" i="3" s="1"/>
  <c r="X122" i="3" s="1"/>
  <c r="U21" i="3" a="1"/>
  <c r="U21" i="3" s="1"/>
  <c r="U120" i="3" a="1"/>
  <c r="U120" i="3" s="1"/>
  <c r="W120" i="3" s="1"/>
  <c r="X120" i="3" s="1"/>
  <c r="U118" i="3" a="1"/>
  <c r="U118" i="3" s="1"/>
  <c r="W118" i="3" s="1"/>
  <c r="X118" i="3" s="1"/>
  <c r="U158" i="3" a="1"/>
  <c r="U158" i="3" s="1"/>
  <c r="W158" i="3" s="1"/>
  <c r="X158" i="3" s="1"/>
  <c r="U39" i="3" a="1"/>
  <c r="U39" i="3" s="1"/>
  <c r="U251" i="3" a="1"/>
  <c r="U251" i="3" s="1"/>
  <c r="U176" i="3" a="1"/>
  <c r="U176" i="3" s="1"/>
  <c r="W176" i="3" s="1"/>
  <c r="X176" i="3" s="1"/>
  <c r="U93" i="3" a="1"/>
  <c r="U93" i="3" s="1"/>
  <c r="W93" i="3" s="1"/>
  <c r="X93" i="3" s="1"/>
  <c r="U237" i="3" a="1"/>
  <c r="U237" i="3" s="1"/>
  <c r="U243" i="3" a="1"/>
  <c r="U243" i="3" s="1"/>
  <c r="U193" i="3" a="1"/>
  <c r="U193" i="3" s="1"/>
  <c r="W193" i="3" s="1"/>
  <c r="X193" i="3" s="1"/>
  <c r="U106" i="3" a="1"/>
  <c r="U106" i="3" s="1"/>
  <c r="W106" i="3" s="1"/>
  <c r="X106" i="3" s="1"/>
  <c r="U44" i="3" a="1"/>
  <c r="U44" i="3" s="1"/>
  <c r="W44" i="3" s="1"/>
  <c r="X44" i="3" s="1"/>
  <c r="U215" i="3" a="1"/>
  <c r="U215" i="3" s="1"/>
  <c r="W215" i="3" s="1"/>
  <c r="X215" i="3" s="1"/>
  <c r="U209" i="3" a="1"/>
  <c r="U209" i="3" s="1"/>
  <c r="W209" i="3" s="1"/>
  <c r="X209" i="3" s="1"/>
  <c r="U211" i="3" a="1"/>
  <c r="U211" i="3" s="1"/>
  <c r="W211" i="3" s="1"/>
  <c r="X211" i="3" s="1"/>
  <c r="U236" i="3" a="1"/>
  <c r="U236" i="3" s="1"/>
  <c r="W236" i="3" s="1"/>
  <c r="X236" i="3" s="1"/>
  <c r="U137" i="3" a="1"/>
  <c r="U137" i="3" s="1"/>
  <c r="W137" i="3" s="1"/>
  <c r="X137" i="3" s="1"/>
  <c r="U76" i="3" a="1"/>
  <c r="U76" i="3" s="1"/>
  <c r="W76" i="3" s="1"/>
  <c r="X76" i="3" s="1"/>
  <c r="U167" i="3" a="1"/>
  <c r="U167" i="3" s="1"/>
  <c r="W167" i="3" s="1"/>
  <c r="X167" i="3" s="1"/>
  <c r="U27" i="3" a="1"/>
  <c r="U27" i="3" s="1"/>
  <c r="W27" i="3" s="1"/>
  <c r="X27" i="3" s="1"/>
  <c r="U168" i="3" a="1"/>
  <c r="U168" i="3" s="1"/>
  <c r="W168" i="3" s="1"/>
  <c r="X168" i="3" s="1"/>
  <c r="U29" i="3" a="1"/>
  <c r="U29" i="3" s="1"/>
  <c r="W29" i="3" s="1"/>
  <c r="X29" i="3" s="1"/>
  <c r="U252" i="3" a="1"/>
  <c r="U252" i="3" s="1"/>
  <c r="W252" i="3" s="1"/>
  <c r="X252" i="3" s="1"/>
  <c r="U148" i="3" a="1"/>
  <c r="U148" i="3" s="1"/>
  <c r="W148" i="3" s="1"/>
  <c r="X148" i="3" s="1"/>
  <c r="U245" i="3" a="1"/>
  <c r="U245" i="3" s="1"/>
  <c r="W245" i="3" s="1"/>
  <c r="X245" i="3" s="1"/>
  <c r="U30" i="3" a="1"/>
  <c r="U30" i="3" s="1"/>
  <c r="W30" i="3" s="1"/>
  <c r="X30" i="3" s="1"/>
  <c r="U74" i="3" a="1"/>
  <c r="U74" i="3" s="1"/>
  <c r="W74" i="3" s="1"/>
  <c r="X74" i="3" s="1"/>
  <c r="U87" i="3" a="1"/>
  <c r="U87" i="3" s="1"/>
  <c r="W87" i="3" s="1"/>
  <c r="X87" i="3" s="1"/>
  <c r="U3" i="3" a="1"/>
  <c r="U3" i="3" s="1"/>
  <c r="W3" i="3" s="1"/>
  <c r="X3" i="3" s="1"/>
  <c r="U239" i="3" a="1"/>
  <c r="U239" i="3" s="1"/>
  <c r="W239" i="3" s="1"/>
  <c r="X239" i="3" s="1"/>
  <c r="U56" i="3" a="1"/>
  <c r="U56" i="3" s="1"/>
  <c r="W56" i="3" s="1"/>
  <c r="X56" i="3" s="1"/>
  <c r="U128" i="3" a="1"/>
  <c r="U128" i="3" s="1"/>
  <c r="W128" i="3" s="1"/>
  <c r="X128" i="3" s="1"/>
  <c r="U113" i="3" a="1"/>
  <c r="U113" i="3" s="1"/>
  <c r="W113" i="3" s="1"/>
  <c r="X113" i="3" s="1"/>
  <c r="U62" i="3" a="1"/>
  <c r="U62" i="3" s="1"/>
  <c r="W62" i="3" s="1"/>
  <c r="X62" i="3" s="1"/>
  <c r="U224" i="3" a="1"/>
  <c r="U224" i="3" s="1"/>
  <c r="W224" i="3" s="1"/>
  <c r="X224" i="3" s="1"/>
  <c r="U246" i="3" a="1"/>
  <c r="U246" i="3" s="1"/>
  <c r="U135" i="3" a="1"/>
  <c r="U135" i="3" s="1"/>
  <c r="W135" i="3" s="1"/>
  <c r="X135" i="3" s="1"/>
  <c r="U35" i="3" a="1"/>
  <c r="U35" i="3" s="1"/>
  <c r="W35" i="3" s="1"/>
  <c r="X35" i="3" s="1"/>
  <c r="U34" i="3" a="1"/>
  <c r="U34" i="3" s="1"/>
  <c r="W34" i="3" s="1"/>
  <c r="X34" i="3" s="1"/>
  <c r="U228" i="3" a="1"/>
  <c r="U228" i="3" s="1"/>
  <c r="W228" i="3" s="1"/>
  <c r="X228" i="3" s="1"/>
  <c r="U247" i="3" a="1"/>
  <c r="U247" i="3" s="1"/>
  <c r="W247" i="3" s="1"/>
  <c r="X247" i="3" s="1"/>
  <c r="U41" i="3" a="1"/>
  <c r="U41" i="3" s="1"/>
  <c r="W41" i="3" s="1"/>
  <c r="X41" i="3" s="1"/>
  <c r="U11" i="3" a="1"/>
  <c r="U11" i="3" s="1"/>
  <c r="W11" i="3" s="1"/>
  <c r="X11" i="3" s="1"/>
  <c r="U126" i="3" a="1"/>
  <c r="U126" i="3" s="1"/>
  <c r="W126" i="3" s="1"/>
  <c r="X126" i="3" s="1"/>
  <c r="U52" i="3" a="1"/>
  <c r="U52" i="3" s="1"/>
  <c r="W52" i="3" s="1"/>
  <c r="X52" i="3" s="1"/>
  <c r="U207" i="3" a="1"/>
  <c r="U207" i="3" s="1"/>
  <c r="W207" i="3" s="1"/>
  <c r="X207" i="3" s="1"/>
  <c r="U155" i="3" a="1"/>
  <c r="U155" i="3" s="1"/>
  <c r="W155" i="3" s="1"/>
  <c r="X155" i="3" s="1"/>
  <c r="U238" i="3" a="1"/>
  <c r="U238" i="3" s="1"/>
  <c r="W238" i="3" s="1"/>
  <c r="X238" i="3" s="1"/>
  <c r="U73" i="3" a="1"/>
  <c r="U73" i="3" s="1"/>
  <c r="W73" i="3" s="1"/>
  <c r="X73" i="3" s="1"/>
  <c r="U123" i="3" a="1"/>
  <c r="U123" i="3" s="1"/>
  <c r="U164" i="3" a="1"/>
  <c r="U164" i="3" s="1"/>
  <c r="W164" i="3" s="1"/>
  <c r="X164" i="3" s="1"/>
  <c r="U229" i="3" a="1"/>
  <c r="U229" i="3" s="1"/>
  <c r="U32" i="3" a="1"/>
  <c r="U32" i="3" s="1"/>
  <c r="W32" i="3" s="1"/>
  <c r="X32" i="3" s="1"/>
  <c r="U145" i="3" a="1"/>
  <c r="U145" i="3" s="1"/>
  <c r="W145" i="3" s="1"/>
  <c r="X145" i="3" s="1"/>
  <c r="U200" i="3" a="1"/>
  <c r="U200" i="3" s="1"/>
  <c r="U84" i="3" a="1"/>
  <c r="U84" i="3" s="1"/>
  <c r="W84" i="3" s="1"/>
  <c r="X84" i="3" s="1"/>
  <c r="U25" i="3" a="1"/>
  <c r="U25" i="3" s="1"/>
  <c r="W25" i="3" s="1"/>
  <c r="X25" i="3" s="1"/>
  <c r="U85" i="3" a="1"/>
  <c r="U85" i="3" s="1"/>
  <c r="W85" i="3" s="1"/>
  <c r="X85" i="3" s="1"/>
  <c r="U71" i="3" a="1"/>
  <c r="U71" i="3" s="1"/>
  <c r="W71" i="3" s="1"/>
  <c r="X71" i="3" s="1"/>
  <c r="U217" i="3" a="1"/>
  <c r="U217" i="3" s="1"/>
  <c r="W217" i="3" s="1"/>
  <c r="X217" i="3" s="1"/>
  <c r="U78" i="3" a="1"/>
  <c r="U78" i="3" s="1"/>
  <c r="W78" i="3" s="1"/>
  <c r="X78" i="3" s="1"/>
  <c r="Z78" i="3" s="1"/>
  <c r="U192" i="3" a="1"/>
  <c r="U192" i="3" s="1"/>
  <c r="W192" i="3" s="1"/>
  <c r="X192" i="3" s="1"/>
  <c r="U88" i="3" a="1"/>
  <c r="U88" i="3" s="1"/>
  <c r="W88" i="3" s="1"/>
  <c r="X88" i="3" s="1"/>
  <c r="U72" i="3" a="1"/>
  <c r="U72" i="3" s="1"/>
  <c r="W72" i="3" s="1"/>
  <c r="X72" i="3" s="1"/>
  <c r="U174" i="3" a="1"/>
  <c r="U174" i="3" s="1"/>
  <c r="W174" i="3" s="1"/>
  <c r="X174" i="3" s="1"/>
  <c r="U216" i="3" a="1"/>
  <c r="U216" i="3" s="1"/>
  <c r="W216" i="3" s="1"/>
  <c r="X216" i="3" s="1"/>
  <c r="U226" i="3" a="1"/>
  <c r="U226" i="3" s="1"/>
  <c r="W226" i="3" s="1"/>
  <c r="X226" i="3" s="1"/>
  <c r="U183" i="3" a="1"/>
  <c r="U183" i="3" s="1"/>
  <c r="W183" i="3" s="1"/>
  <c r="X183" i="3" s="1"/>
  <c r="U43" i="3" a="1"/>
  <c r="U43" i="3" s="1"/>
  <c r="U96" i="3" a="1"/>
  <c r="U96" i="3" s="1"/>
  <c r="W96" i="3" s="1"/>
  <c r="X96" i="3" s="1"/>
  <c r="U117" i="3" a="1"/>
  <c r="U117" i="3" s="1"/>
  <c r="W117" i="3" s="1"/>
  <c r="X117" i="3" s="1"/>
  <c r="U181" i="3" a="1"/>
  <c r="U181" i="3" s="1"/>
  <c r="W181" i="3" s="1"/>
  <c r="X181" i="3" s="1"/>
  <c r="U40" i="3" a="1"/>
  <c r="U40" i="3" s="1"/>
  <c r="W40" i="3" s="1"/>
  <c r="X40" i="3" s="1"/>
  <c r="U165" i="3" a="1"/>
  <c r="U165" i="3" s="1"/>
  <c r="U90" i="3" a="1"/>
  <c r="U90" i="3" s="1"/>
  <c r="U153" i="3" a="1"/>
  <c r="U153" i="3" s="1"/>
  <c r="W153" i="3" s="1"/>
  <c r="X153" i="3" s="1"/>
  <c r="U127" i="3" a="1"/>
  <c r="U127" i="3" s="1"/>
  <c r="W127" i="3" s="1"/>
  <c r="X127" i="3" s="1"/>
  <c r="U184" i="3" a="1"/>
  <c r="U184" i="3" s="1"/>
  <c r="W184" i="3" s="1"/>
  <c r="X184" i="3" s="1"/>
  <c r="U161" i="3" a="1"/>
  <c r="U161" i="3" s="1"/>
  <c r="W161" i="3" s="1"/>
  <c r="X161" i="3" s="1"/>
  <c r="U230" i="3" a="1"/>
  <c r="U230" i="3" s="1"/>
  <c r="W230" i="3" s="1"/>
  <c r="X230" i="3" s="1"/>
  <c r="U19" i="3" a="1"/>
  <c r="U19" i="3" s="1"/>
  <c r="W19" i="3" s="1"/>
  <c r="X19" i="3" s="1"/>
  <c r="U195" i="3" a="1"/>
  <c r="U195" i="3" s="1"/>
  <c r="W195" i="3" s="1"/>
  <c r="X195" i="3" s="1"/>
  <c r="U152" i="3" a="1"/>
  <c r="U152" i="3" s="1"/>
  <c r="W152" i="3" s="1"/>
  <c r="X152" i="3" s="1"/>
  <c r="U198" i="3" a="1"/>
  <c r="U198" i="3" s="1"/>
  <c r="W198" i="3" s="1"/>
  <c r="X198" i="3" s="1"/>
  <c r="U81" i="3" a="1"/>
  <c r="U81" i="3" s="1"/>
  <c r="W81" i="3" s="1"/>
  <c r="X81" i="3" s="1"/>
  <c r="U213" i="3" a="1"/>
  <c r="U213" i="3" s="1"/>
  <c r="W213" i="3" s="1"/>
  <c r="X213" i="3" s="1"/>
  <c r="U7" i="3" a="1"/>
  <c r="U7" i="3" s="1"/>
  <c r="W7" i="3" s="1"/>
  <c r="X7" i="3" s="1"/>
  <c r="U234" i="3" a="1"/>
  <c r="U234" i="3" s="1"/>
  <c r="W234" i="3" s="1"/>
  <c r="X234" i="3" s="1"/>
  <c r="U206" i="3" a="1"/>
  <c r="U206" i="3" s="1"/>
  <c r="W206" i="3" s="1"/>
  <c r="X206" i="3" s="1"/>
  <c r="U15" i="3" a="1"/>
  <c r="U15" i="3" s="1"/>
  <c r="W15" i="3" s="1"/>
  <c r="X15" i="3" s="1"/>
  <c r="U12" i="3" a="1"/>
  <c r="U12" i="3" s="1"/>
  <c r="W12" i="3" s="1"/>
  <c r="X12" i="3" s="1"/>
  <c r="U179" i="3" a="1"/>
  <c r="U179" i="3" s="1"/>
  <c r="U232" i="3" a="1"/>
  <c r="U232" i="3" s="1"/>
  <c r="W232" i="3" s="1"/>
  <c r="X232" i="3" s="1"/>
  <c r="U68" i="3" a="1"/>
  <c r="U68" i="3" s="1"/>
  <c r="W68" i="3" s="1"/>
  <c r="X68" i="3" s="1"/>
  <c r="U82" i="3" a="1"/>
  <c r="U82" i="3" s="1"/>
  <c r="W82" i="3" s="1"/>
  <c r="X82" i="3" s="1"/>
  <c r="U166" i="3" a="1"/>
  <c r="U166" i="3" s="1"/>
  <c r="W166" i="3" s="1"/>
  <c r="X166" i="3" s="1"/>
  <c r="U191" i="3" a="1"/>
  <c r="U191" i="3" s="1"/>
  <c r="W191" i="3" s="1"/>
  <c r="X191" i="3" s="1"/>
  <c r="U194" i="3" a="1"/>
  <c r="U194" i="3" s="1"/>
  <c r="W194" i="3" s="1"/>
  <c r="X194" i="3" s="1"/>
  <c r="U199" i="3" a="1"/>
  <c r="U199" i="3" s="1"/>
  <c r="W199" i="3" s="1"/>
  <c r="X199" i="3" s="1"/>
  <c r="U50" i="3" a="1"/>
  <c r="U50" i="3" s="1"/>
  <c r="W50" i="3" s="1"/>
  <c r="X50" i="3" s="1"/>
  <c r="U36" i="3" a="1"/>
  <c r="U36" i="3" s="1"/>
  <c r="W36" i="3" s="1"/>
  <c r="X36" i="3" s="1"/>
  <c r="U20" i="3" a="1"/>
  <c r="U20" i="3" s="1"/>
  <c r="W20" i="3" s="1"/>
  <c r="X20" i="3" s="1"/>
  <c r="U66" i="3" a="1"/>
  <c r="U66" i="3" s="1"/>
  <c r="W66" i="3" s="1"/>
  <c r="X66" i="3" s="1"/>
  <c r="U37" i="3" a="1"/>
  <c r="U37" i="3" s="1"/>
  <c r="U8" i="3" a="1"/>
  <c r="U8" i="3" s="1"/>
  <c r="W8" i="3" s="1"/>
  <c r="X8" i="3" s="1"/>
  <c r="U10" i="3" a="1"/>
  <c r="U10" i="3" s="1"/>
  <c r="W10" i="3" s="1"/>
  <c r="X10" i="3" s="1"/>
  <c r="U63" i="3" a="1"/>
  <c r="U63" i="3" s="1"/>
  <c r="W63" i="3" s="1"/>
  <c r="X63" i="3" s="1"/>
  <c r="U186" i="3" a="1"/>
  <c r="U186" i="3" s="1"/>
  <c r="W186" i="3" s="1"/>
  <c r="X186" i="3" s="1"/>
  <c r="U48" i="3" a="1"/>
  <c r="U48" i="3" s="1"/>
  <c r="W48" i="3" s="1"/>
  <c r="X48" i="3" s="1"/>
  <c r="U220" i="3" a="1"/>
  <c r="U220" i="3" s="1"/>
  <c r="U121" i="3" a="1"/>
  <c r="U121" i="3" s="1"/>
  <c r="U79" i="3" a="1"/>
  <c r="U79" i="3" s="1"/>
  <c r="W79" i="3" s="1"/>
  <c r="X79" i="3" s="1"/>
  <c r="U169" i="3" a="1"/>
  <c r="U169" i="3" s="1"/>
  <c r="W169" i="3" s="1"/>
  <c r="X169" i="3" s="1"/>
  <c r="U17" i="3" a="1"/>
  <c r="U17" i="3" s="1"/>
  <c r="W17" i="3" s="1"/>
  <c r="X17" i="3" s="1"/>
  <c r="U136" i="3" a="1"/>
  <c r="U136" i="3" s="1"/>
  <c r="W136" i="3" s="1"/>
  <c r="X136" i="3" s="1"/>
  <c r="U249" i="3" a="1"/>
  <c r="U249" i="3" s="1"/>
  <c r="W249" i="3" s="1"/>
  <c r="X249" i="3" s="1"/>
  <c r="U47" i="3" a="1"/>
  <c r="U47" i="3" s="1"/>
  <c r="W47" i="3" s="1"/>
  <c r="X47" i="3" s="1"/>
  <c r="U210" i="3" a="1"/>
  <c r="U210" i="3" s="1"/>
  <c r="U109" i="3" a="1"/>
  <c r="U109" i="3" s="1"/>
  <c r="W109" i="3" s="1"/>
  <c r="X109" i="3" s="1"/>
  <c r="U102" i="3" a="1"/>
  <c r="U102" i="3" s="1"/>
  <c r="W102" i="3" s="1"/>
  <c r="X102" i="3" s="1"/>
  <c r="U171" i="3" a="1"/>
  <c r="U171" i="3" s="1"/>
  <c r="W171" i="3" s="1"/>
  <c r="X171" i="3" s="1"/>
  <c r="U98" i="3" a="1"/>
  <c r="U98" i="3" s="1"/>
  <c r="W98" i="3" s="1"/>
  <c r="X98" i="3" s="1"/>
  <c r="U141" i="3" a="1"/>
  <c r="U141" i="3" s="1"/>
  <c r="U130" i="3" a="1"/>
  <c r="U130" i="3" s="1"/>
  <c r="W130" i="3" s="1"/>
  <c r="X130" i="3" s="1"/>
  <c r="U159" i="3" a="1"/>
  <c r="U159" i="3" s="1"/>
  <c r="W159" i="3" s="1"/>
  <c r="X159" i="3" s="1"/>
  <c r="U119" i="3" a="1"/>
  <c r="U119" i="3" s="1"/>
  <c r="W119" i="3" s="1"/>
  <c r="X119" i="3" s="1"/>
  <c r="U182" i="3" a="1"/>
  <c r="U182" i="3" s="1"/>
  <c r="W182" i="3" s="1"/>
  <c r="X182" i="3" s="1"/>
  <c r="U112" i="3" a="1"/>
  <c r="U112" i="3" s="1"/>
  <c r="W112" i="3" s="1"/>
  <c r="X112" i="3" s="1"/>
  <c r="Z227" i="3" l="1"/>
  <c r="Z214" i="3"/>
  <c r="Z26" i="3"/>
  <c r="Z51" i="3"/>
  <c r="Y15" i="3"/>
  <c r="Z15" i="3" s="1"/>
  <c r="Y41" i="3"/>
  <c r="Z41" i="3" s="1"/>
  <c r="Y193" i="3"/>
  <c r="Z193" i="3" s="1"/>
  <c r="Y149" i="3"/>
  <c r="Z149" i="3" s="1"/>
  <c r="Y221" i="3"/>
  <c r="Z221" i="3" s="1"/>
  <c r="Y19" i="3"/>
  <c r="Z19" i="3" s="1"/>
  <c r="Y247" i="3"/>
  <c r="Z247" i="3" s="1"/>
  <c r="Y137" i="3"/>
  <c r="Z137" i="3" s="1"/>
  <c r="Y91" i="3"/>
  <c r="Z91" i="3" s="1"/>
  <c r="Y100" i="3"/>
  <c r="Z100" i="3" s="1"/>
  <c r="Y64" i="3"/>
  <c r="Z64" i="3" s="1"/>
  <c r="Y197" i="3"/>
  <c r="Z197" i="3" s="1"/>
  <c r="Y225" i="3"/>
  <c r="Z225" i="3" s="1"/>
  <c r="Y112" i="3"/>
  <c r="Z112" i="3" s="1"/>
  <c r="Y102" i="3"/>
  <c r="Z102" i="3" s="1"/>
  <c r="Y79" i="3"/>
  <c r="Z79" i="3" s="1"/>
  <c r="Y166" i="3"/>
  <c r="Z166" i="3" s="1"/>
  <c r="Y234" i="3"/>
  <c r="Z234" i="3" s="1"/>
  <c r="Y230" i="3"/>
  <c r="Z230" i="3" s="1"/>
  <c r="Y181" i="3"/>
  <c r="Z181" i="3" s="1"/>
  <c r="Y72" i="3"/>
  <c r="Z72" i="3" s="1"/>
  <c r="Y84" i="3"/>
  <c r="Z84" i="3" s="1"/>
  <c r="Y238" i="3"/>
  <c r="Z238" i="3" s="1"/>
  <c r="Y228" i="3"/>
  <c r="Z228" i="3" s="1"/>
  <c r="Y128" i="3"/>
  <c r="Z128" i="3" s="1"/>
  <c r="Y148" i="3"/>
  <c r="Z148" i="3" s="1"/>
  <c r="Y236" i="3"/>
  <c r="Z236" i="3" s="1"/>
  <c r="Y160" i="3"/>
  <c r="Z160" i="3" s="1"/>
  <c r="Y59" i="3"/>
  <c r="Z59" i="3" s="1"/>
  <c r="Y24" i="3"/>
  <c r="Z24" i="3" s="1"/>
  <c r="Y58" i="3"/>
  <c r="Z58" i="3" s="1"/>
  <c r="Y144" i="3"/>
  <c r="Z144" i="3" s="1"/>
  <c r="Y97" i="3"/>
  <c r="Z97" i="3" s="1"/>
  <c r="Y108" i="3"/>
  <c r="Z108" i="3" s="1"/>
  <c r="Y240" i="3"/>
  <c r="Z240" i="3" s="1"/>
  <c r="Y154" i="3"/>
  <c r="Z154" i="3" s="1"/>
  <c r="Y173" i="3"/>
  <c r="Z173" i="3" s="1"/>
  <c r="Y138" i="3"/>
  <c r="Z138" i="3" s="1"/>
  <c r="Y89" i="3"/>
  <c r="Z89" i="3" s="1"/>
  <c r="Y98" i="3"/>
  <c r="Z98" i="3" s="1"/>
  <c r="Y195" i="3"/>
  <c r="Z195" i="3" s="1"/>
  <c r="Y62" i="3"/>
  <c r="Z62" i="3" s="1"/>
  <c r="Y4" i="3"/>
  <c r="Z4" i="3" s="1"/>
  <c r="Y33" i="3"/>
  <c r="Z33" i="3" s="1"/>
  <c r="Y8" i="3"/>
  <c r="Z8" i="3" s="1"/>
  <c r="Y174" i="3"/>
  <c r="Z174" i="3" s="1"/>
  <c r="Y245" i="3"/>
  <c r="Z245" i="3" s="1"/>
  <c r="Y120" i="3"/>
  <c r="Z120" i="3" s="1"/>
  <c r="Y185" i="3"/>
  <c r="Z185" i="3" s="1"/>
  <c r="Y172" i="3"/>
  <c r="Z172" i="3" s="1"/>
  <c r="Y22" i="3"/>
  <c r="Z22" i="3" s="1"/>
  <c r="Y132" i="3"/>
  <c r="Z132" i="3" s="1"/>
  <c r="Y182" i="3"/>
  <c r="Z182" i="3" s="1"/>
  <c r="Y109" i="3"/>
  <c r="Z109" i="3" s="1"/>
  <c r="Y66" i="3"/>
  <c r="Z66" i="3" s="1"/>
  <c r="Y82" i="3"/>
  <c r="Z82" i="3" s="1"/>
  <c r="Y7" i="3"/>
  <c r="Z7" i="3" s="1"/>
  <c r="Y161" i="3"/>
  <c r="Z161" i="3" s="1"/>
  <c r="Y117" i="3"/>
  <c r="Z117" i="3" s="1"/>
  <c r="Y88" i="3"/>
  <c r="Z88" i="3" s="1"/>
  <c r="Y155" i="3"/>
  <c r="Z155" i="3" s="1"/>
  <c r="Y34" i="3"/>
  <c r="Z34" i="3" s="1"/>
  <c r="Y56" i="3"/>
  <c r="Z56" i="3" s="1"/>
  <c r="Y252" i="3"/>
  <c r="Z252" i="3" s="1"/>
  <c r="Y211" i="3"/>
  <c r="Z211" i="3" s="1"/>
  <c r="Y93" i="3"/>
  <c r="Z93" i="3" s="1"/>
  <c r="Y122" i="3"/>
  <c r="Z122" i="3" s="1"/>
  <c r="Y49" i="3"/>
  <c r="Z49" i="3" s="1"/>
  <c r="Y219" i="3"/>
  <c r="Z219" i="3" s="1"/>
  <c r="Y53" i="3"/>
  <c r="Z53" i="3" s="1"/>
  <c r="Y134" i="3"/>
  <c r="Z134" i="3" s="1"/>
  <c r="Y241" i="3"/>
  <c r="Z241" i="3" s="1"/>
  <c r="Y178" i="3"/>
  <c r="Z178" i="3" s="1"/>
  <c r="Y105" i="3"/>
  <c r="Z105" i="3" s="1"/>
  <c r="Y9" i="3"/>
  <c r="Z9" i="3" s="1"/>
  <c r="Y222" i="3"/>
  <c r="Z222" i="3" s="1"/>
  <c r="Y189" i="3"/>
  <c r="Z189" i="3" s="1"/>
  <c r="Y125" i="3"/>
  <c r="Z125" i="3" s="1"/>
  <c r="Y124" i="3"/>
  <c r="Z124" i="3" s="1"/>
  <c r="Y77" i="3"/>
  <c r="Z77" i="3" s="1"/>
  <c r="Y196" i="3"/>
  <c r="Z196" i="3" s="1"/>
  <c r="Y17" i="3"/>
  <c r="Z17" i="3" s="1"/>
  <c r="Y216" i="3"/>
  <c r="Z216" i="3" s="1"/>
  <c r="Y76" i="3"/>
  <c r="Z76" i="3" s="1"/>
  <c r="Y143" i="3"/>
  <c r="Z143" i="3" s="1"/>
  <c r="Y114" i="3"/>
  <c r="Z114" i="3" s="1"/>
  <c r="Y205" i="3"/>
  <c r="Z205" i="3" s="1"/>
  <c r="Y169" i="3"/>
  <c r="Z169" i="3" s="1"/>
  <c r="Y40" i="3"/>
  <c r="Z40" i="3" s="1"/>
  <c r="Y113" i="3"/>
  <c r="Z113" i="3" s="1"/>
  <c r="Y68" i="3"/>
  <c r="Z68" i="3" s="1"/>
  <c r="Y96" i="3"/>
  <c r="Z96" i="3" s="1"/>
  <c r="Y207" i="3"/>
  <c r="Z207" i="3" s="1"/>
  <c r="Y29" i="3"/>
  <c r="Z29" i="3" s="1"/>
  <c r="Y142" i="3"/>
  <c r="Z142" i="3" s="1"/>
  <c r="Y5" i="3"/>
  <c r="Z5" i="3" s="1"/>
  <c r="Y80" i="3"/>
  <c r="Z80" i="3" s="1"/>
  <c r="Y248" i="3"/>
  <c r="Z248" i="3" s="1"/>
  <c r="Y180" i="3"/>
  <c r="Z180" i="3" s="1"/>
  <c r="Y159" i="3"/>
  <c r="Z159" i="3" s="1"/>
  <c r="Y47" i="3"/>
  <c r="Z47" i="3" s="1"/>
  <c r="Y48" i="3"/>
  <c r="Z48" i="3" s="1"/>
  <c r="Y36" i="3"/>
  <c r="Z36" i="3" s="1"/>
  <c r="Y232" i="3"/>
  <c r="Z232" i="3" s="1"/>
  <c r="Y81" i="3"/>
  <c r="Z81" i="3" s="1"/>
  <c r="Y127" i="3"/>
  <c r="Z127" i="3" s="1"/>
  <c r="Y32" i="3"/>
  <c r="Z32" i="3" s="1"/>
  <c r="Y52" i="3"/>
  <c r="Z52" i="3" s="1"/>
  <c r="Y135" i="3"/>
  <c r="Z135" i="3" s="1"/>
  <c r="Y168" i="3"/>
  <c r="Z168" i="3" s="1"/>
  <c r="Y215" i="3"/>
  <c r="Z215" i="3" s="1"/>
  <c r="Y147" i="3"/>
  <c r="Z147" i="3" s="1"/>
  <c r="Y162" i="3"/>
  <c r="Z162" i="3" s="1"/>
  <c r="Y67" i="3"/>
  <c r="Z67" i="3" s="1"/>
  <c r="Y14" i="3"/>
  <c r="Z14" i="3" s="1"/>
  <c r="Y250" i="3"/>
  <c r="Z250" i="3" s="1"/>
  <c r="Y94" i="3"/>
  <c r="Z94" i="3" s="1"/>
  <c r="Y107" i="3"/>
  <c r="Z107" i="3" s="1"/>
  <c r="Y218" i="3"/>
  <c r="Z218" i="3" s="1"/>
  <c r="Y146" i="3"/>
  <c r="Z146" i="3" s="1"/>
  <c r="Y187" i="3"/>
  <c r="Z187" i="3" s="1"/>
  <c r="Y133" i="3"/>
  <c r="Z133" i="3" s="1"/>
  <c r="Y194" i="3"/>
  <c r="Z194" i="3" s="1"/>
  <c r="Y118" i="3"/>
  <c r="Z118" i="3" s="1"/>
  <c r="Y139" i="3"/>
  <c r="Z139" i="3" s="1"/>
  <c r="Y233" i="3"/>
  <c r="Z233" i="3" s="1"/>
  <c r="Y206" i="3"/>
  <c r="Z206" i="3" s="1"/>
  <c r="Y73" i="3"/>
  <c r="Z73" i="3" s="1"/>
  <c r="Y20" i="3"/>
  <c r="Z20" i="3" s="1"/>
  <c r="Y184" i="3"/>
  <c r="Z184" i="3" s="1"/>
  <c r="Y192" i="3"/>
  <c r="Z192" i="3" s="1"/>
  <c r="Y35" i="3"/>
  <c r="Z35" i="3" s="1"/>
  <c r="Y209" i="3"/>
  <c r="Z209" i="3" s="1"/>
  <c r="Y103" i="3"/>
  <c r="Z103" i="3" s="1"/>
  <c r="Y69" i="3"/>
  <c r="Z69" i="3" s="1"/>
  <c r="Y104" i="3"/>
  <c r="Z104" i="3" s="1"/>
  <c r="Y130" i="3"/>
  <c r="Z130" i="3" s="1"/>
  <c r="Y249" i="3"/>
  <c r="Z249" i="3" s="1"/>
  <c r="Y186" i="3"/>
  <c r="Z186" i="3" s="1"/>
  <c r="Y50" i="3"/>
  <c r="Z50" i="3" s="1"/>
  <c r="Y198" i="3"/>
  <c r="Z198" i="3" s="1"/>
  <c r="Y153" i="3"/>
  <c r="Z153" i="3" s="1"/>
  <c r="Y183" i="3"/>
  <c r="Z183" i="3" s="1"/>
  <c r="Y217" i="3"/>
  <c r="Z217" i="3" s="1"/>
  <c r="Y126" i="3"/>
  <c r="Z126" i="3" s="1"/>
  <c r="Y87" i="3"/>
  <c r="Z87" i="3" s="1"/>
  <c r="Y27" i="3"/>
  <c r="Z27" i="3" s="1"/>
  <c r="Y44" i="3"/>
  <c r="Z44" i="3" s="1"/>
  <c r="Y23" i="3"/>
  <c r="Z23" i="3" s="1"/>
  <c r="Y16" i="3"/>
  <c r="Z16" i="3" s="1"/>
  <c r="Y204" i="3"/>
  <c r="Z204" i="3" s="1"/>
  <c r="Y190" i="3"/>
  <c r="Z190" i="3" s="1"/>
  <c r="Y202" i="3"/>
  <c r="Z202" i="3" s="1"/>
  <c r="Y177" i="3"/>
  <c r="Z177" i="3" s="1"/>
  <c r="Y31" i="3"/>
  <c r="Z31" i="3" s="1"/>
  <c r="Y75" i="3"/>
  <c r="Z75" i="3" s="1"/>
  <c r="Y150" i="3"/>
  <c r="Z150" i="3" s="1"/>
  <c r="Y65" i="3"/>
  <c r="Z65" i="3" s="1"/>
  <c r="Y13" i="3"/>
  <c r="Z13" i="3" s="1"/>
  <c r="Y61" i="3"/>
  <c r="Z61" i="3" s="1"/>
  <c r="Y10" i="3"/>
  <c r="Z10" i="3" s="1"/>
  <c r="Y85" i="3"/>
  <c r="Z85" i="3" s="1"/>
  <c r="Y30" i="3"/>
  <c r="Z30" i="3" s="1"/>
  <c r="Y6" i="3"/>
  <c r="Z6" i="3" s="1"/>
  <c r="Y131" i="3"/>
  <c r="Z131" i="3" s="1"/>
  <c r="Y208" i="3"/>
  <c r="Z208" i="3" s="1"/>
  <c r="Y171" i="3"/>
  <c r="Z171" i="3" s="1"/>
  <c r="Y191" i="3"/>
  <c r="Z191" i="3" s="1"/>
  <c r="Y25" i="3"/>
  <c r="Z25" i="3" s="1"/>
  <c r="Y119" i="3"/>
  <c r="Z119" i="3" s="1"/>
  <c r="Y213" i="3"/>
  <c r="Z213" i="3" s="1"/>
  <c r="Y145" i="3"/>
  <c r="Z145" i="3" s="1"/>
  <c r="Y239" i="3"/>
  <c r="Z239" i="3" s="1"/>
  <c r="Y176" i="3"/>
  <c r="Z176" i="3" s="1"/>
  <c r="Y201" i="3"/>
  <c r="Z201" i="3" s="1"/>
  <c r="Y244" i="3"/>
  <c r="Z244" i="3" s="1"/>
  <c r="Y151" i="3"/>
  <c r="Z151" i="3" s="1"/>
  <c r="Y203" i="3"/>
  <c r="Z203" i="3" s="1"/>
  <c r="Y136" i="3"/>
  <c r="Z136" i="3" s="1"/>
  <c r="Y63" i="3"/>
  <c r="Z63" i="3" s="1"/>
  <c r="Y199" i="3"/>
  <c r="Z199" i="3" s="1"/>
  <c r="Y12" i="3"/>
  <c r="Z12" i="3" s="1"/>
  <c r="Y152" i="3"/>
  <c r="Z152" i="3" s="1"/>
  <c r="Y226" i="3"/>
  <c r="Z226" i="3" s="1"/>
  <c r="Y71" i="3"/>
  <c r="Z71" i="3" s="1"/>
  <c r="Y164" i="3"/>
  <c r="Z164" i="3" s="1"/>
  <c r="Y11" i="3"/>
  <c r="Z11" i="3" s="1"/>
  <c r="Y224" i="3"/>
  <c r="Z224" i="3" s="1"/>
  <c r="Y74" i="3"/>
  <c r="Z74" i="3" s="1"/>
  <c r="Y167" i="3"/>
  <c r="Z167" i="3" s="1"/>
  <c r="Y106" i="3"/>
  <c r="Z106" i="3" s="1"/>
  <c r="Y158" i="3"/>
  <c r="Z158" i="3" s="1"/>
  <c r="Y70" i="3"/>
  <c r="Z70" i="3" s="1"/>
  <c r="Y42" i="3"/>
  <c r="Z42" i="3" s="1"/>
  <c r="Y46" i="3"/>
  <c r="Z46" i="3" s="1"/>
  <c r="Y242" i="3"/>
  <c r="Z242" i="3" s="1"/>
  <c r="Y83" i="3"/>
  <c r="Z83" i="3" s="1"/>
  <c r="Y57" i="3"/>
  <c r="Z57" i="3" s="1"/>
  <c r="Y99" i="3"/>
  <c r="Z99" i="3" s="1"/>
  <c r="Y129" i="3"/>
  <c r="Z129" i="3" s="1"/>
  <c r="Y253" i="3"/>
  <c r="Z253" i="3" s="1"/>
  <c r="Y115" i="3"/>
  <c r="Z115" i="3" s="1"/>
  <c r="AD3" i="3"/>
  <c r="AE3" i="3"/>
  <c r="AC3" i="3"/>
  <c r="AD4" i="3"/>
  <c r="AE4" i="3"/>
  <c r="AC4" i="3"/>
  <c r="AC5" i="3" l="1"/>
  <c r="AE5" i="3"/>
  <c r="AF5" i="3"/>
  <c r="AD5" i="3"/>
  <c r="S17" i="9"/>
  <c r="S15" i="9"/>
  <c r="S16" i="9"/>
  <c r="S14" i="9"/>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<sst xmlns="http://schemas.openxmlformats.org/spreadsheetml/2006/main" count="7528" uniqueCount="1678">
  <si>
    <t>Country</t>
  </si>
  <si>
    <t>Country 1</t>
  </si>
  <si>
    <t>Country 2</t>
  </si>
  <si>
    <t>Country 3</t>
  </si>
  <si>
    <t>Country 4</t>
  </si>
  <si>
    <t>Risk FP</t>
  </si>
  <si>
    <t>Risk PX</t>
  </si>
  <si>
    <t>Risk HB</t>
  </si>
  <si>
    <t>state name</t>
  </si>
  <si>
    <t>sovereignty</t>
  </si>
  <si>
    <t>A-2</t>
  </si>
  <si>
    <t>A-3</t>
  </si>
  <si>
    <t>nc</t>
  </si>
  <si>
    <t>Subdivision</t>
  </si>
  <si>
    <t>tld</t>
  </si>
  <si>
    <t>Basel</t>
  </si>
  <si>
    <t>FreedomHouseScore</t>
  </si>
  <si>
    <t>fatf</t>
  </si>
  <si>
    <t>globalTerrorismIndex</t>
  </si>
  <si>
    <t>EUHRCountry</t>
  </si>
  <si>
    <t>EUCountry</t>
  </si>
  <si>
    <t>fatfBlackGrey</t>
  </si>
  <si>
    <t>FSIScore</t>
  </si>
  <si>
    <t>CPI</t>
  </si>
  <si>
    <t>OpenBudgetTrans</t>
  </si>
  <si>
    <t>GPI</t>
  </si>
  <si>
    <t>Afghanistan</t>
  </si>
  <si>
    <t>temp</t>
  </si>
  <si>
    <t>VH</t>
  </si>
  <si>
    <t>The Islamic Republic of Afghanistan</t>
  </si>
  <si>
    <t>UN member state</t>
  </si>
  <si>
    <t>AF</t>
  </si>
  <si>
    <t>AFG</t>
  </si>
  <si>
    <t>ISO 3166-2:AF</t>
  </si>
  <si>
    <t>.af</t>
  </si>
  <si>
    <t>Åland Islands</t>
  </si>
  <si>
    <t>L</t>
  </si>
  <si>
    <t>Åland</t>
  </si>
  <si>
    <t>Finland</t>
  </si>
  <si>
    <t>AX</t>
  </si>
  <si>
    <t>ALA</t>
  </si>
  <si>
    <t>ISO 3166-2:AX</t>
  </si>
  <si>
    <t>.ax</t>
  </si>
  <si>
    <t>Albania</t>
  </si>
  <si>
    <t>M</t>
  </si>
  <si>
    <t>The Republic of Albania</t>
  </si>
  <si>
    <t>AL</t>
  </si>
  <si>
    <t>ALB</t>
  </si>
  <si>
    <t>ISO 3166-2:AL</t>
  </si>
  <si>
    <t>.al</t>
  </si>
  <si>
    <t>Algeria</t>
  </si>
  <si>
    <t>H</t>
  </si>
  <si>
    <t>The People's Democratic Republic of Algeria</t>
  </si>
  <si>
    <t>DZ</t>
  </si>
  <si>
    <t>DZA</t>
  </si>
  <si>
    <t>ISO 3166-2:DZ</t>
  </si>
  <si>
    <t>.dz</t>
  </si>
  <si>
    <t>American Samoa</t>
  </si>
  <si>
    <t>The Territory of American Samoa</t>
  </si>
  <si>
    <t>United States</t>
  </si>
  <si>
    <t>AS</t>
  </si>
  <si>
    <t>ASM</t>
  </si>
  <si>
    <t>ISO 3166-2:AS</t>
  </si>
  <si>
    <t>.as</t>
  </si>
  <si>
    <t>Andorra</t>
  </si>
  <si>
    <t>The Principality of Andorra</t>
  </si>
  <si>
    <t>AD</t>
  </si>
  <si>
    <t>AND</t>
  </si>
  <si>
    <t>ISO 3166-2:AD</t>
  </si>
  <si>
    <t>.ad</t>
  </si>
  <si>
    <t>Angola</t>
  </si>
  <si>
    <t>The Republic of Angola</t>
  </si>
  <si>
    <t>AO</t>
  </si>
  <si>
    <t>AGO</t>
  </si>
  <si>
    <t>ISO 3166-2:AO</t>
  </si>
  <si>
    <t>.ao</t>
  </si>
  <si>
    <t>Anguilla</t>
  </si>
  <si>
    <t>United Kingdom</t>
  </si>
  <si>
    <t>AI</t>
  </si>
  <si>
    <t>AIA</t>
  </si>
  <si>
    <t>ISO 3166-2:AI</t>
  </si>
  <si>
    <t>.ai</t>
  </si>
  <si>
    <t>Antarctica</t>
  </si>
  <si>
    <t>Antarctica [b]</t>
  </si>
  <si>
    <t>Antarctica (all land and ice shelves south of the 60th parallel south)</t>
  </si>
  <si>
    <t>Antarctic Treaty</t>
  </si>
  <si>
    <t>AQ</t>
  </si>
  <si>
    <t>ATA</t>
  </si>
  <si>
    <t>ISO 3166-2:AQ</t>
  </si>
  <si>
    <t>.aq</t>
  </si>
  <si>
    <t>Antigua and Barbuda</t>
  </si>
  <si>
    <t>AG</t>
  </si>
  <si>
    <t>ATG</t>
  </si>
  <si>
    <t>ISO 3166-2:AG</t>
  </si>
  <si>
    <t>.ag</t>
  </si>
  <si>
    <t>Argentina</t>
  </si>
  <si>
    <t>The Argentine Republic</t>
  </si>
  <si>
    <t>AR</t>
  </si>
  <si>
    <t>ARG</t>
  </si>
  <si>
    <t>ISO 3166-2:AR</t>
  </si>
  <si>
    <t>.ar</t>
  </si>
  <si>
    <t>Armenia</t>
  </si>
  <si>
    <t>The Republic of Armenia</t>
  </si>
  <si>
    <t>AM</t>
  </si>
  <si>
    <t>ARM</t>
  </si>
  <si>
    <t>ISO 3166-2:AM</t>
  </si>
  <si>
    <t>.am</t>
  </si>
  <si>
    <t>Aruba</t>
  </si>
  <si>
    <t>Netherlands</t>
  </si>
  <si>
    <t>AW</t>
  </si>
  <si>
    <t>ABW</t>
  </si>
  <si>
    <t>ISO 3166-2:AW</t>
  </si>
  <si>
    <t>.aw</t>
  </si>
  <si>
    <t>Australia</t>
  </si>
  <si>
    <t>Australia [c]</t>
  </si>
  <si>
    <t>The Commonwealth of Australia</t>
  </si>
  <si>
    <t>AU</t>
  </si>
  <si>
    <t>AUS</t>
  </si>
  <si>
    <t>ISO 3166-2:AU</t>
  </si>
  <si>
    <t>.au</t>
  </si>
  <si>
    <t>Austria</t>
  </si>
  <si>
    <t>The Republic of Austria</t>
  </si>
  <si>
    <t>AT</t>
  </si>
  <si>
    <t>AUT</t>
  </si>
  <si>
    <t>ISO 3166-2:AT</t>
  </si>
  <si>
    <t>.at</t>
  </si>
  <si>
    <t>Azerbaijan</t>
  </si>
  <si>
    <t>The Republic of Azerbaijan</t>
  </si>
  <si>
    <t>AZ</t>
  </si>
  <si>
    <t>AZE</t>
  </si>
  <si>
    <t>ISO 3166-2:AZ</t>
  </si>
  <si>
    <t>.az</t>
  </si>
  <si>
    <t>The Bahamas</t>
  </si>
  <si>
    <t>Bahamas</t>
  </si>
  <si>
    <t>The Commonwealth of The Bahamas</t>
  </si>
  <si>
    <t>BS</t>
  </si>
  <si>
    <t>BHS</t>
  </si>
  <si>
    <t>ISO 3166-2:BS</t>
  </si>
  <si>
    <t>.bs</t>
  </si>
  <si>
    <t>Bahrain</t>
  </si>
  <si>
    <t>The Kingdom of Bahrain</t>
  </si>
  <si>
    <t>BH</t>
  </si>
  <si>
    <t>BHR</t>
  </si>
  <si>
    <t>ISO 3166-2:BH</t>
  </si>
  <si>
    <t>.bh</t>
  </si>
  <si>
    <t>Bangladesh</t>
  </si>
  <si>
    <t>The People's Republic of Bangladesh</t>
  </si>
  <si>
    <t>BD</t>
  </si>
  <si>
    <t>BGD</t>
  </si>
  <si>
    <t>ISO 3166-2:BD</t>
  </si>
  <si>
    <t>.bd</t>
  </si>
  <si>
    <t>Barbados</t>
  </si>
  <si>
    <t>BB</t>
  </si>
  <si>
    <t>BRB</t>
  </si>
  <si>
    <t>ISO 3166-2:BB</t>
  </si>
  <si>
    <t>.bb</t>
  </si>
  <si>
    <t>Belarus</t>
  </si>
  <si>
    <t>The Republic of Belarus</t>
  </si>
  <si>
    <t>BY</t>
  </si>
  <si>
    <t>BLR</t>
  </si>
  <si>
    <t>ISO 3166-2:BY</t>
  </si>
  <si>
    <t>.by</t>
  </si>
  <si>
    <t>Belgium</t>
  </si>
  <si>
    <t>The Kingdom of Belgium</t>
  </si>
  <si>
    <t>BE</t>
  </si>
  <si>
    <t>BEL</t>
  </si>
  <si>
    <t>ISO 3166-2:BE</t>
  </si>
  <si>
    <t>.be</t>
  </si>
  <si>
    <t>Belize</t>
  </si>
  <si>
    <t>BZ</t>
  </si>
  <si>
    <t>BLZ</t>
  </si>
  <si>
    <t>ISO 3166-2:BZ</t>
  </si>
  <si>
    <t>.bz</t>
  </si>
  <si>
    <t>Benin</t>
  </si>
  <si>
    <t>The Republic of Benin</t>
  </si>
  <si>
    <t>BJ</t>
  </si>
  <si>
    <t>BEN</t>
  </si>
  <si>
    <t>ISO 3166-2:BJ</t>
  </si>
  <si>
    <t>.bj</t>
  </si>
  <si>
    <t>Bermuda</t>
  </si>
  <si>
    <t>BM</t>
  </si>
  <si>
    <t>BMU</t>
  </si>
  <si>
    <t>ISO 3166-2:BM</t>
  </si>
  <si>
    <t>.bm</t>
  </si>
  <si>
    <t>Bhutan</t>
  </si>
  <si>
    <t>The Kingdom of Bhutan</t>
  </si>
  <si>
    <t>BT</t>
  </si>
  <si>
    <t>BTN</t>
  </si>
  <si>
    <t>ISO 3166-2:BT</t>
  </si>
  <si>
    <t>.bt</t>
  </si>
  <si>
    <t>Bolivia</t>
  </si>
  <si>
    <t>Bolivia (Plurinational State of)</t>
  </si>
  <si>
    <t>The Plurinational State of Bolivia</t>
  </si>
  <si>
    <t>BO</t>
  </si>
  <si>
    <t>BOL</t>
  </si>
  <si>
    <t>ISO 3166-2:BO</t>
  </si>
  <si>
    <t>.bo</t>
  </si>
  <si>
    <t>Bonaire Sint Eustatius Saba</t>
  </si>
  <si>
    <t>Bonaire, Sint Eustatius and Saba</t>
  </si>
  <si>
    <t>BQ</t>
  </si>
  <si>
    <t>BES</t>
  </si>
  <si>
    <t>ISO 3166-2:BQ</t>
  </si>
  <si>
    <t>.bq .nl [d]</t>
  </si>
  <si>
    <t>Bosnia and Herzegovina</t>
  </si>
  <si>
    <t>BA</t>
  </si>
  <si>
    <t>BIH</t>
  </si>
  <si>
    <t>ISO 3166-2:BA</t>
  </si>
  <si>
    <t>.ba</t>
  </si>
  <si>
    <t>Botswana</t>
  </si>
  <si>
    <t>The Republic of Botswana</t>
  </si>
  <si>
    <t>BW</t>
  </si>
  <si>
    <t>BWA</t>
  </si>
  <si>
    <t>ISO 3166-2:BW</t>
  </si>
  <si>
    <t>.bw</t>
  </si>
  <si>
    <t>Bouvet Island</t>
  </si>
  <si>
    <t>Norway</t>
  </si>
  <si>
    <t>BV</t>
  </si>
  <si>
    <t>BVT</t>
  </si>
  <si>
    <t>ISO 3166-2:BV</t>
  </si>
  <si>
    <t>[e]</t>
  </si>
  <si>
    <t>Brazil</t>
  </si>
  <si>
    <t>The Federative Republic of Brazil</t>
  </si>
  <si>
    <t>BR</t>
  </si>
  <si>
    <t>BRA</t>
  </si>
  <si>
    <t>ISO 3166-2:BR</t>
  </si>
  <si>
    <t>.br</t>
  </si>
  <si>
    <t>British Indian Ocean Territory</t>
  </si>
  <si>
    <t>British Indian Ocean Territory (the)</t>
  </si>
  <si>
    <t>The British Indian Ocean Territory</t>
  </si>
  <si>
    <t>IO</t>
  </si>
  <si>
    <t>IOT</t>
  </si>
  <si>
    <t>ISO 3166-2:IO</t>
  </si>
  <si>
    <t>.io</t>
  </si>
  <si>
    <t>British Virgin Islands</t>
  </si>
  <si>
    <t>British Virgin Islands – See Virgin Islands (British).</t>
  </si>
  <si>
    <t>Brunei Darussalam</t>
  </si>
  <si>
    <t>Brunei Darussalam [f]</t>
  </si>
  <si>
    <t>Brunei</t>
  </si>
  <si>
    <t>The Nation of Brunei, the Abode of Peace</t>
  </si>
  <si>
    <t>BN</t>
  </si>
  <si>
    <t>BRN</t>
  </si>
  <si>
    <t>ISO 3166-2:BN</t>
  </si>
  <si>
    <t>.bn</t>
  </si>
  <si>
    <t>Bulgaria</t>
  </si>
  <si>
    <t>The Republic of Bulgaria</t>
  </si>
  <si>
    <t>BG</t>
  </si>
  <si>
    <t>BGR</t>
  </si>
  <si>
    <t>ISO 3166-2:BG</t>
  </si>
  <si>
    <t>.bg</t>
  </si>
  <si>
    <t>Burkina Faso</t>
  </si>
  <si>
    <t>BF</t>
  </si>
  <si>
    <t>BFA</t>
  </si>
  <si>
    <t>ISO 3166-2:BF</t>
  </si>
  <si>
    <t>.bf</t>
  </si>
  <si>
    <t>Myanmar</t>
  </si>
  <si>
    <t>Burma – See Myanmar.</t>
  </si>
  <si>
    <t>Burma</t>
  </si>
  <si>
    <t>See Myanmar</t>
  </si>
  <si>
    <t>MM</t>
  </si>
  <si>
    <t>MMR</t>
  </si>
  <si>
    <t>Burundi</t>
  </si>
  <si>
    <t>The Republic of Burundi</t>
  </si>
  <si>
    <t>BI</t>
  </si>
  <si>
    <t>BDI</t>
  </si>
  <si>
    <t>ISO 3166-2:BI</t>
  </si>
  <si>
    <t>.bi</t>
  </si>
  <si>
    <t>Cabo Verde</t>
  </si>
  <si>
    <t>Cabo Verde [g]</t>
  </si>
  <si>
    <t>The Republic of Cabo Verde</t>
  </si>
  <si>
    <t>CV</t>
  </si>
  <si>
    <t>CPV</t>
  </si>
  <si>
    <t>ISO 3166-2:CV</t>
  </si>
  <si>
    <t>.cv</t>
  </si>
  <si>
    <t>Cambodia</t>
  </si>
  <si>
    <t>The Kingdom of Cambodia</t>
  </si>
  <si>
    <t>KH</t>
  </si>
  <si>
    <t>KHM</t>
  </si>
  <si>
    <t>ISO 3166-2:KH</t>
  </si>
  <si>
    <t>.kh</t>
  </si>
  <si>
    <t>Cameroon</t>
  </si>
  <si>
    <t>The Republic of Cameroon</t>
  </si>
  <si>
    <t>CM</t>
  </si>
  <si>
    <t>CMR</t>
  </si>
  <si>
    <t>ISO 3166-2:CM</t>
  </si>
  <si>
    <t>.cm</t>
  </si>
  <si>
    <t>Canada</t>
  </si>
  <si>
    <t>L/M</t>
  </si>
  <si>
    <t>CA</t>
  </si>
  <si>
    <t>CAN</t>
  </si>
  <si>
    <t>ISO 3166-2:CA</t>
  </si>
  <si>
    <t>.ca</t>
  </si>
  <si>
    <t>Cape Verde</t>
  </si>
  <si>
    <t>Cape Verde – See Cabo Verde.</t>
  </si>
  <si>
    <t>The Cayman Islands</t>
  </si>
  <si>
    <t>Cayman Islands</t>
  </si>
  <si>
    <t>KY</t>
  </si>
  <si>
    <t>CYM</t>
  </si>
  <si>
    <t>ISO 3166-2:KY</t>
  </si>
  <si>
    <t>.ky</t>
  </si>
  <si>
    <t>The Central African Republic</t>
  </si>
  <si>
    <t>Central African Republic</t>
  </si>
  <si>
    <t>CF</t>
  </si>
  <si>
    <t>CAF</t>
  </si>
  <si>
    <t>ISO 3166-2:CF</t>
  </si>
  <si>
    <t>.cf</t>
  </si>
  <si>
    <t>Chad</t>
  </si>
  <si>
    <t>The Republic of Chad</t>
  </si>
  <si>
    <t>TD</t>
  </si>
  <si>
    <t>TCD</t>
  </si>
  <si>
    <t>ISO 3166-2:TD</t>
  </si>
  <si>
    <t>.td</t>
  </si>
  <si>
    <t>Chile</t>
  </si>
  <si>
    <t>The Republic of Chile</t>
  </si>
  <si>
    <t>CL</t>
  </si>
  <si>
    <t>CHL</t>
  </si>
  <si>
    <t>ISO 3166-2:CL</t>
  </si>
  <si>
    <t>.cl</t>
  </si>
  <si>
    <t>China</t>
  </si>
  <si>
    <t>The People's Republic of China</t>
  </si>
  <si>
    <t>CN</t>
  </si>
  <si>
    <t>CHN</t>
  </si>
  <si>
    <t>ISO 3166-2:CN</t>
  </si>
  <si>
    <t>.cn</t>
  </si>
  <si>
    <t>Christmas Island</t>
  </si>
  <si>
    <t>The Territory of Christmas Island</t>
  </si>
  <si>
    <t>CX</t>
  </si>
  <si>
    <t>CXR</t>
  </si>
  <si>
    <t>ISO 3166-2:CX</t>
  </si>
  <si>
    <t>.cx</t>
  </si>
  <si>
    <t>The Cocos Islands</t>
  </si>
  <si>
    <t>Cocos Islands</t>
  </si>
  <si>
    <t>The Territory of Cocos (Keeling) Islands</t>
  </si>
  <si>
    <t>CC</t>
  </si>
  <si>
    <t>CCK</t>
  </si>
  <si>
    <t>ISO 3166-2:CC</t>
  </si>
  <si>
    <t>.cc</t>
  </si>
  <si>
    <t>Colombia</t>
  </si>
  <si>
    <t>The Republic of Colombia</t>
  </si>
  <si>
    <t>CO</t>
  </si>
  <si>
    <t>COL</t>
  </si>
  <si>
    <t>ISO 3166-2:CO</t>
  </si>
  <si>
    <t>.co</t>
  </si>
  <si>
    <t>Comoros</t>
  </si>
  <si>
    <t>Comoros (the)</t>
  </si>
  <si>
    <t>The Union of the Comoros</t>
  </si>
  <si>
    <t>KM</t>
  </si>
  <si>
    <t>COM</t>
  </si>
  <si>
    <t>ISO 3166-2:KM</t>
  </si>
  <si>
    <t>.km</t>
  </si>
  <si>
    <t>The Democratic Republic of the Congo</t>
  </si>
  <si>
    <t>Congo the Democratic Republic of the</t>
  </si>
  <si>
    <t>Democratic Republic of Congo</t>
  </si>
  <si>
    <t>Democratic Republic of the Congo</t>
  </si>
  <si>
    <t>CD</t>
  </si>
  <si>
    <t>COD</t>
  </si>
  <si>
    <t>ISO 3166-2:CD</t>
  </si>
  <si>
    <t>.cd</t>
  </si>
  <si>
    <t>Republic of Congo</t>
  </si>
  <si>
    <t>Congo (the) [h]</t>
  </si>
  <si>
    <t>Congo</t>
  </si>
  <si>
    <t>Republic of the Congo</t>
  </si>
  <si>
    <t>The Republic of the Congo</t>
  </si>
  <si>
    <t>CG</t>
  </si>
  <si>
    <t>COG</t>
  </si>
  <si>
    <t>ISO 3166-2:CG</t>
  </si>
  <si>
    <t>.cg</t>
  </si>
  <si>
    <t>The Cook Islands</t>
  </si>
  <si>
    <t>Cook Islands</t>
  </si>
  <si>
    <t>New Zealand</t>
  </si>
  <si>
    <t>CK</t>
  </si>
  <si>
    <t>COK</t>
  </si>
  <si>
    <t>ISO 3166-2:CK</t>
  </si>
  <si>
    <t>.ck</t>
  </si>
  <si>
    <t>Costa Rica</t>
  </si>
  <si>
    <t>The Republic of Costa Rica</t>
  </si>
  <si>
    <t>CR</t>
  </si>
  <si>
    <t>CRI</t>
  </si>
  <si>
    <t>ISO 3166-2:CR</t>
  </si>
  <si>
    <t>.cr</t>
  </si>
  <si>
    <t>Côte d'Ivoire</t>
  </si>
  <si>
    <t>Côte d'Ivoire [i]</t>
  </si>
  <si>
    <t>CÃ´te d'Ivoire</t>
  </si>
  <si>
    <t>Cote D'ivoire</t>
  </si>
  <si>
    <t>Cote d' Ivoire</t>
  </si>
  <si>
    <t>The Republic of Côte d'Ivoire</t>
  </si>
  <si>
    <t>CI</t>
  </si>
  <si>
    <t>CIV</t>
  </si>
  <si>
    <t>ISO 3166-2:CI</t>
  </si>
  <si>
    <t>.ci</t>
  </si>
  <si>
    <t>Croatia</t>
  </si>
  <si>
    <t>The Republic of Croatia</t>
  </si>
  <si>
    <t>HR</t>
  </si>
  <si>
    <t>HRV</t>
  </si>
  <si>
    <t>ISO 3166-2:HR</t>
  </si>
  <si>
    <t>.hr</t>
  </si>
  <si>
    <t>Cuba</t>
  </si>
  <si>
    <t>The Republic of Cuba</t>
  </si>
  <si>
    <t>CU</t>
  </si>
  <si>
    <t>CUB</t>
  </si>
  <si>
    <t>ISO 3166-2:CU</t>
  </si>
  <si>
    <t>.cu</t>
  </si>
  <si>
    <t>Curaçao</t>
  </si>
  <si>
    <t>Curacao</t>
  </si>
  <si>
    <t>The Country of Curaçao</t>
  </si>
  <si>
    <t>CW</t>
  </si>
  <si>
    <t>CUW</t>
  </si>
  <si>
    <t>ISO 3166-2:CW</t>
  </si>
  <si>
    <t>.cw</t>
  </si>
  <si>
    <t>Cyprus</t>
  </si>
  <si>
    <t>Republic of Cyprus</t>
  </si>
  <si>
    <t>M/H</t>
  </si>
  <si>
    <t>The Republic of Cyprus</t>
  </si>
  <si>
    <t>CY</t>
  </si>
  <si>
    <t>CYP</t>
  </si>
  <si>
    <t>ISO 3166-2:CY</t>
  </si>
  <si>
    <t>.cy</t>
  </si>
  <si>
    <t>The Czech Republic</t>
  </si>
  <si>
    <t>Czechia</t>
  </si>
  <si>
    <t>Czech Republic</t>
  </si>
  <si>
    <t>CZ</t>
  </si>
  <si>
    <t>CZE</t>
  </si>
  <si>
    <t>ISO 3166-2:CZ</t>
  </si>
  <si>
    <t>.cz</t>
  </si>
  <si>
    <t>Denmark</t>
  </si>
  <si>
    <t>The Kingdom of Denmark</t>
  </si>
  <si>
    <t>DK</t>
  </si>
  <si>
    <t>DNK</t>
  </si>
  <si>
    <t>ISO 3166-2:DK</t>
  </si>
  <si>
    <t>.dk</t>
  </si>
  <si>
    <t>Djibouti</t>
  </si>
  <si>
    <t>The Republic of Djibouti</t>
  </si>
  <si>
    <t>DJ</t>
  </si>
  <si>
    <t>DJI</t>
  </si>
  <si>
    <t>ISO 3166-2:DJ</t>
  </si>
  <si>
    <t>.dj</t>
  </si>
  <si>
    <t>Dominica</t>
  </si>
  <si>
    <t>The Commonwealth of Dominica</t>
  </si>
  <si>
    <t>DM</t>
  </si>
  <si>
    <t>DMA</t>
  </si>
  <si>
    <t>ISO 3166-2:DM</t>
  </si>
  <si>
    <t>.dm</t>
  </si>
  <si>
    <t>The Dominican Republic</t>
  </si>
  <si>
    <t>Dominican Republic</t>
  </si>
  <si>
    <t>DO</t>
  </si>
  <si>
    <t>DOM</t>
  </si>
  <si>
    <t>ISO 3166-2:DO</t>
  </si>
  <si>
    <t>.do</t>
  </si>
  <si>
    <t>Ecuador</t>
  </si>
  <si>
    <t>The Republic of Ecuador</t>
  </si>
  <si>
    <t>EC</t>
  </si>
  <si>
    <t>ECU</t>
  </si>
  <si>
    <t>ISO 3166-2:EC</t>
  </si>
  <si>
    <t>.ec</t>
  </si>
  <si>
    <t>Egypt</t>
  </si>
  <si>
    <t>The Arab Republic of Egypt</t>
  </si>
  <si>
    <t>EG</t>
  </si>
  <si>
    <t>EGY</t>
  </si>
  <si>
    <t>ISO 3166-2:EG</t>
  </si>
  <si>
    <t>.eg</t>
  </si>
  <si>
    <t>El Salvador</t>
  </si>
  <si>
    <t>The Republic of El Salvador</t>
  </si>
  <si>
    <t>SV</t>
  </si>
  <si>
    <t>SLV</t>
  </si>
  <si>
    <t>ISO 3166-2:SV</t>
  </si>
  <si>
    <t>.sv</t>
  </si>
  <si>
    <t>Equatorial Guinea</t>
  </si>
  <si>
    <t>The Republic of Equatorial Guinea</t>
  </si>
  <si>
    <t>GQ</t>
  </si>
  <si>
    <t>GNQ</t>
  </si>
  <si>
    <t>ISO 3166-2:GQ</t>
  </si>
  <si>
    <t>.gq</t>
  </si>
  <si>
    <t>Eritrea</t>
  </si>
  <si>
    <t>The State of Eritrea</t>
  </si>
  <si>
    <t>ER</t>
  </si>
  <si>
    <t>ERI</t>
  </si>
  <si>
    <t>ISO 3166-2:ER</t>
  </si>
  <si>
    <t>.er</t>
  </si>
  <si>
    <t>Estonia</t>
  </si>
  <si>
    <t>The Republic of Estonia</t>
  </si>
  <si>
    <t>EE</t>
  </si>
  <si>
    <t>EST</t>
  </si>
  <si>
    <t>ISO 3166-2:EE</t>
  </si>
  <si>
    <t>.ee</t>
  </si>
  <si>
    <t>Eswatini</t>
  </si>
  <si>
    <t>The Kingdom of Eswatini</t>
  </si>
  <si>
    <t>SZ</t>
  </si>
  <si>
    <t>SWZ</t>
  </si>
  <si>
    <t>ISO 3166-2:SZ</t>
  </si>
  <si>
    <t>.sz</t>
  </si>
  <si>
    <t>Ethiopia</t>
  </si>
  <si>
    <t>The Federal Democratic Republic of Ethiopia</t>
  </si>
  <si>
    <t>ET</t>
  </si>
  <si>
    <t>ETH</t>
  </si>
  <si>
    <t>ISO 3166-2:ET</t>
  </si>
  <si>
    <t>.et</t>
  </si>
  <si>
    <t>The Falkland Islands</t>
  </si>
  <si>
    <t>Falkland Islands</t>
  </si>
  <si>
    <t>FK</t>
  </si>
  <si>
    <t>FLK</t>
  </si>
  <si>
    <t>ISO 3166-2:FK</t>
  </si>
  <si>
    <t>.fk</t>
  </si>
  <si>
    <t>The Faroe Islands</t>
  </si>
  <si>
    <t>Faroe Islands</t>
  </si>
  <si>
    <t>FO</t>
  </si>
  <si>
    <t>FRO</t>
  </si>
  <si>
    <t>ISO 3166-2:FO</t>
  </si>
  <si>
    <t>.fo</t>
  </si>
  <si>
    <t>Fiji</t>
  </si>
  <si>
    <t>The Republic of Fiji</t>
  </si>
  <si>
    <t>FJ</t>
  </si>
  <si>
    <t>FJI</t>
  </si>
  <si>
    <t>ISO 3166-2:FJ</t>
  </si>
  <si>
    <t>.fj</t>
  </si>
  <si>
    <t>The Republic of Finland</t>
  </si>
  <si>
    <t>FI</t>
  </si>
  <si>
    <t>FIN</t>
  </si>
  <si>
    <t>ISO 3166-2:FI</t>
  </si>
  <si>
    <t>.fi</t>
  </si>
  <si>
    <t>France</t>
  </si>
  <si>
    <t>The French Republic</t>
  </si>
  <si>
    <t>FR</t>
  </si>
  <si>
    <t>FRA</t>
  </si>
  <si>
    <t>ISO 3166-2:FR</t>
  </si>
  <si>
    <t>.fr</t>
  </si>
  <si>
    <t>French Guiana</t>
  </si>
  <si>
    <t>Guyane</t>
  </si>
  <si>
    <t>GF</t>
  </si>
  <si>
    <t>GUF</t>
  </si>
  <si>
    <t>ISO 3166-2:GF</t>
  </si>
  <si>
    <t>.gf</t>
  </si>
  <si>
    <t>French Polynesia</t>
  </si>
  <si>
    <t>PF</t>
  </si>
  <si>
    <t>PYF</t>
  </si>
  <si>
    <t>ISO 3166-2:PF</t>
  </si>
  <si>
    <t>.pf</t>
  </si>
  <si>
    <t>French Southern Territories</t>
  </si>
  <si>
    <t xml:space="preserve">The French Southern Territories </t>
  </si>
  <si>
    <t>The French Southern and Antarctic Lands</t>
  </si>
  <si>
    <t>TF</t>
  </si>
  <si>
    <t>ATF</t>
  </si>
  <si>
    <t>ISO 3166-2:TF</t>
  </si>
  <si>
    <t>.tf</t>
  </si>
  <si>
    <t>Gabon</t>
  </si>
  <si>
    <t>The Gabonese Republic</t>
  </si>
  <si>
    <t>GA</t>
  </si>
  <si>
    <t>GAB</t>
  </si>
  <si>
    <t>ISO 3166-2:GA</t>
  </si>
  <si>
    <t>.ga</t>
  </si>
  <si>
    <t>Gambia</t>
  </si>
  <si>
    <t>The Gambia</t>
  </si>
  <si>
    <t>The Republic of The Gambia</t>
  </si>
  <si>
    <t>GM</t>
  </si>
  <si>
    <t>GMB</t>
  </si>
  <si>
    <t>ISO 3166-2:GM</t>
  </si>
  <si>
    <t>.gm</t>
  </si>
  <si>
    <t>Georgia</t>
  </si>
  <si>
    <t>GE</t>
  </si>
  <si>
    <t>GEO</t>
  </si>
  <si>
    <t>ISO 3166-2:GE</t>
  </si>
  <si>
    <t>.ge</t>
  </si>
  <si>
    <t>Germany</t>
  </si>
  <si>
    <t>The Federal Republic of Germany</t>
  </si>
  <si>
    <t>DE</t>
  </si>
  <si>
    <t>DEU</t>
  </si>
  <si>
    <t>ISO 3166-2:DE</t>
  </si>
  <si>
    <t>.de</t>
  </si>
  <si>
    <t>Ghana</t>
  </si>
  <si>
    <t>The Republic of Ghana</t>
  </si>
  <si>
    <t>GH</t>
  </si>
  <si>
    <t>GHA</t>
  </si>
  <si>
    <t>ISO 3166-2:GH</t>
  </si>
  <si>
    <t>.gh</t>
  </si>
  <si>
    <t>Gibraltar</t>
  </si>
  <si>
    <t>GI</t>
  </si>
  <si>
    <t>GIB</t>
  </si>
  <si>
    <t>ISO 3166-2:GI</t>
  </si>
  <si>
    <t>.gi</t>
  </si>
  <si>
    <t>Greece</t>
  </si>
  <si>
    <t>The Hellenic Republic</t>
  </si>
  <si>
    <t>GR</t>
  </si>
  <si>
    <t>GRC</t>
  </si>
  <si>
    <t>ISO 3166-2:GR</t>
  </si>
  <si>
    <t>.gr</t>
  </si>
  <si>
    <t>Greenland</t>
  </si>
  <si>
    <t>Kalaallit Nunaat</t>
  </si>
  <si>
    <t>GL</t>
  </si>
  <si>
    <t>GRL</t>
  </si>
  <si>
    <t>ISO 3166-2:GL</t>
  </si>
  <si>
    <t>.gl</t>
  </si>
  <si>
    <t>Grenada</t>
  </si>
  <si>
    <t>GD</t>
  </si>
  <si>
    <t>GRD</t>
  </si>
  <si>
    <t>ISO 3166-2:GD</t>
  </si>
  <si>
    <t>.gd</t>
  </si>
  <si>
    <t>Guadeloupe</t>
  </si>
  <si>
    <t>GP</t>
  </si>
  <si>
    <t>GLP</t>
  </si>
  <si>
    <t>ISO 3166-2:GP</t>
  </si>
  <si>
    <t>.gp</t>
  </si>
  <si>
    <t>Guam</t>
  </si>
  <si>
    <t>The Territory of Guam</t>
  </si>
  <si>
    <t>GU</t>
  </si>
  <si>
    <t>GUM</t>
  </si>
  <si>
    <t>ISO 3166-2:GU</t>
  </si>
  <si>
    <t>.gu</t>
  </si>
  <si>
    <t>Guatemala</t>
  </si>
  <si>
    <t>The Republic of Guatemala</t>
  </si>
  <si>
    <t>GT</t>
  </si>
  <si>
    <t>GTM</t>
  </si>
  <si>
    <t>ISO 3166-2:GT</t>
  </si>
  <si>
    <t>.gt</t>
  </si>
  <si>
    <t>Guernsey</t>
  </si>
  <si>
    <t>The Bailiwick of Guernsey</t>
  </si>
  <si>
    <t>British Crown</t>
  </si>
  <si>
    <t>GG</t>
  </si>
  <si>
    <t>GGY</t>
  </si>
  <si>
    <t>ISO 3166-2:GG</t>
  </si>
  <si>
    <t>.gg</t>
  </si>
  <si>
    <t>Guinea</t>
  </si>
  <si>
    <t>The Republic of Guinea</t>
  </si>
  <si>
    <t>GN</t>
  </si>
  <si>
    <t>GIN</t>
  </si>
  <si>
    <t>ISO 3166-2:GN</t>
  </si>
  <si>
    <t>.gn</t>
  </si>
  <si>
    <t>Guinea-Bissau</t>
  </si>
  <si>
    <t>The Republic of Guinea-Bissau</t>
  </si>
  <si>
    <t>GW</t>
  </si>
  <si>
    <t>GNB</t>
  </si>
  <si>
    <t>ISO 3166-2:GW</t>
  </si>
  <si>
    <t>.gw</t>
  </si>
  <si>
    <t>Guyana</t>
  </si>
  <si>
    <t>The Co-operative Republic of Guyana</t>
  </si>
  <si>
    <t>GY</t>
  </si>
  <si>
    <t>GUY</t>
  </si>
  <si>
    <t>ISO 3166-2:GY</t>
  </si>
  <si>
    <t>.gy</t>
  </si>
  <si>
    <t>Haiti</t>
  </si>
  <si>
    <t>The Republic of Haiti</t>
  </si>
  <si>
    <t>HT</t>
  </si>
  <si>
    <t>HTI</t>
  </si>
  <si>
    <t>ISO 3166-2:HT</t>
  </si>
  <si>
    <t>.ht</t>
  </si>
  <si>
    <t>Heard Island and McDonald Islands</t>
  </si>
  <si>
    <t>The Territory of Heard Island and McDonald Islands</t>
  </si>
  <si>
    <t>HM</t>
  </si>
  <si>
    <t>HMD</t>
  </si>
  <si>
    <t>ISO 3166-2:HM</t>
  </si>
  <si>
    <t>.hm</t>
  </si>
  <si>
    <t>Holy See</t>
  </si>
  <si>
    <t>The Holy See</t>
  </si>
  <si>
    <t>UN observer state</t>
  </si>
  <si>
    <t>VA</t>
  </si>
  <si>
    <t>VAT</t>
  </si>
  <si>
    <t>ISO 3166-2:VA</t>
  </si>
  <si>
    <t>.va</t>
  </si>
  <si>
    <t>Honduras</t>
  </si>
  <si>
    <t>The Republic of Honduras</t>
  </si>
  <si>
    <t>HN</t>
  </si>
  <si>
    <t>HND</t>
  </si>
  <si>
    <t>ISO 3166-2:HN</t>
  </si>
  <si>
    <t>.hn</t>
  </si>
  <si>
    <t>Hong Kong</t>
  </si>
  <si>
    <t>Hong Kong, China</t>
  </si>
  <si>
    <t>Hong Kong SAR, China</t>
  </si>
  <si>
    <t>The Hong Kong Special Administrative Region of China[10]</t>
  </si>
  <si>
    <t>HK</t>
  </si>
  <si>
    <t>HKG</t>
  </si>
  <si>
    <t>ISO 3166-2:HK</t>
  </si>
  <si>
    <t>.hk</t>
  </si>
  <si>
    <t>Hungary</t>
  </si>
  <si>
    <t>HU</t>
  </si>
  <si>
    <t>HUN</t>
  </si>
  <si>
    <t>ISO 3166-2:HU</t>
  </si>
  <si>
    <t>.hu</t>
  </si>
  <si>
    <t>Iceland</t>
  </si>
  <si>
    <t>IS</t>
  </si>
  <si>
    <t>ISL</t>
  </si>
  <si>
    <t>ISO 3166-2:IS</t>
  </si>
  <si>
    <t>.is</t>
  </si>
  <si>
    <t>India</t>
  </si>
  <si>
    <t>The Republic of India</t>
  </si>
  <si>
    <t>IN</t>
  </si>
  <si>
    <t>IND</t>
  </si>
  <si>
    <t>ISO 3166-2:IN</t>
  </si>
  <si>
    <t>.in</t>
  </si>
  <si>
    <t>Indonesia</t>
  </si>
  <si>
    <t>The Republic of Indonesia</t>
  </si>
  <si>
    <t>ID</t>
  </si>
  <si>
    <t>IDN</t>
  </si>
  <si>
    <t>ISO 3166-2:ID</t>
  </si>
  <si>
    <t>.id</t>
  </si>
  <si>
    <t xml:space="preserve">Iran </t>
  </si>
  <si>
    <t>Iran, Islamic Republic of</t>
  </si>
  <si>
    <t>iran</t>
  </si>
  <si>
    <t>The Islamic Republic of Iran</t>
  </si>
  <si>
    <t>IR</t>
  </si>
  <si>
    <t>IRN</t>
  </si>
  <si>
    <t>ISO 3166-2:IR</t>
  </si>
  <si>
    <t>.ir</t>
  </si>
  <si>
    <t>Iraq</t>
  </si>
  <si>
    <t>The Republic of Iraq</t>
  </si>
  <si>
    <t>IQ</t>
  </si>
  <si>
    <t>IRQ</t>
  </si>
  <si>
    <t>ISO 3166-2:IQ</t>
  </si>
  <si>
    <t>.iq</t>
  </si>
  <si>
    <t>Ireland</t>
  </si>
  <si>
    <t>IE</t>
  </si>
  <si>
    <t>IRL</t>
  </si>
  <si>
    <t>ISO 3166-2:IE</t>
  </si>
  <si>
    <t>.ie</t>
  </si>
  <si>
    <t>Isle of Man</t>
  </si>
  <si>
    <t>The Isle of Man</t>
  </si>
  <si>
    <t>IM</t>
  </si>
  <si>
    <t>IMN</t>
  </si>
  <si>
    <t>ISO 3166-2:IM</t>
  </si>
  <si>
    <t>.im</t>
  </si>
  <si>
    <t>Israel</t>
  </si>
  <si>
    <t>The State of Israel</t>
  </si>
  <si>
    <t>IL</t>
  </si>
  <si>
    <t>ISR</t>
  </si>
  <si>
    <t>ISO 3166-2:IL</t>
  </si>
  <si>
    <t>.il</t>
  </si>
  <si>
    <t>Italy</t>
  </si>
  <si>
    <t>The Italian Republic</t>
  </si>
  <si>
    <t>IT</t>
  </si>
  <si>
    <t>ITA</t>
  </si>
  <si>
    <t>ISO 3166-2:IT</t>
  </si>
  <si>
    <t>.it</t>
  </si>
  <si>
    <t>Jamaica</t>
  </si>
  <si>
    <t>JM</t>
  </si>
  <si>
    <t>JAM</t>
  </si>
  <si>
    <t>ISO 3166-2:JM</t>
  </si>
  <si>
    <t>.jm</t>
  </si>
  <si>
    <t>Japan</t>
  </si>
  <si>
    <t>JP</t>
  </si>
  <si>
    <t>JPN</t>
  </si>
  <si>
    <t>ISO 3166-2:JP</t>
  </si>
  <si>
    <t>.jp</t>
  </si>
  <si>
    <t>Jersey</t>
  </si>
  <si>
    <t>The Bailiwick of Jersey</t>
  </si>
  <si>
    <t>JE</t>
  </si>
  <si>
    <t>JEY</t>
  </si>
  <si>
    <t>ISO 3166-2:JE</t>
  </si>
  <si>
    <t>.je</t>
  </si>
  <si>
    <t>Jordan</t>
  </si>
  <si>
    <t>The Hashemite Kingdom of Jordan</t>
  </si>
  <si>
    <t>JO</t>
  </si>
  <si>
    <t>JOR</t>
  </si>
  <si>
    <t>ISO 3166-2:JO</t>
  </si>
  <si>
    <t>.jo</t>
  </si>
  <si>
    <t>Kazakhstan</t>
  </si>
  <si>
    <t>The Republic of Kazakhstan</t>
  </si>
  <si>
    <t>KZ</t>
  </si>
  <si>
    <t>KAZ</t>
  </si>
  <si>
    <t>ISO 3166-2:KZ</t>
  </si>
  <si>
    <t>.kz</t>
  </si>
  <si>
    <t>Kenya</t>
  </si>
  <si>
    <t>The Republic of Kenya</t>
  </si>
  <si>
    <t>KE</t>
  </si>
  <si>
    <t>KEN</t>
  </si>
  <si>
    <t>ISO 3166-2:KE</t>
  </si>
  <si>
    <t>.ke</t>
  </si>
  <si>
    <t>Kiribati</t>
  </si>
  <si>
    <t>The Republic of Kiribati</t>
  </si>
  <si>
    <t>KI</t>
  </si>
  <si>
    <t>KIR</t>
  </si>
  <si>
    <t>ISO 3166-2:KI</t>
  </si>
  <si>
    <t>.ki</t>
  </si>
  <si>
    <t>North Korea</t>
  </si>
  <si>
    <t>the Democratic People's Republic of Korea</t>
  </si>
  <si>
    <t>Democratic People's Republic of Korea</t>
  </si>
  <si>
    <t>The Democratic People's Republic of Korea</t>
  </si>
  <si>
    <t>KP</t>
  </si>
  <si>
    <t>PRK</t>
  </si>
  <si>
    <t>ISO 3166-2:KP</t>
  </si>
  <si>
    <t>.kp</t>
  </si>
  <si>
    <t>South Korea</t>
  </si>
  <si>
    <t>The Republic of Korea</t>
  </si>
  <si>
    <t>Korea</t>
  </si>
  <si>
    <t>Korea, South</t>
  </si>
  <si>
    <t>KR</t>
  </si>
  <si>
    <t>KOR</t>
  </si>
  <si>
    <t>ISO 3166-2:KR</t>
  </si>
  <si>
    <t>.kr</t>
  </si>
  <si>
    <t>Kuwait</t>
  </si>
  <si>
    <t>The State of Kuwait</t>
  </si>
  <si>
    <t>KW</t>
  </si>
  <si>
    <t>KWT</t>
  </si>
  <si>
    <t>ISO 3166-2:KW</t>
  </si>
  <si>
    <t>.kw</t>
  </si>
  <si>
    <t>Kyrgyzstan</t>
  </si>
  <si>
    <t>Kyrgyz Republic</t>
  </si>
  <si>
    <t>The Kyrgyz Republic</t>
  </si>
  <si>
    <t>KG</t>
  </si>
  <si>
    <t>KGZ</t>
  </si>
  <si>
    <t>ISO 3166-2:KG</t>
  </si>
  <si>
    <t>.kg</t>
  </si>
  <si>
    <t>Lao People's Democratic Republic</t>
  </si>
  <si>
    <t>Lao People's Democratic Republic (the) [r]</t>
  </si>
  <si>
    <t>The Lao People's Democratic Republic</t>
  </si>
  <si>
    <t>Laos</t>
  </si>
  <si>
    <t>LA</t>
  </si>
  <si>
    <t>LAO</t>
  </si>
  <si>
    <t>ISO 3166-2:LA</t>
  </si>
  <si>
    <t>.la</t>
  </si>
  <si>
    <t>Latvia</t>
  </si>
  <si>
    <t>The Republic of Latvia</t>
  </si>
  <si>
    <t>LV</t>
  </si>
  <si>
    <t>LVA</t>
  </si>
  <si>
    <t>ISO 3166-2:LV</t>
  </si>
  <si>
    <t>.lv</t>
  </si>
  <si>
    <t>Lebanon</t>
  </si>
  <si>
    <t>The Lebanese Republic</t>
  </si>
  <si>
    <t>LB</t>
  </si>
  <si>
    <t>LBN</t>
  </si>
  <si>
    <t>ISO 3166-2:LB</t>
  </si>
  <si>
    <t>.lb</t>
  </si>
  <si>
    <t>Lesotho</t>
  </si>
  <si>
    <t>The Kingdom of Lesotho</t>
  </si>
  <si>
    <t>LS</t>
  </si>
  <si>
    <t>LSO</t>
  </si>
  <si>
    <t>ISO 3166-2:LS</t>
  </si>
  <si>
    <t>.ls</t>
  </si>
  <si>
    <t>Liberia</t>
  </si>
  <si>
    <t>The Republic of Liberia</t>
  </si>
  <si>
    <t>LR</t>
  </si>
  <si>
    <t>LBR</t>
  </si>
  <si>
    <t>ISO 3166-2:LR</t>
  </si>
  <si>
    <t>.lr</t>
  </si>
  <si>
    <t>Libya</t>
  </si>
  <si>
    <t>The State of Libya</t>
  </si>
  <si>
    <t>LY</t>
  </si>
  <si>
    <t>LBY</t>
  </si>
  <si>
    <t>ISO 3166-2:LY</t>
  </si>
  <si>
    <t>.ly</t>
  </si>
  <si>
    <t>Liechtenstein</t>
  </si>
  <si>
    <t>The Principality of Liechtenstein</t>
  </si>
  <si>
    <t>LI</t>
  </si>
  <si>
    <t>LIE</t>
  </si>
  <si>
    <t>ISO 3166-2:LI</t>
  </si>
  <si>
    <t>.li</t>
  </si>
  <si>
    <t>Lithuania</t>
  </si>
  <si>
    <t>The Republic of Lithuania</t>
  </si>
  <si>
    <t>LT</t>
  </si>
  <si>
    <t>LTU</t>
  </si>
  <si>
    <t>ISO 3166-2:LT</t>
  </si>
  <si>
    <t>.lt</t>
  </si>
  <si>
    <t>Luxembourg</t>
  </si>
  <si>
    <t>The Grand Duchy of Luxembourg</t>
  </si>
  <si>
    <t>LU</t>
  </si>
  <si>
    <t>LUX</t>
  </si>
  <si>
    <t>ISO 3166-2:LU</t>
  </si>
  <si>
    <t>.lu</t>
  </si>
  <si>
    <t>Macao</t>
  </si>
  <si>
    <t>Macao SAR, China</t>
  </si>
  <si>
    <t>The Macao Special Administrative Region of China[11]</t>
  </si>
  <si>
    <t>MO</t>
  </si>
  <si>
    <t>MAC</t>
  </si>
  <si>
    <t>ISO 3166-2:MO</t>
  </si>
  <si>
    <t>.mo</t>
  </si>
  <si>
    <t>Madagascar</t>
  </si>
  <si>
    <t>The Republic of Madagascar</t>
  </si>
  <si>
    <t>MG</t>
  </si>
  <si>
    <t>MDG</t>
  </si>
  <si>
    <t>ISO 3166-2:MG</t>
  </si>
  <si>
    <t>.mg</t>
  </si>
  <si>
    <t>Malawi</t>
  </si>
  <si>
    <t>The Republic of Malawi</t>
  </si>
  <si>
    <t>MW</t>
  </si>
  <si>
    <t>MWI</t>
  </si>
  <si>
    <t>ISO 3166-2:MW</t>
  </si>
  <si>
    <t>.mw</t>
  </si>
  <si>
    <t>Malaysia</t>
  </si>
  <si>
    <t>MY</t>
  </si>
  <si>
    <t>MYS</t>
  </si>
  <si>
    <t>ISO 3166-2:MY</t>
  </si>
  <si>
    <t>.my</t>
  </si>
  <si>
    <t>Maldives</t>
  </si>
  <si>
    <t>The Republic of Maldives</t>
  </si>
  <si>
    <t>MV</t>
  </si>
  <si>
    <t>MDV</t>
  </si>
  <si>
    <t>ISO 3166-2:MV</t>
  </si>
  <si>
    <t>.mv</t>
  </si>
  <si>
    <t>Mali</t>
  </si>
  <si>
    <t>The Republic of Mali</t>
  </si>
  <si>
    <t>ML</t>
  </si>
  <si>
    <t>MLI</t>
  </si>
  <si>
    <t>ISO 3166-2:ML</t>
  </si>
  <si>
    <t>.ml</t>
  </si>
  <si>
    <t>Malta</t>
  </si>
  <si>
    <t>The Republic of Malta</t>
  </si>
  <si>
    <t>MT</t>
  </si>
  <si>
    <t>MLT</t>
  </si>
  <si>
    <t>ISO 3166-2:MT</t>
  </si>
  <si>
    <t>.mt</t>
  </si>
  <si>
    <t>Marshall Islands</t>
  </si>
  <si>
    <t>The Marshall Islands</t>
  </si>
  <si>
    <t>The Republic of the Marshall Islands</t>
  </si>
  <si>
    <t>MH</t>
  </si>
  <si>
    <t>MHL</t>
  </si>
  <si>
    <t>ISO 3166-2:MH</t>
  </si>
  <si>
    <t>.mh</t>
  </si>
  <si>
    <t>Martinique</t>
  </si>
  <si>
    <t>MQ</t>
  </si>
  <si>
    <t>MTQ</t>
  </si>
  <si>
    <t>ISO 3166-2:MQ</t>
  </si>
  <si>
    <t>.mq</t>
  </si>
  <si>
    <t>Mauritania</t>
  </si>
  <si>
    <t>The Islamic Republic of Mauritania</t>
  </si>
  <si>
    <t>MR</t>
  </si>
  <si>
    <t>MRT</t>
  </si>
  <si>
    <t>ISO 3166-2:MR</t>
  </si>
  <si>
    <t>.mr</t>
  </si>
  <si>
    <t>Mauritius</t>
  </si>
  <si>
    <t>The Republic of Mauritius</t>
  </si>
  <si>
    <t>MU</t>
  </si>
  <si>
    <t>MUS</t>
  </si>
  <si>
    <t>ISO 3166-2:MU</t>
  </si>
  <si>
    <t>.mu</t>
  </si>
  <si>
    <t>Mayotte</t>
  </si>
  <si>
    <t>The Department of Mayotte</t>
  </si>
  <si>
    <t>YT</t>
  </si>
  <si>
    <t>MYT</t>
  </si>
  <si>
    <t>ISO 3166-2:YT</t>
  </si>
  <si>
    <t>.yt</t>
  </si>
  <si>
    <t>Mexico</t>
  </si>
  <si>
    <t>The United Mexican States</t>
  </si>
  <si>
    <t>MX</t>
  </si>
  <si>
    <t>MEX</t>
  </si>
  <si>
    <t>ISO 3166-2:MX</t>
  </si>
  <si>
    <t>.mx</t>
  </si>
  <si>
    <t>Micronesia</t>
  </si>
  <si>
    <t>Federated States of Micronesia</t>
  </si>
  <si>
    <t>The Federated States of Micronesia</t>
  </si>
  <si>
    <t>FM</t>
  </si>
  <si>
    <t>FSM</t>
  </si>
  <si>
    <t>ISO 3166-2:FM</t>
  </si>
  <si>
    <t>.fm</t>
  </si>
  <si>
    <t>Moldova</t>
  </si>
  <si>
    <t xml:space="preserve">Moldova </t>
  </si>
  <si>
    <t xml:space="preserve">the Republic of Moldova </t>
  </si>
  <si>
    <t>The Republic of Moldova</t>
  </si>
  <si>
    <t>MD</t>
  </si>
  <si>
    <t>MDA</t>
  </si>
  <si>
    <t>ISO 3166-2:MD</t>
  </si>
  <si>
    <t>.md</t>
  </si>
  <si>
    <t>Monaco</t>
  </si>
  <si>
    <t>The Principality of Monaco</t>
  </si>
  <si>
    <t>MC</t>
  </si>
  <si>
    <t>MCO</t>
  </si>
  <si>
    <t>ISO 3166-2:MC</t>
  </si>
  <si>
    <t>.mc</t>
  </si>
  <si>
    <t>Mongolia</t>
  </si>
  <si>
    <t>MN</t>
  </si>
  <si>
    <t>MNG</t>
  </si>
  <si>
    <t>ISO 3166-2:MN</t>
  </si>
  <si>
    <t>.mn</t>
  </si>
  <si>
    <t>Montenegro</t>
  </si>
  <si>
    <t>ME</t>
  </si>
  <si>
    <t>MNE</t>
  </si>
  <si>
    <t>ISO 3166-2:ME</t>
  </si>
  <si>
    <t>.me</t>
  </si>
  <si>
    <t>Montserrat</t>
  </si>
  <si>
    <t>MS</t>
  </si>
  <si>
    <t>MSR</t>
  </si>
  <si>
    <t>ISO 3166-2:MS</t>
  </si>
  <si>
    <t>.ms</t>
  </si>
  <si>
    <t>Morocco</t>
  </si>
  <si>
    <t>The Kingdom of Morocco</t>
  </si>
  <si>
    <t>MA</t>
  </si>
  <si>
    <t>MAR</t>
  </si>
  <si>
    <t>ISO 3166-2:MA</t>
  </si>
  <si>
    <t>.ma</t>
  </si>
  <si>
    <t>Mozambique</t>
  </si>
  <si>
    <t>The Republic of Mozambique</t>
  </si>
  <si>
    <t>MZ</t>
  </si>
  <si>
    <t>MOZ</t>
  </si>
  <si>
    <t>ISO 3166-2:MZ</t>
  </si>
  <si>
    <t>.mz</t>
  </si>
  <si>
    <t>Namibia</t>
  </si>
  <si>
    <t>The Republic of Namibia</t>
  </si>
  <si>
    <t>NAM</t>
  </si>
  <si>
    <t>ISO 3166-2:NA</t>
  </si>
  <si>
    <t>.na</t>
  </si>
  <si>
    <t>Nauru</t>
  </si>
  <si>
    <t>The Republic of Nauru</t>
  </si>
  <si>
    <t>NR</t>
  </si>
  <si>
    <t>NRU</t>
  </si>
  <si>
    <t>ISO 3166-2:NR</t>
  </si>
  <si>
    <t>.nr</t>
  </si>
  <si>
    <t>Nepal</t>
  </si>
  <si>
    <t>The Federal Democratic Republic of Nepal</t>
  </si>
  <si>
    <t>NP</t>
  </si>
  <si>
    <t>NPL</t>
  </si>
  <si>
    <t>ISO 3166-2:NP</t>
  </si>
  <si>
    <t>.np</t>
  </si>
  <si>
    <t>Kingdom of the Netherlands</t>
  </si>
  <si>
    <t>The Kingdom of the Netherlands</t>
  </si>
  <si>
    <t>NL</t>
  </si>
  <si>
    <t>NLD</t>
  </si>
  <si>
    <t>ISO 3166-2:NL</t>
  </si>
  <si>
    <t>.nl</t>
  </si>
  <si>
    <t>New Caledonia</t>
  </si>
  <si>
    <t>NC</t>
  </si>
  <si>
    <t>NCL</t>
  </si>
  <si>
    <t>ISO 3166-2:NC</t>
  </si>
  <si>
    <t>.nc</t>
  </si>
  <si>
    <t>NZ</t>
  </si>
  <si>
    <t>NZL</t>
  </si>
  <si>
    <t>ISO 3166-2:NZ</t>
  </si>
  <si>
    <t>.nz</t>
  </si>
  <si>
    <t>Nicaragua</t>
  </si>
  <si>
    <t>The Republic of Nicaragua</t>
  </si>
  <si>
    <t>NI</t>
  </si>
  <si>
    <t>NIC</t>
  </si>
  <si>
    <t>ISO 3166-2:NI</t>
  </si>
  <si>
    <t>.ni</t>
  </si>
  <si>
    <t>Niger</t>
  </si>
  <si>
    <t>The Niger</t>
  </si>
  <si>
    <t>The Republic of the Niger</t>
  </si>
  <si>
    <t>NE</t>
  </si>
  <si>
    <t>NER</t>
  </si>
  <si>
    <t>ISO 3166-2:NE</t>
  </si>
  <si>
    <t>.ne</t>
  </si>
  <si>
    <t>Nigeria</t>
  </si>
  <si>
    <t>The Federal Republic of Nigeria</t>
  </si>
  <si>
    <t>NG</t>
  </si>
  <si>
    <t>NGA</t>
  </si>
  <si>
    <t>ISO 3166-2:NG</t>
  </si>
  <si>
    <t>.ng</t>
  </si>
  <si>
    <t>Niue</t>
  </si>
  <si>
    <t>NU</t>
  </si>
  <si>
    <t>NIU</t>
  </si>
  <si>
    <t>ISO 3166-2:NU</t>
  </si>
  <si>
    <t>.nu</t>
  </si>
  <si>
    <t>Norfolk Island</t>
  </si>
  <si>
    <t>The Territory of Norfolk Island</t>
  </si>
  <si>
    <t>NF</t>
  </si>
  <si>
    <t>NFK</t>
  </si>
  <si>
    <t>ISO 3166-2:NF</t>
  </si>
  <si>
    <t>.nf</t>
  </si>
  <si>
    <t>North Macedonia</t>
  </si>
  <si>
    <t>Macedonia</t>
  </si>
  <si>
    <t>The Republic of North Macedonia[12]</t>
  </si>
  <si>
    <t>MK</t>
  </si>
  <si>
    <t>MKD</t>
  </si>
  <si>
    <t>ISO 3166-2:MK</t>
  </si>
  <si>
    <t>.mk</t>
  </si>
  <si>
    <t>Northern Mariana Islands</t>
  </si>
  <si>
    <t>Northern Mariana Islands (the)</t>
  </si>
  <si>
    <t>The Commonwealth of the Northern Mariana Islands</t>
  </si>
  <si>
    <t>MP</t>
  </si>
  <si>
    <t>MNP</t>
  </si>
  <si>
    <t>ISO 3166-2:MP</t>
  </si>
  <si>
    <t>.mp</t>
  </si>
  <si>
    <t>The Kingdom of Norway</t>
  </si>
  <si>
    <t>NO</t>
  </si>
  <si>
    <t>NOR</t>
  </si>
  <si>
    <t>ISO 3166-2:NO</t>
  </si>
  <si>
    <t>.no</t>
  </si>
  <si>
    <t>Oman</t>
  </si>
  <si>
    <t>The Sultanate of Oman</t>
  </si>
  <si>
    <t>OM</t>
  </si>
  <si>
    <t>OMN</t>
  </si>
  <si>
    <t>ISO 3166-2:OM</t>
  </si>
  <si>
    <t>.om</t>
  </si>
  <si>
    <t>Pakistan</t>
  </si>
  <si>
    <t>The Islamic Republic of Pakistan</t>
  </si>
  <si>
    <t>PK</t>
  </si>
  <si>
    <t>PAK</t>
  </si>
  <si>
    <t>ISO 3166-2:PK</t>
  </si>
  <si>
    <t>.pk</t>
  </si>
  <si>
    <t>Palau</t>
  </si>
  <si>
    <t>The Republic of Palau</t>
  </si>
  <si>
    <t>PW</t>
  </si>
  <si>
    <t>PLW</t>
  </si>
  <si>
    <t>ISO 3166-2:PW</t>
  </si>
  <si>
    <t>.pw</t>
  </si>
  <si>
    <t>State of Palestine</t>
  </si>
  <si>
    <t>Palestine</t>
  </si>
  <si>
    <t>The State of Palestine</t>
  </si>
  <si>
    <t>PS</t>
  </si>
  <si>
    <t>PSE</t>
  </si>
  <si>
    <t>ISO 3166-2:PS</t>
  </si>
  <si>
    <t>.ps</t>
  </si>
  <si>
    <t>Panama</t>
  </si>
  <si>
    <t>The Republic of Panamá</t>
  </si>
  <si>
    <t>PA</t>
  </si>
  <si>
    <t>PAN</t>
  </si>
  <si>
    <t>ISO 3166-2:PA</t>
  </si>
  <si>
    <t>.pa</t>
  </si>
  <si>
    <t>Papua New Guinea</t>
  </si>
  <si>
    <t>The Independent State of Papua New Guinea</t>
  </si>
  <si>
    <t>PG</t>
  </si>
  <si>
    <t>PNG</t>
  </si>
  <si>
    <t>ISO 3166-2:PG</t>
  </si>
  <si>
    <t>.pg</t>
  </si>
  <si>
    <t>Paraguay</t>
  </si>
  <si>
    <t>The Republic of Paraguay</t>
  </si>
  <si>
    <t>PY</t>
  </si>
  <si>
    <t>PRY</t>
  </si>
  <si>
    <t>ISO 3166-2:PY</t>
  </si>
  <si>
    <t>.py</t>
  </si>
  <si>
    <t>Peru</t>
  </si>
  <si>
    <t>The Republic of Perú</t>
  </si>
  <si>
    <t>PE</t>
  </si>
  <si>
    <t>PER</t>
  </si>
  <si>
    <t>ISO 3166-2:PE</t>
  </si>
  <si>
    <t>.pe</t>
  </si>
  <si>
    <t>Philippines</t>
  </si>
  <si>
    <t>The Philippines</t>
  </si>
  <si>
    <t>The Republic of the Philippines</t>
  </si>
  <si>
    <t>PH</t>
  </si>
  <si>
    <t>PHL</t>
  </si>
  <si>
    <t>ISO 3166-2:PH</t>
  </si>
  <si>
    <t>.ph</t>
  </si>
  <si>
    <t>Pitcairn</t>
  </si>
  <si>
    <t>The Pitcairn, Henderson, Ducie and Oeno Islands</t>
  </si>
  <si>
    <t>PN</t>
  </si>
  <si>
    <t>PCN</t>
  </si>
  <si>
    <t>ISO 3166-2:PN</t>
  </si>
  <si>
    <t>.pn</t>
  </si>
  <si>
    <t>Poland</t>
  </si>
  <si>
    <t>The Republic of Poland</t>
  </si>
  <si>
    <t>PL</t>
  </si>
  <si>
    <t>POL</t>
  </si>
  <si>
    <t>ISO 3166-2:PL</t>
  </si>
  <si>
    <t>.pl</t>
  </si>
  <si>
    <t>Portugal</t>
  </si>
  <si>
    <t>The Portuguese Republic</t>
  </si>
  <si>
    <t>PT</t>
  </si>
  <si>
    <t>PRT</t>
  </si>
  <si>
    <t>ISO 3166-2:PT</t>
  </si>
  <si>
    <t>.pt</t>
  </si>
  <si>
    <t>Puerto Rico</t>
  </si>
  <si>
    <t>The Commonwealth of Puerto Rico</t>
  </si>
  <si>
    <t>PR</t>
  </si>
  <si>
    <t>PRI</t>
  </si>
  <si>
    <t>ISO 3166-2:PR</t>
  </si>
  <si>
    <t>.pr</t>
  </si>
  <si>
    <t>Qatar</t>
  </si>
  <si>
    <t>The State of Qatar</t>
  </si>
  <si>
    <t>QA</t>
  </si>
  <si>
    <t>QAT</t>
  </si>
  <si>
    <t>ISO 3166-2:QA</t>
  </si>
  <si>
    <t>.qa</t>
  </si>
  <si>
    <t>Réunion</t>
  </si>
  <si>
    <t>RE</t>
  </si>
  <si>
    <t>REU</t>
  </si>
  <si>
    <t>ISO 3166-2:RE</t>
  </si>
  <si>
    <t>.re</t>
  </si>
  <si>
    <t>Romania</t>
  </si>
  <si>
    <t>RO</t>
  </si>
  <si>
    <t>ROU</t>
  </si>
  <si>
    <t>ISO 3166-2:RO</t>
  </si>
  <si>
    <t>.ro</t>
  </si>
  <si>
    <t>The Russian Federation</t>
  </si>
  <si>
    <t>Russia</t>
  </si>
  <si>
    <t>Russian Federation *</t>
  </si>
  <si>
    <t>RU</t>
  </si>
  <si>
    <t>RUS</t>
  </si>
  <si>
    <t>ISO 3166-2:RU</t>
  </si>
  <si>
    <t>.ru</t>
  </si>
  <si>
    <t>Rwanda</t>
  </si>
  <si>
    <t>The Republic of Rwanda</t>
  </si>
  <si>
    <t>RW</t>
  </si>
  <si>
    <t>RWA</t>
  </si>
  <si>
    <t>ISO 3166-2:RW</t>
  </si>
  <si>
    <t>.rw</t>
  </si>
  <si>
    <t>Saint Barthélemy</t>
  </si>
  <si>
    <t>The Collectivity of Saint-Barthélemy</t>
  </si>
  <si>
    <t>BL</t>
  </si>
  <si>
    <t>BLM</t>
  </si>
  <si>
    <t>ISO 3166-2:BL</t>
  </si>
  <si>
    <t>.bl</t>
  </si>
  <si>
    <t>Saint Helena Ascension Island Tristan da Cunha</t>
  </si>
  <si>
    <t>Saint Helena, Ascension and Tristan da Cunha</t>
  </si>
  <si>
    <t>SH</t>
  </si>
  <si>
    <t>SHN</t>
  </si>
  <si>
    <t>ISO 3166-2:SH</t>
  </si>
  <si>
    <t>.sh</t>
  </si>
  <si>
    <t>Saint Kitts and Nevis</t>
  </si>
  <si>
    <t>St. Kitts and Nevis</t>
  </si>
  <si>
    <t>KN</t>
  </si>
  <si>
    <t>KNA</t>
  </si>
  <si>
    <t>ISO 3166-2:KN</t>
  </si>
  <si>
    <t>.kn</t>
  </si>
  <si>
    <t>Saint Lucia</t>
  </si>
  <si>
    <t>St. Lucia</t>
  </si>
  <si>
    <t>LC</t>
  </si>
  <si>
    <t>LCA</t>
  </si>
  <si>
    <t>ISO 3166-2:LC</t>
  </si>
  <si>
    <t>.lc</t>
  </si>
  <si>
    <t>Saint Martin</t>
  </si>
  <si>
    <t>The Collectivity of Saint-Martin</t>
  </si>
  <si>
    <t>MF</t>
  </si>
  <si>
    <t>MAF</t>
  </si>
  <si>
    <t>ISO 3166-2:MF</t>
  </si>
  <si>
    <t>.mf</t>
  </si>
  <si>
    <t>Saint Pierre and Miquelon</t>
  </si>
  <si>
    <t>The Overseas Collectivity of Saint-Pierre and Miquelon</t>
  </si>
  <si>
    <t>PM</t>
  </si>
  <si>
    <t>SPM</t>
  </si>
  <si>
    <t>ISO 3166-2:PM</t>
  </si>
  <si>
    <t>.pm</t>
  </si>
  <si>
    <t>Saint Vincent and the Grenadines</t>
  </si>
  <si>
    <t>St. Vincent and the Grenadines</t>
  </si>
  <si>
    <t>VC</t>
  </si>
  <si>
    <t>VCT</t>
  </si>
  <si>
    <t>ISO 3166-2:VC</t>
  </si>
  <si>
    <t>.vc</t>
  </si>
  <si>
    <t>Samoa</t>
  </si>
  <si>
    <t>The Independent State of Samoa</t>
  </si>
  <si>
    <t>WS</t>
  </si>
  <si>
    <t>WSM</t>
  </si>
  <si>
    <t>ISO 3166-2:WS</t>
  </si>
  <si>
    <t>.ws</t>
  </si>
  <si>
    <t>San Marino</t>
  </si>
  <si>
    <t>The Republic of San Marino</t>
  </si>
  <si>
    <t>SM</t>
  </si>
  <si>
    <t>SMR</t>
  </si>
  <si>
    <t>ISO 3166-2:SM</t>
  </si>
  <si>
    <t>.sm</t>
  </si>
  <si>
    <t>Sao Tome and Principe</t>
  </si>
  <si>
    <t>São Tomé and Príncipe</t>
  </si>
  <si>
    <t>São Tomé e Príncipe</t>
  </si>
  <si>
    <t>The Democratic Republic of São Tomé and Príncipe</t>
  </si>
  <si>
    <t>ST</t>
  </si>
  <si>
    <t>STP</t>
  </si>
  <si>
    <t>ISO 3166-2:ST</t>
  </si>
  <si>
    <t>.st</t>
  </si>
  <si>
    <t>Saudi Arabia</t>
  </si>
  <si>
    <t>The Kingdom of Saudi Arabia</t>
  </si>
  <si>
    <t>SA</t>
  </si>
  <si>
    <t>SAU</t>
  </si>
  <si>
    <t>ISO 3166-2:SA</t>
  </si>
  <si>
    <t>.sa</t>
  </si>
  <si>
    <t>Senegal</t>
  </si>
  <si>
    <t>The Republic of Senegal</t>
  </si>
  <si>
    <t>SN</t>
  </si>
  <si>
    <t>SEN</t>
  </si>
  <si>
    <t>ISO 3166-2:SN</t>
  </si>
  <si>
    <t>.sn</t>
  </si>
  <si>
    <t>Serbia</t>
  </si>
  <si>
    <t>The Republic of Serbia</t>
  </si>
  <si>
    <t>RS</t>
  </si>
  <si>
    <t>SRB</t>
  </si>
  <si>
    <t>ISO 3166-2:RS</t>
  </si>
  <si>
    <t>.rs</t>
  </si>
  <si>
    <t>Seychelles</t>
  </si>
  <si>
    <t>The Republic of Seychelles</t>
  </si>
  <si>
    <t>SC</t>
  </si>
  <si>
    <t>SYC</t>
  </si>
  <si>
    <t>ISO 3166-2:SC</t>
  </si>
  <si>
    <t>.sc</t>
  </si>
  <si>
    <t>Sierra Leone</t>
  </si>
  <si>
    <t>The Republic of Sierra Leone</t>
  </si>
  <si>
    <t>SL</t>
  </si>
  <si>
    <t>SLE</t>
  </si>
  <si>
    <t>ISO 3166-2:SL</t>
  </si>
  <si>
    <t>.sl</t>
  </si>
  <si>
    <t>Singapore</t>
  </si>
  <si>
    <t>The Republic of Singapore</t>
  </si>
  <si>
    <t>SG</t>
  </si>
  <si>
    <t>SGP</t>
  </si>
  <si>
    <t>ISO 3166-2:SG</t>
  </si>
  <si>
    <t>.sg</t>
  </si>
  <si>
    <t>Sint Maarten</t>
  </si>
  <si>
    <t>SX</t>
  </si>
  <si>
    <t>SXM</t>
  </si>
  <si>
    <t>ISO 3166-2:SX</t>
  </si>
  <si>
    <t>.sx</t>
  </si>
  <si>
    <t>Slovakia</t>
  </si>
  <si>
    <t>The Slovak Republic</t>
  </si>
  <si>
    <t>SK</t>
  </si>
  <si>
    <t>SVK</t>
  </si>
  <si>
    <t>ISO 3166-2:SK</t>
  </si>
  <si>
    <t>.sk</t>
  </si>
  <si>
    <t>Slovenia</t>
  </si>
  <si>
    <t>The Republic of Slovenia</t>
  </si>
  <si>
    <t>SI</t>
  </si>
  <si>
    <t>SVN</t>
  </si>
  <si>
    <t>ISO 3166-2:SI</t>
  </si>
  <si>
    <t>.si</t>
  </si>
  <si>
    <t>Solomon Islands</t>
  </si>
  <si>
    <t>The Solomon Islands</t>
  </si>
  <si>
    <t>SB</t>
  </si>
  <si>
    <t>SLB</t>
  </si>
  <si>
    <t>ISO 3166-2:SB</t>
  </si>
  <si>
    <t>.sb</t>
  </si>
  <si>
    <t>Somalia</t>
  </si>
  <si>
    <t>The Federal Republic of Somalia</t>
  </si>
  <si>
    <t>SO</t>
  </si>
  <si>
    <t>SOM</t>
  </si>
  <si>
    <t>ISO 3166-2:SO</t>
  </si>
  <si>
    <t>.so</t>
  </si>
  <si>
    <t>South Africa</t>
  </si>
  <si>
    <t>The Republic of South Africa</t>
  </si>
  <si>
    <t>ZA</t>
  </si>
  <si>
    <t>ZAF</t>
  </si>
  <si>
    <t>ISO 3166-2:ZA</t>
  </si>
  <si>
    <t>.za</t>
  </si>
  <si>
    <t>South Georgia and the South Sandwich Islands</t>
  </si>
  <si>
    <t>GS</t>
  </si>
  <si>
    <t>SGS</t>
  </si>
  <si>
    <t>ISO 3166-2:GS</t>
  </si>
  <si>
    <t>.gs</t>
  </si>
  <si>
    <t>South Sudan</t>
  </si>
  <si>
    <t>The Republic of South Sudan</t>
  </si>
  <si>
    <t>SS</t>
  </si>
  <si>
    <t>SSD</t>
  </si>
  <si>
    <t>ISO 3166-2:SS</t>
  </si>
  <si>
    <t>.ss</t>
  </si>
  <si>
    <t>Spain</t>
  </si>
  <si>
    <t>The Kingdom of Spain</t>
  </si>
  <si>
    <t>ES</t>
  </si>
  <si>
    <t>ESP</t>
  </si>
  <si>
    <t>ISO 3166-2:ES</t>
  </si>
  <si>
    <t>.es</t>
  </si>
  <si>
    <t>Sri Lanka</t>
  </si>
  <si>
    <t>The Democratic Socialist Republic of Sri Lanka</t>
  </si>
  <si>
    <t>LK</t>
  </si>
  <si>
    <t>LKA</t>
  </si>
  <si>
    <t>ISO 3166-2:LK</t>
  </si>
  <si>
    <t>.lk</t>
  </si>
  <si>
    <t>Sudan</t>
  </si>
  <si>
    <t>The Sudan</t>
  </si>
  <si>
    <t>The Republic of the Sudan</t>
  </si>
  <si>
    <t>SD</t>
  </si>
  <si>
    <t>SDN</t>
  </si>
  <si>
    <t>ISO 3166-2:SD</t>
  </si>
  <si>
    <t>.sd</t>
  </si>
  <si>
    <t>Suriname</t>
  </si>
  <si>
    <t>The Republic of Suriname</t>
  </si>
  <si>
    <t>SR</t>
  </si>
  <si>
    <t>SUR</t>
  </si>
  <si>
    <t>ISO 3166-2:SR</t>
  </si>
  <si>
    <t>.sr</t>
  </si>
  <si>
    <t>Svalbard Jan Mayen</t>
  </si>
  <si>
    <t>Svalbard</t>
  </si>
  <si>
    <t>Svalbard and Jan Mayen</t>
  </si>
  <si>
    <t>SJ</t>
  </si>
  <si>
    <t>SJM</t>
  </si>
  <si>
    <t>ISO 3166-2:SJ</t>
  </si>
  <si>
    <t>[x]</t>
  </si>
  <si>
    <t>Sweden</t>
  </si>
  <si>
    <t>The Kingdom of Sweden</t>
  </si>
  <si>
    <t>SE</t>
  </si>
  <si>
    <t>SWE</t>
  </si>
  <si>
    <t>ISO 3166-2:SE</t>
  </si>
  <si>
    <t>.se</t>
  </si>
  <si>
    <t>Switzerland</t>
  </si>
  <si>
    <t>The Swiss Confederation</t>
  </si>
  <si>
    <t>CH</t>
  </si>
  <si>
    <t>CHE</t>
  </si>
  <si>
    <t>ISO 3166-2:CH</t>
  </si>
  <si>
    <t>.ch</t>
  </si>
  <si>
    <t>Syria</t>
  </si>
  <si>
    <t>The Syrian Arab Republic</t>
  </si>
  <si>
    <t>Syrian Arab Republic</t>
  </si>
  <si>
    <t>SY</t>
  </si>
  <si>
    <t>SYR</t>
  </si>
  <si>
    <t>ISO 3166-2:SY</t>
  </si>
  <si>
    <t>.sy</t>
  </si>
  <si>
    <t>Taiwan</t>
  </si>
  <si>
    <t>The Republic of China</t>
  </si>
  <si>
    <t>Disputed [aa]</t>
  </si>
  <si>
    <t>TW</t>
  </si>
  <si>
    <t>TWN</t>
  </si>
  <si>
    <t>ISO 3166-2:TW</t>
  </si>
  <si>
    <t>.tw</t>
  </si>
  <si>
    <t>Tajikistan</t>
  </si>
  <si>
    <t>The Republic of Tajikistan</t>
  </si>
  <si>
    <t>TJ</t>
  </si>
  <si>
    <t>TJK</t>
  </si>
  <si>
    <t>ISO 3166-2:TJ</t>
  </si>
  <si>
    <t>.tj</t>
  </si>
  <si>
    <t>Tanzania</t>
  </si>
  <si>
    <t>Tanzania, the United Republic of</t>
  </si>
  <si>
    <t>The United Republic of Tanzania</t>
  </si>
  <si>
    <t>TZ</t>
  </si>
  <si>
    <t>TZA</t>
  </si>
  <si>
    <t>ISO 3166-2:TZ</t>
  </si>
  <si>
    <t>.tz</t>
  </si>
  <si>
    <t>Thailand</t>
  </si>
  <si>
    <t>The Kingdom of Thailand</t>
  </si>
  <si>
    <t>TH</t>
  </si>
  <si>
    <t>THA</t>
  </si>
  <si>
    <t>ISO 3166-2:TH</t>
  </si>
  <si>
    <t>.th</t>
  </si>
  <si>
    <t>Timor-Leste</t>
  </si>
  <si>
    <t>The Democratic Republic of Timor-Leste</t>
  </si>
  <si>
    <t>TL</t>
  </si>
  <si>
    <t>TLS</t>
  </si>
  <si>
    <t>ISO 3166-2:TL</t>
  </si>
  <si>
    <t>.tl</t>
  </si>
  <si>
    <t>Togo</t>
  </si>
  <si>
    <t>The Togolese Republic</t>
  </si>
  <si>
    <t>TG</t>
  </si>
  <si>
    <t>TGO</t>
  </si>
  <si>
    <t>ISO 3166-2:TG</t>
  </si>
  <si>
    <t>.tg</t>
  </si>
  <si>
    <t>Tokelau</t>
  </si>
  <si>
    <t>TK</t>
  </si>
  <si>
    <t>TKL</t>
  </si>
  <si>
    <t>ISO 3166-2:TK</t>
  </si>
  <si>
    <t>.tk</t>
  </si>
  <si>
    <t>Tonga</t>
  </si>
  <si>
    <t>The Kingdom of Tonga</t>
  </si>
  <si>
    <t>TO</t>
  </si>
  <si>
    <t>TON</t>
  </si>
  <si>
    <t>ISO 3166-2:TO</t>
  </si>
  <si>
    <t>.to</t>
  </si>
  <si>
    <t>Trinidad and Tobago</t>
  </si>
  <si>
    <t>The Republic of Trinidad and Tobago</t>
  </si>
  <si>
    <t>TT</t>
  </si>
  <si>
    <t>TTO</t>
  </si>
  <si>
    <t>ISO 3166-2:TT</t>
  </si>
  <si>
    <t>.tt</t>
  </si>
  <si>
    <t>Tunisia</t>
  </si>
  <si>
    <t>The Republic of Tunisia</t>
  </si>
  <si>
    <t>TN</t>
  </si>
  <si>
    <t>TUN</t>
  </si>
  <si>
    <t>ISO 3166-2:TN</t>
  </si>
  <si>
    <t>.tn</t>
  </si>
  <si>
    <t>Türkiye</t>
  </si>
  <si>
    <t>Turkey</t>
  </si>
  <si>
    <t>Turkiye</t>
  </si>
  <si>
    <t>The Republic of Türkiye</t>
  </si>
  <si>
    <t>TR</t>
  </si>
  <si>
    <t>TUR</t>
  </si>
  <si>
    <t>ISO 3166-2:TR</t>
  </si>
  <si>
    <t>.tr</t>
  </si>
  <si>
    <t>Turkmenistan</t>
  </si>
  <si>
    <t>TM</t>
  </si>
  <si>
    <t>TKM</t>
  </si>
  <si>
    <t>ISO 3166-2:TM</t>
  </si>
  <si>
    <t>.tm</t>
  </si>
  <si>
    <t>Turks and Caicos Islands</t>
  </si>
  <si>
    <t>The Turks and Caicos Islands</t>
  </si>
  <si>
    <t>TC</t>
  </si>
  <si>
    <t>TCA</t>
  </si>
  <si>
    <t>ISO 3166-2:TC</t>
  </si>
  <si>
    <t>.tc</t>
  </si>
  <si>
    <t>Tuvalu</t>
  </si>
  <si>
    <t>TV</t>
  </si>
  <si>
    <t>TUV</t>
  </si>
  <si>
    <t>ISO 3166-2:TV</t>
  </si>
  <si>
    <t>.tv</t>
  </si>
  <si>
    <t>Uganda</t>
  </si>
  <si>
    <t>The Republic of Uganda</t>
  </si>
  <si>
    <t>UG</t>
  </si>
  <si>
    <t>UGA</t>
  </si>
  <si>
    <t>ISO 3166-2:UG</t>
  </si>
  <si>
    <t>.ug</t>
  </si>
  <si>
    <t>Ukraine</t>
  </si>
  <si>
    <t>UA</t>
  </si>
  <si>
    <t>UKR</t>
  </si>
  <si>
    <t>ISO 3166-2:UA</t>
  </si>
  <si>
    <t>.ua</t>
  </si>
  <si>
    <t>United Arab Emirates</t>
  </si>
  <si>
    <t>The United Arab Emirates</t>
  </si>
  <si>
    <t>AE</t>
  </si>
  <si>
    <t>ARE</t>
  </si>
  <si>
    <t>ISO 3166-2:AE</t>
  </si>
  <si>
    <t>.ae</t>
  </si>
  <si>
    <t>Great Britain</t>
  </si>
  <si>
    <t>The United Kingdom of Great Britain and Northern Ireland</t>
  </si>
  <si>
    <t>GB</t>
  </si>
  <si>
    <t>GBR</t>
  </si>
  <si>
    <t>ISO 3166-2:GB</t>
  </si>
  <si>
    <t>.gb .uk [ad]</t>
  </si>
  <si>
    <t>United States Minor Outlying Islands</t>
  </si>
  <si>
    <t>Baker Island, Howland Island, Jarvis Island, Johnston Atoll, Kingman Reef, Midway Atoll, Navassa Island, Palmyra Atoll, and Wake Island[13]</t>
  </si>
  <si>
    <t>UM</t>
  </si>
  <si>
    <t>UMI</t>
  </si>
  <si>
    <t>ISO 3166-2:UM</t>
  </si>
  <si>
    <t>[af]</t>
  </si>
  <si>
    <t>United States of America</t>
  </si>
  <si>
    <t>The United States of America</t>
  </si>
  <si>
    <t>US</t>
  </si>
  <si>
    <t>USA</t>
  </si>
  <si>
    <t>ISO 3166-2:US</t>
  </si>
  <si>
    <t>.us</t>
  </si>
  <si>
    <t>Uruguay</t>
  </si>
  <si>
    <t>The Oriental Republic of Uruguay</t>
  </si>
  <si>
    <t>UY</t>
  </si>
  <si>
    <t>URY</t>
  </si>
  <si>
    <t>ISO 3166-2:UY</t>
  </si>
  <si>
    <t>.uy</t>
  </si>
  <si>
    <t>Uzbekistan</t>
  </si>
  <si>
    <t>The Republic of Uzbekistan</t>
  </si>
  <si>
    <t>UZ</t>
  </si>
  <si>
    <t>UZB</t>
  </si>
  <si>
    <t>ISO 3166-2:UZ</t>
  </si>
  <si>
    <t>.uz</t>
  </si>
  <si>
    <t>Vanuatu</t>
  </si>
  <si>
    <t>The Republic of Vanuatu</t>
  </si>
  <si>
    <t>VU</t>
  </si>
  <si>
    <t>VUT</t>
  </si>
  <si>
    <t>ISO 3166-2:VU</t>
  </si>
  <si>
    <t>.vu</t>
  </si>
  <si>
    <t>Vatican City</t>
  </si>
  <si>
    <t>Vatican City – See Holy See, The.</t>
  </si>
  <si>
    <t>Venezuela</t>
  </si>
  <si>
    <t>Bolivarian Republic of Venezuela</t>
  </si>
  <si>
    <t>The Bolivarian Republic of Venezuela</t>
  </si>
  <si>
    <t>VE</t>
  </si>
  <si>
    <t>VEN</t>
  </si>
  <si>
    <t>ISO 3166-2:VE</t>
  </si>
  <si>
    <t>.ve</t>
  </si>
  <si>
    <t>Vietnam</t>
  </si>
  <si>
    <t>The Socialist Republic of Viet Nam</t>
  </si>
  <si>
    <t>VN</t>
  </si>
  <si>
    <t>VNM</t>
  </si>
  <si>
    <t>ISO 3166-2:VN</t>
  </si>
  <si>
    <t>.vn</t>
  </si>
  <si>
    <t>Virgin Islands</t>
  </si>
  <si>
    <t>The Virgin Islands</t>
  </si>
  <si>
    <t>VG</t>
  </si>
  <si>
    <t>VGB</t>
  </si>
  <si>
    <t>ISO 3166-2:VG</t>
  </si>
  <si>
    <t>.vg</t>
  </si>
  <si>
    <t>Virgin Islands (U.S.)</t>
  </si>
  <si>
    <t>US Virgin Islands</t>
  </si>
  <si>
    <t>The Virgin Islands of the United States</t>
  </si>
  <si>
    <t>VI</t>
  </si>
  <si>
    <t>VIR</t>
  </si>
  <si>
    <t>ISO 3166-2:VI</t>
  </si>
  <si>
    <t>.vi</t>
  </si>
  <si>
    <t>Wallis and Futuna</t>
  </si>
  <si>
    <t>The Territory of the Wallis and Futuna Islands</t>
  </si>
  <si>
    <t>WF</t>
  </si>
  <si>
    <t>WLF</t>
  </si>
  <si>
    <t>ISO 3166-2:WF</t>
  </si>
  <si>
    <t>.wf</t>
  </si>
  <si>
    <t>Western Sahara</t>
  </si>
  <si>
    <t>The Sahrawi Arab Democratic Republic</t>
  </si>
  <si>
    <t>Disputed [ak]</t>
  </si>
  <si>
    <t>EH</t>
  </si>
  <si>
    <t>ESH</t>
  </si>
  <si>
    <t>ISO 3166-2:EH</t>
  </si>
  <si>
    <t>[al]</t>
  </si>
  <si>
    <t>Yemen</t>
  </si>
  <si>
    <t>The Republic of Yemen</t>
  </si>
  <si>
    <t>YE</t>
  </si>
  <si>
    <t>YEM</t>
  </si>
  <si>
    <t>ISO 3166-2:YE</t>
  </si>
  <si>
    <t>.ye</t>
  </si>
  <si>
    <t>Zambia</t>
  </si>
  <si>
    <t>The Republic of Zambia</t>
  </si>
  <si>
    <t>ZM</t>
  </si>
  <si>
    <t>ZMB</t>
  </si>
  <si>
    <t>ISO 3166-2:ZM</t>
  </si>
  <si>
    <t>.zm</t>
  </si>
  <si>
    <t>Zimbabwe</t>
  </si>
  <si>
    <t>The Republic of Zimbabwe</t>
  </si>
  <si>
    <t>ZW</t>
  </si>
  <si>
    <t>ZWE</t>
  </si>
  <si>
    <t>ISO 3166-2:ZW</t>
  </si>
  <si>
    <t>.zw</t>
  </si>
  <si>
    <t>Kosovo</t>
  </si>
  <si>
    <t>Xk</t>
  </si>
  <si>
    <t>XKX</t>
  </si>
  <si>
    <t>fatf-ml</t>
  </si>
  <si>
    <t>EUCountry-ml</t>
  </si>
  <si>
    <t>fatf-tf</t>
  </si>
  <si>
    <t>EUCountry-tf</t>
  </si>
  <si>
    <t>ML_Score</t>
  </si>
  <si>
    <t>TF_Score</t>
  </si>
  <si>
    <t>Total score</t>
  </si>
  <si>
    <t>Hard_Rules</t>
  </si>
  <si>
    <t>ML_RK</t>
  </si>
  <si>
    <t>TF_RK</t>
  </si>
  <si>
    <t>RK</t>
  </si>
  <si>
    <t>Override_RK</t>
  </si>
  <si>
    <t>Final_RK</t>
  </si>
  <si>
    <t>Override</t>
  </si>
  <si>
    <t>low</t>
  </si>
  <si>
    <t>medium</t>
  </si>
  <si>
    <t>high</t>
  </si>
  <si>
    <t>Very high</t>
  </si>
  <si>
    <t>Medium</t>
  </si>
  <si>
    <t>Final_rk</t>
  </si>
  <si>
    <t>Frank Penny Country Risk Assessment</t>
  </si>
  <si>
    <t>This list was created:</t>
  </si>
  <si>
    <t xml:space="preserve">Previous list was created: </t>
  </si>
  <si>
    <t>Country risk</t>
  </si>
  <si>
    <t>Money laundering</t>
  </si>
  <si>
    <t>Terrorism financing</t>
  </si>
  <si>
    <t>Risk class</t>
  </si>
  <si>
    <t># Countries</t>
  </si>
  <si>
    <t>Low</t>
  </si>
  <si>
    <t>High</t>
  </si>
  <si>
    <t>Very High</t>
  </si>
  <si>
    <t>Client manual overrides</t>
  </si>
  <si>
    <t>Money laundering risk</t>
  </si>
  <si>
    <t>Terrorism financing risk</t>
  </si>
  <si>
    <t>Hard rules</t>
  </si>
  <si>
    <t>Client override</t>
  </si>
  <si>
    <t>Comment</t>
  </si>
  <si>
    <t>HR3C, EU Sanction</t>
  </si>
  <si>
    <t>No</t>
  </si>
  <si>
    <t>HR3C</t>
  </si>
  <si>
    <t>EU Sanction</t>
  </si>
  <si>
    <t>NA</t>
  </si>
  <si>
    <t>XK</t>
  </si>
  <si>
    <t>Change to ML Risk?</t>
  </si>
  <si>
    <t>Previous money laundering risk</t>
  </si>
  <si>
    <t>New Money laundering risk</t>
  </si>
  <si>
    <t>Change to TF Risk?</t>
  </si>
  <si>
    <t>Previous terrorism financing risk</t>
  </si>
  <si>
    <t>New Terrorism financing risk</t>
  </si>
  <si>
    <t>Change to Country Risk?</t>
  </si>
  <si>
    <t>Previous country risk</t>
  </si>
  <si>
    <t>New Country risk</t>
  </si>
  <si>
    <t>Yes</t>
  </si>
  <si>
    <t>ISO2</t>
  </si>
  <si>
    <t>AML Basel Index</t>
  </si>
  <si>
    <t>Corruption Perception Index</t>
  </si>
  <si>
    <t>EUHR3C</t>
  </si>
  <si>
    <t>FATF Black &amp; Grey List</t>
  </si>
  <si>
    <t>FATF Member</t>
  </si>
  <si>
    <t>Fredomhouse Score</t>
  </si>
  <si>
    <t>Financial Secrecy Index</t>
  </si>
  <si>
    <t>Global Peace Index</t>
  </si>
  <si>
    <t>Global Terrorism Index</t>
  </si>
  <si>
    <t>Open Budget Transparency</t>
  </si>
  <si>
    <t>EU Tax Haven</t>
  </si>
  <si>
    <t>Date</t>
  </si>
  <si>
    <t>No Value</t>
  </si>
  <si>
    <t>Type</t>
  </si>
  <si>
    <t>Data type source: Binary variables</t>
  </si>
  <si>
    <t>Weight</t>
  </si>
  <si>
    <t>Importance 1-10</t>
  </si>
  <si>
    <t>Adjusted weight</t>
  </si>
  <si>
    <t>Amount of possible numbers</t>
  </si>
  <si>
    <t>Amount of Nulls</t>
  </si>
  <si>
    <t>Value If false</t>
  </si>
  <si>
    <t>Value if True</t>
  </si>
  <si>
    <t>Value if null</t>
  </si>
  <si>
    <t>FATFMember</t>
  </si>
  <si>
    <t>No null</t>
  </si>
  <si>
    <t>EUMember</t>
  </si>
  <si>
    <t>Data type source: Real-valued multiplicative variables</t>
  </si>
  <si>
    <t>Min value</t>
  </si>
  <si>
    <t>Average Value</t>
  </si>
  <si>
    <t>Median value</t>
  </si>
  <si>
    <t>Max value</t>
  </si>
  <si>
    <t>High Value is positive</t>
  </si>
  <si>
    <t>Divide by 100 in order to get 0 to 1</t>
  </si>
  <si>
    <t>Normalize the data in order to get between 0 to 1</t>
  </si>
  <si>
    <t>Standard Deviation</t>
  </si>
  <si>
    <t>Value if null, set to third quartile for negative high numbers and first quartile for positive high numbers to punish countries that does not have reliable data</t>
  </si>
  <si>
    <t>inf</t>
  </si>
  <si>
    <t>GlobalTerrorismindex</t>
  </si>
  <si>
    <t>Basel AML Index</t>
  </si>
  <si>
    <t>Hard rules:</t>
  </si>
  <si>
    <t>If a country is Black listed by the FATF, it is automatically set to "Very high", if it's grey listed by FATF it is automatically set to "High", if a country is classified as EUHR3C then it's automatically set to "High". Both EUHR3C and FATF Grey listed countries can become "Very High" aswell</t>
  </si>
  <si>
    <t>Hard Rules:</t>
  </si>
  <si>
    <t>FATFGreyNBlack</t>
  </si>
  <si>
    <t>Measure</t>
  </si>
  <si>
    <t>ISO3</t>
  </si>
  <si>
    <t>Sanctions risk</t>
  </si>
  <si>
    <t>Sanction risk</t>
  </si>
  <si>
    <t>Manual override</t>
  </si>
  <si>
    <t xml:space="preserve">This document outlines Frank Penny's comprehensive framework for assessing country risks, segmented into three primary categories: Country Risk, Money Laundering Risk,  Terror Financing Risk and sanctions risk. The following tables illustrate the distribution of risks across these categories. For detailed analysis of each country’s specific risk profile, please refer to the "Country Risk Sheets" for ML/TF or Sanctions. The methodology behind the risk scoring system is explained in the "Risk Score Sheet," while the raw data used to generate these scores is stored in the "Raw Data" tab. The "New Country Risk" tab contains information about countries that have been reassessed and assigned a new risk classification. If this tab is empty, no new classifications have been conducted since the last list was extracted. For further details on the model’s logic and criteria, please consult the "Model Documentation."
</t>
  </si>
  <si>
    <t>Sanction</t>
  </si>
  <si>
    <t>EU/EES Member</t>
  </si>
  <si>
    <t>FATF B&amp;G List</t>
  </si>
  <si>
    <t>HR3C, FATF B&amp;G List</t>
  </si>
  <si>
    <t>HR3C, FATF B&amp;G List, EU Sanction</t>
  </si>
  <si>
    <t>Grey</t>
  </si>
  <si>
    <t>Black</t>
  </si>
  <si>
    <t>EU sanction</t>
  </si>
  <si>
    <t>Change to sanction risk?</t>
  </si>
  <si>
    <t>Previous sanction risk</t>
  </si>
  <si>
    <t>New sanction risk</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</si>
</sst>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00"/>
    <numFmt numFmtId="165" formatCode="0.0000"/>
  </numFmts>
  <fonts count="13" x14ac:knownFonts="1">
    <font>
      <sz val="11"/>
      <color theme="1"/>
      <name val="Calibri"/>
      <family val="2"/>
      <scheme val="minor"/>
    </font>
    <font>
      <b/>
      <sz val="11"/>
      <name val="Calibri"/>
      <family val="2"/>
    </font>
    <font>
      <b/>
      <sz val="11"/>
      <color theme="1"/>
      <name val="Calibri"/>
      <family val="2"/>
      <scheme val="minor"/>
    </font>
    <font>
      <sz val="11"/>
      <color theme="1"/>
      <name val="Greed Standard"/>
      <family val="3"/>
    </font>
    <font>
      <sz val="8"/>
      <color theme="1"/>
      <name val="Greed Standard"/>
      <family val="3"/>
    </font>
    <font>
      <sz val="6"/>
      <color theme="1"/>
      <name val="Greed Standard"/>
      <family val="3"/>
    </font>
    <font>
      <b/>
      <sz val="11"/>
      <color theme="1"/>
      <name val="Greed Standard"/>
      <family val="3"/>
    </font>
    <font>
      <sz val="9"/>
      <color theme="1"/>
      <name val="Greed Standard"/>
      <family val="3"/>
    </font>
    <font>
      <b/>
      <sz val="9"/>
      <color theme="1"/>
      <name val="Greed Standard"/>
      <family val="3"/>
    </font>
    <font>
      <sz val="16"/>
      <color theme="1"/>
      <name val="Greed Standard"/>
      <family val="3"/>
    </font>
    <font>
      <sz val="11"/>
      <color theme="1"/>
      <name val="Calibri"/>
      <family val="2"/>
      <scheme val="minor"/>
    </font>
    <font>
      <b/>
      <sz val="9.9"/>
      <color rgb="FF333333"/>
      <name val="Times New Roman"/>
      <family val="1"/>
    </font>
    <font>
      <sz val="9.9"/>
      <color rgb="FF333333"/>
      <name val="Times New Roman"/>
      <family val="1"/>
    </font>
  </fonts>
  <fills count="10">
    <fill>
      <patternFill patternType="none"/>
    </fill>
    <fill>
      <patternFill patternType="gray125"/>
    </fill>
    <fill>
      <patternFill patternType="solid">
        <fgColor theme="4" tint="0.79998168889431442"/>
        <bgColor indexed="64"/>
      </patternFill>
    </fill>
    <fill>
      <patternFill patternType="solid">
        <fgColor theme="0"/>
        <bgColor indexed="64"/>
      </patternFill>
    </fill>
    <fill>
      <patternFill patternType="solid">
        <fgColor theme="4" tint="0.59999389629810485"/>
        <bgColor indexed="64"/>
      </patternFill>
    </fill>
    <fill>
      <patternFill patternType="solid">
        <fgColor theme="4" tint="0.39997558519241921"/>
        <bgColor indexed="64"/>
      </patternFill>
    </fill>
    <fill>
      <patternFill patternType="solid">
        <fgColor theme="0" tint="-4.9989318521683403E-2"/>
        <bgColor indexed="64"/>
      </patternFill>
    </fill>
    <fill>
      <patternFill patternType="solid">
        <fgColor theme="9" tint="0.79998168889431442"/>
        <bgColor indexed="64"/>
      </patternFill>
    </fill>
    <fill>
      <patternFill patternType="solid">
        <fgColor theme="9" tint="0.59999389629810485"/>
        <bgColor indexed="64"/>
      </patternFill>
    </fill>
    <fill>
      <patternFill patternType="solid">
        <fgColor rgb="FFFFFFFF"/>
        <bgColor indexed="64"/>
      </patternFill>
    </fill>
  </fills>
  <borders count="17">
    <border>
      <left/>
      <right/>
      <top/>
      <bottom/>
      <diagonal/>
    </border>
    <border>
      <left style="thin">
        <color auto="1"/>
      </left>
      <right style="thin">
        <color auto="1"/>
      </right>
      <top style="thin">
        <color auto="1"/>
      </top>
      <bottom style="thin">
        <color auto="1"/>
      </bottom>
      <diagonal/>
    </border>
    <border>
      <left/>
      <right/>
      <top/>
      <bottom style="medium">
        <color indexed="64"/>
      </bottom>
      <diagonal/>
    </border>
    <border>
      <left/>
      <right style="thin">
        <color indexed="64"/>
      </right>
      <top/>
      <bottom style="medium">
        <color indexed="64"/>
      </bottom>
      <diagonal/>
    </border>
    <border>
      <left/>
      <right style="thin">
        <color indexed="64"/>
      </right>
      <top/>
      <bottom/>
      <diagonal/>
    </border>
    <border>
      <left/>
      <right/>
      <top style="medium">
        <color indexed="64"/>
      </top>
      <bottom style="thin">
        <color indexed="64"/>
      </bottom>
      <diagonal/>
    </border>
    <border>
      <left/>
      <right style="thin">
        <color indexed="64"/>
      </right>
      <top style="medium">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s>
  <cellStyleXfs count="2">
    <xf numFmtId="0" fontId="0" fillId="0" borderId="0"/>
    <xf numFmtId="9" fontId="10" fillId="0" borderId="0" applyFont="0" applyFill="0" applyBorder="0" applyAlignment="0" applyProtection="0"/>
  </cellStyleXfs>
  <cellXfs count="68">
    <xf numFmtId="0" fontId="0" fillId="0" borderId="0" xfId="0"/>
    <xf numFmtId="0" fontId="1" fillId="0" borderId="1" xfId="0" applyFont="1" applyBorder="1" applyAlignment="1">
      <alignment horizontal="center" vertical="top"/>
    </xf>
    <xf numFmtId="0" fontId="2" fillId="0" borderId="0" xfId="0" applyFont="1"/>
    <xf numFmtId="164" fontId="0" fillId="0" borderId="0" xfId="0" applyNumberFormat="1"/>
    <xf numFmtId="0" fontId="3" fillId="6" borderId="0" xfId="0" applyFont="1" applyFill="1"/>
    <xf numFmtId="0" fontId="3" fillId="3" borderId="12" xfId="0" applyFont="1" applyFill="1" applyBorder="1"/>
    <xf numFmtId="0" fontId="3" fillId="3" borderId="4" xfId="0" applyFont="1" applyFill="1" applyBorder="1"/>
    <xf numFmtId="0" fontId="3" fillId="3" borderId="13" xfId="0" applyFont="1" applyFill="1" applyBorder="1"/>
    <xf numFmtId="0" fontId="3" fillId="3" borderId="14" xfId="0" applyFont="1" applyFill="1" applyBorder="1"/>
    <xf numFmtId="0" fontId="3" fillId="3" borderId="15" xfId="0" applyFont="1" applyFill="1" applyBorder="1"/>
    <xf numFmtId="0" fontId="6" fillId="2" borderId="0" xfId="0" applyFont="1" applyFill="1"/>
    <xf numFmtId="0" fontId="3" fillId="0" borderId="0" xfId="0" applyFont="1"/>
    <xf numFmtId="0" fontId="6" fillId="2" borderId="0" xfId="0" applyFont="1" applyFill="1" applyAlignment="1">
      <alignment horizontal="center"/>
    </xf>
    <xf numFmtId="0" fontId="0" fillId="0" borderId="0" xfId="0" applyAlignment="1">
      <alignment horizontal="center"/>
    </xf>
    <xf numFmtId="0" fontId="7" fillId="6" borderId="0" xfId="0" applyFont="1" applyFill="1"/>
    <xf numFmtId="0" fontId="8" fillId="3" borderId="3" xfId="0" applyFont="1" applyFill="1" applyBorder="1"/>
    <xf numFmtId="14" fontId="8" fillId="3" borderId="2" xfId="0" applyNumberFormat="1" applyFont="1" applyFill="1" applyBorder="1" applyAlignment="1">
      <alignment horizontal="center"/>
    </xf>
    <xf numFmtId="0" fontId="7" fillId="3" borderId="5" xfId="0" applyFont="1" applyFill="1" applyBorder="1" applyAlignment="1">
      <alignment horizontal="center"/>
    </xf>
    <xf numFmtId="0" fontId="7" fillId="3" borderId="7" xfId="0" applyFont="1" applyFill="1" applyBorder="1" applyAlignment="1">
      <alignment horizontal="center"/>
    </xf>
    <xf numFmtId="0" fontId="3" fillId="0" borderId="0" xfId="0" applyFont="1" applyAlignment="1">
      <alignment horizontal="center"/>
    </xf>
    <xf numFmtId="0" fontId="7" fillId="3" borderId="12" xfId="0" applyFont="1" applyFill="1" applyBorder="1"/>
    <xf numFmtId="0" fontId="7" fillId="3" borderId="0" xfId="0" applyFont="1" applyFill="1"/>
    <xf numFmtId="0" fontId="7" fillId="3" borderId="4" xfId="0" applyFont="1" applyFill="1" applyBorder="1"/>
    <xf numFmtId="0" fontId="7" fillId="3" borderId="0" xfId="0" applyFont="1" applyFill="1" applyAlignment="1">
      <alignment horizontal="center"/>
    </xf>
    <xf numFmtId="0" fontId="7" fillId="3" borderId="13" xfId="0" applyFont="1" applyFill="1" applyBorder="1"/>
    <xf numFmtId="0" fontId="7" fillId="3" borderId="14" xfId="0" applyFont="1" applyFill="1" applyBorder="1"/>
    <xf numFmtId="0" fontId="7" fillId="3" borderId="15" xfId="0" applyFont="1" applyFill="1" applyBorder="1"/>
    <xf numFmtId="0" fontId="7" fillId="3" borderId="6" xfId="0" applyFont="1" applyFill="1" applyBorder="1"/>
    <xf numFmtId="0" fontId="7" fillId="3" borderId="8" xfId="0" applyFont="1" applyFill="1" applyBorder="1"/>
    <xf numFmtId="0" fontId="6" fillId="2" borderId="0" xfId="0" applyFont="1" applyFill="1" applyAlignment="1">
      <alignment horizontal="left"/>
    </xf>
    <xf numFmtId="0" fontId="3" fillId="0" borderId="0" xfId="0" applyFont="1" applyAlignment="1">
      <alignment horizontal="left"/>
    </xf>
    <xf numFmtId="14" fontId="3" fillId="0" borderId="0" xfId="0" applyNumberFormat="1" applyFont="1" applyAlignment="1">
      <alignment horizontal="left"/>
    </xf>
    <xf numFmtId="0" fontId="0" fillId="0" borderId="0" xfId="0" applyAlignment="1">
      <alignment horizontal="left"/>
    </xf>
    <xf numFmtId="14" fontId="6" fillId="2" borderId="0" xfId="0" applyNumberFormat="1" applyFont="1" applyFill="1" applyAlignment="1">
      <alignment horizontal="left"/>
    </xf>
    <xf numFmtId="165" fontId="3" fillId="0" borderId="0" xfId="0" applyNumberFormat="1" applyFont="1" applyAlignment="1">
      <alignment horizontal="center"/>
    </xf>
    <xf numFmtId="0" fontId="6" fillId="8" borderId="12" xfId="0" applyFont="1" applyFill="1" applyBorder="1" applyAlignment="1">
      <alignment horizontal="center"/>
    </xf>
    <xf numFmtId="0" fontId="6" fillId="8" borderId="0" xfId="0" applyFont="1" applyFill="1" applyAlignment="1">
      <alignment horizontal="center"/>
    </xf>
    <xf numFmtId="0" fontId="3" fillId="0" borderId="4" xfId="0" applyFont="1" applyBorder="1"/>
    <xf numFmtId="0" fontId="6" fillId="8" borderId="4" xfId="0" applyFont="1" applyFill="1" applyBorder="1" applyAlignment="1">
      <alignment horizontal="left"/>
    </xf>
    <xf numFmtId="0" fontId="3" fillId="0" borderId="12" xfId="0" applyFont="1" applyBorder="1" applyAlignment="1">
      <alignment horizontal="center" vertical="center"/>
    </xf>
    <xf numFmtId="0" fontId="3" fillId="0" borderId="0" xfId="0" applyFont="1" applyAlignment="1">
      <alignment horizontal="center" vertical="center"/>
    </xf>
    <xf numFmtId="0" fontId="3" fillId="0" borderId="14" xfId="0" applyFont="1" applyBorder="1"/>
    <xf numFmtId="0" fontId="6" fillId="0" borderId="0" xfId="0" applyFont="1"/>
    <xf numFmtId="0" fontId="9" fillId="0" borderId="0" xfId="0" applyFont="1" applyAlignment="1">
      <alignment horizontal="center" vertical="center"/>
    </xf>
    <xf numFmtId="0" fontId="3" fillId="3" borderId="0" xfId="0" applyFont="1" applyFill="1"/>
    <xf numFmtId="0" fontId="5" fillId="3" borderId="0" xfId="0" applyFont="1" applyFill="1" applyAlignment="1">
      <alignment horizontal="left"/>
    </xf>
    <xf numFmtId="14" fontId="5" fillId="3" borderId="0" xfId="0" applyNumberFormat="1" applyFont="1" applyFill="1" applyAlignment="1">
      <alignment horizontal="left"/>
    </xf>
    <xf numFmtId="0" fontId="4" fillId="3" borderId="0" xfId="0" applyFont="1" applyFill="1" applyAlignment="1">
      <alignment vertical="center" wrapText="1"/>
    </xf>
    <xf numFmtId="165" fontId="6" fillId="2" borderId="0" xfId="1" applyNumberFormat="1" applyFont="1" applyFill="1" applyAlignment="1">
      <alignment horizontal="center" vertical="center"/>
    </xf>
    <xf numFmtId="165" fontId="0" fillId="0" borderId="0" xfId="1" applyNumberFormat="1" applyFont="1" applyAlignment="1">
      <alignment horizontal="center" vertical="center"/>
    </xf>
    <xf numFmtId="0" fontId="11" fillId="9" borderId="0" xfId="0" applyFont="1" applyFill="1" applyAlignment="1">
      <alignment horizontal="center" vertical="center" wrapText="1"/>
    </xf>
    <xf numFmtId="0" fontId="12" fillId="9" borderId="0" xfId="0" applyFont="1" applyFill="1" applyAlignment="1">
      <alignment horizontal="left" vertical="center" wrapText="1"/>
    </xf>
    <xf numFmtId="0" fontId="7" fillId="5" borderId="16" xfId="0" applyFont="1" applyFill="1" applyBorder="1" applyAlignment="1">
      <alignment horizontal="center"/>
    </xf>
    <xf numFmtId="0" fontId="7" fillId="5" borderId="7" xfId="0" applyFont="1" applyFill="1" applyBorder="1" applyAlignment="1">
      <alignment horizontal="center"/>
    </xf>
    <xf numFmtId="0" fontId="7" fillId="5" borderId="8" xfId="0" applyFont="1" applyFill="1" applyBorder="1" applyAlignment="1">
      <alignment horizontal="center"/>
    </xf>
    <xf numFmtId="0" fontId="3" fillId="7" borderId="9" xfId="0" applyFont="1" applyFill="1" applyBorder="1" applyAlignment="1">
      <alignment horizontal="center"/>
    </xf>
    <xf numFmtId="0" fontId="3" fillId="7" borderId="10" xfId="0" applyFont="1" applyFill="1" applyBorder="1" applyAlignment="1">
      <alignment horizontal="center"/>
    </xf>
    <xf numFmtId="0" fontId="3" fillId="7" borderId="11" xfId="0" applyFont="1" applyFill="1" applyBorder="1" applyAlignment="1">
      <alignment horizontal="center"/>
    </xf>
    <xf numFmtId="0" fontId="4" fillId="3" borderId="0" xfId="0" applyFont="1" applyFill="1" applyAlignment="1">
      <alignment horizontal="center" vertical="top" wrapText="1"/>
    </xf>
    <xf numFmtId="0" fontId="7" fillId="2" borderId="16" xfId="0" applyFont="1" applyFill="1" applyBorder="1" applyAlignment="1">
      <alignment horizontal="center"/>
    </xf>
    <xf numFmtId="0" fontId="7" fillId="2" borderId="7" xfId="0" applyFont="1" applyFill="1" applyBorder="1" applyAlignment="1">
      <alignment horizontal="center"/>
    </xf>
    <xf numFmtId="0" fontId="7" fillId="2" borderId="8" xfId="0" applyFont="1" applyFill="1" applyBorder="1" applyAlignment="1">
      <alignment horizontal="center"/>
    </xf>
    <xf numFmtId="0" fontId="7" fillId="4" borderId="16" xfId="0" applyFont="1" applyFill="1" applyBorder="1" applyAlignment="1">
      <alignment horizontal="center"/>
    </xf>
    <xf numFmtId="0" fontId="7" fillId="4" borderId="7" xfId="0" applyFont="1" applyFill="1" applyBorder="1" applyAlignment="1">
      <alignment horizontal="center"/>
    </xf>
    <xf numFmtId="0" fontId="7" fillId="4" borderId="8" xfId="0" applyFont="1" applyFill="1" applyBorder="1" applyAlignment="1">
      <alignment horizontal="center"/>
    </xf>
    <xf numFmtId="0" fontId="9" fillId="0" borderId="0" xfId="0" applyFont="1" applyAlignment="1">
      <alignment horizontal="center" vertical="center"/>
    </xf>
    <xf numFmtId="0" fontId="9" fillId="0" borderId="4" xfId="0" applyFont="1" applyBorder="1" applyAlignment="1">
      <alignment horizontal="center" vertical="center"/>
    </xf>
    <xf numFmtId="0" fontId="9" fillId="0" borderId="12" xfId="0" applyFont="1" applyBorder="1" applyAlignment="1">
      <alignment horizontal="center" vertical="center"/>
    </xf>
  </cellXfs>
  <cellStyles count="2">
    <cellStyle name="Normal" xfId="0" builtinId="0"/>
    <cellStyle name="Percent" xfId="1" builtinId="5"/>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eetMetadata" Target="metadata.xml"/><Relationship Id="rId20"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254"/>
  <sheetViews>
    <sheetView zoomScale="70" zoomScaleNormal="70" workbookViewId="0">
      <selection activeCell="J5" sqref="A5:XFD5"/>
    </sheetView>
  </sheetViews>
  <sheetFormatPr defaultColWidth="8.81640625" defaultRowHeight="14.5" x14ac:dyDescent="0.35"/>
  <cols>
    <col min="1" max="2" width="45.81640625" bestFit="1" customWidth="1"/>
    <col min="3" max="3" width="41.1796875" bestFit="1" customWidth="1"/>
    <col min="4" max="4" width="37.453125" bestFit="1" customWidth="1"/>
    <col min="5" max="5" width="18.453125" bestFit="1" customWidth="1"/>
    <col min="6" max="8" width="16.453125" bestFit="1" customWidth="1"/>
    <col min="9" max="9" width="129.453125" bestFit="1" customWidth="1"/>
    <col min="10" max="10" width="20.81640625" bestFit="1" customWidth="1"/>
    <col min="11" max="12" width="12.453125" bestFit="1" customWidth="1"/>
    <col min="13" max="13" width="11" bestFit="1" customWidth="1"/>
    <col min="14" max="14" width="20.81640625" bestFit="1" customWidth="1"/>
    <col min="15" max="15" width="11.1796875" bestFit="1" customWidth="1"/>
    <col min="16" max="16" width="14.453125" bestFit="1" customWidth="1"/>
    <col min="17" max="17" width="31.453125" bestFit="1" customWidth="1"/>
    <col min="18" max="18" width="12" bestFit="1" customWidth="1"/>
    <col min="19" max="19" width="31.453125" bestFit="1" customWidth="1"/>
    <col min="20" max="20" width="23" bestFit="1" customWidth="1"/>
    <col min="21" max="21" width="19.453125" bestFit="1" customWidth="1"/>
    <col min="22" max="22" width="23.453125" bestFit="1" customWidth="1"/>
    <col min="23" max="23" width="18.453125" bestFit="1" customWidth="1"/>
    <col min="24" max="24" width="12" bestFit="1" customWidth="1"/>
    <col min="25" max="25" width="28.453125" bestFit="1" customWidth="1"/>
    <col min="26" max="26" width="14.453125" bestFit="1" customWidth="1"/>
  </cols>
  <sheetData>
    <row r="1" spans="1:26" x14ac:dyDescent="0.35">
      <c r="A1" s="1" t="s">
        <v>0</v>
      </c>
      <c r="B1" s="1" t="s">
        <v>1</v>
      </c>
      <c r="C1" s="1" t="s">
        <v>2</v>
      </c>
      <c r="D1" s="1" t="s">
        <v>3</v>
      </c>
      <c r="E1" s="1" t="s">
        <v>4</v>
      </c>
      <c r="F1" s="1" t="s">
        <v>5</v>
      </c>
      <c r="G1" s="1" t="s">
        <v>6</v>
      </c>
      <c r="H1" s="1" t="s">
        <v>7</v>
      </c>
      <c r="I1" s="1" t="s">
        <v>8</v>
      </c>
      <c r="J1" s="1" t="s">
        <v>9</v>
      </c>
      <c r="K1" s="1" t="s">
        <v>10</v>
      </c>
      <c r="L1" s="1" t="s">
        <v>11</v>
      </c>
      <c r="M1" s="1" t="s">
        <v>12</v>
      </c>
      <c r="N1" s="1" t="s">
        <v>13</v>
      </c>
      <c r="O1" s="1" t="s">
        <v>14</v>
      </c>
      <c r="P1" s="1" t="s">
        <v>15</v>
      </c>
      <c r="Q1" s="1" t="s">
        <v>16</v>
      </c>
      <c r="R1" s="1" t="s">
        <v>17</v>
      </c>
      <c r="S1" s="1" t="s">
        <v>18</v>
      </c>
      <c r="T1" s="1" t="s">
        <v>19</v>
      </c>
      <c r="U1" s="1" t="s">
        <v>20</v>
      </c>
      <c r="V1" s="1" t="s">
        <v>21</v>
      </c>
      <c r="W1" s="1" t="s">
        <v>22</v>
      </c>
      <c r="X1" s="1" t="s">
        <v>23</v>
      </c>
      <c r="Y1" s="1" t="s">
        <v>24</v>
      </c>
      <c r="Z1" s="1" t="s">
        <v>25</v>
      </c>
    </row>
    <row r="2" spans="1:26" x14ac:dyDescent="0.35">
      <c r="A2" t="s">
        <v>26</v>
      </c>
      <c r="B2" t="s">
        <v>26</v>
      </c>
      <c r="C2" t="s">
        <v>27</v>
      </c>
      <c r="D2" t="s">
        <v>27</v>
      </c>
      <c r="F2" t="s">
        <v>28</v>
      </c>
      <c r="G2" t="s">
        <v>28</v>
      </c>
      <c r="H2" t="s">
        <v>28</v>
      </c>
      <c r="I2" t="s">
        <v>29</v>
      </c>
      <c r="J2" t="s">
        <v>30</v>
      </c>
      <c r="K2" t="s">
        <v>31</v>
      </c>
      <c r="L2" t="s">
        <v>32</v>
      </c>
      <c r="M2">
        <v>4</v>
      </c>
      <c r="N2" t="s">
        <v>33</v>
      </c>
      <c r="O2" t="s">
        <v>34</v>
      </c>
      <c r="Q2">
        <v>6</v>
      </c>
      <c r="R2" t="b">
        <v>0</v>
      </c>
      <c r="S2">
        <v>7.8250000000000002</v>
      </c>
      <c r="T2" t="b">
        <v>1</v>
      </c>
      <c r="U2" t="b">
        <v>0</v>
      </c>
      <c r="V2" t="b">
        <v>0</v>
      </c>
      <c r="X2">
        <v>20</v>
      </c>
      <c r="Y2">
        <v>43</v>
      </c>
      <c r="Z2">
        <v>3.448481965</v>
      </c>
    </row>
    <row r="3" spans="1:26" x14ac:dyDescent="0.35">
      <c r="A3" t="s">
        <v>35</v>
      </c>
      <c r="B3" t="s">
        <v>35</v>
      </c>
      <c r="C3" t="s">
        <v>27</v>
      </c>
      <c r="D3" t="s">
        <v>27</v>
      </c>
      <c r="F3" t="s">
        <v>36</v>
      </c>
      <c r="I3" t="s">
        <v>37</v>
      </c>
      <c r="J3" t="s">
        <v>38</v>
      </c>
      <c r="K3" t="s">
        <v>39</v>
      </c>
      <c r="L3" t="s">
        <v>40</v>
      </c>
      <c r="M3">
        <v>248</v>
      </c>
      <c r="N3" t="s">
        <v>41</v>
      </c>
      <c r="O3" t="s">
        <v>42</v>
      </c>
      <c r="R3" t="b">
        <v>0</v>
      </c>
      <c r="T3" t="b">
        <v>0</v>
      </c>
      <c r="U3" t="b">
        <v>0</v>
      </c>
      <c r="V3" t="b">
        <v>0</v>
      </c>
    </row>
    <row r="4" spans="1:26" x14ac:dyDescent="0.35">
      <c r="A4" t="s">
        <v>43</v>
      </c>
      <c r="B4" t="s">
        <v>43</v>
      </c>
      <c r="C4" t="s">
        <v>27</v>
      </c>
      <c r="D4" t="s">
        <v>27</v>
      </c>
      <c r="F4" t="s">
        <v>44</v>
      </c>
      <c r="I4" t="s">
        <v>45</v>
      </c>
      <c r="J4" t="s">
        <v>30</v>
      </c>
      <c r="K4" t="s">
        <v>46</v>
      </c>
      <c r="L4" t="s">
        <v>47</v>
      </c>
      <c r="M4">
        <v>8</v>
      </c>
      <c r="N4" t="s">
        <v>48</v>
      </c>
      <c r="O4" t="s">
        <v>49</v>
      </c>
      <c r="P4">
        <v>4.75</v>
      </c>
      <c r="Q4">
        <v>68</v>
      </c>
      <c r="R4" t="b">
        <v>0</v>
      </c>
      <c r="S4">
        <v>0</v>
      </c>
      <c r="T4" t="b">
        <v>0</v>
      </c>
      <c r="U4" t="b">
        <v>0</v>
      </c>
      <c r="V4" t="b">
        <v>0</v>
      </c>
      <c r="W4">
        <v>54.45</v>
      </c>
      <c r="X4">
        <v>37</v>
      </c>
      <c r="Y4">
        <v>52</v>
      </c>
      <c r="Z4">
        <v>1.7448028659999999</v>
      </c>
    </row>
    <row r="5" spans="1:26" x14ac:dyDescent="0.35">
      <c r="A5" t="s">
        <v>50</v>
      </c>
      <c r="B5" t="s">
        <v>50</v>
      </c>
      <c r="C5" t="s">
        <v>27</v>
      </c>
      <c r="D5" t="s">
        <v>27</v>
      </c>
      <c r="F5" t="s">
        <v>51</v>
      </c>
      <c r="I5" t="s">
        <v>52</v>
      </c>
      <c r="J5" t="s">
        <v>30</v>
      </c>
      <c r="K5" t="s">
        <v>53</v>
      </c>
      <c r="L5" t="s">
        <v>54</v>
      </c>
      <c r="M5">
        <v>12</v>
      </c>
      <c r="N5" t="s">
        <v>55</v>
      </c>
      <c r="O5" t="s">
        <v>56</v>
      </c>
      <c r="P5">
        <v>7.22</v>
      </c>
      <c r="Q5">
        <v>32</v>
      </c>
      <c r="R5" t="b">
        <v>0</v>
      </c>
      <c r="S5">
        <v>2.1970000000000001</v>
      </c>
      <c r="T5" t="b">
        <v>0</v>
      </c>
      <c r="U5" t="b">
        <v>0</v>
      </c>
      <c r="V5" t="b">
        <v>0</v>
      </c>
      <c r="W5">
        <v>79.075000000000003</v>
      </c>
      <c r="X5">
        <v>36</v>
      </c>
      <c r="Y5">
        <v>3</v>
      </c>
      <c r="Z5">
        <v>2.0936921989999999</v>
      </c>
    </row>
    <row r="6" spans="1:26" x14ac:dyDescent="0.35">
      <c r="A6" t="s">
        <v>57</v>
      </c>
      <c r="B6" t="s">
        <v>57</v>
      </c>
      <c r="C6" t="s">
        <v>27</v>
      </c>
      <c r="D6" t="s">
        <v>27</v>
      </c>
      <c r="F6" t="s">
        <v>51</v>
      </c>
      <c r="I6" t="s">
        <v>58</v>
      </c>
      <c r="J6" t="s">
        <v>59</v>
      </c>
      <c r="K6" t="s">
        <v>60</v>
      </c>
      <c r="L6" t="s">
        <v>61</v>
      </c>
      <c r="M6">
        <v>16</v>
      </c>
      <c r="N6" t="s">
        <v>62</v>
      </c>
      <c r="O6" t="s">
        <v>63</v>
      </c>
      <c r="R6" t="b">
        <v>0</v>
      </c>
      <c r="T6" t="b">
        <v>0</v>
      </c>
      <c r="U6" t="b">
        <v>0</v>
      </c>
      <c r="V6" t="b">
        <v>0</v>
      </c>
      <c r="W6">
        <v>69.3</v>
      </c>
    </row>
    <row r="7" spans="1:26" x14ac:dyDescent="0.35">
      <c r="A7" t="s">
        <v>64</v>
      </c>
      <c r="B7" t="s">
        <v>64</v>
      </c>
      <c r="C7" t="s">
        <v>27</v>
      </c>
      <c r="D7" t="s">
        <v>27</v>
      </c>
      <c r="F7" t="s">
        <v>44</v>
      </c>
      <c r="I7" t="s">
        <v>65</v>
      </c>
      <c r="J7" t="s">
        <v>30</v>
      </c>
      <c r="K7" t="s">
        <v>66</v>
      </c>
      <c r="L7" t="s">
        <v>67</v>
      </c>
      <c r="M7">
        <v>20</v>
      </c>
      <c r="N7" t="s">
        <v>68</v>
      </c>
      <c r="O7" t="s">
        <v>69</v>
      </c>
      <c r="P7">
        <v>3.09</v>
      </c>
      <c r="Q7">
        <v>93</v>
      </c>
      <c r="R7" t="b">
        <v>0</v>
      </c>
      <c r="T7" t="b">
        <v>0</v>
      </c>
      <c r="U7" t="b">
        <v>0</v>
      </c>
      <c r="V7" t="b">
        <v>0</v>
      </c>
      <c r="W7">
        <v>54.95</v>
      </c>
    </row>
    <row r="8" spans="1:26" x14ac:dyDescent="0.35">
      <c r="A8" t="s">
        <v>70</v>
      </c>
      <c r="B8" t="s">
        <v>70</v>
      </c>
      <c r="C8" t="s">
        <v>27</v>
      </c>
      <c r="D8" t="s">
        <v>27</v>
      </c>
      <c r="F8" t="s">
        <v>51</v>
      </c>
      <c r="I8" t="s">
        <v>71</v>
      </c>
      <c r="J8" t="s">
        <v>30</v>
      </c>
      <c r="K8" t="s">
        <v>72</v>
      </c>
      <c r="L8" t="s">
        <v>73</v>
      </c>
      <c r="M8">
        <v>24</v>
      </c>
      <c r="N8" t="s">
        <v>74</v>
      </c>
      <c r="O8" t="s">
        <v>75</v>
      </c>
      <c r="P8">
        <v>7.03</v>
      </c>
      <c r="Q8">
        <v>28</v>
      </c>
      <c r="R8" t="b">
        <v>0</v>
      </c>
      <c r="S8">
        <v>2.254</v>
      </c>
      <c r="T8" t="b">
        <v>0</v>
      </c>
      <c r="U8" t="b">
        <v>0</v>
      </c>
      <c r="V8" t="b">
        <v>0</v>
      </c>
      <c r="W8">
        <v>79.45</v>
      </c>
      <c r="X8">
        <v>33</v>
      </c>
      <c r="Y8">
        <v>30</v>
      </c>
      <c r="Z8">
        <v>2.0204069640000002</v>
      </c>
    </row>
    <row r="9" spans="1:26" x14ac:dyDescent="0.35">
      <c r="A9" t="s">
        <v>76</v>
      </c>
      <c r="B9" t="s">
        <v>76</v>
      </c>
      <c r="C9" t="s">
        <v>27</v>
      </c>
      <c r="D9" t="s">
        <v>27</v>
      </c>
      <c r="F9" t="s">
        <v>51</v>
      </c>
      <c r="I9" t="s">
        <v>76</v>
      </c>
      <c r="J9" t="s">
        <v>77</v>
      </c>
      <c r="K9" t="s">
        <v>78</v>
      </c>
      <c r="L9" t="s">
        <v>79</v>
      </c>
      <c r="M9">
        <v>660</v>
      </c>
      <c r="N9" t="s">
        <v>80</v>
      </c>
      <c r="O9" t="s">
        <v>81</v>
      </c>
      <c r="R9" t="b">
        <v>0</v>
      </c>
      <c r="T9" t="b">
        <v>0</v>
      </c>
      <c r="U9" t="b">
        <v>0</v>
      </c>
      <c r="V9" t="b">
        <v>0</v>
      </c>
      <c r="W9">
        <v>75.45</v>
      </c>
    </row>
    <row r="10" spans="1:26" x14ac:dyDescent="0.35">
      <c r="A10" t="s">
        <v>82</v>
      </c>
      <c r="B10" t="s">
        <v>83</v>
      </c>
      <c r="C10" t="s">
        <v>82</v>
      </c>
      <c r="D10" t="s">
        <v>27</v>
      </c>
      <c r="F10" t="s">
        <v>44</v>
      </c>
      <c r="I10" t="s">
        <v>84</v>
      </c>
      <c r="J10" t="s">
        <v>85</v>
      </c>
      <c r="K10" t="s">
        <v>86</v>
      </c>
      <c r="L10" t="s">
        <v>87</v>
      </c>
      <c r="M10">
        <v>10</v>
      </c>
      <c r="N10" t="s">
        <v>88</v>
      </c>
      <c r="O10" t="s">
        <v>89</v>
      </c>
      <c r="R10" t="b">
        <v>0</v>
      </c>
      <c r="T10" t="b">
        <v>0</v>
      </c>
      <c r="U10" t="b">
        <v>0</v>
      </c>
      <c r="V10" t="b">
        <v>0</v>
      </c>
    </row>
    <row r="11" spans="1:26" x14ac:dyDescent="0.35">
      <c r="A11" t="s">
        <v>90</v>
      </c>
      <c r="B11" t="s">
        <v>90</v>
      </c>
      <c r="C11" t="s">
        <v>27</v>
      </c>
      <c r="D11" t="s">
        <v>27</v>
      </c>
      <c r="F11" t="s">
        <v>51</v>
      </c>
      <c r="I11" t="s">
        <v>90</v>
      </c>
      <c r="J11" t="s">
        <v>30</v>
      </c>
      <c r="K11" t="s">
        <v>91</v>
      </c>
      <c r="L11" t="s">
        <v>92</v>
      </c>
      <c r="M11">
        <v>28</v>
      </c>
      <c r="N11" t="s">
        <v>93</v>
      </c>
      <c r="O11" t="s">
        <v>94</v>
      </c>
      <c r="P11">
        <v>4.91</v>
      </c>
      <c r="Q11">
        <v>85</v>
      </c>
      <c r="R11" t="b">
        <v>0</v>
      </c>
      <c r="T11" t="b">
        <v>0</v>
      </c>
      <c r="U11" t="b">
        <v>0</v>
      </c>
      <c r="V11" t="b">
        <v>0</v>
      </c>
      <c r="W11">
        <v>76.974999999999994</v>
      </c>
    </row>
    <row r="12" spans="1:26" x14ac:dyDescent="0.35">
      <c r="A12" t="s">
        <v>95</v>
      </c>
      <c r="B12" t="s">
        <v>95</v>
      </c>
      <c r="C12" t="s">
        <v>27</v>
      </c>
      <c r="D12" t="s">
        <v>27</v>
      </c>
      <c r="F12" t="s">
        <v>51</v>
      </c>
      <c r="I12" t="s">
        <v>96</v>
      </c>
      <c r="J12" t="s">
        <v>30</v>
      </c>
      <c r="K12" t="s">
        <v>97</v>
      </c>
      <c r="L12" t="s">
        <v>98</v>
      </c>
      <c r="M12">
        <v>32</v>
      </c>
      <c r="N12" t="s">
        <v>99</v>
      </c>
      <c r="O12" t="s">
        <v>100</v>
      </c>
      <c r="Q12">
        <v>85</v>
      </c>
      <c r="R12" t="b">
        <v>1</v>
      </c>
      <c r="S12">
        <v>1.274</v>
      </c>
      <c r="T12" t="b">
        <v>0</v>
      </c>
      <c r="U12" t="b">
        <v>0</v>
      </c>
      <c r="V12" t="b">
        <v>0</v>
      </c>
      <c r="W12">
        <v>49.125</v>
      </c>
      <c r="X12">
        <v>37</v>
      </c>
      <c r="Y12">
        <v>50</v>
      </c>
      <c r="Z12">
        <v>1.836748778</v>
      </c>
    </row>
    <row r="13" spans="1:26" x14ac:dyDescent="0.35">
      <c r="A13" t="s">
        <v>101</v>
      </c>
      <c r="B13" t="s">
        <v>101</v>
      </c>
      <c r="C13" t="s">
        <v>27</v>
      </c>
      <c r="D13" t="s">
        <v>27</v>
      </c>
      <c r="F13" t="s">
        <v>51</v>
      </c>
      <c r="I13" t="s">
        <v>102</v>
      </c>
      <c r="J13" t="s">
        <v>30</v>
      </c>
      <c r="K13" t="s">
        <v>103</v>
      </c>
      <c r="L13" t="s">
        <v>104</v>
      </c>
      <c r="M13">
        <v>51</v>
      </c>
      <c r="N13" t="s">
        <v>105</v>
      </c>
      <c r="O13" t="s">
        <v>106</v>
      </c>
      <c r="P13">
        <v>4.72</v>
      </c>
      <c r="Q13">
        <v>54</v>
      </c>
      <c r="R13" t="b">
        <v>0</v>
      </c>
      <c r="S13">
        <v>0.42299999999999999</v>
      </c>
      <c r="T13" t="b">
        <v>0</v>
      </c>
      <c r="U13" t="b">
        <v>0</v>
      </c>
      <c r="V13" t="b">
        <v>0</v>
      </c>
      <c r="X13">
        <v>47</v>
      </c>
      <c r="Y13">
        <v>61</v>
      </c>
      <c r="Z13">
        <v>1.928556897</v>
      </c>
    </row>
    <row r="14" spans="1:26" x14ac:dyDescent="0.35">
      <c r="A14" t="s">
        <v>107</v>
      </c>
      <c r="B14" t="s">
        <v>107</v>
      </c>
      <c r="C14" t="s">
        <v>27</v>
      </c>
      <c r="D14" t="s">
        <v>27</v>
      </c>
      <c r="F14" t="s">
        <v>51</v>
      </c>
      <c r="I14" t="s">
        <v>107</v>
      </c>
      <c r="J14" t="s">
        <v>108</v>
      </c>
      <c r="K14" t="s">
        <v>109</v>
      </c>
      <c r="L14" t="s">
        <v>110</v>
      </c>
      <c r="M14">
        <v>533</v>
      </c>
      <c r="N14" t="s">
        <v>111</v>
      </c>
      <c r="O14" t="s">
        <v>112</v>
      </c>
      <c r="P14">
        <v>4.74</v>
      </c>
      <c r="R14" t="b">
        <v>0</v>
      </c>
      <c r="T14" t="b">
        <v>0</v>
      </c>
      <c r="U14" t="b">
        <v>0</v>
      </c>
      <c r="V14" t="b">
        <v>0</v>
      </c>
      <c r="W14">
        <v>70.924999999999997</v>
      </c>
    </row>
    <row r="15" spans="1:26" x14ac:dyDescent="0.35">
      <c r="A15" t="s">
        <v>113</v>
      </c>
      <c r="B15" t="s">
        <v>114</v>
      </c>
      <c r="C15" t="s">
        <v>113</v>
      </c>
      <c r="D15" t="s">
        <v>27</v>
      </c>
      <c r="F15" t="s">
        <v>44</v>
      </c>
      <c r="I15" t="s">
        <v>115</v>
      </c>
      <c r="J15" t="s">
        <v>30</v>
      </c>
      <c r="K15" t="s">
        <v>116</v>
      </c>
      <c r="L15" t="s">
        <v>117</v>
      </c>
      <c r="M15">
        <v>36</v>
      </c>
      <c r="N15" t="s">
        <v>118</v>
      </c>
      <c r="O15" t="s">
        <v>119</v>
      </c>
      <c r="P15">
        <v>3.69</v>
      </c>
      <c r="Q15">
        <v>95</v>
      </c>
      <c r="R15" t="b">
        <v>1</v>
      </c>
      <c r="S15">
        <v>1.4750000000000001</v>
      </c>
      <c r="T15" t="b">
        <v>0</v>
      </c>
      <c r="U15" t="b">
        <v>0</v>
      </c>
      <c r="V15" t="b">
        <v>0</v>
      </c>
      <c r="W15">
        <v>56.15</v>
      </c>
      <c r="X15">
        <v>75</v>
      </c>
      <c r="Y15">
        <v>79</v>
      </c>
      <c r="Z15">
        <v>1.5246521989999999</v>
      </c>
    </row>
    <row r="16" spans="1:26" x14ac:dyDescent="0.35">
      <c r="A16" t="s">
        <v>120</v>
      </c>
      <c r="B16" t="s">
        <v>120</v>
      </c>
      <c r="C16" t="s">
        <v>27</v>
      </c>
      <c r="D16" t="s">
        <v>27</v>
      </c>
      <c r="F16" t="s">
        <v>36</v>
      </c>
      <c r="I16" t="s">
        <v>121</v>
      </c>
      <c r="J16" t="s">
        <v>30</v>
      </c>
      <c r="K16" t="s">
        <v>122</v>
      </c>
      <c r="L16" t="s">
        <v>123</v>
      </c>
      <c r="M16">
        <v>40</v>
      </c>
      <c r="N16" t="s">
        <v>124</v>
      </c>
      <c r="O16" t="s">
        <v>125</v>
      </c>
      <c r="P16">
        <v>4.0999999999999996</v>
      </c>
      <c r="Q16">
        <v>93</v>
      </c>
      <c r="R16" t="b">
        <v>1</v>
      </c>
      <c r="S16">
        <v>0.95299999999999996</v>
      </c>
      <c r="T16" t="b">
        <v>0</v>
      </c>
      <c r="U16" t="b">
        <v>1</v>
      </c>
      <c r="V16" t="b">
        <v>0</v>
      </c>
      <c r="W16">
        <v>54.625</v>
      </c>
      <c r="X16">
        <v>71</v>
      </c>
      <c r="Z16">
        <v>1.315767328</v>
      </c>
    </row>
    <row r="17" spans="1:26" x14ac:dyDescent="0.35">
      <c r="A17" t="s">
        <v>126</v>
      </c>
      <c r="B17" t="s">
        <v>126</v>
      </c>
      <c r="C17" t="s">
        <v>27</v>
      </c>
      <c r="D17" t="s">
        <v>27</v>
      </c>
      <c r="F17" t="s">
        <v>51</v>
      </c>
      <c r="I17" t="s">
        <v>127</v>
      </c>
      <c r="J17" t="s">
        <v>30</v>
      </c>
      <c r="K17" t="s">
        <v>128</v>
      </c>
      <c r="L17" t="s">
        <v>129</v>
      </c>
      <c r="M17">
        <v>31</v>
      </c>
      <c r="N17" t="s">
        <v>130</v>
      </c>
      <c r="O17" t="s">
        <v>131</v>
      </c>
      <c r="Q17">
        <v>7</v>
      </c>
      <c r="R17" t="b">
        <v>0</v>
      </c>
      <c r="S17">
        <v>0</v>
      </c>
      <c r="T17" t="b">
        <v>0</v>
      </c>
      <c r="U17" t="b">
        <v>0</v>
      </c>
      <c r="V17" t="b">
        <v>0</v>
      </c>
      <c r="X17">
        <v>23</v>
      </c>
      <c r="Y17">
        <v>57</v>
      </c>
      <c r="Z17">
        <v>2.0904746400000001</v>
      </c>
    </row>
    <row r="18" spans="1:26" x14ac:dyDescent="0.35">
      <c r="A18" t="s">
        <v>132</v>
      </c>
      <c r="B18" t="s">
        <v>132</v>
      </c>
      <c r="C18" t="s">
        <v>133</v>
      </c>
      <c r="D18" t="s">
        <v>27</v>
      </c>
      <c r="F18" t="s">
        <v>51</v>
      </c>
      <c r="I18" t="s">
        <v>134</v>
      </c>
      <c r="J18" t="s">
        <v>30</v>
      </c>
      <c r="K18" t="s">
        <v>135</v>
      </c>
      <c r="L18" t="s">
        <v>136</v>
      </c>
      <c r="M18">
        <v>44</v>
      </c>
      <c r="N18" t="s">
        <v>137</v>
      </c>
      <c r="O18" t="s">
        <v>138</v>
      </c>
      <c r="P18">
        <v>5.49</v>
      </c>
      <c r="Q18">
        <v>91</v>
      </c>
      <c r="R18" t="b">
        <v>0</v>
      </c>
      <c r="T18" t="b">
        <v>0</v>
      </c>
      <c r="U18" t="b">
        <v>0</v>
      </c>
      <c r="V18" t="b">
        <v>0</v>
      </c>
      <c r="W18">
        <v>75.474999999999994</v>
      </c>
      <c r="X18">
        <v>64</v>
      </c>
    </row>
    <row r="19" spans="1:26" x14ac:dyDescent="0.35">
      <c r="A19" t="s">
        <v>139</v>
      </c>
      <c r="B19" t="s">
        <v>139</v>
      </c>
      <c r="C19" t="s">
        <v>27</v>
      </c>
      <c r="D19" t="s">
        <v>27</v>
      </c>
      <c r="F19" t="s">
        <v>51</v>
      </c>
      <c r="I19" t="s">
        <v>140</v>
      </c>
      <c r="J19" t="s">
        <v>30</v>
      </c>
      <c r="K19" t="s">
        <v>141</v>
      </c>
      <c r="L19" t="s">
        <v>142</v>
      </c>
      <c r="M19">
        <v>48</v>
      </c>
      <c r="N19" t="s">
        <v>143</v>
      </c>
      <c r="O19" t="s">
        <v>144</v>
      </c>
      <c r="P19">
        <v>4.82</v>
      </c>
      <c r="Q19">
        <v>12</v>
      </c>
      <c r="R19" t="b">
        <v>0</v>
      </c>
      <c r="S19">
        <v>0.123</v>
      </c>
      <c r="T19" t="b">
        <v>0</v>
      </c>
      <c r="U19" t="b">
        <v>0</v>
      </c>
      <c r="V19" t="b">
        <v>0</v>
      </c>
      <c r="W19">
        <v>68.2</v>
      </c>
      <c r="X19">
        <v>42</v>
      </c>
      <c r="Z19">
        <v>2.145058642</v>
      </c>
    </row>
    <row r="20" spans="1:26" x14ac:dyDescent="0.35">
      <c r="A20" t="s">
        <v>145</v>
      </c>
      <c r="B20" t="s">
        <v>145</v>
      </c>
      <c r="C20" t="s">
        <v>27</v>
      </c>
      <c r="D20" t="s">
        <v>27</v>
      </c>
      <c r="F20" t="s">
        <v>28</v>
      </c>
      <c r="I20" t="s">
        <v>146</v>
      </c>
      <c r="J20" t="s">
        <v>30</v>
      </c>
      <c r="K20" t="s">
        <v>147</v>
      </c>
      <c r="L20" t="s">
        <v>148</v>
      </c>
      <c r="M20">
        <v>50</v>
      </c>
      <c r="N20" t="s">
        <v>149</v>
      </c>
      <c r="O20" t="s">
        <v>150</v>
      </c>
      <c r="P20">
        <v>5.8</v>
      </c>
      <c r="Q20">
        <v>40</v>
      </c>
      <c r="R20" t="b">
        <v>0</v>
      </c>
      <c r="S20">
        <v>3.3170000000000002</v>
      </c>
      <c r="T20" t="b">
        <v>0</v>
      </c>
      <c r="U20" t="b">
        <v>0</v>
      </c>
      <c r="V20" t="b">
        <v>0</v>
      </c>
      <c r="W20">
        <v>74.625</v>
      </c>
      <c r="X20">
        <v>24</v>
      </c>
      <c r="Y20">
        <v>30</v>
      </c>
      <c r="Z20">
        <v>2.0507827569999999</v>
      </c>
    </row>
    <row r="21" spans="1:26" x14ac:dyDescent="0.35">
      <c r="A21" t="s">
        <v>151</v>
      </c>
      <c r="B21" t="s">
        <v>151</v>
      </c>
      <c r="C21" t="s">
        <v>27</v>
      </c>
      <c r="D21" t="s">
        <v>27</v>
      </c>
      <c r="F21" t="s">
        <v>51</v>
      </c>
      <c r="I21" t="s">
        <v>151</v>
      </c>
      <c r="J21" t="s">
        <v>30</v>
      </c>
      <c r="K21" t="s">
        <v>152</v>
      </c>
      <c r="L21" t="s">
        <v>153</v>
      </c>
      <c r="M21">
        <v>52</v>
      </c>
      <c r="N21" t="s">
        <v>154</v>
      </c>
      <c r="O21" t="s">
        <v>155</v>
      </c>
      <c r="P21">
        <v>5.32</v>
      </c>
      <c r="Q21">
        <v>94</v>
      </c>
      <c r="R21" t="b">
        <v>0</v>
      </c>
      <c r="T21" t="b">
        <v>1</v>
      </c>
      <c r="U21" t="b">
        <v>0</v>
      </c>
      <c r="V21" t="b">
        <v>0</v>
      </c>
      <c r="W21">
        <v>73.724999999999994</v>
      </c>
      <c r="X21">
        <v>69</v>
      </c>
      <c r="Z21">
        <v>-1</v>
      </c>
    </row>
    <row r="22" spans="1:26" x14ac:dyDescent="0.35">
      <c r="A22" t="s">
        <v>156</v>
      </c>
      <c r="B22" t="s">
        <v>156</v>
      </c>
      <c r="C22" t="s">
        <v>27</v>
      </c>
      <c r="D22" t="s">
        <v>27</v>
      </c>
      <c r="F22" t="s">
        <v>51</v>
      </c>
      <c r="I22" t="s">
        <v>157</v>
      </c>
      <c r="J22" t="s">
        <v>30</v>
      </c>
      <c r="K22" t="s">
        <v>158</v>
      </c>
      <c r="L22" t="s">
        <v>159</v>
      </c>
      <c r="M22">
        <v>112</v>
      </c>
      <c r="N22" t="s">
        <v>160</v>
      </c>
      <c r="O22" t="s">
        <v>161</v>
      </c>
      <c r="P22">
        <v>5.33</v>
      </c>
      <c r="Q22">
        <v>8</v>
      </c>
      <c r="R22" t="b">
        <v>0</v>
      </c>
      <c r="S22">
        <v>0</v>
      </c>
      <c r="T22" t="b">
        <v>0</v>
      </c>
      <c r="U22" t="b">
        <v>0</v>
      </c>
      <c r="V22" t="b">
        <v>0</v>
      </c>
      <c r="X22">
        <v>37</v>
      </c>
      <c r="Z22">
        <v>2.248498917</v>
      </c>
    </row>
    <row r="23" spans="1:26" x14ac:dyDescent="0.35">
      <c r="A23" t="s">
        <v>162</v>
      </c>
      <c r="B23" t="s">
        <v>162</v>
      </c>
      <c r="C23" t="s">
        <v>27</v>
      </c>
      <c r="D23" t="s">
        <v>27</v>
      </c>
      <c r="F23" t="s">
        <v>36</v>
      </c>
      <c r="I23" t="s">
        <v>163</v>
      </c>
      <c r="J23" t="s">
        <v>30</v>
      </c>
      <c r="K23" t="s">
        <v>164</v>
      </c>
      <c r="L23" t="s">
        <v>165</v>
      </c>
      <c r="M23">
        <v>56</v>
      </c>
      <c r="N23" t="s">
        <v>166</v>
      </c>
      <c r="O23" t="s">
        <v>167</v>
      </c>
      <c r="P23">
        <v>4.13</v>
      </c>
      <c r="Q23">
        <v>96</v>
      </c>
      <c r="R23" t="b">
        <v>1</v>
      </c>
      <c r="S23">
        <v>1.9039999999999999</v>
      </c>
      <c r="T23" t="b">
        <v>0</v>
      </c>
      <c r="U23" t="b">
        <v>1</v>
      </c>
      <c r="V23" t="b">
        <v>0</v>
      </c>
      <c r="W23">
        <v>52.524999999999999</v>
      </c>
      <c r="X23">
        <v>73</v>
      </c>
      <c r="Z23">
        <v>1.5228968970000001</v>
      </c>
    </row>
    <row r="24" spans="1:26" x14ac:dyDescent="0.35">
      <c r="A24" t="s">
        <v>168</v>
      </c>
      <c r="B24" t="s">
        <v>168</v>
      </c>
      <c r="C24" t="s">
        <v>27</v>
      </c>
      <c r="D24" t="s">
        <v>27</v>
      </c>
      <c r="F24" t="s">
        <v>51</v>
      </c>
      <c r="I24" t="s">
        <v>168</v>
      </c>
      <c r="J24" t="s">
        <v>30</v>
      </c>
      <c r="K24" t="s">
        <v>169</v>
      </c>
      <c r="L24" t="s">
        <v>170</v>
      </c>
      <c r="M24">
        <v>84</v>
      </c>
      <c r="N24" t="s">
        <v>171</v>
      </c>
      <c r="O24" t="s">
        <v>172</v>
      </c>
      <c r="Q24">
        <v>87</v>
      </c>
      <c r="R24" t="b">
        <v>0</v>
      </c>
      <c r="T24" t="b">
        <v>0</v>
      </c>
      <c r="U24" t="b">
        <v>0</v>
      </c>
      <c r="V24" t="b">
        <v>0</v>
      </c>
      <c r="W24">
        <v>75.099999999999994</v>
      </c>
    </row>
    <row r="25" spans="1:26" x14ac:dyDescent="0.35">
      <c r="A25" t="s">
        <v>173</v>
      </c>
      <c r="B25" t="s">
        <v>173</v>
      </c>
      <c r="C25" t="s">
        <v>27</v>
      </c>
      <c r="D25" t="s">
        <v>27</v>
      </c>
      <c r="F25" t="s">
        <v>51</v>
      </c>
      <c r="I25" t="s">
        <v>174</v>
      </c>
      <c r="J25" t="s">
        <v>30</v>
      </c>
      <c r="K25" t="s">
        <v>175</v>
      </c>
      <c r="L25" t="s">
        <v>176</v>
      </c>
      <c r="M25">
        <v>204</v>
      </c>
      <c r="N25" t="s">
        <v>177</v>
      </c>
      <c r="O25" t="s">
        <v>178</v>
      </c>
      <c r="P25">
        <v>6.62</v>
      </c>
      <c r="Q25">
        <v>61</v>
      </c>
      <c r="R25" t="b">
        <v>0</v>
      </c>
      <c r="S25">
        <v>4.8979999999999997</v>
      </c>
      <c r="T25" t="b">
        <v>0</v>
      </c>
      <c r="U25" t="b">
        <v>0</v>
      </c>
      <c r="V25" t="b">
        <v>0</v>
      </c>
      <c r="X25">
        <v>43</v>
      </c>
      <c r="Y25">
        <v>65</v>
      </c>
      <c r="Z25">
        <v>2.1765349120000002</v>
      </c>
    </row>
    <row r="26" spans="1:26" x14ac:dyDescent="0.35">
      <c r="A26" t="s">
        <v>179</v>
      </c>
      <c r="B26" t="s">
        <v>179</v>
      </c>
      <c r="C26" t="s">
        <v>27</v>
      </c>
      <c r="D26" t="s">
        <v>27</v>
      </c>
      <c r="F26" t="s">
        <v>51</v>
      </c>
      <c r="I26" t="s">
        <v>179</v>
      </c>
      <c r="J26" t="s">
        <v>77</v>
      </c>
      <c r="K26" t="s">
        <v>180</v>
      </c>
      <c r="L26" t="s">
        <v>181</v>
      </c>
      <c r="M26">
        <v>60</v>
      </c>
      <c r="N26" t="s">
        <v>182</v>
      </c>
      <c r="O26" t="s">
        <v>183</v>
      </c>
      <c r="R26" t="b">
        <v>0</v>
      </c>
      <c r="T26" t="b">
        <v>0</v>
      </c>
      <c r="U26" t="b">
        <v>0</v>
      </c>
      <c r="V26" t="b">
        <v>0</v>
      </c>
      <c r="W26">
        <v>70.125</v>
      </c>
    </row>
    <row r="27" spans="1:26" x14ac:dyDescent="0.35">
      <c r="A27" t="s">
        <v>184</v>
      </c>
      <c r="B27" t="s">
        <v>184</v>
      </c>
      <c r="C27" t="s">
        <v>27</v>
      </c>
      <c r="D27" t="s">
        <v>27</v>
      </c>
      <c r="F27" t="s">
        <v>51</v>
      </c>
      <c r="I27" t="s">
        <v>185</v>
      </c>
      <c r="J27" t="s">
        <v>30</v>
      </c>
      <c r="K27" t="s">
        <v>186</v>
      </c>
      <c r="L27" t="s">
        <v>187</v>
      </c>
      <c r="M27">
        <v>64</v>
      </c>
      <c r="N27" t="s">
        <v>188</v>
      </c>
      <c r="O27" t="s">
        <v>189</v>
      </c>
      <c r="P27">
        <v>5.89</v>
      </c>
      <c r="Q27">
        <v>63</v>
      </c>
      <c r="R27" t="b">
        <v>0</v>
      </c>
      <c r="S27">
        <v>0</v>
      </c>
      <c r="T27" t="b">
        <v>0</v>
      </c>
      <c r="U27" t="b">
        <v>0</v>
      </c>
      <c r="V27" t="b">
        <v>0</v>
      </c>
      <c r="X27">
        <v>68</v>
      </c>
      <c r="Z27">
        <v>1.4961446970000001</v>
      </c>
    </row>
    <row r="28" spans="1:26" x14ac:dyDescent="0.35">
      <c r="A28" t="s">
        <v>190</v>
      </c>
      <c r="B28" t="s">
        <v>191</v>
      </c>
      <c r="C28" t="s">
        <v>190</v>
      </c>
      <c r="D28" t="s">
        <v>27</v>
      </c>
      <c r="F28" t="s">
        <v>51</v>
      </c>
      <c r="I28" t="s">
        <v>192</v>
      </c>
      <c r="J28" t="s">
        <v>30</v>
      </c>
      <c r="K28" t="s">
        <v>193</v>
      </c>
      <c r="L28" t="s">
        <v>194</v>
      </c>
      <c r="M28">
        <v>68</v>
      </c>
      <c r="N28" t="s">
        <v>195</v>
      </c>
      <c r="O28" t="s">
        <v>196</v>
      </c>
      <c r="Q28">
        <v>66</v>
      </c>
      <c r="R28" t="b">
        <v>0</v>
      </c>
      <c r="S28">
        <v>0</v>
      </c>
      <c r="T28" t="b">
        <v>0</v>
      </c>
      <c r="U28" t="b">
        <v>0</v>
      </c>
      <c r="V28" t="b">
        <v>0</v>
      </c>
      <c r="W28">
        <v>79.25</v>
      </c>
      <c r="X28">
        <v>29</v>
      </c>
      <c r="Y28">
        <v>20</v>
      </c>
      <c r="Z28">
        <v>2.001078251</v>
      </c>
    </row>
    <row r="29" spans="1:26" x14ac:dyDescent="0.35">
      <c r="A29" t="s">
        <v>197</v>
      </c>
      <c r="B29" t="s">
        <v>197</v>
      </c>
      <c r="C29" t="s">
        <v>27</v>
      </c>
      <c r="D29" t="s">
        <v>27</v>
      </c>
      <c r="F29" t="s">
        <v>51</v>
      </c>
      <c r="I29" t="s">
        <v>198</v>
      </c>
      <c r="J29" t="s">
        <v>108</v>
      </c>
      <c r="K29" t="s">
        <v>199</v>
      </c>
      <c r="L29" t="s">
        <v>200</v>
      </c>
      <c r="M29">
        <v>535</v>
      </c>
      <c r="N29" t="s">
        <v>201</v>
      </c>
      <c r="O29" t="s">
        <v>202</v>
      </c>
      <c r="R29" t="b">
        <v>0</v>
      </c>
      <c r="T29" t="b">
        <v>0</v>
      </c>
      <c r="U29" t="b">
        <v>0</v>
      </c>
      <c r="V29" t="b">
        <v>0</v>
      </c>
    </row>
    <row r="30" spans="1:26" x14ac:dyDescent="0.35">
      <c r="A30" t="s">
        <v>203</v>
      </c>
      <c r="B30" t="s">
        <v>203</v>
      </c>
      <c r="C30" t="s">
        <v>27</v>
      </c>
      <c r="D30" t="s">
        <v>27</v>
      </c>
      <c r="F30" t="s">
        <v>44</v>
      </c>
      <c r="I30" t="s">
        <v>203</v>
      </c>
      <c r="J30" t="s">
        <v>30</v>
      </c>
      <c r="K30" t="s">
        <v>204</v>
      </c>
      <c r="L30" t="s">
        <v>205</v>
      </c>
      <c r="M30">
        <v>70</v>
      </c>
      <c r="N30" t="s">
        <v>206</v>
      </c>
      <c r="O30" t="s">
        <v>207</v>
      </c>
      <c r="Q30">
        <v>51</v>
      </c>
      <c r="R30" t="b">
        <v>0</v>
      </c>
      <c r="S30">
        <v>0</v>
      </c>
      <c r="T30" t="b">
        <v>0</v>
      </c>
      <c r="U30" t="b">
        <v>0</v>
      </c>
      <c r="V30" t="b">
        <v>0</v>
      </c>
      <c r="X30">
        <v>35</v>
      </c>
      <c r="Y30">
        <v>32</v>
      </c>
      <c r="Z30">
        <v>1.891770371</v>
      </c>
    </row>
    <row r="31" spans="1:26" x14ac:dyDescent="0.35">
      <c r="A31" t="s">
        <v>208</v>
      </c>
      <c r="B31" t="s">
        <v>208</v>
      </c>
      <c r="C31" t="s">
        <v>27</v>
      </c>
      <c r="D31" t="s">
        <v>27</v>
      </c>
      <c r="F31" t="s">
        <v>51</v>
      </c>
      <c r="I31" t="s">
        <v>209</v>
      </c>
      <c r="J31" t="s">
        <v>30</v>
      </c>
      <c r="K31" t="s">
        <v>210</v>
      </c>
      <c r="L31" t="s">
        <v>211</v>
      </c>
      <c r="M31">
        <v>72</v>
      </c>
      <c r="N31" t="s">
        <v>212</v>
      </c>
      <c r="O31" t="s">
        <v>213</v>
      </c>
      <c r="P31">
        <v>4.53</v>
      </c>
      <c r="Q31">
        <v>72</v>
      </c>
      <c r="R31" t="b">
        <v>0</v>
      </c>
      <c r="S31">
        <v>0</v>
      </c>
      <c r="T31" t="b">
        <v>0</v>
      </c>
      <c r="U31" t="b">
        <v>0</v>
      </c>
      <c r="V31" t="b">
        <v>0</v>
      </c>
      <c r="W31">
        <v>56.8</v>
      </c>
      <c r="X31">
        <v>59</v>
      </c>
      <c r="Y31">
        <v>34</v>
      </c>
      <c r="Z31">
        <v>1.761634154</v>
      </c>
    </row>
    <row r="32" spans="1:26" x14ac:dyDescent="0.35">
      <c r="A32" t="s">
        <v>214</v>
      </c>
      <c r="B32" t="s">
        <v>214</v>
      </c>
      <c r="C32" t="s">
        <v>27</v>
      </c>
      <c r="D32" t="s">
        <v>27</v>
      </c>
      <c r="F32" t="s">
        <v>51</v>
      </c>
      <c r="I32" t="s">
        <v>214</v>
      </c>
      <c r="J32" t="s">
        <v>215</v>
      </c>
      <c r="K32" t="s">
        <v>216</v>
      </c>
      <c r="L32" t="s">
        <v>217</v>
      </c>
      <c r="M32">
        <v>74</v>
      </c>
      <c r="N32" t="s">
        <v>218</v>
      </c>
      <c r="O32" t="s">
        <v>219</v>
      </c>
      <c r="R32" t="b">
        <v>0</v>
      </c>
      <c r="T32" t="b">
        <v>0</v>
      </c>
      <c r="U32" t="b">
        <v>0</v>
      </c>
      <c r="V32" t="b">
        <v>0</v>
      </c>
    </row>
    <row r="33" spans="1:26" x14ac:dyDescent="0.35">
      <c r="A33" t="s">
        <v>220</v>
      </c>
      <c r="B33" t="s">
        <v>220</v>
      </c>
      <c r="C33" t="s">
        <v>27</v>
      </c>
      <c r="D33" t="s">
        <v>27</v>
      </c>
      <c r="F33" t="s">
        <v>51</v>
      </c>
      <c r="I33" t="s">
        <v>221</v>
      </c>
      <c r="J33" t="s">
        <v>30</v>
      </c>
      <c r="K33" t="s">
        <v>222</v>
      </c>
      <c r="L33" t="s">
        <v>223</v>
      </c>
      <c r="M33">
        <v>76</v>
      </c>
      <c r="N33" t="s">
        <v>224</v>
      </c>
      <c r="O33" t="s">
        <v>225</v>
      </c>
      <c r="Q33">
        <v>72</v>
      </c>
      <c r="R33" t="b">
        <v>1</v>
      </c>
      <c r="S33">
        <v>1.988</v>
      </c>
      <c r="T33" t="b">
        <v>0</v>
      </c>
      <c r="U33" t="b">
        <v>0</v>
      </c>
      <c r="V33" t="b">
        <v>0</v>
      </c>
      <c r="W33">
        <v>49.15</v>
      </c>
      <c r="X33">
        <v>36</v>
      </c>
      <c r="Y33">
        <v>80</v>
      </c>
      <c r="Z33">
        <v>2.4624663390000001</v>
      </c>
    </row>
    <row r="34" spans="1:26" x14ac:dyDescent="0.35">
      <c r="A34" t="s">
        <v>226</v>
      </c>
      <c r="B34" t="s">
        <v>227</v>
      </c>
      <c r="C34" t="s">
        <v>226</v>
      </c>
      <c r="D34" t="s">
        <v>27</v>
      </c>
      <c r="F34" t="s">
        <v>51</v>
      </c>
      <c r="I34" t="s">
        <v>228</v>
      </c>
      <c r="J34" t="s">
        <v>77</v>
      </c>
      <c r="K34" t="s">
        <v>229</v>
      </c>
      <c r="L34" t="s">
        <v>230</v>
      </c>
      <c r="M34">
        <v>86</v>
      </c>
      <c r="N34" t="s">
        <v>231</v>
      </c>
      <c r="O34" t="s">
        <v>232</v>
      </c>
      <c r="R34" t="b">
        <v>0</v>
      </c>
      <c r="T34" t="b">
        <v>0</v>
      </c>
      <c r="U34" t="b">
        <v>0</v>
      </c>
      <c r="V34" t="b">
        <v>0</v>
      </c>
    </row>
    <row r="35" spans="1:26" x14ac:dyDescent="0.35">
      <c r="A35" t="s">
        <v>233</v>
      </c>
      <c r="B35" t="s">
        <v>234</v>
      </c>
      <c r="C35" t="s">
        <v>233</v>
      </c>
      <c r="D35" t="s">
        <v>27</v>
      </c>
      <c r="F35" t="s">
        <v>51</v>
      </c>
      <c r="R35" t="b">
        <v>0</v>
      </c>
      <c r="T35" t="b">
        <v>0</v>
      </c>
      <c r="U35" t="b">
        <v>0</v>
      </c>
      <c r="V35" t="b">
        <v>0</v>
      </c>
    </row>
    <row r="36" spans="1:26" x14ac:dyDescent="0.35">
      <c r="A36" t="s">
        <v>235</v>
      </c>
      <c r="B36" t="s">
        <v>236</v>
      </c>
      <c r="C36" t="s">
        <v>235</v>
      </c>
      <c r="D36" t="s">
        <v>237</v>
      </c>
      <c r="F36" t="s">
        <v>51</v>
      </c>
      <c r="I36" t="s">
        <v>238</v>
      </c>
      <c r="J36" t="s">
        <v>30</v>
      </c>
      <c r="K36" t="s">
        <v>239</v>
      </c>
      <c r="L36" t="s">
        <v>240</v>
      </c>
      <c r="M36">
        <v>96</v>
      </c>
      <c r="N36" t="s">
        <v>241</v>
      </c>
      <c r="O36" t="s">
        <v>242</v>
      </c>
      <c r="P36">
        <v>4.38</v>
      </c>
      <c r="Q36">
        <v>28</v>
      </c>
      <c r="R36" t="b">
        <v>0</v>
      </c>
      <c r="T36" t="b">
        <v>0</v>
      </c>
      <c r="U36" t="b">
        <v>0</v>
      </c>
      <c r="V36" t="b">
        <v>0</v>
      </c>
      <c r="W36">
        <v>73.3</v>
      </c>
    </row>
    <row r="37" spans="1:26" x14ac:dyDescent="0.35">
      <c r="A37" t="s">
        <v>243</v>
      </c>
      <c r="B37" t="s">
        <v>243</v>
      </c>
      <c r="C37" t="s">
        <v>27</v>
      </c>
      <c r="D37" t="s">
        <v>27</v>
      </c>
      <c r="F37" t="s">
        <v>44</v>
      </c>
      <c r="I37" t="s">
        <v>244</v>
      </c>
      <c r="J37" t="s">
        <v>30</v>
      </c>
      <c r="K37" t="s">
        <v>245</v>
      </c>
      <c r="L37" t="s">
        <v>246</v>
      </c>
      <c r="M37">
        <v>100</v>
      </c>
      <c r="N37" t="s">
        <v>247</v>
      </c>
      <c r="O37" t="s">
        <v>248</v>
      </c>
      <c r="P37">
        <v>5.16</v>
      </c>
      <c r="Q37">
        <v>78</v>
      </c>
      <c r="R37" t="b">
        <v>0</v>
      </c>
      <c r="S37">
        <v>0</v>
      </c>
      <c r="T37" t="b">
        <v>0</v>
      </c>
      <c r="U37" t="b">
        <v>1</v>
      </c>
      <c r="V37" t="b">
        <v>1</v>
      </c>
      <c r="W37">
        <v>52.774999999999999</v>
      </c>
      <c r="X37">
        <v>45</v>
      </c>
      <c r="Y37">
        <v>71</v>
      </c>
      <c r="Z37">
        <v>1.6426799519999999</v>
      </c>
    </row>
    <row r="38" spans="1:26" x14ac:dyDescent="0.35">
      <c r="A38" t="s">
        <v>249</v>
      </c>
      <c r="B38" t="s">
        <v>249</v>
      </c>
      <c r="C38" t="s">
        <v>27</v>
      </c>
      <c r="D38" t="s">
        <v>27</v>
      </c>
      <c r="F38" t="s">
        <v>28</v>
      </c>
      <c r="I38" t="s">
        <v>249</v>
      </c>
      <c r="J38" t="s">
        <v>30</v>
      </c>
      <c r="K38" t="s">
        <v>250</v>
      </c>
      <c r="L38" t="s">
        <v>251</v>
      </c>
      <c r="M38">
        <v>854</v>
      </c>
      <c r="N38" t="s">
        <v>252</v>
      </c>
      <c r="O38" t="s">
        <v>253</v>
      </c>
      <c r="P38">
        <v>6.48</v>
      </c>
      <c r="Q38">
        <v>27</v>
      </c>
      <c r="R38" t="b">
        <v>0</v>
      </c>
      <c r="S38">
        <v>8.5709999999999997</v>
      </c>
      <c r="T38" t="b">
        <v>1</v>
      </c>
      <c r="U38" t="b">
        <v>0</v>
      </c>
      <c r="V38" t="b">
        <v>1</v>
      </c>
      <c r="X38">
        <v>41</v>
      </c>
      <c r="Y38">
        <v>31</v>
      </c>
      <c r="Z38">
        <v>2.8676345009999999</v>
      </c>
    </row>
    <row r="39" spans="1:26" x14ac:dyDescent="0.35">
      <c r="A39" t="s">
        <v>254</v>
      </c>
      <c r="B39" t="s">
        <v>255</v>
      </c>
      <c r="C39" t="s">
        <v>256</v>
      </c>
      <c r="D39" t="s">
        <v>257</v>
      </c>
      <c r="E39" t="s">
        <v>254</v>
      </c>
      <c r="F39" t="s">
        <v>51</v>
      </c>
      <c r="K39" t="s">
        <v>258</v>
      </c>
      <c r="L39" t="s">
        <v>259</v>
      </c>
      <c r="P39">
        <v>8.1300000000000008</v>
      </c>
      <c r="Q39">
        <v>8</v>
      </c>
      <c r="R39" t="b">
        <v>0</v>
      </c>
      <c r="S39">
        <v>7.5359999999999996</v>
      </c>
      <c r="T39" t="b">
        <v>1</v>
      </c>
      <c r="U39" t="b">
        <v>0</v>
      </c>
      <c r="V39" t="b">
        <v>1</v>
      </c>
      <c r="X39">
        <v>20</v>
      </c>
      <c r="Y39">
        <v>30</v>
      </c>
      <c r="Z39">
        <v>2.7407252710000001</v>
      </c>
    </row>
    <row r="40" spans="1:26" x14ac:dyDescent="0.35">
      <c r="A40" t="s">
        <v>260</v>
      </c>
      <c r="B40" t="s">
        <v>260</v>
      </c>
      <c r="C40" t="s">
        <v>27</v>
      </c>
      <c r="D40" t="s">
        <v>27</v>
      </c>
      <c r="F40" t="s">
        <v>51</v>
      </c>
      <c r="I40" t="s">
        <v>261</v>
      </c>
      <c r="J40" t="s">
        <v>30</v>
      </c>
      <c r="K40" t="s">
        <v>262</v>
      </c>
      <c r="L40" t="s">
        <v>263</v>
      </c>
      <c r="M40">
        <v>108</v>
      </c>
      <c r="N40" t="s">
        <v>264</v>
      </c>
      <c r="O40" t="s">
        <v>265</v>
      </c>
      <c r="Q40">
        <v>14</v>
      </c>
      <c r="R40" t="b">
        <v>0</v>
      </c>
      <c r="S40">
        <v>2.4340000000000002</v>
      </c>
      <c r="T40" t="b">
        <v>0</v>
      </c>
      <c r="U40" t="b">
        <v>0</v>
      </c>
      <c r="V40" t="b">
        <v>0</v>
      </c>
      <c r="X40">
        <v>20</v>
      </c>
      <c r="Y40">
        <v>9</v>
      </c>
      <c r="Z40">
        <v>2.3932218879999998</v>
      </c>
    </row>
    <row r="41" spans="1:26" x14ac:dyDescent="0.35">
      <c r="A41" t="s">
        <v>266</v>
      </c>
      <c r="B41" t="s">
        <v>267</v>
      </c>
      <c r="C41" t="s">
        <v>266</v>
      </c>
      <c r="D41" t="s">
        <v>27</v>
      </c>
      <c r="F41" t="s">
        <v>51</v>
      </c>
      <c r="I41" t="s">
        <v>268</v>
      </c>
      <c r="J41" t="s">
        <v>30</v>
      </c>
      <c r="K41" t="s">
        <v>269</v>
      </c>
      <c r="L41" t="s">
        <v>270</v>
      </c>
      <c r="M41">
        <v>132</v>
      </c>
      <c r="N41" t="s">
        <v>271</v>
      </c>
      <c r="O41" t="s">
        <v>272</v>
      </c>
      <c r="Q41">
        <v>92</v>
      </c>
      <c r="R41" t="b">
        <v>0</v>
      </c>
      <c r="T41" t="b">
        <v>0</v>
      </c>
      <c r="U41" t="b">
        <v>0</v>
      </c>
      <c r="V41" t="b">
        <v>0</v>
      </c>
      <c r="X41">
        <v>60</v>
      </c>
      <c r="Z41">
        <v>-1</v>
      </c>
    </row>
    <row r="42" spans="1:26" x14ac:dyDescent="0.35">
      <c r="A42" t="s">
        <v>273</v>
      </c>
      <c r="B42" t="s">
        <v>273</v>
      </c>
      <c r="C42" t="s">
        <v>27</v>
      </c>
      <c r="D42" t="s">
        <v>27</v>
      </c>
      <c r="F42" t="s">
        <v>51</v>
      </c>
      <c r="I42" t="s">
        <v>274</v>
      </c>
      <c r="J42" t="s">
        <v>30</v>
      </c>
      <c r="K42" t="s">
        <v>275</v>
      </c>
      <c r="L42" t="s">
        <v>276</v>
      </c>
      <c r="M42">
        <v>116</v>
      </c>
      <c r="N42" t="s">
        <v>277</v>
      </c>
      <c r="O42" t="s">
        <v>278</v>
      </c>
      <c r="P42">
        <v>6.78</v>
      </c>
      <c r="Q42">
        <v>23</v>
      </c>
      <c r="R42" t="b">
        <v>0</v>
      </c>
      <c r="S42">
        <v>0</v>
      </c>
      <c r="T42" t="b">
        <v>0</v>
      </c>
      <c r="U42" t="b">
        <v>0</v>
      </c>
      <c r="V42" t="b">
        <v>0</v>
      </c>
      <c r="X42">
        <v>22</v>
      </c>
      <c r="Y42">
        <v>33</v>
      </c>
      <c r="Z42">
        <v>1.9474392679999999</v>
      </c>
    </row>
    <row r="43" spans="1:26" x14ac:dyDescent="0.35">
      <c r="A43" t="s">
        <v>279</v>
      </c>
      <c r="B43" t="s">
        <v>279</v>
      </c>
      <c r="C43" t="s">
        <v>27</v>
      </c>
      <c r="D43" t="s">
        <v>27</v>
      </c>
      <c r="F43" t="s">
        <v>51</v>
      </c>
      <c r="I43" t="s">
        <v>280</v>
      </c>
      <c r="J43" t="s">
        <v>30</v>
      </c>
      <c r="K43" t="s">
        <v>281</v>
      </c>
      <c r="L43" t="s">
        <v>282</v>
      </c>
      <c r="M43">
        <v>120</v>
      </c>
      <c r="N43" t="s">
        <v>283</v>
      </c>
      <c r="O43" t="s">
        <v>284</v>
      </c>
      <c r="P43">
        <v>6.75</v>
      </c>
      <c r="Q43">
        <v>15</v>
      </c>
      <c r="R43" t="b">
        <v>0</v>
      </c>
      <c r="S43">
        <v>6.98</v>
      </c>
      <c r="T43" t="b">
        <v>1</v>
      </c>
      <c r="U43" t="b">
        <v>0</v>
      </c>
      <c r="V43" t="b">
        <v>1</v>
      </c>
      <c r="W43">
        <v>70.25</v>
      </c>
      <c r="X43">
        <v>27</v>
      </c>
      <c r="Y43">
        <v>34</v>
      </c>
      <c r="Z43">
        <v>2.6604704510000001</v>
      </c>
    </row>
    <row r="44" spans="1:26" x14ac:dyDescent="0.35">
      <c r="A44" t="s">
        <v>285</v>
      </c>
      <c r="B44" t="s">
        <v>285</v>
      </c>
      <c r="C44" t="s">
        <v>27</v>
      </c>
      <c r="D44" t="s">
        <v>27</v>
      </c>
      <c r="F44" t="s">
        <v>286</v>
      </c>
      <c r="I44" t="s">
        <v>285</v>
      </c>
      <c r="J44" t="s">
        <v>30</v>
      </c>
      <c r="K44" t="s">
        <v>287</v>
      </c>
      <c r="L44" t="s">
        <v>288</v>
      </c>
      <c r="M44">
        <v>124</v>
      </c>
      <c r="N44" t="s">
        <v>289</v>
      </c>
      <c r="O44" t="s">
        <v>290</v>
      </c>
      <c r="P44">
        <v>4.28</v>
      </c>
      <c r="Q44">
        <v>97</v>
      </c>
      <c r="R44" t="b">
        <v>1</v>
      </c>
      <c r="S44">
        <v>1.7529999999999999</v>
      </c>
      <c r="T44" t="b">
        <v>0</v>
      </c>
      <c r="U44" t="b">
        <v>0</v>
      </c>
      <c r="V44" t="b">
        <v>0</v>
      </c>
      <c r="W44">
        <v>51.15</v>
      </c>
      <c r="X44">
        <v>76</v>
      </c>
      <c r="Y44">
        <v>31</v>
      </c>
      <c r="Z44">
        <v>1.3496799399999999</v>
      </c>
    </row>
    <row r="45" spans="1:26" x14ac:dyDescent="0.35">
      <c r="A45" t="s">
        <v>291</v>
      </c>
      <c r="B45" t="s">
        <v>292</v>
      </c>
      <c r="C45" t="s">
        <v>291</v>
      </c>
      <c r="D45" t="s">
        <v>27</v>
      </c>
      <c r="F45" t="s">
        <v>51</v>
      </c>
      <c r="P45">
        <v>6.05</v>
      </c>
      <c r="R45" t="b">
        <v>0</v>
      </c>
      <c r="T45" t="b">
        <v>0</v>
      </c>
      <c r="U45" t="b">
        <v>0</v>
      </c>
      <c r="V45" t="b">
        <v>0</v>
      </c>
    </row>
    <row r="46" spans="1:26" x14ac:dyDescent="0.35">
      <c r="A46" t="s">
        <v>293</v>
      </c>
      <c r="B46" t="s">
        <v>293</v>
      </c>
      <c r="C46" t="s">
        <v>294</v>
      </c>
      <c r="D46" t="s">
        <v>27</v>
      </c>
      <c r="F46" t="s">
        <v>51</v>
      </c>
      <c r="I46" t="s">
        <v>293</v>
      </c>
      <c r="J46" t="s">
        <v>77</v>
      </c>
      <c r="K46" t="s">
        <v>295</v>
      </c>
      <c r="L46" t="s">
        <v>296</v>
      </c>
      <c r="M46">
        <v>136</v>
      </c>
      <c r="N46" t="s">
        <v>297</v>
      </c>
      <c r="O46" t="s">
        <v>298</v>
      </c>
      <c r="R46" t="b">
        <v>0</v>
      </c>
      <c r="T46" t="b">
        <v>0</v>
      </c>
      <c r="U46" t="b">
        <v>0</v>
      </c>
      <c r="V46" t="b">
        <v>0</v>
      </c>
      <c r="W46">
        <v>72.625</v>
      </c>
    </row>
    <row r="47" spans="1:26" x14ac:dyDescent="0.35">
      <c r="A47" t="s">
        <v>299</v>
      </c>
      <c r="B47" t="s">
        <v>299</v>
      </c>
      <c r="C47" t="s">
        <v>300</v>
      </c>
      <c r="D47" t="s">
        <v>27</v>
      </c>
      <c r="F47" t="s">
        <v>51</v>
      </c>
      <c r="I47" t="s">
        <v>299</v>
      </c>
      <c r="J47" t="s">
        <v>30</v>
      </c>
      <c r="K47" t="s">
        <v>301</v>
      </c>
      <c r="L47" t="s">
        <v>302</v>
      </c>
      <c r="M47">
        <v>140</v>
      </c>
      <c r="N47" t="s">
        <v>303</v>
      </c>
      <c r="O47" t="s">
        <v>304</v>
      </c>
      <c r="Q47">
        <v>5</v>
      </c>
      <c r="R47" t="b">
        <v>0</v>
      </c>
      <c r="S47">
        <v>1.4450000000000001</v>
      </c>
      <c r="T47" t="b">
        <v>0</v>
      </c>
      <c r="U47" t="b">
        <v>0</v>
      </c>
      <c r="V47" t="b">
        <v>0</v>
      </c>
      <c r="X47">
        <v>24</v>
      </c>
      <c r="Z47">
        <v>2.9344215760000001</v>
      </c>
    </row>
    <row r="48" spans="1:26" x14ac:dyDescent="0.35">
      <c r="A48" t="s">
        <v>305</v>
      </c>
      <c r="B48" t="s">
        <v>305</v>
      </c>
      <c r="C48" t="s">
        <v>27</v>
      </c>
      <c r="D48" t="s">
        <v>27</v>
      </c>
      <c r="F48" t="s">
        <v>51</v>
      </c>
      <c r="I48" t="s">
        <v>306</v>
      </c>
      <c r="J48" t="s">
        <v>30</v>
      </c>
      <c r="K48" t="s">
        <v>307</v>
      </c>
      <c r="L48" t="s">
        <v>308</v>
      </c>
      <c r="M48">
        <v>148</v>
      </c>
      <c r="N48" t="s">
        <v>309</v>
      </c>
      <c r="O48" t="s">
        <v>310</v>
      </c>
      <c r="P48">
        <v>8.14</v>
      </c>
      <c r="Q48">
        <v>15</v>
      </c>
      <c r="R48" t="b">
        <v>0</v>
      </c>
      <c r="S48">
        <v>4.9870000000000001</v>
      </c>
      <c r="T48" t="b">
        <v>0</v>
      </c>
      <c r="U48" t="b">
        <v>0</v>
      </c>
      <c r="V48" t="b">
        <v>0</v>
      </c>
      <c r="X48">
        <v>20</v>
      </c>
      <c r="Y48">
        <v>6</v>
      </c>
      <c r="Z48">
        <v>2.699343818</v>
      </c>
    </row>
    <row r="49" spans="1:26" x14ac:dyDescent="0.35">
      <c r="A49" t="s">
        <v>311</v>
      </c>
      <c r="B49" t="s">
        <v>311</v>
      </c>
      <c r="C49" t="s">
        <v>27</v>
      </c>
      <c r="D49" t="s">
        <v>27</v>
      </c>
      <c r="F49" t="s">
        <v>51</v>
      </c>
      <c r="I49" t="s">
        <v>312</v>
      </c>
      <c r="J49" t="s">
        <v>30</v>
      </c>
      <c r="K49" t="s">
        <v>313</v>
      </c>
      <c r="L49" t="s">
        <v>314</v>
      </c>
      <c r="M49">
        <v>152</v>
      </c>
      <c r="N49" t="s">
        <v>315</v>
      </c>
      <c r="O49" t="s">
        <v>316</v>
      </c>
      <c r="P49">
        <v>4.13</v>
      </c>
      <c r="Q49">
        <v>94</v>
      </c>
      <c r="R49" t="b">
        <v>0</v>
      </c>
      <c r="S49">
        <v>5.6790000000000003</v>
      </c>
      <c r="T49" t="b">
        <v>0</v>
      </c>
      <c r="U49" t="b">
        <v>0</v>
      </c>
      <c r="V49" t="b">
        <v>0</v>
      </c>
      <c r="W49">
        <v>59.774999999999999</v>
      </c>
      <c r="X49">
        <v>66</v>
      </c>
      <c r="Y49">
        <v>60</v>
      </c>
      <c r="Z49">
        <v>1.8736345029999999</v>
      </c>
    </row>
    <row r="50" spans="1:26" x14ac:dyDescent="0.35">
      <c r="A50" t="s">
        <v>317</v>
      </c>
      <c r="B50" t="s">
        <v>317</v>
      </c>
      <c r="C50" t="s">
        <v>27</v>
      </c>
      <c r="D50" t="s">
        <v>27</v>
      </c>
      <c r="F50" t="s">
        <v>51</v>
      </c>
      <c r="I50" t="s">
        <v>318</v>
      </c>
      <c r="J50" t="s">
        <v>30</v>
      </c>
      <c r="K50" t="s">
        <v>319</v>
      </c>
      <c r="L50" t="s">
        <v>320</v>
      </c>
      <c r="M50">
        <v>156</v>
      </c>
      <c r="N50" t="s">
        <v>321</v>
      </c>
      <c r="O50" t="s">
        <v>322</v>
      </c>
      <c r="P50">
        <v>6.77</v>
      </c>
      <c r="Q50">
        <v>9</v>
      </c>
      <c r="R50" t="b">
        <v>1</v>
      </c>
      <c r="S50">
        <v>0.58199999999999996</v>
      </c>
      <c r="T50" t="b">
        <v>0</v>
      </c>
      <c r="U50" t="b">
        <v>0</v>
      </c>
      <c r="V50" t="b">
        <v>0</v>
      </c>
      <c r="W50">
        <v>66.45</v>
      </c>
      <c r="X50">
        <v>42</v>
      </c>
      <c r="Y50">
        <v>20</v>
      </c>
      <c r="Z50">
        <v>2.0092087470000002</v>
      </c>
    </row>
    <row r="51" spans="1:26" x14ac:dyDescent="0.35">
      <c r="A51" t="s">
        <v>323</v>
      </c>
      <c r="B51" t="s">
        <v>323</v>
      </c>
      <c r="C51" t="s">
        <v>27</v>
      </c>
      <c r="D51" t="s">
        <v>27</v>
      </c>
      <c r="F51" t="s">
        <v>51</v>
      </c>
      <c r="I51" t="s">
        <v>324</v>
      </c>
      <c r="J51" t="s">
        <v>113</v>
      </c>
      <c r="K51" t="s">
        <v>325</v>
      </c>
      <c r="L51" t="s">
        <v>326</v>
      </c>
      <c r="M51">
        <v>162</v>
      </c>
      <c r="N51" t="s">
        <v>327</v>
      </c>
      <c r="O51" t="s">
        <v>328</v>
      </c>
      <c r="R51" t="b">
        <v>0</v>
      </c>
      <c r="T51" t="b">
        <v>0</v>
      </c>
      <c r="U51" t="b">
        <v>0</v>
      </c>
      <c r="V51" t="b">
        <v>0</v>
      </c>
    </row>
    <row r="52" spans="1:26" x14ac:dyDescent="0.35">
      <c r="A52" t="s">
        <v>329</v>
      </c>
      <c r="B52" t="s">
        <v>329</v>
      </c>
      <c r="C52" t="s">
        <v>330</v>
      </c>
      <c r="D52" t="s">
        <v>27</v>
      </c>
      <c r="F52" t="s">
        <v>51</v>
      </c>
      <c r="I52" t="s">
        <v>331</v>
      </c>
      <c r="J52" t="s">
        <v>113</v>
      </c>
      <c r="K52" t="s">
        <v>332</v>
      </c>
      <c r="L52" t="s">
        <v>333</v>
      </c>
      <c r="M52">
        <v>166</v>
      </c>
      <c r="N52" t="s">
        <v>334</v>
      </c>
      <c r="O52" t="s">
        <v>335</v>
      </c>
      <c r="R52" t="b">
        <v>0</v>
      </c>
      <c r="T52" t="b">
        <v>0</v>
      </c>
      <c r="U52" t="b">
        <v>0</v>
      </c>
      <c r="V52" t="b">
        <v>0</v>
      </c>
    </row>
    <row r="53" spans="1:26" x14ac:dyDescent="0.35">
      <c r="A53" t="s">
        <v>336</v>
      </c>
      <c r="B53" t="s">
        <v>336</v>
      </c>
      <c r="C53" t="s">
        <v>27</v>
      </c>
      <c r="D53" t="s">
        <v>27</v>
      </c>
      <c r="F53" t="s">
        <v>51</v>
      </c>
      <c r="I53" t="s">
        <v>337</v>
      </c>
      <c r="J53" t="s">
        <v>30</v>
      </c>
      <c r="K53" t="s">
        <v>338</v>
      </c>
      <c r="L53" t="s">
        <v>339</v>
      </c>
      <c r="M53">
        <v>170</v>
      </c>
      <c r="N53" t="s">
        <v>340</v>
      </c>
      <c r="O53" t="s">
        <v>341</v>
      </c>
      <c r="P53">
        <v>4.74</v>
      </c>
      <c r="Q53">
        <v>70</v>
      </c>
      <c r="R53" t="b">
        <v>0</v>
      </c>
      <c r="S53">
        <v>6.1879999999999997</v>
      </c>
      <c r="T53" t="b">
        <v>0</v>
      </c>
      <c r="U53" t="b">
        <v>0</v>
      </c>
      <c r="V53" t="b">
        <v>0</v>
      </c>
      <c r="W53">
        <v>54.325000000000003</v>
      </c>
      <c r="X53">
        <v>40</v>
      </c>
      <c r="Y53">
        <v>50</v>
      </c>
      <c r="Z53">
        <v>2.6930547389999999</v>
      </c>
    </row>
    <row r="54" spans="1:26" x14ac:dyDescent="0.35">
      <c r="A54" t="s">
        <v>342</v>
      </c>
      <c r="B54" t="s">
        <v>343</v>
      </c>
      <c r="C54" t="s">
        <v>27</v>
      </c>
      <c r="D54" t="s">
        <v>27</v>
      </c>
      <c r="F54" t="s">
        <v>51</v>
      </c>
      <c r="I54" t="s">
        <v>344</v>
      </c>
      <c r="J54" t="s">
        <v>30</v>
      </c>
      <c r="K54" t="s">
        <v>345</v>
      </c>
      <c r="L54" t="s">
        <v>346</v>
      </c>
      <c r="M54">
        <v>174</v>
      </c>
      <c r="N54" t="s">
        <v>347</v>
      </c>
      <c r="O54" t="s">
        <v>348</v>
      </c>
      <c r="Q54">
        <v>42</v>
      </c>
      <c r="R54" t="b">
        <v>0</v>
      </c>
      <c r="T54" t="b">
        <v>0</v>
      </c>
      <c r="U54" t="b">
        <v>0</v>
      </c>
      <c r="V54" t="b">
        <v>0</v>
      </c>
      <c r="X54">
        <v>20</v>
      </c>
      <c r="Y54">
        <v>0</v>
      </c>
    </row>
    <row r="55" spans="1:26" x14ac:dyDescent="0.35">
      <c r="A55" t="s">
        <v>349</v>
      </c>
      <c r="B55" t="s">
        <v>350</v>
      </c>
      <c r="C55" t="s">
        <v>351</v>
      </c>
      <c r="D55" t="s">
        <v>352</v>
      </c>
      <c r="F55" t="s">
        <v>28</v>
      </c>
      <c r="I55" t="s">
        <v>349</v>
      </c>
      <c r="J55" t="s">
        <v>30</v>
      </c>
      <c r="K55" t="s">
        <v>353</v>
      </c>
      <c r="L55" t="s">
        <v>354</v>
      </c>
      <c r="M55">
        <v>180</v>
      </c>
      <c r="N55" t="s">
        <v>355</v>
      </c>
      <c r="O55" t="s">
        <v>356</v>
      </c>
      <c r="P55">
        <v>8.1</v>
      </c>
      <c r="Q55">
        <v>19</v>
      </c>
      <c r="R55" t="b">
        <v>0</v>
      </c>
      <c r="S55">
        <v>6.5140000000000002</v>
      </c>
      <c r="T55" t="b">
        <v>1</v>
      </c>
      <c r="U55" t="b">
        <v>0</v>
      </c>
      <c r="V55" t="b">
        <v>1</v>
      </c>
      <c r="X55">
        <v>20</v>
      </c>
      <c r="Y55">
        <v>42</v>
      </c>
      <c r="Z55">
        <v>3.2138036859999999</v>
      </c>
    </row>
    <row r="56" spans="1:26" x14ac:dyDescent="0.35">
      <c r="A56" t="s">
        <v>357</v>
      </c>
      <c r="B56" t="s">
        <v>358</v>
      </c>
      <c r="C56" t="s">
        <v>359</v>
      </c>
      <c r="D56" t="s">
        <v>360</v>
      </c>
      <c r="F56" t="s">
        <v>51</v>
      </c>
      <c r="I56" t="s">
        <v>361</v>
      </c>
      <c r="J56" t="s">
        <v>30</v>
      </c>
      <c r="K56" t="s">
        <v>362</v>
      </c>
      <c r="L56" t="s">
        <v>363</v>
      </c>
      <c r="M56">
        <v>178</v>
      </c>
      <c r="N56" t="s">
        <v>364</v>
      </c>
      <c r="O56" t="s">
        <v>365</v>
      </c>
      <c r="P56">
        <v>7.91</v>
      </c>
      <c r="Q56">
        <v>17</v>
      </c>
      <c r="R56" t="b">
        <v>0</v>
      </c>
      <c r="S56">
        <v>0</v>
      </c>
      <c r="T56" t="b">
        <v>0</v>
      </c>
      <c r="U56" t="b">
        <v>0</v>
      </c>
      <c r="V56" t="b">
        <v>0</v>
      </c>
      <c r="X56">
        <v>21</v>
      </c>
      <c r="Z56">
        <v>2.2096864799999998</v>
      </c>
    </row>
    <row r="57" spans="1:26" x14ac:dyDescent="0.35">
      <c r="A57" t="s">
        <v>366</v>
      </c>
      <c r="B57" t="s">
        <v>366</v>
      </c>
      <c r="C57" t="s">
        <v>367</v>
      </c>
      <c r="D57" t="s">
        <v>27</v>
      </c>
      <c r="F57" t="s">
        <v>51</v>
      </c>
      <c r="I57" t="s">
        <v>366</v>
      </c>
      <c r="J57" t="s">
        <v>368</v>
      </c>
      <c r="K57" t="s">
        <v>369</v>
      </c>
      <c r="L57" t="s">
        <v>370</v>
      </c>
      <c r="M57">
        <v>184</v>
      </c>
      <c r="N57" t="s">
        <v>371</v>
      </c>
      <c r="O57" t="s">
        <v>372</v>
      </c>
      <c r="R57" t="b">
        <v>0</v>
      </c>
      <c r="T57" t="b">
        <v>0</v>
      </c>
      <c r="U57" t="b">
        <v>0</v>
      </c>
      <c r="V57" t="b">
        <v>0</v>
      </c>
      <c r="W57">
        <v>69.75</v>
      </c>
    </row>
    <row r="58" spans="1:26" x14ac:dyDescent="0.35">
      <c r="A58" t="s">
        <v>373</v>
      </c>
      <c r="B58" t="s">
        <v>373</v>
      </c>
      <c r="C58" t="s">
        <v>27</v>
      </c>
      <c r="D58" t="s">
        <v>27</v>
      </c>
      <c r="F58" t="s">
        <v>51</v>
      </c>
      <c r="I58" t="s">
        <v>374</v>
      </c>
      <c r="J58" t="s">
        <v>30</v>
      </c>
      <c r="K58" t="s">
        <v>375</v>
      </c>
      <c r="L58" t="s">
        <v>376</v>
      </c>
      <c r="M58">
        <v>188</v>
      </c>
      <c r="N58" t="s">
        <v>377</v>
      </c>
      <c r="O58" t="s">
        <v>378</v>
      </c>
      <c r="P58">
        <v>4.72</v>
      </c>
      <c r="Q58">
        <v>91</v>
      </c>
      <c r="R58" t="b">
        <v>0</v>
      </c>
      <c r="S58">
        <v>0</v>
      </c>
      <c r="T58" t="b">
        <v>0</v>
      </c>
      <c r="U58" t="b">
        <v>0</v>
      </c>
      <c r="V58" t="b">
        <v>0</v>
      </c>
      <c r="W58">
        <v>55.8</v>
      </c>
      <c r="X58">
        <v>55</v>
      </c>
      <c r="Y58">
        <v>63</v>
      </c>
      <c r="Z58">
        <v>1.730919627</v>
      </c>
    </row>
    <row r="59" spans="1:26" x14ac:dyDescent="0.35">
      <c r="A59" t="s">
        <v>379</v>
      </c>
      <c r="B59" t="s">
        <v>380</v>
      </c>
      <c r="C59" t="s">
        <v>381</v>
      </c>
      <c r="D59" t="s">
        <v>382</v>
      </c>
      <c r="E59" t="s">
        <v>383</v>
      </c>
      <c r="F59" t="s">
        <v>51</v>
      </c>
      <c r="I59" t="s">
        <v>384</v>
      </c>
      <c r="J59" t="s">
        <v>30</v>
      </c>
      <c r="K59" t="s">
        <v>385</v>
      </c>
      <c r="L59" t="s">
        <v>386</v>
      </c>
      <c r="M59">
        <v>384</v>
      </c>
      <c r="N59" t="s">
        <v>387</v>
      </c>
      <c r="O59" t="s">
        <v>388</v>
      </c>
      <c r="P59">
        <v>6.87</v>
      </c>
      <c r="Q59">
        <v>49</v>
      </c>
      <c r="R59" t="b">
        <v>0</v>
      </c>
      <c r="S59">
        <v>2.06</v>
      </c>
      <c r="T59" t="b">
        <v>0</v>
      </c>
      <c r="U59" t="b">
        <v>0</v>
      </c>
      <c r="V59" t="b">
        <v>0</v>
      </c>
      <c r="X59">
        <v>40</v>
      </c>
      <c r="Y59">
        <v>47</v>
      </c>
      <c r="Z59">
        <v>2.052655283</v>
      </c>
    </row>
    <row r="60" spans="1:26" x14ac:dyDescent="0.35">
      <c r="A60" t="s">
        <v>389</v>
      </c>
      <c r="B60" t="s">
        <v>389</v>
      </c>
      <c r="C60" t="s">
        <v>27</v>
      </c>
      <c r="D60" t="s">
        <v>27</v>
      </c>
      <c r="F60" t="s">
        <v>44</v>
      </c>
      <c r="I60" t="s">
        <v>390</v>
      </c>
      <c r="J60" t="s">
        <v>30</v>
      </c>
      <c r="K60" t="s">
        <v>391</v>
      </c>
      <c r="L60" t="s">
        <v>392</v>
      </c>
      <c r="M60">
        <v>191</v>
      </c>
      <c r="N60" t="s">
        <v>393</v>
      </c>
      <c r="O60" t="s">
        <v>394</v>
      </c>
      <c r="P60">
        <v>4.66</v>
      </c>
      <c r="Q60">
        <v>83</v>
      </c>
      <c r="R60" t="b">
        <v>0</v>
      </c>
      <c r="S60">
        <v>0</v>
      </c>
      <c r="T60" t="b">
        <v>0</v>
      </c>
      <c r="U60" t="b">
        <v>1</v>
      </c>
      <c r="V60" t="b">
        <v>1</v>
      </c>
      <c r="W60">
        <v>53.125</v>
      </c>
      <c r="X60">
        <v>50</v>
      </c>
      <c r="Y60">
        <v>64</v>
      </c>
      <c r="Z60">
        <v>1.4495936439999999</v>
      </c>
    </row>
    <row r="61" spans="1:26" x14ac:dyDescent="0.35">
      <c r="A61" t="s">
        <v>395</v>
      </c>
      <c r="B61" t="s">
        <v>395</v>
      </c>
      <c r="C61" t="s">
        <v>27</v>
      </c>
      <c r="D61" t="s">
        <v>27</v>
      </c>
      <c r="F61" t="s">
        <v>51</v>
      </c>
      <c r="I61" t="s">
        <v>396</v>
      </c>
      <c r="J61" t="s">
        <v>30</v>
      </c>
      <c r="K61" t="s">
        <v>397</v>
      </c>
      <c r="L61" t="s">
        <v>398</v>
      </c>
      <c r="M61">
        <v>192</v>
      </c>
      <c r="N61" t="s">
        <v>399</v>
      </c>
      <c r="O61" t="s">
        <v>400</v>
      </c>
      <c r="P61">
        <v>5.64</v>
      </c>
      <c r="Q61">
        <v>12</v>
      </c>
      <c r="R61" t="b">
        <v>0</v>
      </c>
      <c r="S61">
        <v>0</v>
      </c>
      <c r="T61" t="b">
        <v>0</v>
      </c>
      <c r="U61" t="b">
        <v>0</v>
      </c>
      <c r="V61" t="b">
        <v>0</v>
      </c>
      <c r="X61">
        <v>42</v>
      </c>
      <c r="Z61">
        <v>2.1031857309999999</v>
      </c>
    </row>
    <row r="62" spans="1:26" x14ac:dyDescent="0.35">
      <c r="A62" t="s">
        <v>401</v>
      </c>
      <c r="B62" t="s">
        <v>401</v>
      </c>
      <c r="C62" t="s">
        <v>402</v>
      </c>
      <c r="D62" t="s">
        <v>27</v>
      </c>
      <c r="F62" t="s">
        <v>51</v>
      </c>
      <c r="I62" t="s">
        <v>403</v>
      </c>
      <c r="J62" t="s">
        <v>108</v>
      </c>
      <c r="K62" t="s">
        <v>404</v>
      </c>
      <c r="L62" t="s">
        <v>405</v>
      </c>
      <c r="M62">
        <v>531</v>
      </c>
      <c r="N62" t="s">
        <v>406</v>
      </c>
      <c r="O62" t="s">
        <v>407</v>
      </c>
      <c r="R62" t="b">
        <v>0</v>
      </c>
      <c r="T62" t="b">
        <v>0</v>
      </c>
      <c r="U62" t="b">
        <v>0</v>
      </c>
      <c r="V62" t="b">
        <v>0</v>
      </c>
      <c r="W62">
        <v>76.05</v>
      </c>
    </row>
    <row r="63" spans="1:26" x14ac:dyDescent="0.35">
      <c r="A63" t="s">
        <v>408</v>
      </c>
      <c r="B63" t="s">
        <v>408</v>
      </c>
      <c r="C63" t="s">
        <v>409</v>
      </c>
      <c r="D63" t="s">
        <v>27</v>
      </c>
      <c r="F63" t="s">
        <v>410</v>
      </c>
      <c r="I63" t="s">
        <v>411</v>
      </c>
      <c r="J63" t="s">
        <v>30</v>
      </c>
      <c r="K63" t="s">
        <v>412</v>
      </c>
      <c r="L63" t="s">
        <v>413</v>
      </c>
      <c r="M63">
        <v>196</v>
      </c>
      <c r="N63" t="s">
        <v>414</v>
      </c>
      <c r="O63" t="s">
        <v>415</v>
      </c>
      <c r="P63">
        <v>4.67</v>
      </c>
      <c r="Q63">
        <v>92</v>
      </c>
      <c r="R63" t="b">
        <v>0</v>
      </c>
      <c r="S63">
        <v>0.61599999999999999</v>
      </c>
      <c r="T63" t="b">
        <v>0</v>
      </c>
      <c r="U63" t="b">
        <v>1</v>
      </c>
      <c r="V63" t="b">
        <v>0</v>
      </c>
      <c r="W63">
        <v>61.524999999999999</v>
      </c>
      <c r="X63">
        <v>53</v>
      </c>
      <c r="Z63">
        <v>1.9039918229999999</v>
      </c>
    </row>
    <row r="64" spans="1:26" x14ac:dyDescent="0.35">
      <c r="A64" t="s">
        <v>416</v>
      </c>
      <c r="B64" t="s">
        <v>416</v>
      </c>
      <c r="C64" t="s">
        <v>417</v>
      </c>
      <c r="D64" t="s">
        <v>418</v>
      </c>
      <c r="F64" t="s">
        <v>36</v>
      </c>
      <c r="I64" t="s">
        <v>416</v>
      </c>
      <c r="J64" t="s">
        <v>30</v>
      </c>
      <c r="K64" t="s">
        <v>419</v>
      </c>
      <c r="L64" t="s">
        <v>420</v>
      </c>
      <c r="M64">
        <v>203</v>
      </c>
      <c r="N64" t="s">
        <v>421</v>
      </c>
      <c r="O64" t="s">
        <v>422</v>
      </c>
      <c r="P64">
        <v>3.82</v>
      </c>
      <c r="Q64">
        <v>94</v>
      </c>
      <c r="R64" t="b">
        <v>0</v>
      </c>
      <c r="S64">
        <v>0</v>
      </c>
      <c r="T64" t="b">
        <v>0</v>
      </c>
      <c r="U64" t="b">
        <v>1</v>
      </c>
      <c r="V64" t="b">
        <v>0</v>
      </c>
      <c r="W64">
        <v>50</v>
      </c>
      <c r="X64">
        <v>57</v>
      </c>
      <c r="Y64">
        <v>60</v>
      </c>
      <c r="Z64">
        <v>1.3790817870000001</v>
      </c>
    </row>
    <row r="65" spans="1:26" x14ac:dyDescent="0.35">
      <c r="A65" t="s">
        <v>423</v>
      </c>
      <c r="B65" t="s">
        <v>423</v>
      </c>
      <c r="C65" t="s">
        <v>27</v>
      </c>
      <c r="D65" t="s">
        <v>27</v>
      </c>
      <c r="F65" t="s">
        <v>36</v>
      </c>
      <c r="I65" t="s">
        <v>424</v>
      </c>
      <c r="J65" t="s">
        <v>30</v>
      </c>
      <c r="K65" t="s">
        <v>425</v>
      </c>
      <c r="L65" t="s">
        <v>426</v>
      </c>
      <c r="M65">
        <v>208</v>
      </c>
      <c r="N65" t="s">
        <v>427</v>
      </c>
      <c r="O65" t="s">
        <v>428</v>
      </c>
      <c r="P65">
        <v>3.36</v>
      </c>
      <c r="Q65">
        <v>97</v>
      </c>
      <c r="R65" t="b">
        <v>1</v>
      </c>
      <c r="S65">
        <v>0</v>
      </c>
      <c r="T65" t="b">
        <v>0</v>
      </c>
      <c r="U65" t="b">
        <v>1</v>
      </c>
      <c r="V65" t="b">
        <v>0</v>
      </c>
      <c r="W65">
        <v>48.95</v>
      </c>
      <c r="X65">
        <v>90</v>
      </c>
      <c r="Z65">
        <v>1.310256021</v>
      </c>
    </row>
    <row r="66" spans="1:26" x14ac:dyDescent="0.35">
      <c r="A66" t="s">
        <v>429</v>
      </c>
      <c r="B66" t="s">
        <v>429</v>
      </c>
      <c r="C66" t="s">
        <v>27</v>
      </c>
      <c r="D66" t="s">
        <v>27</v>
      </c>
      <c r="F66" t="s">
        <v>51</v>
      </c>
      <c r="I66" t="s">
        <v>430</v>
      </c>
      <c r="J66" t="s">
        <v>30</v>
      </c>
      <c r="K66" t="s">
        <v>431</v>
      </c>
      <c r="L66" t="s">
        <v>432</v>
      </c>
      <c r="M66">
        <v>262</v>
      </c>
      <c r="N66" t="s">
        <v>433</v>
      </c>
      <c r="O66" t="s">
        <v>434</v>
      </c>
      <c r="Q66">
        <v>24</v>
      </c>
      <c r="R66" t="b">
        <v>0</v>
      </c>
      <c r="S66">
        <v>2.0350000000000001</v>
      </c>
      <c r="T66" t="b">
        <v>0</v>
      </c>
      <c r="U66" t="b">
        <v>0</v>
      </c>
      <c r="V66" t="b">
        <v>0</v>
      </c>
      <c r="X66">
        <v>30</v>
      </c>
      <c r="Z66">
        <v>2.1956252699999999</v>
      </c>
    </row>
    <row r="67" spans="1:26" x14ac:dyDescent="0.35">
      <c r="A67" t="s">
        <v>435</v>
      </c>
      <c r="B67" t="s">
        <v>435</v>
      </c>
      <c r="C67" t="s">
        <v>27</v>
      </c>
      <c r="D67" t="s">
        <v>27</v>
      </c>
      <c r="F67" t="s">
        <v>51</v>
      </c>
      <c r="I67" t="s">
        <v>436</v>
      </c>
      <c r="J67" t="s">
        <v>30</v>
      </c>
      <c r="K67" t="s">
        <v>437</v>
      </c>
      <c r="L67" t="s">
        <v>438</v>
      </c>
      <c r="M67">
        <v>212</v>
      </c>
      <c r="N67" t="s">
        <v>439</v>
      </c>
      <c r="O67" t="s">
        <v>440</v>
      </c>
      <c r="P67">
        <v>4.46</v>
      </c>
      <c r="Q67">
        <v>93</v>
      </c>
      <c r="R67" t="b">
        <v>0</v>
      </c>
      <c r="T67" t="b">
        <v>0</v>
      </c>
      <c r="U67" t="b">
        <v>0</v>
      </c>
      <c r="V67" t="b">
        <v>0</v>
      </c>
      <c r="W67">
        <v>65.174999999999997</v>
      </c>
      <c r="X67">
        <v>56</v>
      </c>
    </row>
    <row r="68" spans="1:26" x14ac:dyDescent="0.35">
      <c r="A68" t="s">
        <v>441</v>
      </c>
      <c r="B68" t="s">
        <v>441</v>
      </c>
      <c r="C68" t="s">
        <v>442</v>
      </c>
      <c r="D68" t="s">
        <v>27</v>
      </c>
      <c r="F68" t="s">
        <v>51</v>
      </c>
      <c r="I68" t="s">
        <v>441</v>
      </c>
      <c r="J68" t="s">
        <v>30</v>
      </c>
      <c r="K68" t="s">
        <v>443</v>
      </c>
      <c r="L68" t="s">
        <v>444</v>
      </c>
      <c r="M68">
        <v>214</v>
      </c>
      <c r="N68" t="s">
        <v>445</v>
      </c>
      <c r="O68" t="s">
        <v>446</v>
      </c>
      <c r="P68">
        <v>5.21</v>
      </c>
      <c r="Q68">
        <v>68</v>
      </c>
      <c r="R68" t="b">
        <v>0</v>
      </c>
      <c r="S68">
        <v>0</v>
      </c>
      <c r="T68" t="b">
        <v>0</v>
      </c>
      <c r="U68" t="b">
        <v>0</v>
      </c>
      <c r="V68" t="b">
        <v>0</v>
      </c>
      <c r="W68">
        <v>64.724999999999994</v>
      </c>
      <c r="X68">
        <v>35</v>
      </c>
      <c r="Y68">
        <v>77</v>
      </c>
      <c r="Z68">
        <v>2.0187422779999999</v>
      </c>
    </row>
    <row r="69" spans="1:26" x14ac:dyDescent="0.35">
      <c r="A69" t="s">
        <v>447</v>
      </c>
      <c r="B69" t="s">
        <v>447</v>
      </c>
      <c r="C69" t="s">
        <v>27</v>
      </c>
      <c r="D69" t="s">
        <v>27</v>
      </c>
      <c r="F69" t="s">
        <v>51</v>
      </c>
      <c r="I69" t="s">
        <v>448</v>
      </c>
      <c r="J69" t="s">
        <v>30</v>
      </c>
      <c r="K69" t="s">
        <v>449</v>
      </c>
      <c r="L69" t="s">
        <v>450</v>
      </c>
      <c r="M69">
        <v>218</v>
      </c>
      <c r="N69" t="s">
        <v>451</v>
      </c>
      <c r="O69" t="s">
        <v>452</v>
      </c>
      <c r="P69">
        <v>5.0599999999999996</v>
      </c>
      <c r="Q69">
        <v>67</v>
      </c>
      <c r="R69" t="b">
        <v>0</v>
      </c>
      <c r="S69">
        <v>0.16700000000000001</v>
      </c>
      <c r="T69" t="b">
        <v>0</v>
      </c>
      <c r="U69" t="b">
        <v>0</v>
      </c>
      <c r="V69" t="b">
        <v>0</v>
      </c>
      <c r="W69">
        <v>52.225000000000001</v>
      </c>
      <c r="X69">
        <v>34</v>
      </c>
      <c r="Y69">
        <v>46</v>
      </c>
      <c r="Z69">
        <v>2.094611446</v>
      </c>
    </row>
    <row r="70" spans="1:26" x14ac:dyDescent="0.35">
      <c r="A70" t="s">
        <v>453</v>
      </c>
      <c r="B70" t="s">
        <v>453</v>
      </c>
      <c r="C70" t="s">
        <v>27</v>
      </c>
      <c r="D70" t="s">
        <v>27</v>
      </c>
      <c r="F70" t="s">
        <v>51</v>
      </c>
      <c r="I70" t="s">
        <v>454</v>
      </c>
      <c r="J70" t="s">
        <v>30</v>
      </c>
      <c r="K70" t="s">
        <v>455</v>
      </c>
      <c r="L70" t="s">
        <v>456</v>
      </c>
      <c r="M70">
        <v>818</v>
      </c>
      <c r="N70" t="s">
        <v>457</v>
      </c>
      <c r="O70" t="s">
        <v>458</v>
      </c>
      <c r="P70">
        <v>5.0599999999999996</v>
      </c>
      <c r="Q70">
        <v>18</v>
      </c>
      <c r="R70" t="b">
        <v>0</v>
      </c>
      <c r="S70">
        <v>5.2210000000000001</v>
      </c>
      <c r="T70" t="b">
        <v>0</v>
      </c>
      <c r="U70" t="b">
        <v>0</v>
      </c>
      <c r="V70" t="b">
        <v>0</v>
      </c>
      <c r="W70">
        <v>68.25</v>
      </c>
      <c r="X70">
        <v>35</v>
      </c>
      <c r="Y70">
        <v>43</v>
      </c>
      <c r="Z70">
        <v>2.266653662</v>
      </c>
    </row>
    <row r="71" spans="1:26" x14ac:dyDescent="0.35">
      <c r="A71" t="s">
        <v>459</v>
      </c>
      <c r="B71" t="s">
        <v>459</v>
      </c>
      <c r="C71" t="s">
        <v>27</v>
      </c>
      <c r="D71" t="s">
        <v>27</v>
      </c>
      <c r="F71" t="s">
        <v>51</v>
      </c>
      <c r="I71" t="s">
        <v>460</v>
      </c>
      <c r="J71" t="s">
        <v>30</v>
      </c>
      <c r="K71" t="s">
        <v>461</v>
      </c>
      <c r="L71" t="s">
        <v>462</v>
      </c>
      <c r="M71">
        <v>222</v>
      </c>
      <c r="N71" t="s">
        <v>463</v>
      </c>
      <c r="O71" t="s">
        <v>464</v>
      </c>
      <c r="Q71">
        <v>53</v>
      </c>
      <c r="R71" t="b">
        <v>0</v>
      </c>
      <c r="S71">
        <v>0</v>
      </c>
      <c r="T71" t="b">
        <v>0</v>
      </c>
      <c r="U71" t="b">
        <v>0</v>
      </c>
      <c r="V71" t="b">
        <v>0</v>
      </c>
      <c r="W71">
        <v>60.5</v>
      </c>
      <c r="X71">
        <v>31</v>
      </c>
      <c r="Y71">
        <v>41</v>
      </c>
      <c r="Z71">
        <v>2.2785829199999998</v>
      </c>
    </row>
    <row r="72" spans="1:26" x14ac:dyDescent="0.35">
      <c r="A72" t="s">
        <v>465</v>
      </c>
      <c r="B72" t="s">
        <v>465</v>
      </c>
      <c r="C72" t="s">
        <v>27</v>
      </c>
      <c r="D72" t="s">
        <v>27</v>
      </c>
      <c r="F72" t="s">
        <v>51</v>
      </c>
      <c r="I72" t="s">
        <v>466</v>
      </c>
      <c r="J72" t="s">
        <v>30</v>
      </c>
      <c r="K72" t="s">
        <v>467</v>
      </c>
      <c r="L72" t="s">
        <v>468</v>
      </c>
      <c r="M72">
        <v>226</v>
      </c>
      <c r="N72" t="s">
        <v>469</v>
      </c>
      <c r="O72" t="s">
        <v>470</v>
      </c>
      <c r="Q72">
        <v>5</v>
      </c>
      <c r="R72" t="b">
        <v>0</v>
      </c>
      <c r="S72">
        <v>0</v>
      </c>
      <c r="T72" t="b">
        <v>0</v>
      </c>
      <c r="U72" t="b">
        <v>0</v>
      </c>
      <c r="V72" t="b">
        <v>0</v>
      </c>
      <c r="X72">
        <v>17</v>
      </c>
      <c r="Y72">
        <v>0</v>
      </c>
      <c r="Z72">
        <v>2.0125301229999999</v>
      </c>
    </row>
    <row r="73" spans="1:26" x14ac:dyDescent="0.35">
      <c r="A73" t="s">
        <v>471</v>
      </c>
      <c r="B73" t="s">
        <v>471</v>
      </c>
      <c r="C73" t="s">
        <v>27</v>
      </c>
      <c r="D73" t="s">
        <v>27</v>
      </c>
      <c r="F73" t="s">
        <v>51</v>
      </c>
      <c r="I73" t="s">
        <v>472</v>
      </c>
      <c r="J73" t="s">
        <v>30</v>
      </c>
      <c r="K73" t="s">
        <v>473</v>
      </c>
      <c r="L73" t="s">
        <v>474</v>
      </c>
      <c r="M73">
        <v>232</v>
      </c>
      <c r="N73" t="s">
        <v>475</v>
      </c>
      <c r="O73" t="s">
        <v>476</v>
      </c>
      <c r="Q73">
        <v>3</v>
      </c>
      <c r="R73" t="b">
        <v>0</v>
      </c>
      <c r="S73">
        <v>0</v>
      </c>
      <c r="T73" t="b">
        <v>0</v>
      </c>
      <c r="U73" t="b">
        <v>0</v>
      </c>
      <c r="V73" t="b">
        <v>0</v>
      </c>
      <c r="X73">
        <v>21</v>
      </c>
      <c r="Z73">
        <v>2.5051936910000001</v>
      </c>
    </row>
    <row r="74" spans="1:26" x14ac:dyDescent="0.35">
      <c r="A74" t="s">
        <v>477</v>
      </c>
      <c r="B74" t="s">
        <v>477</v>
      </c>
      <c r="C74" t="s">
        <v>27</v>
      </c>
      <c r="D74" t="s">
        <v>27</v>
      </c>
      <c r="F74" t="s">
        <v>286</v>
      </c>
      <c r="I74" t="s">
        <v>478</v>
      </c>
      <c r="J74" t="s">
        <v>30</v>
      </c>
      <c r="K74" t="s">
        <v>479</v>
      </c>
      <c r="L74" t="s">
        <v>480</v>
      </c>
      <c r="M74">
        <v>233</v>
      </c>
      <c r="N74" t="s">
        <v>481</v>
      </c>
      <c r="O74" t="s">
        <v>482</v>
      </c>
      <c r="P74">
        <v>3</v>
      </c>
      <c r="Q74">
        <v>95</v>
      </c>
      <c r="R74" t="b">
        <v>0</v>
      </c>
      <c r="S74">
        <v>0</v>
      </c>
      <c r="T74" t="b">
        <v>0</v>
      </c>
      <c r="U74" t="b">
        <v>1</v>
      </c>
      <c r="V74" t="b">
        <v>0</v>
      </c>
      <c r="W74">
        <v>44.2</v>
      </c>
      <c r="X74">
        <v>76</v>
      </c>
      <c r="Z74">
        <v>1.562591719</v>
      </c>
    </row>
    <row r="75" spans="1:26" x14ac:dyDescent="0.35">
      <c r="A75" t="s">
        <v>483</v>
      </c>
      <c r="B75" t="s">
        <v>483</v>
      </c>
      <c r="C75" t="s">
        <v>27</v>
      </c>
      <c r="D75" t="s">
        <v>27</v>
      </c>
      <c r="F75" t="s">
        <v>51</v>
      </c>
      <c r="I75" t="s">
        <v>484</v>
      </c>
      <c r="J75" t="s">
        <v>30</v>
      </c>
      <c r="K75" t="s">
        <v>485</v>
      </c>
      <c r="L75" t="s">
        <v>486</v>
      </c>
      <c r="M75">
        <v>748</v>
      </c>
      <c r="N75" t="s">
        <v>487</v>
      </c>
      <c r="O75" t="s">
        <v>488</v>
      </c>
      <c r="P75">
        <v>6.97</v>
      </c>
      <c r="Q75">
        <v>17</v>
      </c>
      <c r="R75" t="b">
        <v>0</v>
      </c>
      <c r="S75">
        <v>0.18</v>
      </c>
      <c r="T75" t="b">
        <v>0</v>
      </c>
      <c r="U75" t="b">
        <v>0</v>
      </c>
      <c r="V75" t="b">
        <v>0</v>
      </c>
      <c r="X75">
        <v>30</v>
      </c>
      <c r="Y75">
        <v>31</v>
      </c>
      <c r="Z75">
        <v>2.1683174890000001</v>
      </c>
    </row>
    <row r="76" spans="1:26" x14ac:dyDescent="0.35">
      <c r="A76" t="s">
        <v>489</v>
      </c>
      <c r="B76" t="s">
        <v>489</v>
      </c>
      <c r="C76" t="s">
        <v>27</v>
      </c>
      <c r="D76" t="s">
        <v>27</v>
      </c>
      <c r="F76" t="s">
        <v>51</v>
      </c>
      <c r="I76" t="s">
        <v>490</v>
      </c>
      <c r="J76" t="s">
        <v>30</v>
      </c>
      <c r="K76" t="s">
        <v>491</v>
      </c>
      <c r="L76" t="s">
        <v>492</v>
      </c>
      <c r="M76">
        <v>231</v>
      </c>
      <c r="N76" t="s">
        <v>493</v>
      </c>
      <c r="O76" t="s">
        <v>494</v>
      </c>
      <c r="P76">
        <v>5.54</v>
      </c>
      <c r="Q76">
        <v>20</v>
      </c>
      <c r="R76" t="b">
        <v>0</v>
      </c>
      <c r="S76">
        <v>1.272</v>
      </c>
      <c r="T76" t="b">
        <v>0</v>
      </c>
      <c r="U76" t="b">
        <v>0</v>
      </c>
      <c r="V76" t="b">
        <v>0</v>
      </c>
      <c r="X76">
        <v>37</v>
      </c>
      <c r="Y76">
        <v>8</v>
      </c>
      <c r="Z76">
        <v>2.8720397520000001</v>
      </c>
    </row>
    <row r="77" spans="1:26" x14ac:dyDescent="0.35">
      <c r="A77" t="s">
        <v>495</v>
      </c>
      <c r="B77" t="s">
        <v>495</v>
      </c>
      <c r="C77" t="s">
        <v>496</v>
      </c>
      <c r="D77" t="s">
        <v>27</v>
      </c>
      <c r="F77" t="s">
        <v>51</v>
      </c>
      <c r="I77" t="s">
        <v>495</v>
      </c>
      <c r="J77" t="s">
        <v>77</v>
      </c>
      <c r="K77" t="s">
        <v>497</v>
      </c>
      <c r="L77" t="s">
        <v>498</v>
      </c>
      <c r="M77">
        <v>238</v>
      </c>
      <c r="N77" t="s">
        <v>499</v>
      </c>
      <c r="O77" t="s">
        <v>500</v>
      </c>
      <c r="R77" t="b">
        <v>0</v>
      </c>
      <c r="T77" t="b">
        <v>0</v>
      </c>
      <c r="U77" t="b">
        <v>0</v>
      </c>
      <c r="V77" t="b">
        <v>0</v>
      </c>
    </row>
    <row r="78" spans="1:26" x14ac:dyDescent="0.35">
      <c r="A78" t="s">
        <v>501</v>
      </c>
      <c r="B78" t="s">
        <v>501</v>
      </c>
      <c r="C78" t="s">
        <v>502</v>
      </c>
      <c r="D78" t="s">
        <v>27</v>
      </c>
      <c r="F78" t="s">
        <v>36</v>
      </c>
      <c r="I78" t="s">
        <v>501</v>
      </c>
      <c r="J78" t="s">
        <v>423</v>
      </c>
      <c r="K78" t="s">
        <v>503</v>
      </c>
      <c r="L78" t="s">
        <v>504</v>
      </c>
      <c r="M78">
        <v>234</v>
      </c>
      <c r="N78" t="s">
        <v>505</v>
      </c>
      <c r="O78" t="s">
        <v>506</v>
      </c>
      <c r="R78" t="b">
        <v>0</v>
      </c>
      <c r="T78" t="b">
        <v>0</v>
      </c>
      <c r="U78" t="b">
        <v>0</v>
      </c>
      <c r="V78" t="b">
        <v>0</v>
      </c>
    </row>
    <row r="79" spans="1:26" x14ac:dyDescent="0.35">
      <c r="A79" t="s">
        <v>507</v>
      </c>
      <c r="B79" t="s">
        <v>507</v>
      </c>
      <c r="C79" t="s">
        <v>27</v>
      </c>
      <c r="D79" t="s">
        <v>27</v>
      </c>
      <c r="F79" t="s">
        <v>51</v>
      </c>
      <c r="I79" t="s">
        <v>508</v>
      </c>
      <c r="J79" t="s">
        <v>30</v>
      </c>
      <c r="K79" t="s">
        <v>509</v>
      </c>
      <c r="L79" t="s">
        <v>510</v>
      </c>
      <c r="M79">
        <v>242</v>
      </c>
      <c r="N79" t="s">
        <v>511</v>
      </c>
      <c r="O79" t="s">
        <v>512</v>
      </c>
      <c r="P79">
        <v>4.7</v>
      </c>
      <c r="Q79">
        <v>66</v>
      </c>
      <c r="R79" t="b">
        <v>0</v>
      </c>
      <c r="T79" t="b">
        <v>0</v>
      </c>
      <c r="U79" t="b">
        <v>0</v>
      </c>
      <c r="V79" t="b">
        <v>0</v>
      </c>
      <c r="W79">
        <v>70.3</v>
      </c>
      <c r="X79">
        <v>52</v>
      </c>
      <c r="Y79">
        <v>37</v>
      </c>
    </row>
    <row r="80" spans="1:26" x14ac:dyDescent="0.35">
      <c r="A80" t="s">
        <v>38</v>
      </c>
      <c r="B80" t="s">
        <v>38</v>
      </c>
      <c r="C80" t="s">
        <v>27</v>
      </c>
      <c r="D80" t="s">
        <v>27</v>
      </c>
      <c r="F80" t="s">
        <v>36</v>
      </c>
      <c r="I80" t="s">
        <v>513</v>
      </c>
      <c r="J80" t="s">
        <v>30</v>
      </c>
      <c r="K80" t="s">
        <v>514</v>
      </c>
      <c r="L80" t="s">
        <v>515</v>
      </c>
      <c r="M80">
        <v>246</v>
      </c>
      <c r="N80" t="s">
        <v>516</v>
      </c>
      <c r="O80" t="s">
        <v>517</v>
      </c>
      <c r="P80">
        <v>2.96</v>
      </c>
      <c r="Q80">
        <v>100</v>
      </c>
      <c r="R80" t="b">
        <v>1</v>
      </c>
      <c r="S80">
        <v>0</v>
      </c>
      <c r="T80" t="b">
        <v>0</v>
      </c>
      <c r="U80" t="b">
        <v>1</v>
      </c>
      <c r="V80" t="b">
        <v>0</v>
      </c>
      <c r="W80">
        <v>51.8</v>
      </c>
      <c r="X80">
        <v>87</v>
      </c>
      <c r="Z80">
        <v>1.3987536460000001</v>
      </c>
    </row>
    <row r="81" spans="1:26" x14ac:dyDescent="0.35">
      <c r="A81" t="s">
        <v>518</v>
      </c>
      <c r="B81" t="s">
        <v>518</v>
      </c>
      <c r="C81" t="s">
        <v>27</v>
      </c>
      <c r="D81" t="s">
        <v>27</v>
      </c>
      <c r="F81" t="s">
        <v>36</v>
      </c>
      <c r="I81" t="s">
        <v>519</v>
      </c>
      <c r="J81" t="s">
        <v>30</v>
      </c>
      <c r="K81" t="s">
        <v>520</v>
      </c>
      <c r="L81" t="s">
        <v>521</v>
      </c>
      <c r="M81">
        <v>250</v>
      </c>
      <c r="N81" t="s">
        <v>522</v>
      </c>
      <c r="O81" t="s">
        <v>523</v>
      </c>
      <c r="P81">
        <v>3.58</v>
      </c>
      <c r="Q81">
        <v>89</v>
      </c>
      <c r="R81" t="b">
        <v>1</v>
      </c>
      <c r="S81">
        <v>2.6469999999999998</v>
      </c>
      <c r="T81" t="b">
        <v>0</v>
      </c>
      <c r="U81" t="b">
        <v>1</v>
      </c>
      <c r="V81" t="b">
        <v>0</v>
      </c>
      <c r="W81">
        <v>47.875</v>
      </c>
      <c r="X81">
        <v>71</v>
      </c>
      <c r="Y81">
        <v>72</v>
      </c>
      <c r="Z81">
        <v>1.9387453059999999</v>
      </c>
    </row>
    <row r="82" spans="1:26" x14ac:dyDescent="0.35">
      <c r="A82" t="s">
        <v>524</v>
      </c>
      <c r="B82" t="s">
        <v>524</v>
      </c>
      <c r="C82" t="s">
        <v>27</v>
      </c>
      <c r="D82" t="s">
        <v>27</v>
      </c>
      <c r="F82" t="s">
        <v>51</v>
      </c>
      <c r="I82" t="s">
        <v>525</v>
      </c>
      <c r="J82" t="s">
        <v>518</v>
      </c>
      <c r="K82" t="s">
        <v>526</v>
      </c>
      <c r="L82" t="s">
        <v>527</v>
      </c>
      <c r="M82">
        <v>254</v>
      </c>
      <c r="N82" t="s">
        <v>528</v>
      </c>
      <c r="O82" t="s">
        <v>529</v>
      </c>
      <c r="R82" t="b">
        <v>0</v>
      </c>
      <c r="T82" t="b">
        <v>0</v>
      </c>
      <c r="U82" t="b">
        <v>0</v>
      </c>
      <c r="V82" t="b">
        <v>0</v>
      </c>
    </row>
    <row r="83" spans="1:26" x14ac:dyDescent="0.35">
      <c r="A83" t="s">
        <v>530</v>
      </c>
      <c r="B83" t="s">
        <v>530</v>
      </c>
      <c r="C83" t="s">
        <v>27</v>
      </c>
      <c r="D83" t="s">
        <v>27</v>
      </c>
      <c r="F83" t="s">
        <v>51</v>
      </c>
      <c r="I83" t="s">
        <v>530</v>
      </c>
      <c r="J83" t="s">
        <v>518</v>
      </c>
      <c r="K83" t="s">
        <v>531</v>
      </c>
      <c r="L83" t="s">
        <v>532</v>
      </c>
      <c r="M83">
        <v>258</v>
      </c>
      <c r="N83" t="s">
        <v>533</v>
      </c>
      <c r="O83" t="s">
        <v>534</v>
      </c>
      <c r="R83" t="b">
        <v>0</v>
      </c>
      <c r="T83" t="b">
        <v>0</v>
      </c>
      <c r="U83" t="b">
        <v>0</v>
      </c>
      <c r="V83" t="b">
        <v>0</v>
      </c>
    </row>
    <row r="84" spans="1:26" x14ac:dyDescent="0.35">
      <c r="A84" t="s">
        <v>535</v>
      </c>
      <c r="B84" t="s">
        <v>535</v>
      </c>
      <c r="C84" t="s">
        <v>536</v>
      </c>
      <c r="D84" t="s">
        <v>27</v>
      </c>
      <c r="F84" t="s">
        <v>51</v>
      </c>
      <c r="I84" t="s">
        <v>537</v>
      </c>
      <c r="J84" t="s">
        <v>518</v>
      </c>
      <c r="K84" t="s">
        <v>538</v>
      </c>
      <c r="L84" t="s">
        <v>539</v>
      </c>
      <c r="M84">
        <v>260</v>
      </c>
      <c r="N84" t="s">
        <v>540</v>
      </c>
      <c r="O84" t="s">
        <v>541</v>
      </c>
      <c r="R84" t="b">
        <v>0</v>
      </c>
      <c r="T84" t="b">
        <v>0</v>
      </c>
      <c r="U84" t="b">
        <v>0</v>
      </c>
      <c r="V84" t="b">
        <v>0</v>
      </c>
    </row>
    <row r="85" spans="1:26" x14ac:dyDescent="0.35">
      <c r="A85" t="s">
        <v>542</v>
      </c>
      <c r="B85" t="s">
        <v>542</v>
      </c>
      <c r="C85" t="s">
        <v>27</v>
      </c>
      <c r="D85" t="s">
        <v>27</v>
      </c>
      <c r="F85" t="s">
        <v>51</v>
      </c>
      <c r="I85" t="s">
        <v>543</v>
      </c>
      <c r="J85" t="s">
        <v>30</v>
      </c>
      <c r="K85" t="s">
        <v>544</v>
      </c>
      <c r="L85" t="s">
        <v>545</v>
      </c>
      <c r="M85">
        <v>266</v>
      </c>
      <c r="N85" t="s">
        <v>546</v>
      </c>
      <c r="O85" t="s">
        <v>547</v>
      </c>
      <c r="P85">
        <v>7.73</v>
      </c>
      <c r="Q85">
        <v>20</v>
      </c>
      <c r="R85" t="b">
        <v>0</v>
      </c>
      <c r="S85">
        <v>0</v>
      </c>
      <c r="T85" t="b">
        <v>0</v>
      </c>
      <c r="U85" t="b">
        <v>0</v>
      </c>
      <c r="V85" t="b">
        <v>0</v>
      </c>
      <c r="X85">
        <v>28</v>
      </c>
      <c r="Z85">
        <v>2.0683733489999998</v>
      </c>
    </row>
    <row r="86" spans="1:26" x14ac:dyDescent="0.35">
      <c r="A86" t="s">
        <v>548</v>
      </c>
      <c r="B86" t="s">
        <v>548</v>
      </c>
      <c r="C86" t="s">
        <v>549</v>
      </c>
      <c r="D86" t="s">
        <v>27</v>
      </c>
      <c r="F86" t="s">
        <v>51</v>
      </c>
      <c r="I86" t="s">
        <v>550</v>
      </c>
      <c r="J86" t="s">
        <v>30</v>
      </c>
      <c r="K86" t="s">
        <v>551</v>
      </c>
      <c r="L86" t="s">
        <v>552</v>
      </c>
      <c r="M86">
        <v>270</v>
      </c>
      <c r="N86" t="s">
        <v>553</v>
      </c>
      <c r="O86" t="s">
        <v>554</v>
      </c>
      <c r="P86">
        <v>5.66</v>
      </c>
      <c r="Q86">
        <v>50</v>
      </c>
      <c r="R86" t="b">
        <v>0</v>
      </c>
      <c r="S86">
        <v>0</v>
      </c>
      <c r="T86" t="b">
        <v>0</v>
      </c>
      <c r="U86" t="b">
        <v>0</v>
      </c>
      <c r="V86" t="b">
        <v>0</v>
      </c>
      <c r="W86">
        <v>72.724999999999994</v>
      </c>
      <c r="X86">
        <v>34</v>
      </c>
      <c r="Y86">
        <v>35</v>
      </c>
      <c r="Z86">
        <v>1.888336579</v>
      </c>
    </row>
    <row r="87" spans="1:26" x14ac:dyDescent="0.35">
      <c r="A87" t="s">
        <v>555</v>
      </c>
      <c r="B87" t="s">
        <v>555</v>
      </c>
      <c r="C87" t="s">
        <v>27</v>
      </c>
      <c r="D87" t="s">
        <v>27</v>
      </c>
      <c r="F87" t="s">
        <v>51</v>
      </c>
      <c r="I87" t="s">
        <v>555</v>
      </c>
      <c r="J87" t="s">
        <v>30</v>
      </c>
      <c r="K87" t="s">
        <v>556</v>
      </c>
      <c r="L87" t="s">
        <v>557</v>
      </c>
      <c r="M87">
        <v>268</v>
      </c>
      <c r="N87" t="s">
        <v>558</v>
      </c>
      <c r="O87" t="s">
        <v>559</v>
      </c>
      <c r="P87">
        <v>4.6900000000000004</v>
      </c>
      <c r="Q87">
        <v>58</v>
      </c>
      <c r="R87" t="b">
        <v>0</v>
      </c>
      <c r="S87">
        <v>0</v>
      </c>
      <c r="T87" t="b">
        <v>0</v>
      </c>
      <c r="U87" t="b">
        <v>0</v>
      </c>
      <c r="V87" t="b">
        <v>0</v>
      </c>
      <c r="X87">
        <v>53</v>
      </c>
      <c r="Y87">
        <v>87</v>
      </c>
      <c r="Z87">
        <v>2.0714691539999999</v>
      </c>
    </row>
    <row r="88" spans="1:26" x14ac:dyDescent="0.35">
      <c r="A88" t="s">
        <v>560</v>
      </c>
      <c r="B88" t="s">
        <v>560</v>
      </c>
      <c r="C88" t="s">
        <v>27</v>
      </c>
      <c r="D88" t="s">
        <v>27</v>
      </c>
      <c r="F88" t="s">
        <v>36</v>
      </c>
      <c r="I88" t="s">
        <v>561</v>
      </c>
      <c r="J88" t="s">
        <v>30</v>
      </c>
      <c r="K88" t="s">
        <v>562</v>
      </c>
      <c r="L88" t="s">
        <v>563</v>
      </c>
      <c r="M88">
        <v>276</v>
      </c>
      <c r="N88" t="s">
        <v>564</v>
      </c>
      <c r="O88" t="s">
        <v>565</v>
      </c>
      <c r="P88">
        <v>4.29</v>
      </c>
      <c r="Q88">
        <v>93</v>
      </c>
      <c r="R88" t="b">
        <v>1</v>
      </c>
      <c r="S88">
        <v>2.782</v>
      </c>
      <c r="T88" t="b">
        <v>0</v>
      </c>
      <c r="U88" t="b">
        <v>1</v>
      </c>
      <c r="V88" t="b">
        <v>0</v>
      </c>
      <c r="W88">
        <v>56.7</v>
      </c>
      <c r="X88">
        <v>78</v>
      </c>
      <c r="Y88">
        <v>73</v>
      </c>
      <c r="Z88">
        <v>1.4561015740000001</v>
      </c>
    </row>
    <row r="89" spans="1:26" x14ac:dyDescent="0.35">
      <c r="A89" t="s">
        <v>566</v>
      </c>
      <c r="B89" t="s">
        <v>566</v>
      </c>
      <c r="C89" t="s">
        <v>27</v>
      </c>
      <c r="D89" t="s">
        <v>27</v>
      </c>
      <c r="F89" t="s">
        <v>51</v>
      </c>
      <c r="I89" t="s">
        <v>567</v>
      </c>
      <c r="J89" t="s">
        <v>30</v>
      </c>
      <c r="K89" t="s">
        <v>568</v>
      </c>
      <c r="L89" t="s">
        <v>569</v>
      </c>
      <c r="M89">
        <v>288</v>
      </c>
      <c r="N89" t="s">
        <v>570</v>
      </c>
      <c r="O89" t="s">
        <v>571</v>
      </c>
      <c r="P89">
        <v>5.29</v>
      </c>
      <c r="Q89">
        <v>80</v>
      </c>
      <c r="R89" t="b">
        <v>0</v>
      </c>
      <c r="S89">
        <v>0</v>
      </c>
      <c r="T89" t="b">
        <v>0</v>
      </c>
      <c r="U89" t="b">
        <v>0</v>
      </c>
      <c r="V89" t="b">
        <v>0</v>
      </c>
      <c r="W89">
        <v>52.674999999999997</v>
      </c>
      <c r="X89">
        <v>43</v>
      </c>
      <c r="Y89">
        <v>56</v>
      </c>
      <c r="Z89">
        <v>1.7988790290000001</v>
      </c>
    </row>
    <row r="90" spans="1:26" x14ac:dyDescent="0.35">
      <c r="A90" t="s">
        <v>572</v>
      </c>
      <c r="B90" t="s">
        <v>572</v>
      </c>
      <c r="C90" t="s">
        <v>27</v>
      </c>
      <c r="D90" t="s">
        <v>27</v>
      </c>
      <c r="F90" t="s">
        <v>410</v>
      </c>
      <c r="I90" t="s">
        <v>572</v>
      </c>
      <c r="J90" t="s">
        <v>77</v>
      </c>
      <c r="K90" t="s">
        <v>573</v>
      </c>
      <c r="L90" t="s">
        <v>574</v>
      </c>
      <c r="M90">
        <v>292</v>
      </c>
      <c r="N90" t="s">
        <v>575</v>
      </c>
      <c r="O90" t="s">
        <v>576</v>
      </c>
      <c r="R90" t="b">
        <v>0</v>
      </c>
      <c r="T90" t="b">
        <v>1</v>
      </c>
      <c r="U90" t="b">
        <v>0</v>
      </c>
      <c r="V90" t="b">
        <v>0</v>
      </c>
      <c r="W90">
        <v>66.775000000000006</v>
      </c>
    </row>
    <row r="91" spans="1:26" x14ac:dyDescent="0.35">
      <c r="A91" t="s">
        <v>577</v>
      </c>
      <c r="B91" t="s">
        <v>577</v>
      </c>
      <c r="C91" t="s">
        <v>27</v>
      </c>
      <c r="D91" t="s">
        <v>27</v>
      </c>
      <c r="F91" t="s">
        <v>44</v>
      </c>
      <c r="I91" t="s">
        <v>578</v>
      </c>
      <c r="J91" t="s">
        <v>30</v>
      </c>
      <c r="K91" t="s">
        <v>579</v>
      </c>
      <c r="L91" t="s">
        <v>580</v>
      </c>
      <c r="M91">
        <v>300</v>
      </c>
      <c r="N91" t="s">
        <v>581</v>
      </c>
      <c r="O91" t="s">
        <v>582</v>
      </c>
      <c r="P91">
        <v>3.7</v>
      </c>
      <c r="Q91">
        <v>85</v>
      </c>
      <c r="R91" t="b">
        <v>1</v>
      </c>
      <c r="S91">
        <v>3.028</v>
      </c>
      <c r="T91" t="b">
        <v>0</v>
      </c>
      <c r="U91" t="b">
        <v>1</v>
      </c>
      <c r="V91" t="b">
        <v>0</v>
      </c>
      <c r="W91">
        <v>52.825000000000003</v>
      </c>
      <c r="X91">
        <v>49</v>
      </c>
      <c r="Z91">
        <v>1.890214574</v>
      </c>
    </row>
    <row r="92" spans="1:26" x14ac:dyDescent="0.35">
      <c r="A92" t="s">
        <v>583</v>
      </c>
      <c r="B92" t="s">
        <v>583</v>
      </c>
      <c r="C92" t="s">
        <v>27</v>
      </c>
      <c r="D92" t="s">
        <v>27</v>
      </c>
      <c r="F92" t="s">
        <v>286</v>
      </c>
      <c r="I92" t="s">
        <v>584</v>
      </c>
      <c r="J92" t="s">
        <v>423</v>
      </c>
      <c r="K92" t="s">
        <v>585</v>
      </c>
      <c r="L92" t="s">
        <v>586</v>
      </c>
      <c r="M92">
        <v>304</v>
      </c>
      <c r="N92" t="s">
        <v>587</v>
      </c>
      <c r="O92" t="s">
        <v>588</v>
      </c>
      <c r="R92" t="b">
        <v>0</v>
      </c>
      <c r="T92" t="b">
        <v>0</v>
      </c>
      <c r="U92" t="b">
        <v>0</v>
      </c>
      <c r="V92" t="b">
        <v>0</v>
      </c>
    </row>
    <row r="93" spans="1:26" x14ac:dyDescent="0.35">
      <c r="A93" t="s">
        <v>589</v>
      </c>
      <c r="B93" t="s">
        <v>589</v>
      </c>
      <c r="C93" t="s">
        <v>27</v>
      </c>
      <c r="D93" t="s">
        <v>27</v>
      </c>
      <c r="F93" t="s">
        <v>51</v>
      </c>
      <c r="I93" t="s">
        <v>589</v>
      </c>
      <c r="J93" t="s">
        <v>30</v>
      </c>
      <c r="K93" t="s">
        <v>590</v>
      </c>
      <c r="L93" t="s">
        <v>591</v>
      </c>
      <c r="M93">
        <v>308</v>
      </c>
      <c r="N93" t="s">
        <v>592</v>
      </c>
      <c r="O93" t="s">
        <v>593</v>
      </c>
      <c r="P93">
        <v>4.97</v>
      </c>
      <c r="Q93">
        <v>89</v>
      </c>
      <c r="R93" t="b">
        <v>0</v>
      </c>
      <c r="T93" t="b">
        <v>0</v>
      </c>
      <c r="U93" t="b">
        <v>0</v>
      </c>
      <c r="V93" t="b">
        <v>0</v>
      </c>
      <c r="W93">
        <v>65.900000000000006</v>
      </c>
      <c r="X93">
        <v>53</v>
      </c>
    </row>
    <row r="94" spans="1:26" x14ac:dyDescent="0.35">
      <c r="A94" t="s">
        <v>594</v>
      </c>
      <c r="B94" t="s">
        <v>594</v>
      </c>
      <c r="C94" t="s">
        <v>27</v>
      </c>
      <c r="D94" t="s">
        <v>27</v>
      </c>
      <c r="F94" t="s">
        <v>51</v>
      </c>
      <c r="I94" t="s">
        <v>594</v>
      </c>
      <c r="J94" t="s">
        <v>518</v>
      </c>
      <c r="K94" t="s">
        <v>595</v>
      </c>
      <c r="L94" t="s">
        <v>596</v>
      </c>
      <c r="M94">
        <v>312</v>
      </c>
      <c r="N94" t="s">
        <v>597</v>
      </c>
      <c r="O94" t="s">
        <v>598</v>
      </c>
      <c r="R94" t="b">
        <v>0</v>
      </c>
      <c r="T94" t="b">
        <v>0</v>
      </c>
      <c r="U94" t="b">
        <v>0</v>
      </c>
      <c r="V94" t="b">
        <v>0</v>
      </c>
    </row>
    <row r="95" spans="1:26" x14ac:dyDescent="0.35">
      <c r="A95" t="s">
        <v>599</v>
      </c>
      <c r="B95" t="s">
        <v>599</v>
      </c>
      <c r="C95" t="s">
        <v>27</v>
      </c>
      <c r="D95" t="s">
        <v>27</v>
      </c>
      <c r="F95" t="s">
        <v>51</v>
      </c>
      <c r="I95" t="s">
        <v>600</v>
      </c>
      <c r="J95" t="s">
        <v>59</v>
      </c>
      <c r="K95" t="s">
        <v>601</v>
      </c>
      <c r="L95" t="s">
        <v>602</v>
      </c>
      <c r="M95">
        <v>316</v>
      </c>
      <c r="N95" t="s">
        <v>603</v>
      </c>
      <c r="O95" t="s">
        <v>604</v>
      </c>
      <c r="R95" t="b">
        <v>0</v>
      </c>
      <c r="T95" t="b">
        <v>0</v>
      </c>
      <c r="U95" t="b">
        <v>0</v>
      </c>
      <c r="V95" t="b">
        <v>0</v>
      </c>
      <c r="W95">
        <v>70.3</v>
      </c>
    </row>
    <row r="96" spans="1:26" x14ac:dyDescent="0.35">
      <c r="A96" t="s">
        <v>605</v>
      </c>
      <c r="B96" t="s">
        <v>605</v>
      </c>
      <c r="C96" t="s">
        <v>27</v>
      </c>
      <c r="D96" t="s">
        <v>27</v>
      </c>
      <c r="F96" t="s">
        <v>51</v>
      </c>
      <c r="I96" t="s">
        <v>606</v>
      </c>
      <c r="J96" t="s">
        <v>30</v>
      </c>
      <c r="K96" t="s">
        <v>607</v>
      </c>
      <c r="L96" t="s">
        <v>608</v>
      </c>
      <c r="M96">
        <v>320</v>
      </c>
      <c r="N96" t="s">
        <v>609</v>
      </c>
      <c r="O96" t="s">
        <v>610</v>
      </c>
      <c r="P96">
        <v>5.38</v>
      </c>
      <c r="Q96">
        <v>46</v>
      </c>
      <c r="R96" t="b">
        <v>0</v>
      </c>
      <c r="S96">
        <v>0</v>
      </c>
      <c r="T96" t="b">
        <v>0</v>
      </c>
      <c r="U96" t="b">
        <v>0</v>
      </c>
      <c r="V96" t="b">
        <v>0</v>
      </c>
      <c r="W96">
        <v>74.75</v>
      </c>
      <c r="X96">
        <v>23</v>
      </c>
      <c r="Y96">
        <v>64</v>
      </c>
      <c r="Z96">
        <v>2.1303234070000001</v>
      </c>
    </row>
    <row r="97" spans="1:26" x14ac:dyDescent="0.35">
      <c r="A97" t="s">
        <v>611</v>
      </c>
      <c r="B97" t="s">
        <v>611</v>
      </c>
      <c r="C97" t="s">
        <v>27</v>
      </c>
      <c r="D97" t="s">
        <v>27</v>
      </c>
      <c r="F97" t="s">
        <v>51</v>
      </c>
      <c r="I97" t="s">
        <v>612</v>
      </c>
      <c r="J97" t="s">
        <v>613</v>
      </c>
      <c r="K97" t="s">
        <v>614</v>
      </c>
      <c r="L97" t="s">
        <v>615</v>
      </c>
      <c r="M97">
        <v>831</v>
      </c>
      <c r="N97" t="s">
        <v>616</v>
      </c>
      <c r="O97" t="s">
        <v>617</v>
      </c>
      <c r="R97" t="b">
        <v>0</v>
      </c>
      <c r="T97" t="b">
        <v>0</v>
      </c>
      <c r="U97" t="b">
        <v>0</v>
      </c>
      <c r="V97" t="b">
        <v>0</v>
      </c>
      <c r="W97">
        <v>70.650000000000006</v>
      </c>
    </row>
    <row r="98" spans="1:26" x14ac:dyDescent="0.35">
      <c r="A98" t="s">
        <v>618</v>
      </c>
      <c r="B98" t="s">
        <v>618</v>
      </c>
      <c r="C98" t="s">
        <v>27</v>
      </c>
      <c r="D98" t="s">
        <v>27</v>
      </c>
      <c r="F98" t="s">
        <v>51</v>
      </c>
      <c r="I98" t="s">
        <v>619</v>
      </c>
      <c r="J98" t="s">
        <v>30</v>
      </c>
      <c r="K98" t="s">
        <v>620</v>
      </c>
      <c r="L98" t="s">
        <v>621</v>
      </c>
      <c r="M98">
        <v>324</v>
      </c>
      <c r="N98" t="s">
        <v>622</v>
      </c>
      <c r="O98" t="s">
        <v>623</v>
      </c>
      <c r="Q98">
        <v>30</v>
      </c>
      <c r="R98" t="b">
        <v>0</v>
      </c>
      <c r="S98">
        <v>0</v>
      </c>
      <c r="T98" t="b">
        <v>0</v>
      </c>
      <c r="U98" t="b">
        <v>0</v>
      </c>
      <c r="V98" t="b">
        <v>0</v>
      </c>
      <c r="X98">
        <v>26</v>
      </c>
      <c r="Z98">
        <v>2.3590083630000001</v>
      </c>
    </row>
    <row r="99" spans="1:26" x14ac:dyDescent="0.35">
      <c r="A99" t="s">
        <v>624</v>
      </c>
      <c r="B99" t="s">
        <v>624</v>
      </c>
      <c r="C99" t="s">
        <v>27</v>
      </c>
      <c r="D99" t="s">
        <v>27</v>
      </c>
      <c r="F99" t="s">
        <v>51</v>
      </c>
      <c r="I99" t="s">
        <v>625</v>
      </c>
      <c r="J99" t="s">
        <v>30</v>
      </c>
      <c r="K99" t="s">
        <v>626</v>
      </c>
      <c r="L99" t="s">
        <v>627</v>
      </c>
      <c r="M99">
        <v>624</v>
      </c>
      <c r="N99" t="s">
        <v>628</v>
      </c>
      <c r="O99" t="s">
        <v>629</v>
      </c>
      <c r="P99">
        <v>7.69</v>
      </c>
      <c r="Q99">
        <v>43</v>
      </c>
      <c r="R99" t="b">
        <v>0</v>
      </c>
      <c r="S99">
        <v>0</v>
      </c>
      <c r="T99" t="b">
        <v>0</v>
      </c>
      <c r="U99" t="b">
        <v>0</v>
      </c>
      <c r="V99" t="b">
        <v>0</v>
      </c>
      <c r="X99">
        <v>22</v>
      </c>
      <c r="Z99">
        <v>2.0445377630000001</v>
      </c>
    </row>
    <row r="100" spans="1:26" x14ac:dyDescent="0.35">
      <c r="A100" t="s">
        <v>630</v>
      </c>
      <c r="B100" t="s">
        <v>630</v>
      </c>
      <c r="C100" t="s">
        <v>27</v>
      </c>
      <c r="D100" t="s">
        <v>27</v>
      </c>
      <c r="F100" t="s">
        <v>51</v>
      </c>
      <c r="I100" t="s">
        <v>631</v>
      </c>
      <c r="J100" t="s">
        <v>30</v>
      </c>
      <c r="K100" t="s">
        <v>632</v>
      </c>
      <c r="L100" t="s">
        <v>633</v>
      </c>
      <c r="M100">
        <v>328</v>
      </c>
      <c r="N100" t="s">
        <v>634</v>
      </c>
      <c r="O100" t="s">
        <v>635</v>
      </c>
      <c r="Q100">
        <v>73</v>
      </c>
      <c r="R100" t="b">
        <v>0</v>
      </c>
      <c r="S100">
        <v>0</v>
      </c>
      <c r="T100" t="b">
        <v>0</v>
      </c>
      <c r="U100" t="b">
        <v>0</v>
      </c>
      <c r="V100" t="b">
        <v>0</v>
      </c>
      <c r="X100">
        <v>40</v>
      </c>
      <c r="Z100">
        <v>2.1341154879999999</v>
      </c>
    </row>
    <row r="101" spans="1:26" x14ac:dyDescent="0.35">
      <c r="A101" t="s">
        <v>636</v>
      </c>
      <c r="B101" t="s">
        <v>636</v>
      </c>
      <c r="C101" t="s">
        <v>27</v>
      </c>
      <c r="D101" t="s">
        <v>27</v>
      </c>
      <c r="F101" t="s">
        <v>51</v>
      </c>
      <c r="I101" t="s">
        <v>637</v>
      </c>
      <c r="J101" t="s">
        <v>30</v>
      </c>
      <c r="K101" t="s">
        <v>638</v>
      </c>
      <c r="L101" t="s">
        <v>639</v>
      </c>
      <c r="M101">
        <v>332</v>
      </c>
      <c r="N101" t="s">
        <v>640</v>
      </c>
      <c r="O101" t="s">
        <v>641</v>
      </c>
      <c r="P101">
        <v>8.25</v>
      </c>
      <c r="Q101">
        <v>30</v>
      </c>
      <c r="R101" t="b">
        <v>0</v>
      </c>
      <c r="S101">
        <v>0</v>
      </c>
      <c r="T101" t="b">
        <v>1</v>
      </c>
      <c r="U101" t="b">
        <v>0</v>
      </c>
      <c r="V101" t="b">
        <v>1</v>
      </c>
      <c r="X101">
        <v>17</v>
      </c>
      <c r="Z101">
        <v>2.3946578650000001</v>
      </c>
    </row>
    <row r="102" spans="1:26" x14ac:dyDescent="0.35">
      <c r="A102" t="s">
        <v>642</v>
      </c>
      <c r="B102" t="s">
        <v>642</v>
      </c>
      <c r="C102" t="s">
        <v>27</v>
      </c>
      <c r="D102" t="s">
        <v>27</v>
      </c>
      <c r="F102" t="s">
        <v>51</v>
      </c>
      <c r="I102" t="s">
        <v>643</v>
      </c>
      <c r="J102" t="s">
        <v>113</v>
      </c>
      <c r="K102" t="s">
        <v>644</v>
      </c>
      <c r="L102" t="s">
        <v>645</v>
      </c>
      <c r="M102">
        <v>334</v>
      </c>
      <c r="N102" t="s">
        <v>646</v>
      </c>
      <c r="O102" t="s">
        <v>647</v>
      </c>
      <c r="R102" t="b">
        <v>0</v>
      </c>
      <c r="T102" t="b">
        <v>0</v>
      </c>
      <c r="U102" t="b">
        <v>0</v>
      </c>
      <c r="V102" t="b">
        <v>0</v>
      </c>
    </row>
    <row r="103" spans="1:26" x14ac:dyDescent="0.35">
      <c r="A103" t="s">
        <v>648</v>
      </c>
      <c r="B103" t="s">
        <v>648</v>
      </c>
      <c r="C103" t="s">
        <v>649</v>
      </c>
      <c r="D103" t="s">
        <v>27</v>
      </c>
      <c r="F103" t="s">
        <v>51</v>
      </c>
      <c r="I103" t="s">
        <v>649</v>
      </c>
      <c r="J103" t="s">
        <v>650</v>
      </c>
      <c r="K103" t="s">
        <v>651</v>
      </c>
      <c r="L103" t="s">
        <v>652</v>
      </c>
      <c r="M103">
        <v>336</v>
      </c>
      <c r="N103" t="s">
        <v>653</v>
      </c>
      <c r="O103" t="s">
        <v>654</v>
      </c>
      <c r="R103" t="b">
        <v>0</v>
      </c>
      <c r="T103" t="b">
        <v>0</v>
      </c>
      <c r="U103" t="b">
        <v>0</v>
      </c>
      <c r="V103" t="b">
        <v>0</v>
      </c>
    </row>
    <row r="104" spans="1:26" x14ac:dyDescent="0.35">
      <c r="A104" t="s">
        <v>655</v>
      </c>
      <c r="B104" t="s">
        <v>655</v>
      </c>
      <c r="C104" t="s">
        <v>27</v>
      </c>
      <c r="D104" t="s">
        <v>27</v>
      </c>
      <c r="F104" t="s">
        <v>51</v>
      </c>
      <c r="I104" t="s">
        <v>656</v>
      </c>
      <c r="J104" t="s">
        <v>30</v>
      </c>
      <c r="K104" t="s">
        <v>657</v>
      </c>
      <c r="L104" t="s">
        <v>658</v>
      </c>
      <c r="M104">
        <v>340</v>
      </c>
      <c r="N104" t="s">
        <v>659</v>
      </c>
      <c r="O104" t="s">
        <v>660</v>
      </c>
      <c r="P104">
        <v>5.6</v>
      </c>
      <c r="Q104">
        <v>48</v>
      </c>
      <c r="R104" t="b">
        <v>0</v>
      </c>
      <c r="S104">
        <v>0</v>
      </c>
      <c r="T104" t="b">
        <v>0</v>
      </c>
      <c r="U104" t="b">
        <v>0</v>
      </c>
      <c r="V104" t="b">
        <v>0</v>
      </c>
      <c r="X104">
        <v>23</v>
      </c>
      <c r="Y104">
        <v>61</v>
      </c>
      <c r="Z104">
        <v>2.2649747750000002</v>
      </c>
    </row>
    <row r="105" spans="1:26" x14ac:dyDescent="0.35">
      <c r="A105" t="s">
        <v>661</v>
      </c>
      <c r="B105" t="s">
        <v>661</v>
      </c>
      <c r="C105" t="s">
        <v>662</v>
      </c>
      <c r="D105" t="s">
        <v>663</v>
      </c>
      <c r="F105" t="s">
        <v>51</v>
      </c>
      <c r="I105" t="s">
        <v>664</v>
      </c>
      <c r="J105" t="s">
        <v>317</v>
      </c>
      <c r="K105" t="s">
        <v>665</v>
      </c>
      <c r="L105" t="s">
        <v>666</v>
      </c>
      <c r="M105">
        <v>344</v>
      </c>
      <c r="N105" t="s">
        <v>667</v>
      </c>
      <c r="O105" t="s">
        <v>668</v>
      </c>
      <c r="P105">
        <v>4.93</v>
      </c>
      <c r="R105" t="b">
        <v>1</v>
      </c>
      <c r="T105" t="b">
        <v>0</v>
      </c>
      <c r="U105" t="b">
        <v>0</v>
      </c>
      <c r="V105" t="b">
        <v>0</v>
      </c>
      <c r="W105">
        <v>64.95</v>
      </c>
      <c r="X105">
        <v>76</v>
      </c>
    </row>
    <row r="106" spans="1:26" x14ac:dyDescent="0.35">
      <c r="A106" t="s">
        <v>669</v>
      </c>
      <c r="B106" t="s">
        <v>669</v>
      </c>
      <c r="C106" t="s">
        <v>27</v>
      </c>
      <c r="D106" t="s">
        <v>27</v>
      </c>
      <c r="F106" t="s">
        <v>44</v>
      </c>
      <c r="I106" t="s">
        <v>669</v>
      </c>
      <c r="J106" t="s">
        <v>30</v>
      </c>
      <c r="K106" t="s">
        <v>670</v>
      </c>
      <c r="L106" t="s">
        <v>671</v>
      </c>
      <c r="M106">
        <v>348</v>
      </c>
      <c r="N106" t="s">
        <v>672</v>
      </c>
      <c r="O106" t="s">
        <v>673</v>
      </c>
      <c r="P106">
        <v>4.9400000000000004</v>
      </c>
      <c r="Q106">
        <v>65</v>
      </c>
      <c r="R106" t="b">
        <v>0</v>
      </c>
      <c r="S106">
        <v>0</v>
      </c>
      <c r="T106" t="b">
        <v>0</v>
      </c>
      <c r="U106" t="b">
        <v>1</v>
      </c>
      <c r="V106" t="b">
        <v>0</v>
      </c>
      <c r="W106">
        <v>55.2</v>
      </c>
      <c r="X106">
        <v>42</v>
      </c>
      <c r="Y106">
        <v>44</v>
      </c>
      <c r="Z106">
        <v>1.507697345</v>
      </c>
    </row>
    <row r="107" spans="1:26" x14ac:dyDescent="0.35">
      <c r="A107" t="s">
        <v>674</v>
      </c>
      <c r="B107" t="s">
        <v>674</v>
      </c>
      <c r="C107" t="s">
        <v>27</v>
      </c>
      <c r="D107" t="s">
        <v>27</v>
      </c>
      <c r="F107" t="s">
        <v>36</v>
      </c>
      <c r="I107" t="s">
        <v>674</v>
      </c>
      <c r="J107" t="s">
        <v>30</v>
      </c>
      <c r="K107" t="s">
        <v>675</v>
      </c>
      <c r="L107" t="s">
        <v>676</v>
      </c>
      <c r="M107">
        <v>352</v>
      </c>
      <c r="N107" t="s">
        <v>677</v>
      </c>
      <c r="O107" t="s">
        <v>678</v>
      </c>
      <c r="P107">
        <v>2.87</v>
      </c>
      <c r="Q107">
        <v>94</v>
      </c>
      <c r="R107" t="b">
        <v>1</v>
      </c>
      <c r="S107">
        <v>0.23300000000000001</v>
      </c>
      <c r="T107" t="b">
        <v>0</v>
      </c>
      <c r="U107" t="b">
        <v>0</v>
      </c>
      <c r="V107" t="b">
        <v>0</v>
      </c>
      <c r="W107">
        <v>42.45</v>
      </c>
      <c r="X107">
        <v>72</v>
      </c>
      <c r="Z107">
        <v>1.1244745899999999</v>
      </c>
    </row>
    <row r="108" spans="1:26" x14ac:dyDescent="0.35">
      <c r="A108" t="s">
        <v>679</v>
      </c>
      <c r="B108" t="s">
        <v>679</v>
      </c>
      <c r="C108" t="s">
        <v>27</v>
      </c>
      <c r="D108" t="s">
        <v>27</v>
      </c>
      <c r="F108" t="s">
        <v>51</v>
      </c>
      <c r="I108" t="s">
        <v>680</v>
      </c>
      <c r="J108" t="s">
        <v>30</v>
      </c>
      <c r="K108" t="s">
        <v>681</v>
      </c>
      <c r="L108" t="s">
        <v>682</v>
      </c>
      <c r="M108">
        <v>356</v>
      </c>
      <c r="N108" t="s">
        <v>683</v>
      </c>
      <c r="O108" t="s">
        <v>684</v>
      </c>
      <c r="Q108">
        <v>66</v>
      </c>
      <c r="R108" t="b">
        <v>1</v>
      </c>
      <c r="S108">
        <v>6.3239999999999998</v>
      </c>
      <c r="T108" t="b">
        <v>0</v>
      </c>
      <c r="U108" t="b">
        <v>0</v>
      </c>
      <c r="V108" t="b">
        <v>0</v>
      </c>
      <c r="W108">
        <v>54.725000000000001</v>
      </c>
      <c r="X108">
        <v>39</v>
      </c>
      <c r="Y108">
        <v>37</v>
      </c>
      <c r="Z108">
        <v>2.3138193089999999</v>
      </c>
    </row>
    <row r="109" spans="1:26" x14ac:dyDescent="0.35">
      <c r="A109" t="s">
        <v>685</v>
      </c>
      <c r="B109" t="s">
        <v>685</v>
      </c>
      <c r="C109" t="s">
        <v>27</v>
      </c>
      <c r="D109" t="s">
        <v>27</v>
      </c>
      <c r="F109" t="s">
        <v>51</v>
      </c>
      <c r="I109" t="s">
        <v>686</v>
      </c>
      <c r="J109" t="s">
        <v>30</v>
      </c>
      <c r="K109" t="s">
        <v>687</v>
      </c>
      <c r="L109" t="s">
        <v>688</v>
      </c>
      <c r="M109">
        <v>360</v>
      </c>
      <c r="N109" t="s">
        <v>689</v>
      </c>
      <c r="O109" t="s">
        <v>690</v>
      </c>
      <c r="P109">
        <v>5.01</v>
      </c>
      <c r="Q109">
        <v>57</v>
      </c>
      <c r="R109" t="b">
        <v>1</v>
      </c>
      <c r="S109">
        <v>3.9929999999999999</v>
      </c>
      <c r="T109" t="b">
        <v>0</v>
      </c>
      <c r="U109" t="b">
        <v>0</v>
      </c>
      <c r="V109" t="b">
        <v>0</v>
      </c>
      <c r="W109">
        <v>55.8</v>
      </c>
      <c r="X109">
        <v>34</v>
      </c>
      <c r="Y109">
        <v>70</v>
      </c>
      <c r="Z109">
        <v>1.8291263149999999</v>
      </c>
    </row>
    <row r="110" spans="1:26" x14ac:dyDescent="0.35">
      <c r="A110" t="s">
        <v>691</v>
      </c>
      <c r="B110" t="s">
        <v>691</v>
      </c>
      <c r="C110" t="s">
        <v>692</v>
      </c>
      <c r="D110" t="s">
        <v>693</v>
      </c>
      <c r="F110" t="s">
        <v>28</v>
      </c>
      <c r="I110" t="s">
        <v>694</v>
      </c>
      <c r="J110" t="s">
        <v>30</v>
      </c>
      <c r="K110" t="s">
        <v>695</v>
      </c>
      <c r="L110" t="s">
        <v>696</v>
      </c>
      <c r="M110">
        <v>364</v>
      </c>
      <c r="N110" t="s">
        <v>697</v>
      </c>
      <c r="O110" t="s">
        <v>698</v>
      </c>
      <c r="Q110">
        <v>11</v>
      </c>
      <c r="R110" t="b">
        <v>0</v>
      </c>
      <c r="S110">
        <v>4.4640000000000004</v>
      </c>
      <c r="T110" t="b">
        <v>1</v>
      </c>
      <c r="U110" t="b">
        <v>0</v>
      </c>
      <c r="V110" t="b">
        <v>1</v>
      </c>
      <c r="X110">
        <v>25</v>
      </c>
      <c r="Z110">
        <v>2.800404307</v>
      </c>
    </row>
    <row r="111" spans="1:26" x14ac:dyDescent="0.35">
      <c r="A111" t="s">
        <v>699</v>
      </c>
      <c r="B111" t="s">
        <v>699</v>
      </c>
      <c r="C111" t="s">
        <v>27</v>
      </c>
      <c r="D111" t="s">
        <v>27</v>
      </c>
      <c r="F111" t="s">
        <v>51</v>
      </c>
      <c r="I111" t="s">
        <v>700</v>
      </c>
      <c r="J111" t="s">
        <v>30</v>
      </c>
      <c r="K111" t="s">
        <v>701</v>
      </c>
      <c r="L111" t="s">
        <v>702</v>
      </c>
      <c r="M111">
        <v>368</v>
      </c>
      <c r="N111" t="s">
        <v>703</v>
      </c>
      <c r="O111" t="s">
        <v>704</v>
      </c>
      <c r="Q111">
        <v>30</v>
      </c>
      <c r="R111" t="b">
        <v>0</v>
      </c>
      <c r="S111">
        <v>7.0780000000000003</v>
      </c>
      <c r="T111" t="b">
        <v>0</v>
      </c>
      <c r="U111" t="b">
        <v>0</v>
      </c>
      <c r="V111" t="b">
        <v>0</v>
      </c>
      <c r="X111">
        <v>23</v>
      </c>
      <c r="Y111">
        <v>6</v>
      </c>
      <c r="Z111">
        <v>3.006105867</v>
      </c>
    </row>
    <row r="112" spans="1:26" x14ac:dyDescent="0.35">
      <c r="A112" t="s">
        <v>705</v>
      </c>
      <c r="B112" t="s">
        <v>705</v>
      </c>
      <c r="C112" t="s">
        <v>27</v>
      </c>
      <c r="D112" t="s">
        <v>27</v>
      </c>
      <c r="F112" t="s">
        <v>44</v>
      </c>
      <c r="I112" t="s">
        <v>705</v>
      </c>
      <c r="J112" t="s">
        <v>30</v>
      </c>
      <c r="K112" t="s">
        <v>706</v>
      </c>
      <c r="L112" t="s">
        <v>707</v>
      </c>
      <c r="M112">
        <v>372</v>
      </c>
      <c r="N112" t="s">
        <v>708</v>
      </c>
      <c r="O112" t="s">
        <v>709</v>
      </c>
      <c r="P112">
        <v>4.01</v>
      </c>
      <c r="Q112">
        <v>97</v>
      </c>
      <c r="R112" t="b">
        <v>1</v>
      </c>
      <c r="S112">
        <v>0.03</v>
      </c>
      <c r="T112" t="b">
        <v>0</v>
      </c>
      <c r="U112" t="b">
        <v>1</v>
      </c>
      <c r="V112" t="b">
        <v>0</v>
      </c>
      <c r="W112">
        <v>47.2</v>
      </c>
      <c r="X112">
        <v>77</v>
      </c>
      <c r="Z112">
        <v>1.3119081850000001</v>
      </c>
    </row>
    <row r="113" spans="1:26" x14ac:dyDescent="0.35">
      <c r="A113" t="s">
        <v>710</v>
      </c>
      <c r="B113" t="s">
        <v>710</v>
      </c>
      <c r="C113" t="s">
        <v>27</v>
      </c>
      <c r="D113" t="s">
        <v>27</v>
      </c>
      <c r="F113" t="s">
        <v>44</v>
      </c>
      <c r="I113" t="s">
        <v>711</v>
      </c>
      <c r="J113" t="s">
        <v>613</v>
      </c>
      <c r="K113" t="s">
        <v>712</v>
      </c>
      <c r="L113" t="s">
        <v>713</v>
      </c>
      <c r="M113">
        <v>833</v>
      </c>
      <c r="N113" t="s">
        <v>714</v>
      </c>
      <c r="O113" t="s">
        <v>715</v>
      </c>
      <c r="R113" t="b">
        <v>0</v>
      </c>
      <c r="T113" t="b">
        <v>0</v>
      </c>
      <c r="U113" t="b">
        <v>0</v>
      </c>
      <c r="V113" t="b">
        <v>0</v>
      </c>
      <c r="W113">
        <v>65</v>
      </c>
    </row>
    <row r="114" spans="1:26" x14ac:dyDescent="0.35">
      <c r="A114" t="s">
        <v>716</v>
      </c>
      <c r="B114" t="s">
        <v>716</v>
      </c>
      <c r="C114" t="s">
        <v>27</v>
      </c>
      <c r="D114" t="s">
        <v>27</v>
      </c>
      <c r="F114" t="s">
        <v>51</v>
      </c>
      <c r="I114" t="s">
        <v>717</v>
      </c>
      <c r="J114" t="s">
        <v>30</v>
      </c>
      <c r="K114" t="s">
        <v>718</v>
      </c>
      <c r="L114" t="s">
        <v>719</v>
      </c>
      <c r="M114">
        <v>376</v>
      </c>
      <c r="N114" t="s">
        <v>720</v>
      </c>
      <c r="O114" t="s">
        <v>721</v>
      </c>
      <c r="P114">
        <v>3.67</v>
      </c>
      <c r="Q114">
        <v>74</v>
      </c>
      <c r="R114" t="b">
        <v>1</v>
      </c>
      <c r="S114">
        <v>8.1430000000000007</v>
      </c>
      <c r="T114" t="b">
        <v>0</v>
      </c>
      <c r="U114" t="b">
        <v>0</v>
      </c>
      <c r="V114" t="b">
        <v>0</v>
      </c>
      <c r="W114">
        <v>59.3</v>
      </c>
      <c r="X114">
        <v>62</v>
      </c>
      <c r="Z114">
        <v>2.7061740259999998</v>
      </c>
    </row>
    <row r="115" spans="1:26" x14ac:dyDescent="0.35">
      <c r="A115" t="s">
        <v>722</v>
      </c>
      <c r="B115" t="s">
        <v>722</v>
      </c>
      <c r="C115" t="s">
        <v>27</v>
      </c>
      <c r="D115" t="s">
        <v>27</v>
      </c>
      <c r="F115" t="s">
        <v>44</v>
      </c>
      <c r="I115" t="s">
        <v>723</v>
      </c>
      <c r="J115" t="s">
        <v>30</v>
      </c>
      <c r="K115" t="s">
        <v>724</v>
      </c>
      <c r="L115" t="s">
        <v>725</v>
      </c>
      <c r="M115">
        <v>380</v>
      </c>
      <c r="N115" t="s">
        <v>726</v>
      </c>
      <c r="O115" t="s">
        <v>727</v>
      </c>
      <c r="P115">
        <v>4.5599999999999996</v>
      </c>
      <c r="Q115">
        <v>90</v>
      </c>
      <c r="R115" t="b">
        <v>1</v>
      </c>
      <c r="S115">
        <v>1.4470000000000001</v>
      </c>
      <c r="T115" t="b">
        <v>0</v>
      </c>
      <c r="U115" t="b">
        <v>1</v>
      </c>
      <c r="V115" t="b">
        <v>0</v>
      </c>
      <c r="W115">
        <v>54.85</v>
      </c>
      <c r="X115">
        <v>56</v>
      </c>
      <c r="Y115">
        <v>75</v>
      </c>
      <c r="Z115">
        <v>1.6624630709999999</v>
      </c>
    </row>
    <row r="116" spans="1:26" x14ac:dyDescent="0.35">
      <c r="A116" t="s">
        <v>728</v>
      </c>
      <c r="B116" t="s">
        <v>728</v>
      </c>
      <c r="C116" t="s">
        <v>27</v>
      </c>
      <c r="D116" t="s">
        <v>27</v>
      </c>
      <c r="F116" t="s">
        <v>51</v>
      </c>
      <c r="I116" t="s">
        <v>728</v>
      </c>
      <c r="J116" t="s">
        <v>30</v>
      </c>
      <c r="K116" t="s">
        <v>729</v>
      </c>
      <c r="L116" t="s">
        <v>730</v>
      </c>
      <c r="M116">
        <v>388</v>
      </c>
      <c r="N116" t="s">
        <v>731</v>
      </c>
      <c r="O116" t="s">
        <v>732</v>
      </c>
      <c r="P116">
        <v>5.29</v>
      </c>
      <c r="Q116">
        <v>80</v>
      </c>
      <c r="R116" t="b">
        <v>0</v>
      </c>
      <c r="S116">
        <v>0</v>
      </c>
      <c r="T116" t="b">
        <v>1</v>
      </c>
      <c r="U116" t="b">
        <v>0</v>
      </c>
      <c r="V116" t="b">
        <v>1</v>
      </c>
      <c r="X116">
        <v>44</v>
      </c>
      <c r="Y116">
        <v>50</v>
      </c>
      <c r="Z116">
        <v>1.9857145620000001</v>
      </c>
    </row>
    <row r="117" spans="1:26" x14ac:dyDescent="0.35">
      <c r="A117" t="s">
        <v>733</v>
      </c>
      <c r="B117" t="s">
        <v>733</v>
      </c>
      <c r="C117" t="s">
        <v>27</v>
      </c>
      <c r="D117" t="s">
        <v>27</v>
      </c>
      <c r="F117" t="s">
        <v>44</v>
      </c>
      <c r="I117" t="s">
        <v>733</v>
      </c>
      <c r="J117" t="s">
        <v>30</v>
      </c>
      <c r="K117" t="s">
        <v>734</v>
      </c>
      <c r="L117" t="s">
        <v>735</v>
      </c>
      <c r="M117">
        <v>392</v>
      </c>
      <c r="N117" t="s">
        <v>736</v>
      </c>
      <c r="O117" t="s">
        <v>737</v>
      </c>
      <c r="P117">
        <v>4.66</v>
      </c>
      <c r="Q117">
        <v>96</v>
      </c>
      <c r="R117" t="b">
        <v>1</v>
      </c>
      <c r="S117">
        <v>1.1890000000000001</v>
      </c>
      <c r="T117" t="b">
        <v>0</v>
      </c>
      <c r="U117" t="b">
        <v>0</v>
      </c>
      <c r="V117" t="b">
        <v>0</v>
      </c>
      <c r="W117">
        <v>63.125</v>
      </c>
      <c r="X117">
        <v>73</v>
      </c>
      <c r="Y117">
        <v>61</v>
      </c>
      <c r="Z117">
        <v>1.3364367070000001</v>
      </c>
    </row>
    <row r="118" spans="1:26" x14ac:dyDescent="0.35">
      <c r="A118" t="s">
        <v>738</v>
      </c>
      <c r="B118" t="s">
        <v>738</v>
      </c>
      <c r="C118" t="s">
        <v>27</v>
      </c>
      <c r="D118" t="s">
        <v>27</v>
      </c>
      <c r="F118" t="s">
        <v>51</v>
      </c>
      <c r="I118" t="s">
        <v>739</v>
      </c>
      <c r="J118" t="s">
        <v>613</v>
      </c>
      <c r="K118" t="s">
        <v>740</v>
      </c>
      <c r="L118" t="s">
        <v>741</v>
      </c>
      <c r="M118">
        <v>832</v>
      </c>
      <c r="N118" t="s">
        <v>742</v>
      </c>
      <c r="O118" t="s">
        <v>743</v>
      </c>
      <c r="R118" t="b">
        <v>0</v>
      </c>
      <c r="T118" t="b">
        <v>0</v>
      </c>
      <c r="U118" t="b">
        <v>0</v>
      </c>
      <c r="V118" t="b">
        <v>0</v>
      </c>
      <c r="W118">
        <v>63.45</v>
      </c>
    </row>
    <row r="119" spans="1:26" x14ac:dyDescent="0.35">
      <c r="A119" t="s">
        <v>744</v>
      </c>
      <c r="B119" t="s">
        <v>744</v>
      </c>
      <c r="C119" t="s">
        <v>27</v>
      </c>
      <c r="D119" t="s">
        <v>27</v>
      </c>
      <c r="F119" t="s">
        <v>51</v>
      </c>
      <c r="I119" t="s">
        <v>745</v>
      </c>
      <c r="J119" t="s">
        <v>30</v>
      </c>
      <c r="K119" t="s">
        <v>746</v>
      </c>
      <c r="L119" t="s">
        <v>747</v>
      </c>
      <c r="M119">
        <v>400</v>
      </c>
      <c r="N119" t="s">
        <v>748</v>
      </c>
      <c r="O119" t="s">
        <v>749</v>
      </c>
      <c r="P119">
        <v>4.9000000000000004</v>
      </c>
      <c r="Q119">
        <v>33</v>
      </c>
      <c r="R119" t="b">
        <v>0</v>
      </c>
      <c r="S119">
        <v>0.45500000000000002</v>
      </c>
      <c r="T119" t="b">
        <v>0</v>
      </c>
      <c r="U119" t="b">
        <v>0</v>
      </c>
      <c r="V119" t="b">
        <v>0</v>
      </c>
      <c r="W119">
        <v>71.924999999999997</v>
      </c>
      <c r="X119">
        <v>46</v>
      </c>
      <c r="Y119">
        <v>61</v>
      </c>
      <c r="Z119">
        <v>1.895212146</v>
      </c>
    </row>
    <row r="120" spans="1:26" x14ac:dyDescent="0.35">
      <c r="A120" t="s">
        <v>750</v>
      </c>
      <c r="B120" t="s">
        <v>750</v>
      </c>
      <c r="C120" t="s">
        <v>27</v>
      </c>
      <c r="D120" t="s">
        <v>27</v>
      </c>
      <c r="F120" t="s">
        <v>51</v>
      </c>
      <c r="I120" t="s">
        <v>751</v>
      </c>
      <c r="J120" t="s">
        <v>30</v>
      </c>
      <c r="K120" t="s">
        <v>752</v>
      </c>
      <c r="L120" t="s">
        <v>753</v>
      </c>
      <c r="M120">
        <v>398</v>
      </c>
      <c r="N120" t="s">
        <v>754</v>
      </c>
      <c r="O120" t="s">
        <v>755</v>
      </c>
      <c r="P120">
        <v>4.71</v>
      </c>
      <c r="Q120">
        <v>23</v>
      </c>
      <c r="R120" t="b">
        <v>0</v>
      </c>
      <c r="S120">
        <v>0</v>
      </c>
      <c r="T120" t="b">
        <v>0</v>
      </c>
      <c r="U120" t="b">
        <v>0</v>
      </c>
      <c r="V120" t="b">
        <v>0</v>
      </c>
      <c r="W120">
        <v>62.9</v>
      </c>
      <c r="X120">
        <v>39</v>
      </c>
      <c r="Y120">
        <v>63</v>
      </c>
      <c r="Z120">
        <v>1.9802983540000001</v>
      </c>
    </row>
    <row r="121" spans="1:26" x14ac:dyDescent="0.35">
      <c r="A121" t="s">
        <v>756</v>
      </c>
      <c r="B121" t="s">
        <v>756</v>
      </c>
      <c r="C121" t="s">
        <v>27</v>
      </c>
      <c r="D121" t="s">
        <v>27</v>
      </c>
      <c r="F121" t="s">
        <v>51</v>
      </c>
      <c r="I121" t="s">
        <v>757</v>
      </c>
      <c r="J121" t="s">
        <v>30</v>
      </c>
      <c r="K121" t="s">
        <v>758</v>
      </c>
      <c r="L121" t="s">
        <v>759</v>
      </c>
      <c r="M121">
        <v>404</v>
      </c>
      <c r="N121" t="s">
        <v>760</v>
      </c>
      <c r="O121" t="s">
        <v>761</v>
      </c>
      <c r="P121">
        <v>6.95</v>
      </c>
      <c r="Q121">
        <v>52</v>
      </c>
      <c r="R121" t="b">
        <v>0</v>
      </c>
      <c r="S121">
        <v>5.6159999999999997</v>
      </c>
      <c r="T121" t="b">
        <v>0</v>
      </c>
      <c r="U121" t="b">
        <v>0</v>
      </c>
      <c r="V121" t="b">
        <v>1</v>
      </c>
      <c r="W121">
        <v>66.7</v>
      </c>
      <c r="X121">
        <v>31</v>
      </c>
      <c r="Y121">
        <v>50</v>
      </c>
      <c r="Z121">
        <v>2.253966573</v>
      </c>
    </row>
    <row r="122" spans="1:26" x14ac:dyDescent="0.35">
      <c r="A122" t="s">
        <v>762</v>
      </c>
      <c r="B122" t="s">
        <v>762</v>
      </c>
      <c r="C122" t="s">
        <v>27</v>
      </c>
      <c r="D122" t="s">
        <v>27</v>
      </c>
      <c r="F122" t="s">
        <v>51</v>
      </c>
      <c r="I122" t="s">
        <v>763</v>
      </c>
      <c r="J122" t="s">
        <v>30</v>
      </c>
      <c r="K122" t="s">
        <v>764</v>
      </c>
      <c r="L122" t="s">
        <v>765</v>
      </c>
      <c r="M122">
        <v>296</v>
      </c>
      <c r="N122" t="s">
        <v>766</v>
      </c>
      <c r="O122" t="s">
        <v>767</v>
      </c>
      <c r="Q122">
        <v>90</v>
      </c>
      <c r="R122" t="b">
        <v>0</v>
      </c>
      <c r="T122" t="b">
        <v>0</v>
      </c>
      <c r="U122" t="b">
        <v>0</v>
      </c>
      <c r="V122" t="b">
        <v>0</v>
      </c>
    </row>
    <row r="123" spans="1:26" x14ac:dyDescent="0.35">
      <c r="A123" t="s">
        <v>768</v>
      </c>
      <c r="B123" t="s">
        <v>768</v>
      </c>
      <c r="C123" t="s">
        <v>769</v>
      </c>
      <c r="D123" t="s">
        <v>770</v>
      </c>
      <c r="F123" t="s">
        <v>28</v>
      </c>
      <c r="I123" t="s">
        <v>771</v>
      </c>
      <c r="J123" t="s">
        <v>30</v>
      </c>
      <c r="K123" t="s">
        <v>772</v>
      </c>
      <c r="L123" t="s">
        <v>773</v>
      </c>
      <c r="M123">
        <v>408</v>
      </c>
      <c r="N123" t="s">
        <v>774</v>
      </c>
      <c r="O123" t="s">
        <v>775</v>
      </c>
      <c r="Q123">
        <v>3</v>
      </c>
      <c r="R123" t="b">
        <v>0</v>
      </c>
      <c r="S123">
        <v>0</v>
      </c>
      <c r="T123" t="b">
        <v>1</v>
      </c>
      <c r="U123" t="b">
        <v>0</v>
      </c>
      <c r="V123" t="b">
        <v>1</v>
      </c>
      <c r="X123">
        <v>17</v>
      </c>
      <c r="Z123">
        <v>2.8476634710000002</v>
      </c>
    </row>
    <row r="124" spans="1:26" x14ac:dyDescent="0.35">
      <c r="A124" t="s">
        <v>776</v>
      </c>
      <c r="B124" t="s">
        <v>776</v>
      </c>
      <c r="C124" t="s">
        <v>777</v>
      </c>
      <c r="D124" t="s">
        <v>778</v>
      </c>
      <c r="E124" t="s">
        <v>779</v>
      </c>
      <c r="F124" t="s">
        <v>44</v>
      </c>
      <c r="I124" t="s">
        <v>777</v>
      </c>
      <c r="J124" t="s">
        <v>30</v>
      </c>
      <c r="K124" t="s">
        <v>780</v>
      </c>
      <c r="L124" t="s">
        <v>781</v>
      </c>
      <c r="M124">
        <v>410</v>
      </c>
      <c r="N124" t="s">
        <v>782</v>
      </c>
      <c r="O124" t="s">
        <v>783</v>
      </c>
      <c r="P124">
        <v>4.5599999999999996</v>
      </c>
      <c r="Q124">
        <v>83</v>
      </c>
      <c r="R124" t="b">
        <v>1</v>
      </c>
      <c r="S124">
        <v>0</v>
      </c>
      <c r="T124" t="b">
        <v>0</v>
      </c>
      <c r="U124" t="b">
        <v>0</v>
      </c>
      <c r="V124" t="b">
        <v>0</v>
      </c>
      <c r="W124">
        <v>63.8</v>
      </c>
      <c r="X124">
        <v>63</v>
      </c>
      <c r="Y124">
        <v>74</v>
      </c>
      <c r="Z124">
        <v>1.763069623</v>
      </c>
    </row>
    <row r="125" spans="1:26" x14ac:dyDescent="0.35">
      <c r="A125" t="s">
        <v>784</v>
      </c>
      <c r="B125" t="s">
        <v>784</v>
      </c>
      <c r="C125" t="s">
        <v>27</v>
      </c>
      <c r="D125" t="s">
        <v>27</v>
      </c>
      <c r="F125" t="s">
        <v>51</v>
      </c>
      <c r="I125" t="s">
        <v>785</v>
      </c>
      <c r="J125" t="s">
        <v>30</v>
      </c>
      <c r="K125" t="s">
        <v>786</v>
      </c>
      <c r="L125" t="s">
        <v>787</v>
      </c>
      <c r="M125">
        <v>414</v>
      </c>
      <c r="N125" t="s">
        <v>788</v>
      </c>
      <c r="O125" t="s">
        <v>789</v>
      </c>
      <c r="Q125">
        <v>38</v>
      </c>
      <c r="R125" t="b">
        <v>0</v>
      </c>
      <c r="S125">
        <v>0</v>
      </c>
      <c r="T125" t="b">
        <v>0</v>
      </c>
      <c r="U125" t="b">
        <v>0</v>
      </c>
      <c r="V125" t="b">
        <v>0</v>
      </c>
      <c r="W125">
        <v>74.575000000000003</v>
      </c>
      <c r="X125">
        <v>46</v>
      </c>
      <c r="Z125">
        <v>1.669496402</v>
      </c>
    </row>
    <row r="126" spans="1:26" x14ac:dyDescent="0.35">
      <c r="A126" t="s">
        <v>790</v>
      </c>
      <c r="B126" t="s">
        <v>790</v>
      </c>
      <c r="C126" t="s">
        <v>791</v>
      </c>
      <c r="D126" t="s">
        <v>27</v>
      </c>
      <c r="F126" t="s">
        <v>51</v>
      </c>
      <c r="I126" t="s">
        <v>792</v>
      </c>
      <c r="J126" t="s">
        <v>30</v>
      </c>
      <c r="K126" t="s">
        <v>793</v>
      </c>
      <c r="L126" t="s">
        <v>794</v>
      </c>
      <c r="M126">
        <v>417</v>
      </c>
      <c r="N126" t="s">
        <v>795</v>
      </c>
      <c r="O126" t="s">
        <v>796</v>
      </c>
      <c r="P126">
        <v>6</v>
      </c>
      <c r="Q126">
        <v>27</v>
      </c>
      <c r="R126" t="b">
        <v>0</v>
      </c>
      <c r="S126">
        <v>0</v>
      </c>
      <c r="T126" t="b">
        <v>0</v>
      </c>
      <c r="U126" t="b">
        <v>0</v>
      </c>
      <c r="V126" t="b">
        <v>0</v>
      </c>
      <c r="X126">
        <v>26</v>
      </c>
      <c r="Y126">
        <v>62</v>
      </c>
      <c r="Z126">
        <v>2.1101208690000002</v>
      </c>
    </row>
    <row r="127" spans="1:26" x14ac:dyDescent="0.35">
      <c r="A127" t="s">
        <v>797</v>
      </c>
      <c r="B127" t="s">
        <v>798</v>
      </c>
      <c r="C127" t="s">
        <v>799</v>
      </c>
      <c r="D127" t="s">
        <v>800</v>
      </c>
      <c r="F127" t="s">
        <v>51</v>
      </c>
      <c r="I127" t="s">
        <v>799</v>
      </c>
      <c r="J127" t="s">
        <v>30</v>
      </c>
      <c r="K127" t="s">
        <v>801</v>
      </c>
      <c r="L127" t="s">
        <v>802</v>
      </c>
      <c r="M127">
        <v>418</v>
      </c>
      <c r="N127" t="s">
        <v>803</v>
      </c>
      <c r="O127" t="s">
        <v>804</v>
      </c>
      <c r="P127">
        <v>7.44</v>
      </c>
      <c r="Q127">
        <v>13</v>
      </c>
      <c r="R127" t="b">
        <v>0</v>
      </c>
      <c r="S127">
        <v>0</v>
      </c>
      <c r="T127" t="b">
        <v>0</v>
      </c>
      <c r="U127" t="b">
        <v>0</v>
      </c>
      <c r="V127" t="b">
        <v>0</v>
      </c>
      <c r="X127">
        <v>28</v>
      </c>
      <c r="Z127">
        <v>1.7794501709999999</v>
      </c>
    </row>
    <row r="128" spans="1:26" x14ac:dyDescent="0.35">
      <c r="A128" t="s">
        <v>805</v>
      </c>
      <c r="B128" t="s">
        <v>805</v>
      </c>
      <c r="C128" t="s">
        <v>27</v>
      </c>
      <c r="D128" t="s">
        <v>27</v>
      </c>
      <c r="F128" t="s">
        <v>286</v>
      </c>
      <c r="I128" t="s">
        <v>806</v>
      </c>
      <c r="J128" t="s">
        <v>30</v>
      </c>
      <c r="K128" t="s">
        <v>807</v>
      </c>
      <c r="L128" t="s">
        <v>808</v>
      </c>
      <c r="M128">
        <v>428</v>
      </c>
      <c r="N128" t="s">
        <v>809</v>
      </c>
      <c r="O128" t="s">
        <v>810</v>
      </c>
      <c r="P128">
        <v>4</v>
      </c>
      <c r="Q128">
        <v>88</v>
      </c>
      <c r="R128" t="b">
        <v>0</v>
      </c>
      <c r="S128">
        <v>0</v>
      </c>
      <c r="T128" t="b">
        <v>0</v>
      </c>
      <c r="U128" t="b">
        <v>1</v>
      </c>
      <c r="V128" t="b">
        <v>0</v>
      </c>
      <c r="W128">
        <v>55.274999999999999</v>
      </c>
      <c r="X128">
        <v>60</v>
      </c>
      <c r="Z128">
        <v>1.5818882510000001</v>
      </c>
    </row>
    <row r="129" spans="1:26" x14ac:dyDescent="0.35">
      <c r="A129" t="s">
        <v>811</v>
      </c>
      <c r="B129" t="s">
        <v>811</v>
      </c>
      <c r="C129" t="s">
        <v>27</v>
      </c>
      <c r="D129" t="s">
        <v>27</v>
      </c>
      <c r="F129" t="s">
        <v>51</v>
      </c>
      <c r="I129" t="s">
        <v>812</v>
      </c>
      <c r="J129" t="s">
        <v>30</v>
      </c>
      <c r="K129" t="s">
        <v>813</v>
      </c>
      <c r="L129" t="s">
        <v>814</v>
      </c>
      <c r="M129">
        <v>422</v>
      </c>
      <c r="N129" t="s">
        <v>815</v>
      </c>
      <c r="O129" t="s">
        <v>816</v>
      </c>
      <c r="Q129">
        <v>42</v>
      </c>
      <c r="R129" t="b">
        <v>0</v>
      </c>
      <c r="S129">
        <v>1.5620000000000001</v>
      </c>
      <c r="T129" t="b">
        <v>0</v>
      </c>
      <c r="U129" t="b">
        <v>0</v>
      </c>
      <c r="V129" t="b">
        <v>0</v>
      </c>
      <c r="W129">
        <v>64.599999999999994</v>
      </c>
      <c r="X129">
        <v>24</v>
      </c>
      <c r="Y129">
        <v>9</v>
      </c>
      <c r="Z129">
        <v>2.5805019379999998</v>
      </c>
    </row>
    <row r="130" spans="1:26" x14ac:dyDescent="0.35">
      <c r="A130" t="s">
        <v>817</v>
      </c>
      <c r="B130" t="s">
        <v>817</v>
      </c>
      <c r="C130" t="s">
        <v>27</v>
      </c>
      <c r="D130" t="s">
        <v>27</v>
      </c>
      <c r="F130" t="s">
        <v>51</v>
      </c>
      <c r="I130" t="s">
        <v>818</v>
      </c>
      <c r="J130" t="s">
        <v>30</v>
      </c>
      <c r="K130" t="s">
        <v>819</v>
      </c>
      <c r="L130" t="s">
        <v>820</v>
      </c>
      <c r="M130">
        <v>426</v>
      </c>
      <c r="N130" t="s">
        <v>821</v>
      </c>
      <c r="O130" t="s">
        <v>822</v>
      </c>
      <c r="Q130">
        <v>66</v>
      </c>
      <c r="R130" t="b">
        <v>0</v>
      </c>
      <c r="S130">
        <v>0</v>
      </c>
      <c r="T130" t="b">
        <v>0</v>
      </c>
      <c r="U130" t="b">
        <v>0</v>
      </c>
      <c r="V130" t="b">
        <v>0</v>
      </c>
      <c r="X130">
        <v>39</v>
      </c>
      <c r="Y130">
        <v>26</v>
      </c>
      <c r="Z130">
        <v>2.1911207030000002</v>
      </c>
    </row>
    <row r="131" spans="1:26" x14ac:dyDescent="0.35">
      <c r="A131" t="s">
        <v>823</v>
      </c>
      <c r="B131" t="s">
        <v>823</v>
      </c>
      <c r="C131" t="s">
        <v>27</v>
      </c>
      <c r="D131" t="s">
        <v>27</v>
      </c>
      <c r="F131" t="s">
        <v>51</v>
      </c>
      <c r="I131" t="s">
        <v>824</v>
      </c>
      <c r="J131" t="s">
        <v>30</v>
      </c>
      <c r="K131" t="s">
        <v>825</v>
      </c>
      <c r="L131" t="s">
        <v>826</v>
      </c>
      <c r="M131">
        <v>430</v>
      </c>
      <c r="N131" t="s">
        <v>827</v>
      </c>
      <c r="O131" t="s">
        <v>828</v>
      </c>
      <c r="P131">
        <v>7.17</v>
      </c>
      <c r="Q131">
        <v>64</v>
      </c>
      <c r="R131" t="b">
        <v>0</v>
      </c>
      <c r="S131">
        <v>0</v>
      </c>
      <c r="T131" t="b">
        <v>0</v>
      </c>
      <c r="U131" t="b">
        <v>0</v>
      </c>
      <c r="V131" t="b">
        <v>0</v>
      </c>
      <c r="W131">
        <v>73.25</v>
      </c>
      <c r="X131">
        <v>25</v>
      </c>
      <c r="Y131">
        <v>45</v>
      </c>
      <c r="Z131">
        <v>1.946474826</v>
      </c>
    </row>
    <row r="132" spans="1:26" x14ac:dyDescent="0.35">
      <c r="A132" t="s">
        <v>829</v>
      </c>
      <c r="B132" t="s">
        <v>829</v>
      </c>
      <c r="C132" t="s">
        <v>27</v>
      </c>
      <c r="D132" t="s">
        <v>27</v>
      </c>
      <c r="F132" t="s">
        <v>51</v>
      </c>
      <c r="I132" t="s">
        <v>830</v>
      </c>
      <c r="J132" t="s">
        <v>30</v>
      </c>
      <c r="K132" t="s">
        <v>831</v>
      </c>
      <c r="L132" t="s">
        <v>832</v>
      </c>
      <c r="M132">
        <v>434</v>
      </c>
      <c r="N132" t="s">
        <v>833</v>
      </c>
      <c r="O132" t="s">
        <v>834</v>
      </c>
      <c r="Q132">
        <v>9</v>
      </c>
      <c r="R132" t="b">
        <v>0</v>
      </c>
      <c r="S132">
        <v>2.4689999999999999</v>
      </c>
      <c r="T132" t="b">
        <v>0</v>
      </c>
      <c r="U132" t="b">
        <v>0</v>
      </c>
      <c r="V132" t="b">
        <v>0</v>
      </c>
      <c r="X132">
        <v>18</v>
      </c>
      <c r="Z132">
        <v>2.605144906</v>
      </c>
    </row>
    <row r="133" spans="1:26" x14ac:dyDescent="0.35">
      <c r="A133" t="s">
        <v>835</v>
      </c>
      <c r="B133" t="s">
        <v>835</v>
      </c>
      <c r="C133" t="s">
        <v>27</v>
      </c>
      <c r="D133" t="s">
        <v>27</v>
      </c>
      <c r="F133" t="s">
        <v>44</v>
      </c>
      <c r="I133" t="s">
        <v>836</v>
      </c>
      <c r="J133" t="s">
        <v>30</v>
      </c>
      <c r="K133" t="s">
        <v>837</v>
      </c>
      <c r="L133" t="s">
        <v>838</v>
      </c>
      <c r="M133">
        <v>438</v>
      </c>
      <c r="N133" t="s">
        <v>839</v>
      </c>
      <c r="O133" t="s">
        <v>840</v>
      </c>
      <c r="P133">
        <v>4.58</v>
      </c>
      <c r="Q133">
        <v>90</v>
      </c>
      <c r="R133" t="b">
        <v>0</v>
      </c>
      <c r="T133" t="b">
        <v>0</v>
      </c>
      <c r="U133" t="b">
        <v>0</v>
      </c>
      <c r="V133" t="b">
        <v>0</v>
      </c>
      <c r="W133">
        <v>72.174999999999997</v>
      </c>
      <c r="Z133">
        <v>-1</v>
      </c>
    </row>
    <row r="134" spans="1:26" x14ac:dyDescent="0.35">
      <c r="A134" t="s">
        <v>841</v>
      </c>
      <c r="B134" t="s">
        <v>841</v>
      </c>
      <c r="C134" t="s">
        <v>27</v>
      </c>
      <c r="D134" t="s">
        <v>27</v>
      </c>
      <c r="F134" t="s">
        <v>44</v>
      </c>
      <c r="I134" t="s">
        <v>842</v>
      </c>
      <c r="J134" t="s">
        <v>30</v>
      </c>
      <c r="K134" t="s">
        <v>843</v>
      </c>
      <c r="L134" t="s">
        <v>844</v>
      </c>
      <c r="M134">
        <v>440</v>
      </c>
      <c r="N134" t="s">
        <v>845</v>
      </c>
      <c r="O134" t="s">
        <v>846</v>
      </c>
      <c r="P134">
        <v>3.47</v>
      </c>
      <c r="Q134">
        <v>89</v>
      </c>
      <c r="R134" t="b">
        <v>0</v>
      </c>
      <c r="S134">
        <v>5.8999999999999997E-2</v>
      </c>
      <c r="T134" t="b">
        <v>0</v>
      </c>
      <c r="U134" t="b">
        <v>1</v>
      </c>
      <c r="V134" t="b">
        <v>0</v>
      </c>
      <c r="W134">
        <v>50.95</v>
      </c>
      <c r="X134">
        <v>61</v>
      </c>
      <c r="Z134">
        <v>1.671428081</v>
      </c>
    </row>
    <row r="135" spans="1:26" x14ac:dyDescent="0.35">
      <c r="A135" t="s">
        <v>847</v>
      </c>
      <c r="B135" t="s">
        <v>847</v>
      </c>
      <c r="C135" t="s">
        <v>27</v>
      </c>
      <c r="D135" t="s">
        <v>27</v>
      </c>
      <c r="F135" t="s">
        <v>44</v>
      </c>
      <c r="I135" t="s">
        <v>848</v>
      </c>
      <c r="J135" t="s">
        <v>30</v>
      </c>
      <c r="K135" t="s">
        <v>849</v>
      </c>
      <c r="L135" t="s">
        <v>850</v>
      </c>
      <c r="M135">
        <v>442</v>
      </c>
      <c r="N135" t="s">
        <v>851</v>
      </c>
      <c r="O135" t="s">
        <v>852</v>
      </c>
      <c r="P135">
        <v>3.67</v>
      </c>
      <c r="Q135">
        <v>97</v>
      </c>
      <c r="R135" t="b">
        <v>1</v>
      </c>
      <c r="T135" t="b">
        <v>0</v>
      </c>
      <c r="U135" t="b">
        <v>1</v>
      </c>
      <c r="V135" t="b">
        <v>0</v>
      </c>
      <c r="W135">
        <v>54.975000000000001</v>
      </c>
      <c r="X135">
        <v>78</v>
      </c>
      <c r="Z135">
        <v>-1</v>
      </c>
    </row>
    <row r="136" spans="1:26" x14ac:dyDescent="0.35">
      <c r="A136" t="s">
        <v>853</v>
      </c>
      <c r="B136" t="s">
        <v>853</v>
      </c>
      <c r="C136" t="s">
        <v>854</v>
      </c>
      <c r="D136" t="s">
        <v>27</v>
      </c>
      <c r="F136" t="s">
        <v>51</v>
      </c>
      <c r="I136" t="s">
        <v>855</v>
      </c>
      <c r="J136" t="s">
        <v>317</v>
      </c>
      <c r="K136" t="s">
        <v>856</v>
      </c>
      <c r="L136" t="s">
        <v>857</v>
      </c>
      <c r="M136">
        <v>446</v>
      </c>
      <c r="N136" t="s">
        <v>858</v>
      </c>
      <c r="O136" t="s">
        <v>859</v>
      </c>
      <c r="P136">
        <v>6.05</v>
      </c>
      <c r="R136" t="b">
        <v>0</v>
      </c>
      <c r="T136" t="b">
        <v>0</v>
      </c>
      <c r="U136" t="b">
        <v>0</v>
      </c>
      <c r="V136" t="b">
        <v>0</v>
      </c>
      <c r="W136">
        <v>63.1</v>
      </c>
    </row>
    <row r="137" spans="1:26" x14ac:dyDescent="0.35">
      <c r="A137" t="s">
        <v>860</v>
      </c>
      <c r="B137" t="s">
        <v>860</v>
      </c>
      <c r="C137" t="s">
        <v>27</v>
      </c>
      <c r="D137" t="s">
        <v>27</v>
      </c>
      <c r="F137" t="s">
        <v>51</v>
      </c>
      <c r="I137" t="s">
        <v>861</v>
      </c>
      <c r="J137" t="s">
        <v>30</v>
      </c>
      <c r="K137" t="s">
        <v>862</v>
      </c>
      <c r="L137" t="s">
        <v>863</v>
      </c>
      <c r="M137">
        <v>450</v>
      </c>
      <c r="N137" t="s">
        <v>864</v>
      </c>
      <c r="O137" t="s">
        <v>865</v>
      </c>
      <c r="P137">
        <v>7.43</v>
      </c>
      <c r="Q137">
        <v>58</v>
      </c>
      <c r="R137" t="b">
        <v>0</v>
      </c>
      <c r="S137">
        <v>0</v>
      </c>
      <c r="T137" t="b">
        <v>0</v>
      </c>
      <c r="U137" t="b">
        <v>0</v>
      </c>
      <c r="V137" t="b">
        <v>0</v>
      </c>
      <c r="X137">
        <v>25</v>
      </c>
      <c r="Y137">
        <v>27</v>
      </c>
      <c r="Z137">
        <v>1.845936346</v>
      </c>
    </row>
    <row r="138" spans="1:26" x14ac:dyDescent="0.35">
      <c r="A138" t="s">
        <v>866</v>
      </c>
      <c r="B138" t="s">
        <v>866</v>
      </c>
      <c r="C138" t="s">
        <v>27</v>
      </c>
      <c r="D138" t="s">
        <v>27</v>
      </c>
      <c r="F138" t="s">
        <v>51</v>
      </c>
      <c r="I138" t="s">
        <v>867</v>
      </c>
      <c r="J138" t="s">
        <v>30</v>
      </c>
      <c r="K138" t="s">
        <v>868</v>
      </c>
      <c r="L138" t="s">
        <v>869</v>
      </c>
      <c r="M138">
        <v>454</v>
      </c>
      <c r="N138" t="s">
        <v>870</v>
      </c>
      <c r="O138" t="s">
        <v>871</v>
      </c>
      <c r="P138">
        <v>5.63</v>
      </c>
      <c r="Q138">
        <v>66</v>
      </c>
      <c r="R138" t="b">
        <v>0</v>
      </c>
      <c r="S138">
        <v>0</v>
      </c>
      <c r="T138" t="b">
        <v>0</v>
      </c>
      <c r="U138" t="b">
        <v>0</v>
      </c>
      <c r="V138" t="b">
        <v>0</v>
      </c>
      <c r="X138">
        <v>34</v>
      </c>
      <c r="Y138">
        <v>20</v>
      </c>
      <c r="Z138">
        <v>1.9698396499999999</v>
      </c>
    </row>
    <row r="139" spans="1:26" x14ac:dyDescent="0.35">
      <c r="A139" t="s">
        <v>872</v>
      </c>
      <c r="B139" t="s">
        <v>872</v>
      </c>
      <c r="C139" t="s">
        <v>27</v>
      </c>
      <c r="D139" t="s">
        <v>27</v>
      </c>
      <c r="F139" t="s">
        <v>51</v>
      </c>
      <c r="I139" t="s">
        <v>872</v>
      </c>
      <c r="J139" t="s">
        <v>30</v>
      </c>
      <c r="K139" t="s">
        <v>873</v>
      </c>
      <c r="L139" t="s">
        <v>874</v>
      </c>
      <c r="M139">
        <v>458</v>
      </c>
      <c r="N139" t="s">
        <v>875</v>
      </c>
      <c r="O139" t="s">
        <v>876</v>
      </c>
      <c r="P139">
        <v>5.21</v>
      </c>
      <c r="Q139">
        <v>53</v>
      </c>
      <c r="R139" t="b">
        <v>1</v>
      </c>
      <c r="S139">
        <v>0.192</v>
      </c>
      <c r="T139" t="b">
        <v>0</v>
      </c>
      <c r="U139" t="b">
        <v>0</v>
      </c>
      <c r="V139" t="b">
        <v>0</v>
      </c>
      <c r="W139">
        <v>65.75</v>
      </c>
      <c r="X139">
        <v>50</v>
      </c>
      <c r="Y139">
        <v>47</v>
      </c>
      <c r="Z139">
        <v>1.5129606529999999</v>
      </c>
    </row>
    <row r="140" spans="1:26" x14ac:dyDescent="0.35">
      <c r="A140" t="s">
        <v>877</v>
      </c>
      <c r="B140" t="s">
        <v>877</v>
      </c>
      <c r="C140" t="s">
        <v>27</v>
      </c>
      <c r="D140" t="s">
        <v>27</v>
      </c>
      <c r="F140" t="s">
        <v>51</v>
      </c>
      <c r="I140" t="s">
        <v>878</v>
      </c>
      <c r="J140" t="s">
        <v>30</v>
      </c>
      <c r="K140" t="s">
        <v>879</v>
      </c>
      <c r="L140" t="s">
        <v>880</v>
      </c>
      <c r="M140">
        <v>462</v>
      </c>
      <c r="N140" t="s">
        <v>881</v>
      </c>
      <c r="O140" t="s">
        <v>882</v>
      </c>
      <c r="Q140">
        <v>44</v>
      </c>
      <c r="R140" t="b">
        <v>0</v>
      </c>
      <c r="T140" t="b">
        <v>0</v>
      </c>
      <c r="U140" t="b">
        <v>0</v>
      </c>
      <c r="V140" t="b">
        <v>0</v>
      </c>
      <c r="W140">
        <v>75.2</v>
      </c>
      <c r="X140">
        <v>39</v>
      </c>
    </row>
    <row r="141" spans="1:26" x14ac:dyDescent="0.35">
      <c r="A141" t="s">
        <v>883</v>
      </c>
      <c r="B141" t="s">
        <v>883</v>
      </c>
      <c r="C141" t="s">
        <v>27</v>
      </c>
      <c r="D141" t="s">
        <v>27</v>
      </c>
      <c r="F141" t="s">
        <v>51</v>
      </c>
      <c r="I141" t="s">
        <v>884</v>
      </c>
      <c r="J141" t="s">
        <v>30</v>
      </c>
      <c r="K141" t="s">
        <v>885</v>
      </c>
      <c r="L141" t="s">
        <v>886</v>
      </c>
      <c r="M141">
        <v>466</v>
      </c>
      <c r="N141" t="s">
        <v>887</v>
      </c>
      <c r="O141" t="s">
        <v>888</v>
      </c>
      <c r="P141">
        <v>7.06</v>
      </c>
      <c r="Q141">
        <v>26</v>
      </c>
      <c r="R141" t="b">
        <v>0</v>
      </c>
      <c r="S141">
        <v>7.9980000000000002</v>
      </c>
      <c r="T141" t="b">
        <v>1</v>
      </c>
      <c r="U141" t="b">
        <v>0</v>
      </c>
      <c r="V141" t="b">
        <v>1</v>
      </c>
      <c r="X141">
        <v>28</v>
      </c>
      <c r="Y141">
        <v>8</v>
      </c>
      <c r="Z141">
        <v>2.9626508299999998</v>
      </c>
    </row>
    <row r="142" spans="1:26" x14ac:dyDescent="0.35">
      <c r="A142" t="s">
        <v>889</v>
      </c>
      <c r="B142" t="s">
        <v>889</v>
      </c>
      <c r="C142" t="s">
        <v>27</v>
      </c>
      <c r="D142" t="s">
        <v>27</v>
      </c>
      <c r="F142" t="s">
        <v>410</v>
      </c>
      <c r="I142" t="s">
        <v>890</v>
      </c>
      <c r="J142" t="s">
        <v>30</v>
      </c>
      <c r="K142" t="s">
        <v>891</v>
      </c>
      <c r="L142" t="s">
        <v>892</v>
      </c>
      <c r="M142">
        <v>470</v>
      </c>
      <c r="N142" t="s">
        <v>893</v>
      </c>
      <c r="O142" t="s">
        <v>894</v>
      </c>
      <c r="P142">
        <v>4.6500000000000004</v>
      </c>
      <c r="Q142">
        <v>87</v>
      </c>
      <c r="R142" t="b">
        <v>0</v>
      </c>
      <c r="T142" t="b">
        <v>0</v>
      </c>
      <c r="U142" t="b">
        <v>1</v>
      </c>
      <c r="V142" t="b">
        <v>0</v>
      </c>
      <c r="W142">
        <v>53.924999999999997</v>
      </c>
      <c r="X142">
        <v>51</v>
      </c>
      <c r="Z142">
        <v>-1</v>
      </c>
    </row>
    <row r="143" spans="1:26" x14ac:dyDescent="0.35">
      <c r="A143" t="s">
        <v>895</v>
      </c>
      <c r="B143" t="s">
        <v>895</v>
      </c>
      <c r="C143" t="s">
        <v>896</v>
      </c>
      <c r="D143" t="s">
        <v>27</v>
      </c>
      <c r="F143" t="s">
        <v>51</v>
      </c>
      <c r="I143" t="s">
        <v>897</v>
      </c>
      <c r="J143" t="s">
        <v>30</v>
      </c>
      <c r="K143" t="s">
        <v>898</v>
      </c>
      <c r="L143" t="s">
        <v>899</v>
      </c>
      <c r="M143">
        <v>584</v>
      </c>
      <c r="N143" t="s">
        <v>900</v>
      </c>
      <c r="O143" t="s">
        <v>901</v>
      </c>
      <c r="Q143">
        <v>93</v>
      </c>
      <c r="R143" t="b">
        <v>0</v>
      </c>
      <c r="T143" t="b">
        <v>0</v>
      </c>
      <c r="U143" t="b">
        <v>0</v>
      </c>
      <c r="V143" t="b">
        <v>0</v>
      </c>
      <c r="W143">
        <v>71.25</v>
      </c>
      <c r="Z143">
        <v>-1</v>
      </c>
    </row>
    <row r="144" spans="1:26" x14ac:dyDescent="0.35">
      <c r="A144" t="s">
        <v>902</v>
      </c>
      <c r="B144" t="s">
        <v>902</v>
      </c>
      <c r="C144" t="s">
        <v>27</v>
      </c>
      <c r="D144" t="s">
        <v>27</v>
      </c>
      <c r="F144" t="s">
        <v>51</v>
      </c>
      <c r="I144" t="s">
        <v>902</v>
      </c>
      <c r="J144" t="s">
        <v>518</v>
      </c>
      <c r="K144" t="s">
        <v>903</v>
      </c>
      <c r="L144" t="s">
        <v>904</v>
      </c>
      <c r="M144">
        <v>474</v>
      </c>
      <c r="N144" t="s">
        <v>905</v>
      </c>
      <c r="O144" t="s">
        <v>906</v>
      </c>
      <c r="R144" t="b">
        <v>0</v>
      </c>
      <c r="T144" t="b">
        <v>0</v>
      </c>
      <c r="U144" t="b">
        <v>0</v>
      </c>
      <c r="V144" t="b">
        <v>0</v>
      </c>
    </row>
    <row r="145" spans="1:26" x14ac:dyDescent="0.35">
      <c r="A145" t="s">
        <v>907</v>
      </c>
      <c r="B145" t="s">
        <v>907</v>
      </c>
      <c r="C145" t="s">
        <v>27</v>
      </c>
      <c r="D145" t="s">
        <v>27</v>
      </c>
      <c r="F145" t="s">
        <v>51</v>
      </c>
      <c r="I145" t="s">
        <v>908</v>
      </c>
      <c r="J145" t="s">
        <v>30</v>
      </c>
      <c r="K145" t="s">
        <v>909</v>
      </c>
      <c r="L145" t="s">
        <v>910</v>
      </c>
      <c r="M145">
        <v>478</v>
      </c>
      <c r="N145" t="s">
        <v>911</v>
      </c>
      <c r="O145" t="s">
        <v>912</v>
      </c>
      <c r="P145">
        <v>6.62</v>
      </c>
      <c r="Q145">
        <v>39</v>
      </c>
      <c r="R145" t="b">
        <v>0</v>
      </c>
      <c r="S145">
        <v>0</v>
      </c>
      <c r="T145" t="b">
        <v>0</v>
      </c>
      <c r="U145" t="b">
        <v>0</v>
      </c>
      <c r="V145" t="b">
        <v>0</v>
      </c>
      <c r="X145">
        <v>30</v>
      </c>
      <c r="Z145">
        <v>2.2284564869999999</v>
      </c>
    </row>
    <row r="146" spans="1:26" x14ac:dyDescent="0.35">
      <c r="A146" t="s">
        <v>913</v>
      </c>
      <c r="B146" t="s">
        <v>913</v>
      </c>
      <c r="C146" t="s">
        <v>27</v>
      </c>
      <c r="D146" t="s">
        <v>27</v>
      </c>
      <c r="F146" t="s">
        <v>51</v>
      </c>
      <c r="I146" t="s">
        <v>914</v>
      </c>
      <c r="J146" t="s">
        <v>30</v>
      </c>
      <c r="K146" t="s">
        <v>915</v>
      </c>
      <c r="L146" t="s">
        <v>916</v>
      </c>
      <c r="M146">
        <v>480</v>
      </c>
      <c r="N146" t="s">
        <v>917</v>
      </c>
      <c r="O146" t="s">
        <v>918</v>
      </c>
      <c r="P146">
        <v>4.74</v>
      </c>
      <c r="Q146">
        <v>85</v>
      </c>
      <c r="R146" t="b">
        <v>0</v>
      </c>
      <c r="S146">
        <v>0</v>
      </c>
      <c r="T146" t="b">
        <v>0</v>
      </c>
      <c r="U146" t="b">
        <v>0</v>
      </c>
      <c r="V146" t="b">
        <v>0</v>
      </c>
      <c r="W146">
        <v>70.125</v>
      </c>
      <c r="X146">
        <v>51</v>
      </c>
      <c r="Z146">
        <v>1.546492172</v>
      </c>
    </row>
    <row r="147" spans="1:26" x14ac:dyDescent="0.35">
      <c r="A147" t="s">
        <v>919</v>
      </c>
      <c r="B147" t="s">
        <v>919</v>
      </c>
      <c r="C147" t="s">
        <v>27</v>
      </c>
      <c r="D147" t="s">
        <v>27</v>
      </c>
      <c r="F147" t="s">
        <v>51</v>
      </c>
      <c r="I147" t="s">
        <v>920</v>
      </c>
      <c r="J147" t="s">
        <v>518</v>
      </c>
      <c r="K147" t="s">
        <v>921</v>
      </c>
      <c r="L147" t="s">
        <v>922</v>
      </c>
      <c r="M147">
        <v>175</v>
      </c>
      <c r="N147" t="s">
        <v>923</v>
      </c>
      <c r="O147" t="s">
        <v>924</v>
      </c>
      <c r="R147" t="b">
        <v>0</v>
      </c>
      <c r="T147" t="b">
        <v>0</v>
      </c>
      <c r="U147" t="b">
        <v>0</v>
      </c>
      <c r="V147" t="b">
        <v>0</v>
      </c>
    </row>
    <row r="148" spans="1:26" x14ac:dyDescent="0.35">
      <c r="A148" t="s">
        <v>925</v>
      </c>
      <c r="B148" t="s">
        <v>925</v>
      </c>
      <c r="C148" t="s">
        <v>27</v>
      </c>
      <c r="D148" t="s">
        <v>27</v>
      </c>
      <c r="F148" t="s">
        <v>51</v>
      </c>
      <c r="I148" t="s">
        <v>926</v>
      </c>
      <c r="J148" t="s">
        <v>30</v>
      </c>
      <c r="K148" t="s">
        <v>927</v>
      </c>
      <c r="L148" t="s">
        <v>928</v>
      </c>
      <c r="M148">
        <v>484</v>
      </c>
      <c r="N148" t="s">
        <v>929</v>
      </c>
      <c r="O148" t="s">
        <v>930</v>
      </c>
      <c r="P148">
        <v>5.21</v>
      </c>
      <c r="Q148">
        <v>60</v>
      </c>
      <c r="R148" t="b">
        <v>1</v>
      </c>
      <c r="S148">
        <v>1.04</v>
      </c>
      <c r="T148" t="b">
        <v>0</v>
      </c>
      <c r="U148" t="b">
        <v>0</v>
      </c>
      <c r="V148" t="b">
        <v>0</v>
      </c>
      <c r="W148">
        <v>53.075000000000003</v>
      </c>
      <c r="X148">
        <v>31</v>
      </c>
      <c r="Y148">
        <v>82</v>
      </c>
      <c r="Z148">
        <v>2.5990327259999999</v>
      </c>
    </row>
    <row r="149" spans="1:26" x14ac:dyDescent="0.35">
      <c r="A149" t="s">
        <v>931</v>
      </c>
      <c r="B149" t="s">
        <v>931</v>
      </c>
      <c r="C149" t="s">
        <v>932</v>
      </c>
      <c r="D149" t="s">
        <v>27</v>
      </c>
      <c r="F149" t="s">
        <v>51</v>
      </c>
      <c r="I149" t="s">
        <v>933</v>
      </c>
      <c r="J149" t="s">
        <v>30</v>
      </c>
      <c r="K149" t="s">
        <v>934</v>
      </c>
      <c r="L149" t="s">
        <v>935</v>
      </c>
      <c r="M149">
        <v>583</v>
      </c>
      <c r="N149" t="s">
        <v>936</v>
      </c>
      <c r="O149" t="s">
        <v>937</v>
      </c>
      <c r="Q149">
        <v>92</v>
      </c>
      <c r="R149" t="b">
        <v>0</v>
      </c>
      <c r="T149" t="b">
        <v>0</v>
      </c>
      <c r="U149" t="b">
        <v>0</v>
      </c>
      <c r="V149" t="b">
        <v>0</v>
      </c>
    </row>
    <row r="150" spans="1:26" x14ac:dyDescent="0.35">
      <c r="A150" t="s">
        <v>938</v>
      </c>
      <c r="B150" t="s">
        <v>939</v>
      </c>
      <c r="C150" t="s">
        <v>940</v>
      </c>
      <c r="D150" t="s">
        <v>27</v>
      </c>
      <c r="F150" t="s">
        <v>51</v>
      </c>
      <c r="I150" t="s">
        <v>941</v>
      </c>
      <c r="J150" t="s">
        <v>30</v>
      </c>
      <c r="K150" t="s">
        <v>942</v>
      </c>
      <c r="L150" t="s">
        <v>943</v>
      </c>
      <c r="M150">
        <v>498</v>
      </c>
      <c r="N150" t="s">
        <v>944</v>
      </c>
      <c r="O150" t="s">
        <v>945</v>
      </c>
      <c r="P150">
        <v>4.59</v>
      </c>
      <c r="Q150">
        <v>61</v>
      </c>
      <c r="R150" t="b">
        <v>0</v>
      </c>
      <c r="S150">
        <v>0</v>
      </c>
      <c r="T150" t="b">
        <v>0</v>
      </c>
      <c r="U150" t="b">
        <v>0</v>
      </c>
      <c r="V150" t="b">
        <v>0</v>
      </c>
      <c r="X150">
        <v>42</v>
      </c>
      <c r="Y150">
        <v>65</v>
      </c>
      <c r="Z150">
        <v>1.8727265980000001</v>
      </c>
    </row>
    <row r="151" spans="1:26" x14ac:dyDescent="0.35">
      <c r="A151" t="s">
        <v>946</v>
      </c>
      <c r="B151" t="s">
        <v>946</v>
      </c>
      <c r="C151" t="s">
        <v>27</v>
      </c>
      <c r="D151" t="s">
        <v>27</v>
      </c>
      <c r="F151" t="s">
        <v>44</v>
      </c>
      <c r="I151" t="s">
        <v>947</v>
      </c>
      <c r="J151" t="s">
        <v>30</v>
      </c>
      <c r="K151" t="s">
        <v>948</v>
      </c>
      <c r="L151" t="s">
        <v>949</v>
      </c>
      <c r="M151">
        <v>492</v>
      </c>
      <c r="N151" t="s">
        <v>950</v>
      </c>
      <c r="O151" t="s">
        <v>951</v>
      </c>
      <c r="Q151">
        <v>82</v>
      </c>
      <c r="R151" t="b">
        <v>0</v>
      </c>
      <c r="T151" t="b">
        <v>0</v>
      </c>
      <c r="U151" t="b">
        <v>0</v>
      </c>
      <c r="V151" t="b">
        <v>0</v>
      </c>
      <c r="W151">
        <v>73.55</v>
      </c>
    </row>
    <row r="152" spans="1:26" x14ac:dyDescent="0.35">
      <c r="A152" t="s">
        <v>952</v>
      </c>
      <c r="B152" t="s">
        <v>952</v>
      </c>
      <c r="C152" t="s">
        <v>27</v>
      </c>
      <c r="D152" t="s">
        <v>27</v>
      </c>
      <c r="F152" t="s">
        <v>51</v>
      </c>
      <c r="I152" t="s">
        <v>952</v>
      </c>
      <c r="J152" t="s">
        <v>30</v>
      </c>
      <c r="K152" t="s">
        <v>953</v>
      </c>
      <c r="L152" t="s">
        <v>954</v>
      </c>
      <c r="M152">
        <v>496</v>
      </c>
      <c r="N152" t="s">
        <v>955</v>
      </c>
      <c r="O152" t="s">
        <v>956</v>
      </c>
      <c r="P152">
        <v>5</v>
      </c>
      <c r="Q152">
        <v>84</v>
      </c>
      <c r="R152" t="b">
        <v>0</v>
      </c>
      <c r="S152">
        <v>0</v>
      </c>
      <c r="T152" t="b">
        <v>0</v>
      </c>
      <c r="U152" t="b">
        <v>0</v>
      </c>
      <c r="V152" t="b">
        <v>0</v>
      </c>
      <c r="X152">
        <v>33</v>
      </c>
      <c r="Y152">
        <v>60</v>
      </c>
      <c r="Z152">
        <v>1.765275567</v>
      </c>
    </row>
    <row r="153" spans="1:26" x14ac:dyDescent="0.35">
      <c r="A153" t="s">
        <v>957</v>
      </c>
      <c r="B153" t="s">
        <v>957</v>
      </c>
      <c r="C153" t="s">
        <v>27</v>
      </c>
      <c r="D153" t="s">
        <v>27</v>
      </c>
      <c r="F153" t="s">
        <v>51</v>
      </c>
      <c r="I153" t="s">
        <v>957</v>
      </c>
      <c r="J153" t="s">
        <v>30</v>
      </c>
      <c r="K153" t="s">
        <v>958</v>
      </c>
      <c r="L153" t="s">
        <v>959</v>
      </c>
      <c r="M153">
        <v>499</v>
      </c>
      <c r="N153" t="s">
        <v>960</v>
      </c>
      <c r="O153" t="s">
        <v>961</v>
      </c>
      <c r="Q153">
        <v>69</v>
      </c>
      <c r="R153" t="b">
        <v>0</v>
      </c>
      <c r="S153">
        <v>0</v>
      </c>
      <c r="T153" t="b">
        <v>0</v>
      </c>
      <c r="U153" t="b">
        <v>0</v>
      </c>
      <c r="V153" t="b">
        <v>0</v>
      </c>
      <c r="W153">
        <v>60.674999999999997</v>
      </c>
      <c r="X153">
        <v>46</v>
      </c>
      <c r="Z153">
        <v>1.7718821309999999</v>
      </c>
    </row>
    <row r="154" spans="1:26" x14ac:dyDescent="0.35">
      <c r="A154" t="s">
        <v>962</v>
      </c>
      <c r="B154" t="s">
        <v>962</v>
      </c>
      <c r="C154" t="s">
        <v>27</v>
      </c>
      <c r="D154" t="s">
        <v>27</v>
      </c>
      <c r="F154" t="s">
        <v>51</v>
      </c>
      <c r="I154" t="s">
        <v>962</v>
      </c>
      <c r="J154" t="s">
        <v>77</v>
      </c>
      <c r="K154" t="s">
        <v>963</v>
      </c>
      <c r="L154" t="s">
        <v>964</v>
      </c>
      <c r="M154">
        <v>500</v>
      </c>
      <c r="N154" t="s">
        <v>965</v>
      </c>
      <c r="O154" t="s">
        <v>966</v>
      </c>
      <c r="R154" t="b">
        <v>0</v>
      </c>
      <c r="T154" t="b">
        <v>0</v>
      </c>
      <c r="U154" t="b">
        <v>0</v>
      </c>
      <c r="V154" t="b">
        <v>0</v>
      </c>
      <c r="W154">
        <v>73.75</v>
      </c>
    </row>
    <row r="155" spans="1:26" x14ac:dyDescent="0.35">
      <c r="A155" t="s">
        <v>967</v>
      </c>
      <c r="B155" t="s">
        <v>967</v>
      </c>
      <c r="C155" t="s">
        <v>27</v>
      </c>
      <c r="D155" t="s">
        <v>27</v>
      </c>
      <c r="F155" t="s">
        <v>51</v>
      </c>
      <c r="I155" t="s">
        <v>968</v>
      </c>
      <c r="J155" t="s">
        <v>30</v>
      </c>
      <c r="K155" t="s">
        <v>969</v>
      </c>
      <c r="L155" t="s">
        <v>970</v>
      </c>
      <c r="M155">
        <v>504</v>
      </c>
      <c r="N155" t="s">
        <v>971</v>
      </c>
      <c r="O155" t="s">
        <v>972</v>
      </c>
      <c r="P155">
        <v>4.6900000000000004</v>
      </c>
      <c r="Q155">
        <v>37</v>
      </c>
      <c r="R155" t="b">
        <v>0</v>
      </c>
      <c r="S155">
        <v>0</v>
      </c>
      <c r="T155" t="b">
        <v>0</v>
      </c>
      <c r="U155" t="b">
        <v>0</v>
      </c>
      <c r="V155" t="b">
        <v>0</v>
      </c>
      <c r="W155">
        <v>65.974999999999994</v>
      </c>
      <c r="X155">
        <v>38</v>
      </c>
      <c r="Y155">
        <v>48</v>
      </c>
      <c r="Z155">
        <v>2.0201228320000002</v>
      </c>
    </row>
    <row r="156" spans="1:26" x14ac:dyDescent="0.35">
      <c r="A156" t="s">
        <v>973</v>
      </c>
      <c r="B156" t="s">
        <v>973</v>
      </c>
      <c r="C156" t="s">
        <v>27</v>
      </c>
      <c r="D156" t="s">
        <v>27</v>
      </c>
      <c r="F156" t="s">
        <v>51</v>
      </c>
      <c r="I156" t="s">
        <v>974</v>
      </c>
      <c r="J156" t="s">
        <v>30</v>
      </c>
      <c r="K156" t="s">
        <v>975</v>
      </c>
      <c r="L156" t="s">
        <v>976</v>
      </c>
      <c r="M156">
        <v>508</v>
      </c>
      <c r="N156" t="s">
        <v>977</v>
      </c>
      <c r="O156" t="s">
        <v>978</v>
      </c>
      <c r="P156">
        <v>7.88</v>
      </c>
      <c r="Q156">
        <v>44</v>
      </c>
      <c r="R156" t="b">
        <v>0</v>
      </c>
      <c r="S156">
        <v>6.2670000000000003</v>
      </c>
      <c r="T156" t="b">
        <v>1</v>
      </c>
      <c r="U156" t="b">
        <v>0</v>
      </c>
      <c r="V156" t="b">
        <v>1</v>
      </c>
      <c r="X156">
        <v>25</v>
      </c>
      <c r="Y156">
        <v>45</v>
      </c>
      <c r="Z156">
        <v>2.2589877129999998</v>
      </c>
    </row>
    <row r="157" spans="1:26" x14ac:dyDescent="0.35">
      <c r="A157" t="s">
        <v>979</v>
      </c>
      <c r="B157" t="s">
        <v>979</v>
      </c>
      <c r="C157" t="s">
        <v>27</v>
      </c>
      <c r="D157" t="s">
        <v>27</v>
      </c>
      <c r="F157" t="s">
        <v>51</v>
      </c>
      <c r="I157" t="s">
        <v>980</v>
      </c>
      <c r="J157" t="s">
        <v>30</v>
      </c>
      <c r="L157" t="s">
        <v>981</v>
      </c>
      <c r="M157">
        <v>516</v>
      </c>
      <c r="N157" t="s">
        <v>982</v>
      </c>
      <c r="O157" t="s">
        <v>983</v>
      </c>
      <c r="P157">
        <v>5.09</v>
      </c>
      <c r="Q157">
        <v>77</v>
      </c>
      <c r="R157" t="b">
        <v>0</v>
      </c>
      <c r="S157">
        <v>0</v>
      </c>
      <c r="T157" t="b">
        <v>0</v>
      </c>
      <c r="U157" t="b">
        <v>0</v>
      </c>
      <c r="V157" t="b">
        <v>1</v>
      </c>
      <c r="X157">
        <v>49</v>
      </c>
      <c r="Y157">
        <v>42</v>
      </c>
      <c r="Z157">
        <v>1.858709682</v>
      </c>
    </row>
    <row r="158" spans="1:26" x14ac:dyDescent="0.35">
      <c r="A158" t="s">
        <v>984</v>
      </c>
      <c r="B158" t="s">
        <v>984</v>
      </c>
      <c r="C158" t="s">
        <v>27</v>
      </c>
      <c r="D158" t="s">
        <v>27</v>
      </c>
      <c r="F158" t="s">
        <v>51</v>
      </c>
      <c r="I158" t="s">
        <v>985</v>
      </c>
      <c r="J158" t="s">
        <v>30</v>
      </c>
      <c r="K158" t="s">
        <v>986</v>
      </c>
      <c r="L158" t="s">
        <v>987</v>
      </c>
      <c r="M158">
        <v>520</v>
      </c>
      <c r="N158" t="s">
        <v>988</v>
      </c>
      <c r="O158" t="s">
        <v>989</v>
      </c>
      <c r="Q158">
        <v>77</v>
      </c>
      <c r="R158" t="b">
        <v>0</v>
      </c>
      <c r="T158" t="b">
        <v>0</v>
      </c>
      <c r="U158" t="b">
        <v>0</v>
      </c>
      <c r="V158" t="b">
        <v>0</v>
      </c>
      <c r="W158">
        <v>59.075000000000003</v>
      </c>
    </row>
    <row r="159" spans="1:26" x14ac:dyDescent="0.35">
      <c r="A159" t="s">
        <v>990</v>
      </c>
      <c r="B159" t="s">
        <v>990</v>
      </c>
      <c r="C159" t="s">
        <v>27</v>
      </c>
      <c r="D159" t="s">
        <v>27</v>
      </c>
      <c r="F159" t="s">
        <v>51</v>
      </c>
      <c r="I159" t="s">
        <v>991</v>
      </c>
      <c r="J159" t="s">
        <v>30</v>
      </c>
      <c r="K159" t="s">
        <v>992</v>
      </c>
      <c r="L159" t="s">
        <v>993</v>
      </c>
      <c r="M159">
        <v>524</v>
      </c>
      <c r="N159" t="s">
        <v>994</v>
      </c>
      <c r="O159" t="s">
        <v>995</v>
      </c>
      <c r="Q159">
        <v>62</v>
      </c>
      <c r="R159" t="b">
        <v>0</v>
      </c>
      <c r="S159">
        <v>2.1629999999999998</v>
      </c>
      <c r="T159" t="b">
        <v>0</v>
      </c>
      <c r="U159" t="b">
        <v>0</v>
      </c>
      <c r="V159" t="b">
        <v>0</v>
      </c>
      <c r="X159">
        <v>35</v>
      </c>
      <c r="Y159">
        <v>39</v>
      </c>
      <c r="Z159">
        <v>2.0062907280000002</v>
      </c>
    </row>
    <row r="160" spans="1:26" x14ac:dyDescent="0.35">
      <c r="A160" t="s">
        <v>108</v>
      </c>
      <c r="B160" t="s">
        <v>108</v>
      </c>
      <c r="C160" t="s">
        <v>996</v>
      </c>
      <c r="D160" t="s">
        <v>27</v>
      </c>
      <c r="F160" t="s">
        <v>36</v>
      </c>
      <c r="I160" t="s">
        <v>997</v>
      </c>
      <c r="J160" t="s">
        <v>30</v>
      </c>
      <c r="K160" t="s">
        <v>998</v>
      </c>
      <c r="L160" t="s">
        <v>999</v>
      </c>
      <c r="M160">
        <v>528</v>
      </c>
      <c r="N160" t="s">
        <v>1000</v>
      </c>
      <c r="O160" t="s">
        <v>1001</v>
      </c>
      <c r="P160">
        <v>4.1500000000000004</v>
      </c>
      <c r="Q160">
        <v>97</v>
      </c>
      <c r="R160" t="b">
        <v>1</v>
      </c>
      <c r="S160">
        <v>0.57699999999999996</v>
      </c>
      <c r="T160" t="b">
        <v>0</v>
      </c>
      <c r="U160" t="b">
        <v>1</v>
      </c>
      <c r="V160" t="b">
        <v>0</v>
      </c>
      <c r="W160">
        <v>64.625</v>
      </c>
      <c r="X160">
        <v>79</v>
      </c>
      <c r="Z160">
        <v>1.490405271</v>
      </c>
    </row>
    <row r="161" spans="1:26" x14ac:dyDescent="0.35">
      <c r="A161" t="s">
        <v>1002</v>
      </c>
      <c r="B161" t="s">
        <v>1002</v>
      </c>
      <c r="C161" t="s">
        <v>27</v>
      </c>
      <c r="D161" t="s">
        <v>27</v>
      </c>
      <c r="F161" t="s">
        <v>51</v>
      </c>
      <c r="I161" t="s">
        <v>1002</v>
      </c>
      <c r="J161" t="s">
        <v>518</v>
      </c>
      <c r="K161" t="s">
        <v>1003</v>
      </c>
      <c r="L161" t="s">
        <v>1004</v>
      </c>
      <c r="M161">
        <v>540</v>
      </c>
      <c r="N161" t="s">
        <v>1005</v>
      </c>
      <c r="O161" t="s">
        <v>1006</v>
      </c>
      <c r="R161" t="b">
        <v>0</v>
      </c>
      <c r="T161" t="b">
        <v>0</v>
      </c>
      <c r="U161" t="b">
        <v>0</v>
      </c>
      <c r="V161" t="b">
        <v>0</v>
      </c>
    </row>
    <row r="162" spans="1:26" x14ac:dyDescent="0.35">
      <c r="A162" t="s">
        <v>368</v>
      </c>
      <c r="B162" t="s">
        <v>368</v>
      </c>
      <c r="C162" t="s">
        <v>27</v>
      </c>
      <c r="D162" t="s">
        <v>27</v>
      </c>
      <c r="F162" t="s">
        <v>51</v>
      </c>
      <c r="I162" t="s">
        <v>368</v>
      </c>
      <c r="J162" t="s">
        <v>30</v>
      </c>
      <c r="K162" t="s">
        <v>1007</v>
      </c>
      <c r="L162" t="s">
        <v>1008</v>
      </c>
      <c r="M162">
        <v>554</v>
      </c>
      <c r="N162" t="s">
        <v>1009</v>
      </c>
      <c r="O162" t="s">
        <v>1010</v>
      </c>
      <c r="P162">
        <v>3.38</v>
      </c>
      <c r="Q162">
        <v>99</v>
      </c>
      <c r="R162" t="b">
        <v>1</v>
      </c>
      <c r="S162">
        <v>1.9470000000000001</v>
      </c>
      <c r="T162" t="b">
        <v>0</v>
      </c>
      <c r="U162" t="b">
        <v>0</v>
      </c>
      <c r="V162" t="b">
        <v>0</v>
      </c>
      <c r="W162">
        <v>62.95</v>
      </c>
      <c r="X162">
        <v>85</v>
      </c>
      <c r="Y162">
        <v>85</v>
      </c>
      <c r="Z162">
        <v>1.312505279</v>
      </c>
    </row>
    <row r="163" spans="1:26" x14ac:dyDescent="0.35">
      <c r="A163" t="s">
        <v>1011</v>
      </c>
      <c r="B163" t="s">
        <v>1011</v>
      </c>
      <c r="C163" t="s">
        <v>27</v>
      </c>
      <c r="D163" t="s">
        <v>27</v>
      </c>
      <c r="F163" t="s">
        <v>51</v>
      </c>
      <c r="I163" t="s">
        <v>1012</v>
      </c>
      <c r="J163" t="s">
        <v>30</v>
      </c>
      <c r="K163" t="s">
        <v>1013</v>
      </c>
      <c r="L163" t="s">
        <v>1014</v>
      </c>
      <c r="M163">
        <v>558</v>
      </c>
      <c r="N163" t="s">
        <v>1015</v>
      </c>
      <c r="O163" t="s">
        <v>1016</v>
      </c>
      <c r="P163">
        <v>6.42</v>
      </c>
      <c r="Q163">
        <v>16</v>
      </c>
      <c r="R163" t="b">
        <v>0</v>
      </c>
      <c r="S163">
        <v>0</v>
      </c>
      <c r="T163" t="b">
        <v>0</v>
      </c>
      <c r="U163" t="b">
        <v>0</v>
      </c>
      <c r="V163" t="b">
        <v>0</v>
      </c>
      <c r="X163">
        <v>17</v>
      </c>
      <c r="Y163">
        <v>42</v>
      </c>
      <c r="Z163">
        <v>2.2944217349999998</v>
      </c>
    </row>
    <row r="164" spans="1:26" x14ac:dyDescent="0.35">
      <c r="A164" t="s">
        <v>1017</v>
      </c>
      <c r="B164" t="s">
        <v>1017</v>
      </c>
      <c r="C164" t="s">
        <v>1018</v>
      </c>
      <c r="D164" t="s">
        <v>27</v>
      </c>
      <c r="F164" t="s">
        <v>51</v>
      </c>
      <c r="I164" t="s">
        <v>1019</v>
      </c>
      <c r="J164" t="s">
        <v>30</v>
      </c>
      <c r="K164" t="s">
        <v>1020</v>
      </c>
      <c r="L164" t="s">
        <v>1021</v>
      </c>
      <c r="M164">
        <v>562</v>
      </c>
      <c r="N164" t="s">
        <v>1022</v>
      </c>
      <c r="O164" t="s">
        <v>1023</v>
      </c>
      <c r="P164">
        <v>6.64</v>
      </c>
      <c r="Q164">
        <v>33</v>
      </c>
      <c r="R164" t="b">
        <v>0</v>
      </c>
      <c r="S164">
        <v>7.274</v>
      </c>
      <c r="T164" t="b">
        <v>0</v>
      </c>
      <c r="U164" t="b">
        <v>0</v>
      </c>
      <c r="V164" t="b">
        <v>0</v>
      </c>
      <c r="X164">
        <v>32</v>
      </c>
      <c r="Y164">
        <v>27</v>
      </c>
      <c r="Z164">
        <v>2.6248118969999998</v>
      </c>
    </row>
    <row r="165" spans="1:26" x14ac:dyDescent="0.35">
      <c r="A165" t="s">
        <v>1024</v>
      </c>
      <c r="B165" t="s">
        <v>1024</v>
      </c>
      <c r="C165" t="s">
        <v>27</v>
      </c>
      <c r="D165" t="s">
        <v>27</v>
      </c>
      <c r="F165" t="s">
        <v>51</v>
      </c>
      <c r="I165" t="s">
        <v>1025</v>
      </c>
      <c r="J165" t="s">
        <v>30</v>
      </c>
      <c r="K165" t="s">
        <v>1026</v>
      </c>
      <c r="L165" t="s">
        <v>1027</v>
      </c>
      <c r="M165">
        <v>566</v>
      </c>
      <c r="N165" t="s">
        <v>1028</v>
      </c>
      <c r="O165" t="s">
        <v>1029</v>
      </c>
      <c r="P165">
        <v>6.72</v>
      </c>
      <c r="Q165">
        <v>44</v>
      </c>
      <c r="R165" t="b">
        <v>0</v>
      </c>
      <c r="S165">
        <v>7.5750000000000002</v>
      </c>
      <c r="T165" t="b">
        <v>1</v>
      </c>
      <c r="U165" t="b">
        <v>0</v>
      </c>
      <c r="V165" t="b">
        <v>1</v>
      </c>
      <c r="W165">
        <v>64.775000000000006</v>
      </c>
      <c r="X165">
        <v>25</v>
      </c>
      <c r="Y165">
        <v>45</v>
      </c>
      <c r="Z165">
        <v>2.713309953</v>
      </c>
    </row>
    <row r="166" spans="1:26" x14ac:dyDescent="0.35">
      <c r="A166" t="s">
        <v>1030</v>
      </c>
      <c r="B166" t="s">
        <v>1030</v>
      </c>
      <c r="C166" t="s">
        <v>27</v>
      </c>
      <c r="D166" t="s">
        <v>27</v>
      </c>
      <c r="F166" t="s">
        <v>51</v>
      </c>
      <c r="I166" t="s">
        <v>1030</v>
      </c>
      <c r="J166" t="s">
        <v>368</v>
      </c>
      <c r="K166" t="s">
        <v>1031</v>
      </c>
      <c r="L166" t="s">
        <v>1032</v>
      </c>
      <c r="M166">
        <v>570</v>
      </c>
      <c r="N166" t="s">
        <v>1033</v>
      </c>
      <c r="O166" t="s">
        <v>1034</v>
      </c>
      <c r="R166" t="b">
        <v>0</v>
      </c>
      <c r="T166" t="b">
        <v>0</v>
      </c>
      <c r="U166" t="b">
        <v>0</v>
      </c>
      <c r="V166" t="b">
        <v>0</v>
      </c>
    </row>
    <row r="167" spans="1:26" x14ac:dyDescent="0.35">
      <c r="A167" t="s">
        <v>1035</v>
      </c>
      <c r="B167" t="s">
        <v>1035</v>
      </c>
      <c r="C167" t="s">
        <v>27</v>
      </c>
      <c r="D167" t="s">
        <v>27</v>
      </c>
      <c r="F167" t="s">
        <v>51</v>
      </c>
      <c r="I167" t="s">
        <v>1036</v>
      </c>
      <c r="J167" t="s">
        <v>113</v>
      </c>
      <c r="K167" t="s">
        <v>1037</v>
      </c>
      <c r="L167" t="s">
        <v>1038</v>
      </c>
      <c r="M167">
        <v>574</v>
      </c>
      <c r="N167" t="s">
        <v>1039</v>
      </c>
      <c r="O167" t="s">
        <v>1040</v>
      </c>
      <c r="R167" t="b">
        <v>0</v>
      </c>
      <c r="T167" t="b">
        <v>0</v>
      </c>
      <c r="U167" t="b">
        <v>0</v>
      </c>
      <c r="V167" t="b">
        <v>0</v>
      </c>
    </row>
    <row r="168" spans="1:26" x14ac:dyDescent="0.35">
      <c r="A168" t="s">
        <v>1041</v>
      </c>
      <c r="B168" t="s">
        <v>1041</v>
      </c>
      <c r="C168" t="s">
        <v>1041</v>
      </c>
      <c r="D168" t="s">
        <v>1042</v>
      </c>
      <c r="F168" t="s">
        <v>51</v>
      </c>
      <c r="I168" t="s">
        <v>1043</v>
      </c>
      <c r="J168" t="s">
        <v>30</v>
      </c>
      <c r="K168" t="s">
        <v>1044</v>
      </c>
      <c r="L168" t="s">
        <v>1045</v>
      </c>
      <c r="M168">
        <v>807</v>
      </c>
      <c r="N168" t="s">
        <v>1046</v>
      </c>
      <c r="O168" t="s">
        <v>1047</v>
      </c>
      <c r="P168">
        <v>4.26</v>
      </c>
      <c r="Q168">
        <v>67</v>
      </c>
      <c r="R168" t="b">
        <v>0</v>
      </c>
      <c r="S168">
        <v>0</v>
      </c>
      <c r="T168" t="b">
        <v>0</v>
      </c>
      <c r="U168" t="b">
        <v>0</v>
      </c>
      <c r="V168" t="b">
        <v>0</v>
      </c>
      <c r="W168">
        <v>61.95</v>
      </c>
      <c r="X168">
        <v>42</v>
      </c>
      <c r="Y168">
        <v>36</v>
      </c>
      <c r="Z168">
        <v>1.713226487</v>
      </c>
    </row>
    <row r="169" spans="1:26" x14ac:dyDescent="0.35">
      <c r="A169" t="s">
        <v>1048</v>
      </c>
      <c r="B169" t="s">
        <v>1049</v>
      </c>
      <c r="C169" t="s">
        <v>1048</v>
      </c>
      <c r="D169" t="s">
        <v>27</v>
      </c>
      <c r="F169" t="s">
        <v>51</v>
      </c>
      <c r="I169" t="s">
        <v>1050</v>
      </c>
      <c r="J169" t="s">
        <v>59</v>
      </c>
      <c r="K169" t="s">
        <v>1051</v>
      </c>
      <c r="L169" t="s">
        <v>1052</v>
      </c>
      <c r="M169">
        <v>580</v>
      </c>
      <c r="N169" t="s">
        <v>1053</v>
      </c>
      <c r="O169" t="s">
        <v>1054</v>
      </c>
      <c r="R169" t="b">
        <v>0</v>
      </c>
      <c r="T169" t="b">
        <v>0</v>
      </c>
      <c r="U169" t="b">
        <v>0</v>
      </c>
      <c r="V169" t="b">
        <v>0</v>
      </c>
    </row>
    <row r="170" spans="1:26" x14ac:dyDescent="0.35">
      <c r="A170" t="s">
        <v>215</v>
      </c>
      <c r="B170" t="s">
        <v>215</v>
      </c>
      <c r="C170" t="s">
        <v>27</v>
      </c>
      <c r="D170" t="s">
        <v>27</v>
      </c>
      <c r="F170" t="s">
        <v>36</v>
      </c>
      <c r="I170" t="s">
        <v>1055</v>
      </c>
      <c r="J170" t="s">
        <v>30</v>
      </c>
      <c r="K170" t="s">
        <v>1056</v>
      </c>
      <c r="L170" t="s">
        <v>1057</v>
      </c>
      <c r="M170">
        <v>578</v>
      </c>
      <c r="N170" t="s">
        <v>1058</v>
      </c>
      <c r="O170" t="s">
        <v>1059</v>
      </c>
      <c r="P170">
        <v>3.45</v>
      </c>
      <c r="Q170">
        <v>98</v>
      </c>
      <c r="R170" t="b">
        <v>1</v>
      </c>
      <c r="S170">
        <v>1.7470000000000001</v>
      </c>
      <c r="T170" t="b">
        <v>0</v>
      </c>
      <c r="U170" t="b">
        <v>0</v>
      </c>
      <c r="V170" t="b">
        <v>0</v>
      </c>
      <c r="W170">
        <v>53.3</v>
      </c>
      <c r="X170">
        <v>84</v>
      </c>
      <c r="Y170">
        <v>81</v>
      </c>
      <c r="Z170">
        <v>1.55014177</v>
      </c>
    </row>
    <row r="171" spans="1:26" x14ac:dyDescent="0.35">
      <c r="A171" t="s">
        <v>1060</v>
      </c>
      <c r="B171" t="s">
        <v>1060</v>
      </c>
      <c r="C171" t="s">
        <v>27</v>
      </c>
      <c r="D171" t="s">
        <v>27</v>
      </c>
      <c r="F171" t="s">
        <v>51</v>
      </c>
      <c r="I171" t="s">
        <v>1061</v>
      </c>
      <c r="J171" t="s">
        <v>30</v>
      </c>
      <c r="K171" t="s">
        <v>1062</v>
      </c>
      <c r="L171" t="s">
        <v>1063</v>
      </c>
      <c r="M171">
        <v>512</v>
      </c>
      <c r="N171" t="s">
        <v>1064</v>
      </c>
      <c r="O171" t="s">
        <v>1065</v>
      </c>
      <c r="Q171">
        <v>24</v>
      </c>
      <c r="R171" t="b">
        <v>0</v>
      </c>
      <c r="S171">
        <v>0</v>
      </c>
      <c r="T171" t="b">
        <v>0</v>
      </c>
      <c r="U171" t="b">
        <v>0</v>
      </c>
      <c r="V171" t="b">
        <v>0</v>
      </c>
      <c r="W171">
        <v>73.5</v>
      </c>
      <c r="X171">
        <v>43</v>
      </c>
      <c r="Z171">
        <v>1.7941306669999999</v>
      </c>
    </row>
    <row r="172" spans="1:26" x14ac:dyDescent="0.35">
      <c r="A172" t="s">
        <v>1066</v>
      </c>
      <c r="B172" t="s">
        <v>1066</v>
      </c>
      <c r="C172" t="s">
        <v>27</v>
      </c>
      <c r="D172" t="s">
        <v>27</v>
      </c>
      <c r="F172" t="s">
        <v>51</v>
      </c>
      <c r="I172" t="s">
        <v>1067</v>
      </c>
      <c r="J172" t="s">
        <v>30</v>
      </c>
      <c r="K172" t="s">
        <v>1068</v>
      </c>
      <c r="L172" t="s">
        <v>1069</v>
      </c>
      <c r="M172">
        <v>586</v>
      </c>
      <c r="N172" t="s">
        <v>1070</v>
      </c>
      <c r="O172" t="s">
        <v>1071</v>
      </c>
      <c r="P172">
        <v>5.44</v>
      </c>
      <c r="Q172">
        <v>35</v>
      </c>
      <c r="R172" t="b">
        <v>0</v>
      </c>
      <c r="S172">
        <v>7.9160000000000004</v>
      </c>
      <c r="T172" t="b">
        <v>0</v>
      </c>
      <c r="U172" t="b">
        <v>0</v>
      </c>
      <c r="V172" t="b">
        <v>0</v>
      </c>
      <c r="W172">
        <v>66.349999999999994</v>
      </c>
      <c r="X172">
        <v>29</v>
      </c>
      <c r="Y172">
        <v>46</v>
      </c>
      <c r="Z172">
        <v>2.744852436</v>
      </c>
    </row>
    <row r="173" spans="1:26" x14ac:dyDescent="0.35">
      <c r="A173" t="s">
        <v>1072</v>
      </c>
      <c r="B173" t="s">
        <v>1072</v>
      </c>
      <c r="C173" t="s">
        <v>27</v>
      </c>
      <c r="D173" t="s">
        <v>27</v>
      </c>
      <c r="F173" t="s">
        <v>51</v>
      </c>
      <c r="I173" t="s">
        <v>1073</v>
      </c>
      <c r="J173" t="s">
        <v>30</v>
      </c>
      <c r="K173" t="s">
        <v>1074</v>
      </c>
      <c r="L173" t="s">
        <v>1075</v>
      </c>
      <c r="M173">
        <v>585</v>
      </c>
      <c r="N173" t="s">
        <v>1076</v>
      </c>
      <c r="O173" t="s">
        <v>1077</v>
      </c>
      <c r="P173">
        <v>5.68</v>
      </c>
      <c r="Q173">
        <v>92</v>
      </c>
      <c r="R173" t="b">
        <v>0</v>
      </c>
      <c r="T173" t="b">
        <v>0</v>
      </c>
      <c r="U173" t="b">
        <v>0</v>
      </c>
      <c r="V173" t="b">
        <v>0</v>
      </c>
    </row>
    <row r="174" spans="1:26" x14ac:dyDescent="0.35">
      <c r="A174" t="s">
        <v>1078</v>
      </c>
      <c r="B174" t="s">
        <v>1078</v>
      </c>
      <c r="C174" t="s">
        <v>1079</v>
      </c>
      <c r="D174" t="s">
        <v>27</v>
      </c>
      <c r="F174" t="s">
        <v>51</v>
      </c>
      <c r="I174" t="s">
        <v>1080</v>
      </c>
      <c r="J174" t="s">
        <v>650</v>
      </c>
      <c r="K174" t="s">
        <v>1081</v>
      </c>
      <c r="L174" t="s">
        <v>1082</v>
      </c>
      <c r="M174">
        <v>275</v>
      </c>
      <c r="N174" t="s">
        <v>1083</v>
      </c>
      <c r="O174" t="s">
        <v>1084</v>
      </c>
      <c r="R174" t="b">
        <v>0</v>
      </c>
      <c r="S174">
        <v>4.9660000000000002</v>
      </c>
      <c r="T174" t="b">
        <v>0</v>
      </c>
      <c r="U174" t="b">
        <v>0</v>
      </c>
      <c r="V174" t="b">
        <v>0</v>
      </c>
      <c r="Z174">
        <v>2.5376446869999998</v>
      </c>
    </row>
    <row r="175" spans="1:26" x14ac:dyDescent="0.35">
      <c r="A175" t="s">
        <v>1085</v>
      </c>
      <c r="B175" t="s">
        <v>1085</v>
      </c>
      <c r="C175" t="s">
        <v>27</v>
      </c>
      <c r="D175" t="s">
        <v>27</v>
      </c>
      <c r="F175" t="s">
        <v>28</v>
      </c>
      <c r="I175" t="s">
        <v>1086</v>
      </c>
      <c r="J175" t="s">
        <v>30</v>
      </c>
      <c r="K175" t="s">
        <v>1087</v>
      </c>
      <c r="L175" t="s">
        <v>1088</v>
      </c>
      <c r="M175">
        <v>591</v>
      </c>
      <c r="N175" t="s">
        <v>1089</v>
      </c>
      <c r="O175" t="s">
        <v>1090</v>
      </c>
      <c r="P175">
        <v>5.76</v>
      </c>
      <c r="Q175">
        <v>83</v>
      </c>
      <c r="R175" t="b">
        <v>0</v>
      </c>
      <c r="S175">
        <v>0</v>
      </c>
      <c r="T175" t="b">
        <v>1</v>
      </c>
      <c r="U175" t="b">
        <v>0</v>
      </c>
      <c r="V175" t="b">
        <v>0</v>
      </c>
      <c r="W175">
        <v>72.724999999999994</v>
      </c>
      <c r="X175">
        <v>35</v>
      </c>
      <c r="Z175">
        <v>1.9417329800000001</v>
      </c>
    </row>
    <row r="176" spans="1:26" x14ac:dyDescent="0.35">
      <c r="A176" t="s">
        <v>1091</v>
      </c>
      <c r="B176" t="s">
        <v>1091</v>
      </c>
      <c r="C176" t="s">
        <v>27</v>
      </c>
      <c r="D176" t="s">
        <v>27</v>
      </c>
      <c r="F176" t="s">
        <v>51</v>
      </c>
      <c r="I176" t="s">
        <v>1092</v>
      </c>
      <c r="J176" t="s">
        <v>30</v>
      </c>
      <c r="K176" t="s">
        <v>1093</v>
      </c>
      <c r="L176" t="s">
        <v>1094</v>
      </c>
      <c r="M176">
        <v>598</v>
      </c>
      <c r="N176" t="s">
        <v>1095</v>
      </c>
      <c r="O176" t="s">
        <v>1096</v>
      </c>
      <c r="Q176">
        <v>61</v>
      </c>
      <c r="R176" t="b">
        <v>0</v>
      </c>
      <c r="S176">
        <v>0</v>
      </c>
      <c r="T176" t="b">
        <v>0</v>
      </c>
      <c r="U176" t="b">
        <v>0</v>
      </c>
      <c r="V176" t="b">
        <v>0</v>
      </c>
      <c r="X176">
        <v>29</v>
      </c>
      <c r="Y176">
        <v>50</v>
      </c>
      <c r="Z176">
        <v>2.0952045410000002</v>
      </c>
    </row>
    <row r="177" spans="1:26" x14ac:dyDescent="0.35">
      <c r="A177" t="s">
        <v>1097</v>
      </c>
      <c r="B177" t="s">
        <v>1097</v>
      </c>
      <c r="C177" t="s">
        <v>27</v>
      </c>
      <c r="D177" t="s">
        <v>27</v>
      </c>
      <c r="F177" t="s">
        <v>51</v>
      </c>
      <c r="I177" t="s">
        <v>1098</v>
      </c>
      <c r="J177" t="s">
        <v>30</v>
      </c>
      <c r="K177" t="s">
        <v>1099</v>
      </c>
      <c r="L177" t="s">
        <v>1100</v>
      </c>
      <c r="M177">
        <v>600</v>
      </c>
      <c r="N177" t="s">
        <v>1101</v>
      </c>
      <c r="O177" t="s">
        <v>1102</v>
      </c>
      <c r="P177">
        <v>5.07</v>
      </c>
      <c r="Q177">
        <v>63</v>
      </c>
      <c r="R177" t="b">
        <v>0</v>
      </c>
      <c r="S177">
        <v>0.24099999999999999</v>
      </c>
      <c r="T177" t="b">
        <v>0</v>
      </c>
      <c r="U177" t="b">
        <v>0</v>
      </c>
      <c r="V177" t="b">
        <v>0</v>
      </c>
      <c r="W177">
        <v>66.224999999999994</v>
      </c>
      <c r="X177">
        <v>28</v>
      </c>
      <c r="Y177">
        <v>47</v>
      </c>
      <c r="Z177">
        <v>1.942421044</v>
      </c>
    </row>
    <row r="178" spans="1:26" x14ac:dyDescent="0.35">
      <c r="A178" t="s">
        <v>1103</v>
      </c>
      <c r="B178" t="s">
        <v>1103</v>
      </c>
      <c r="C178" t="s">
        <v>27</v>
      </c>
      <c r="D178" t="s">
        <v>27</v>
      </c>
      <c r="F178" t="s">
        <v>51</v>
      </c>
      <c r="I178" t="s">
        <v>1104</v>
      </c>
      <c r="J178" t="s">
        <v>30</v>
      </c>
      <c r="K178" t="s">
        <v>1105</v>
      </c>
      <c r="L178" t="s">
        <v>1106</v>
      </c>
      <c r="M178">
        <v>604</v>
      </c>
      <c r="N178" t="s">
        <v>1107</v>
      </c>
      <c r="O178" t="s">
        <v>1108</v>
      </c>
      <c r="P178">
        <v>4.8099999999999996</v>
      </c>
      <c r="Q178">
        <v>66</v>
      </c>
      <c r="R178" t="b">
        <v>0</v>
      </c>
      <c r="S178">
        <v>2.0449999999999999</v>
      </c>
      <c r="T178" t="b">
        <v>0</v>
      </c>
      <c r="U178" t="b">
        <v>0</v>
      </c>
      <c r="V178" t="b">
        <v>0</v>
      </c>
      <c r="W178">
        <v>54.075000000000003</v>
      </c>
      <c r="X178">
        <v>33</v>
      </c>
      <c r="Y178">
        <v>61</v>
      </c>
      <c r="Z178">
        <v>2.1303145410000002</v>
      </c>
    </row>
    <row r="179" spans="1:26" x14ac:dyDescent="0.35">
      <c r="A179" t="s">
        <v>1109</v>
      </c>
      <c r="B179" t="s">
        <v>1109</v>
      </c>
      <c r="C179" t="s">
        <v>1110</v>
      </c>
      <c r="D179" t="s">
        <v>27</v>
      </c>
      <c r="F179" t="s">
        <v>51</v>
      </c>
      <c r="I179" t="s">
        <v>1111</v>
      </c>
      <c r="J179" t="s">
        <v>30</v>
      </c>
      <c r="K179" t="s">
        <v>1112</v>
      </c>
      <c r="L179" t="s">
        <v>1113</v>
      </c>
      <c r="M179">
        <v>608</v>
      </c>
      <c r="N179" t="s">
        <v>1114</v>
      </c>
      <c r="O179" t="s">
        <v>1115</v>
      </c>
      <c r="P179">
        <v>5.64</v>
      </c>
      <c r="Q179">
        <v>58</v>
      </c>
      <c r="R179" t="b">
        <v>0</v>
      </c>
      <c r="S179">
        <v>5.383</v>
      </c>
      <c r="T179" t="b">
        <v>1</v>
      </c>
      <c r="U179" t="b">
        <v>0</v>
      </c>
      <c r="V179" t="b">
        <v>1</v>
      </c>
      <c r="W179">
        <v>67.099999999999994</v>
      </c>
      <c r="X179">
        <v>34</v>
      </c>
      <c r="Y179">
        <v>68</v>
      </c>
      <c r="Z179">
        <v>2.228980408</v>
      </c>
    </row>
    <row r="180" spans="1:26" x14ac:dyDescent="0.35">
      <c r="A180" t="s">
        <v>1116</v>
      </c>
      <c r="B180" t="s">
        <v>1116</v>
      </c>
      <c r="C180" t="s">
        <v>27</v>
      </c>
      <c r="D180" t="s">
        <v>27</v>
      </c>
      <c r="F180" t="s">
        <v>51</v>
      </c>
      <c r="I180" t="s">
        <v>1117</v>
      </c>
      <c r="J180" t="s">
        <v>77</v>
      </c>
      <c r="K180" t="s">
        <v>1118</v>
      </c>
      <c r="L180" t="s">
        <v>1119</v>
      </c>
      <c r="M180">
        <v>612</v>
      </c>
      <c r="N180" t="s">
        <v>1120</v>
      </c>
      <c r="O180" t="s">
        <v>1121</v>
      </c>
      <c r="R180" t="b">
        <v>0</v>
      </c>
      <c r="T180" t="b">
        <v>0</v>
      </c>
      <c r="U180" t="b">
        <v>0</v>
      </c>
      <c r="V180" t="b">
        <v>0</v>
      </c>
    </row>
    <row r="181" spans="1:26" x14ac:dyDescent="0.35">
      <c r="A181" t="s">
        <v>1122</v>
      </c>
      <c r="B181" t="s">
        <v>1122</v>
      </c>
      <c r="C181" t="s">
        <v>27</v>
      </c>
      <c r="D181" t="s">
        <v>27</v>
      </c>
      <c r="F181" t="s">
        <v>44</v>
      </c>
      <c r="I181" t="s">
        <v>1123</v>
      </c>
      <c r="J181" t="s">
        <v>30</v>
      </c>
      <c r="K181" t="s">
        <v>1124</v>
      </c>
      <c r="L181" t="s">
        <v>1125</v>
      </c>
      <c r="M181">
        <v>616</v>
      </c>
      <c r="N181" t="s">
        <v>1126</v>
      </c>
      <c r="O181" t="s">
        <v>1127</v>
      </c>
      <c r="P181">
        <v>4.46</v>
      </c>
      <c r="Q181">
        <v>80</v>
      </c>
      <c r="R181" t="b">
        <v>0</v>
      </c>
      <c r="S181">
        <v>0</v>
      </c>
      <c r="T181" t="b">
        <v>0</v>
      </c>
      <c r="U181" t="b">
        <v>1</v>
      </c>
      <c r="V181" t="b">
        <v>0</v>
      </c>
      <c r="W181">
        <v>46.05</v>
      </c>
      <c r="X181">
        <v>54</v>
      </c>
      <c r="Y181">
        <v>60</v>
      </c>
      <c r="Z181">
        <v>1.6336868579999999</v>
      </c>
    </row>
    <row r="182" spans="1:26" x14ac:dyDescent="0.35">
      <c r="A182" t="s">
        <v>1128</v>
      </c>
      <c r="B182" t="s">
        <v>1128</v>
      </c>
      <c r="C182" t="s">
        <v>27</v>
      </c>
      <c r="D182" t="s">
        <v>27</v>
      </c>
      <c r="F182" t="s">
        <v>44</v>
      </c>
      <c r="I182" t="s">
        <v>1129</v>
      </c>
      <c r="J182" t="s">
        <v>30</v>
      </c>
      <c r="K182" t="s">
        <v>1130</v>
      </c>
      <c r="L182" t="s">
        <v>1131</v>
      </c>
      <c r="M182">
        <v>620</v>
      </c>
      <c r="N182" t="s">
        <v>1132</v>
      </c>
      <c r="O182" t="s">
        <v>1133</v>
      </c>
      <c r="P182">
        <v>4.08</v>
      </c>
      <c r="Q182">
        <v>96</v>
      </c>
      <c r="R182" t="b">
        <v>1</v>
      </c>
      <c r="S182">
        <v>0</v>
      </c>
      <c r="T182" t="b">
        <v>0</v>
      </c>
      <c r="U182" t="b">
        <v>1</v>
      </c>
      <c r="V182" t="b">
        <v>0</v>
      </c>
      <c r="W182">
        <v>56.875</v>
      </c>
      <c r="X182">
        <v>61</v>
      </c>
      <c r="Y182">
        <v>60</v>
      </c>
      <c r="Z182">
        <v>1.3330587190000001</v>
      </c>
    </row>
    <row r="183" spans="1:26" x14ac:dyDescent="0.35">
      <c r="A183" t="s">
        <v>1134</v>
      </c>
      <c r="B183" t="s">
        <v>1134</v>
      </c>
      <c r="C183" t="s">
        <v>27</v>
      </c>
      <c r="D183" t="s">
        <v>27</v>
      </c>
      <c r="F183" t="s">
        <v>51</v>
      </c>
      <c r="I183" t="s">
        <v>1135</v>
      </c>
      <c r="J183" t="s">
        <v>59</v>
      </c>
      <c r="K183" t="s">
        <v>1136</v>
      </c>
      <c r="L183" t="s">
        <v>1137</v>
      </c>
      <c r="M183">
        <v>630</v>
      </c>
      <c r="N183" t="s">
        <v>1138</v>
      </c>
      <c r="O183" t="s">
        <v>1139</v>
      </c>
      <c r="R183" t="b">
        <v>0</v>
      </c>
      <c r="T183" t="b">
        <v>0</v>
      </c>
      <c r="U183" t="b">
        <v>0</v>
      </c>
      <c r="V183" t="b">
        <v>0</v>
      </c>
      <c r="W183">
        <v>78.3</v>
      </c>
    </row>
    <row r="184" spans="1:26" x14ac:dyDescent="0.35">
      <c r="A184" t="s">
        <v>1140</v>
      </c>
      <c r="B184" t="s">
        <v>1140</v>
      </c>
      <c r="C184" t="s">
        <v>27</v>
      </c>
      <c r="D184" t="s">
        <v>27</v>
      </c>
      <c r="F184" t="s">
        <v>51</v>
      </c>
      <c r="I184" t="s">
        <v>1141</v>
      </c>
      <c r="J184" t="s">
        <v>30</v>
      </c>
      <c r="K184" t="s">
        <v>1142</v>
      </c>
      <c r="L184" t="s">
        <v>1143</v>
      </c>
      <c r="M184">
        <v>634</v>
      </c>
      <c r="N184" t="s">
        <v>1144</v>
      </c>
      <c r="O184" t="s">
        <v>1145</v>
      </c>
      <c r="P184">
        <v>5.19</v>
      </c>
      <c r="Q184">
        <v>25</v>
      </c>
      <c r="R184" t="b">
        <v>0</v>
      </c>
      <c r="S184">
        <v>0</v>
      </c>
      <c r="T184" t="b">
        <v>0</v>
      </c>
      <c r="U184" t="b">
        <v>0</v>
      </c>
      <c r="V184" t="b">
        <v>0</v>
      </c>
      <c r="W184">
        <v>73.575000000000003</v>
      </c>
      <c r="X184">
        <v>58</v>
      </c>
      <c r="Y184">
        <v>2</v>
      </c>
      <c r="Z184">
        <v>1.52398747</v>
      </c>
    </row>
    <row r="185" spans="1:26" x14ac:dyDescent="0.35">
      <c r="A185" t="s">
        <v>1146</v>
      </c>
      <c r="B185" t="s">
        <v>1146</v>
      </c>
      <c r="C185" t="s">
        <v>27</v>
      </c>
      <c r="D185" t="s">
        <v>27</v>
      </c>
      <c r="F185" t="s">
        <v>51</v>
      </c>
      <c r="I185" t="s">
        <v>1146</v>
      </c>
      <c r="J185" t="s">
        <v>518</v>
      </c>
      <c r="K185" t="s">
        <v>1147</v>
      </c>
      <c r="L185" t="s">
        <v>1148</v>
      </c>
      <c r="M185">
        <v>638</v>
      </c>
      <c r="N185" t="s">
        <v>1149</v>
      </c>
      <c r="O185" t="s">
        <v>1150</v>
      </c>
      <c r="R185" t="b">
        <v>0</v>
      </c>
      <c r="T185" t="b">
        <v>0</v>
      </c>
      <c r="U185" t="b">
        <v>0</v>
      </c>
      <c r="V185" t="b">
        <v>0</v>
      </c>
    </row>
    <row r="186" spans="1:26" x14ac:dyDescent="0.35">
      <c r="A186" t="s">
        <v>1151</v>
      </c>
      <c r="B186" t="s">
        <v>1151</v>
      </c>
      <c r="C186" t="s">
        <v>27</v>
      </c>
      <c r="D186" t="s">
        <v>27</v>
      </c>
      <c r="F186" t="s">
        <v>44</v>
      </c>
      <c r="I186" t="s">
        <v>1151</v>
      </c>
      <c r="J186" t="s">
        <v>30</v>
      </c>
      <c r="K186" t="s">
        <v>1152</v>
      </c>
      <c r="L186" t="s">
        <v>1153</v>
      </c>
      <c r="M186">
        <v>642</v>
      </c>
      <c r="N186" t="s">
        <v>1154</v>
      </c>
      <c r="O186" t="s">
        <v>1155</v>
      </c>
      <c r="P186">
        <v>4.9000000000000004</v>
      </c>
      <c r="Q186">
        <v>83</v>
      </c>
      <c r="R186" t="b">
        <v>0</v>
      </c>
      <c r="S186">
        <v>0</v>
      </c>
      <c r="T186" t="b">
        <v>0</v>
      </c>
      <c r="U186" t="b">
        <v>1</v>
      </c>
      <c r="V186" t="b">
        <v>0</v>
      </c>
      <c r="W186">
        <v>59.375</v>
      </c>
      <c r="X186">
        <v>46</v>
      </c>
      <c r="Y186">
        <v>63</v>
      </c>
      <c r="Z186">
        <v>1.6490294169999999</v>
      </c>
    </row>
    <row r="187" spans="1:26" x14ac:dyDescent="0.35">
      <c r="A187" t="s">
        <v>1156</v>
      </c>
      <c r="B187" t="s">
        <v>1156</v>
      </c>
      <c r="C187" t="s">
        <v>1157</v>
      </c>
      <c r="D187" t="s">
        <v>1158</v>
      </c>
      <c r="F187" t="s">
        <v>28</v>
      </c>
      <c r="I187" t="s">
        <v>1156</v>
      </c>
      <c r="J187" t="s">
        <v>30</v>
      </c>
      <c r="K187" t="s">
        <v>1159</v>
      </c>
      <c r="L187" t="s">
        <v>1160</v>
      </c>
      <c r="M187">
        <v>643</v>
      </c>
      <c r="N187" t="s">
        <v>1161</v>
      </c>
      <c r="O187" t="s">
        <v>1162</v>
      </c>
      <c r="Q187">
        <v>13</v>
      </c>
      <c r="R187" t="b">
        <v>1</v>
      </c>
      <c r="S187">
        <v>3.016</v>
      </c>
      <c r="T187" t="b">
        <v>0</v>
      </c>
      <c r="U187" t="b">
        <v>0</v>
      </c>
      <c r="V187" t="b">
        <v>0</v>
      </c>
      <c r="W187">
        <v>59.6</v>
      </c>
      <c r="X187">
        <v>28</v>
      </c>
      <c r="Y187">
        <v>73</v>
      </c>
      <c r="Z187">
        <v>3.141972703</v>
      </c>
    </row>
    <row r="188" spans="1:26" x14ac:dyDescent="0.35">
      <c r="A188" t="s">
        <v>1163</v>
      </c>
      <c r="B188" t="s">
        <v>1163</v>
      </c>
      <c r="C188" t="s">
        <v>27</v>
      </c>
      <c r="D188" t="s">
        <v>27</v>
      </c>
      <c r="F188" t="s">
        <v>51</v>
      </c>
      <c r="I188" t="s">
        <v>1164</v>
      </c>
      <c r="J188" t="s">
        <v>30</v>
      </c>
      <c r="K188" t="s">
        <v>1165</v>
      </c>
      <c r="L188" t="s">
        <v>1166</v>
      </c>
      <c r="M188">
        <v>646</v>
      </c>
      <c r="N188" t="s">
        <v>1167</v>
      </c>
      <c r="O188" t="s">
        <v>1168</v>
      </c>
      <c r="Q188">
        <v>23</v>
      </c>
      <c r="R188" t="b">
        <v>0</v>
      </c>
      <c r="S188">
        <v>0.114</v>
      </c>
      <c r="T188" t="b">
        <v>0</v>
      </c>
      <c r="U188" t="b">
        <v>0</v>
      </c>
      <c r="V188" t="b">
        <v>0</v>
      </c>
      <c r="W188">
        <v>72.125</v>
      </c>
      <c r="X188">
        <v>53</v>
      </c>
      <c r="Y188">
        <v>45</v>
      </c>
      <c r="Z188">
        <v>2.0508125690000001</v>
      </c>
    </row>
    <row r="189" spans="1:26" x14ac:dyDescent="0.35">
      <c r="A189" t="s">
        <v>1169</v>
      </c>
      <c r="B189" t="s">
        <v>1169</v>
      </c>
      <c r="C189" t="s">
        <v>27</v>
      </c>
      <c r="D189" t="s">
        <v>27</v>
      </c>
      <c r="F189" t="s">
        <v>51</v>
      </c>
      <c r="I189" t="s">
        <v>1170</v>
      </c>
      <c r="J189" t="s">
        <v>518</v>
      </c>
      <c r="K189" t="s">
        <v>1171</v>
      </c>
      <c r="L189" t="s">
        <v>1172</v>
      </c>
      <c r="M189">
        <v>652</v>
      </c>
      <c r="N189" t="s">
        <v>1173</v>
      </c>
      <c r="O189" t="s">
        <v>1174</v>
      </c>
      <c r="R189" t="b">
        <v>0</v>
      </c>
      <c r="T189" t="b">
        <v>0</v>
      </c>
      <c r="U189" t="b">
        <v>0</v>
      </c>
      <c r="V189" t="b">
        <v>0</v>
      </c>
    </row>
    <row r="190" spans="1:26" x14ac:dyDescent="0.35">
      <c r="A190" t="s">
        <v>1175</v>
      </c>
      <c r="B190" t="s">
        <v>1175</v>
      </c>
      <c r="C190" t="s">
        <v>27</v>
      </c>
      <c r="D190" t="s">
        <v>27</v>
      </c>
      <c r="F190" t="s">
        <v>51</v>
      </c>
      <c r="I190" t="s">
        <v>1176</v>
      </c>
      <c r="J190" t="s">
        <v>77</v>
      </c>
      <c r="K190" t="s">
        <v>1177</v>
      </c>
      <c r="L190" t="s">
        <v>1178</v>
      </c>
      <c r="M190">
        <v>654</v>
      </c>
      <c r="N190" t="s">
        <v>1179</v>
      </c>
      <c r="O190" t="s">
        <v>1180</v>
      </c>
      <c r="R190" t="b">
        <v>0</v>
      </c>
      <c r="T190" t="b">
        <v>0</v>
      </c>
      <c r="U190" t="b">
        <v>0</v>
      </c>
      <c r="V190" t="b">
        <v>0</v>
      </c>
    </row>
    <row r="191" spans="1:26" x14ac:dyDescent="0.35">
      <c r="A191" t="s">
        <v>1181</v>
      </c>
      <c r="B191" t="s">
        <v>1181</v>
      </c>
      <c r="C191" t="s">
        <v>1182</v>
      </c>
      <c r="D191" t="s">
        <v>27</v>
      </c>
      <c r="F191" t="s">
        <v>51</v>
      </c>
      <c r="I191" t="s">
        <v>1181</v>
      </c>
      <c r="J191" t="s">
        <v>30</v>
      </c>
      <c r="K191" t="s">
        <v>1183</v>
      </c>
      <c r="L191" t="s">
        <v>1184</v>
      </c>
      <c r="M191">
        <v>659</v>
      </c>
      <c r="N191" t="s">
        <v>1185</v>
      </c>
      <c r="O191" t="s">
        <v>1186</v>
      </c>
      <c r="P191">
        <v>6.11</v>
      </c>
      <c r="Q191">
        <v>89</v>
      </c>
      <c r="R191" t="b">
        <v>0</v>
      </c>
      <c r="T191" t="b">
        <v>0</v>
      </c>
      <c r="U191" t="b">
        <v>0</v>
      </c>
      <c r="V191" t="b">
        <v>0</v>
      </c>
      <c r="W191">
        <v>77.224999999999994</v>
      </c>
    </row>
    <row r="192" spans="1:26" x14ac:dyDescent="0.35">
      <c r="A192" t="s">
        <v>1187</v>
      </c>
      <c r="B192" t="s">
        <v>1187</v>
      </c>
      <c r="C192" t="s">
        <v>1188</v>
      </c>
      <c r="D192" t="s">
        <v>27</v>
      </c>
      <c r="F192" t="s">
        <v>51</v>
      </c>
      <c r="I192" t="s">
        <v>1187</v>
      </c>
      <c r="J192" t="s">
        <v>30</v>
      </c>
      <c r="K192" t="s">
        <v>1189</v>
      </c>
      <c r="L192" t="s">
        <v>1190</v>
      </c>
      <c r="M192">
        <v>662</v>
      </c>
      <c r="N192" t="s">
        <v>1191</v>
      </c>
      <c r="O192" t="s">
        <v>1192</v>
      </c>
      <c r="P192">
        <v>5.25</v>
      </c>
      <c r="Q192">
        <v>92</v>
      </c>
      <c r="R192" t="b">
        <v>0</v>
      </c>
      <c r="T192" t="b">
        <v>0</v>
      </c>
      <c r="U192" t="b">
        <v>0</v>
      </c>
      <c r="V192" t="b">
        <v>0</v>
      </c>
      <c r="W192">
        <v>72.224999999999994</v>
      </c>
      <c r="X192">
        <v>55</v>
      </c>
    </row>
    <row r="193" spans="1:26" x14ac:dyDescent="0.35">
      <c r="A193" t="s">
        <v>1193</v>
      </c>
      <c r="B193" t="s">
        <v>1193</v>
      </c>
      <c r="C193" t="s">
        <v>27</v>
      </c>
      <c r="D193" t="s">
        <v>27</v>
      </c>
      <c r="F193" t="s">
        <v>51</v>
      </c>
      <c r="I193" t="s">
        <v>1194</v>
      </c>
      <c r="J193" t="s">
        <v>518</v>
      </c>
      <c r="K193" t="s">
        <v>1195</v>
      </c>
      <c r="L193" t="s">
        <v>1196</v>
      </c>
      <c r="M193">
        <v>663</v>
      </c>
      <c r="N193" t="s">
        <v>1197</v>
      </c>
      <c r="O193" t="s">
        <v>1198</v>
      </c>
      <c r="R193" t="b">
        <v>0</v>
      </c>
      <c r="T193" t="b">
        <v>0</v>
      </c>
      <c r="U193" t="b">
        <v>0</v>
      </c>
      <c r="V193" t="b">
        <v>0</v>
      </c>
    </row>
    <row r="194" spans="1:26" x14ac:dyDescent="0.35">
      <c r="A194" t="s">
        <v>1199</v>
      </c>
      <c r="B194" t="s">
        <v>1199</v>
      </c>
      <c r="C194" t="s">
        <v>27</v>
      </c>
      <c r="D194" t="s">
        <v>27</v>
      </c>
      <c r="F194" t="s">
        <v>51</v>
      </c>
      <c r="I194" t="s">
        <v>1200</v>
      </c>
      <c r="J194" t="s">
        <v>518</v>
      </c>
      <c r="K194" t="s">
        <v>1201</v>
      </c>
      <c r="L194" t="s">
        <v>1202</v>
      </c>
      <c r="M194">
        <v>666</v>
      </c>
      <c r="N194" t="s">
        <v>1203</v>
      </c>
      <c r="O194" t="s">
        <v>1204</v>
      </c>
      <c r="R194" t="b">
        <v>0</v>
      </c>
      <c r="T194" t="b">
        <v>0</v>
      </c>
      <c r="U194" t="b">
        <v>0</v>
      </c>
      <c r="V194" t="b">
        <v>0</v>
      </c>
    </row>
    <row r="195" spans="1:26" x14ac:dyDescent="0.35">
      <c r="A195" t="s">
        <v>1205</v>
      </c>
      <c r="B195" t="s">
        <v>1205</v>
      </c>
      <c r="C195" t="s">
        <v>1206</v>
      </c>
      <c r="D195" t="s">
        <v>27</v>
      </c>
      <c r="F195" t="s">
        <v>51</v>
      </c>
      <c r="I195" t="s">
        <v>1205</v>
      </c>
      <c r="J195" t="s">
        <v>30</v>
      </c>
      <c r="K195" t="s">
        <v>1207</v>
      </c>
      <c r="L195" t="s">
        <v>1208</v>
      </c>
      <c r="M195">
        <v>670</v>
      </c>
      <c r="N195" t="s">
        <v>1209</v>
      </c>
      <c r="O195" t="s">
        <v>1210</v>
      </c>
      <c r="Q195">
        <v>90</v>
      </c>
      <c r="R195" t="b">
        <v>0</v>
      </c>
      <c r="T195" t="b">
        <v>0</v>
      </c>
      <c r="U195" t="b">
        <v>0</v>
      </c>
      <c r="V195" t="b">
        <v>0</v>
      </c>
      <c r="W195">
        <v>66.5</v>
      </c>
      <c r="X195">
        <v>60</v>
      </c>
    </row>
    <row r="196" spans="1:26" x14ac:dyDescent="0.35">
      <c r="A196" t="s">
        <v>1211</v>
      </c>
      <c r="B196" t="s">
        <v>1211</v>
      </c>
      <c r="C196" t="s">
        <v>27</v>
      </c>
      <c r="D196" t="s">
        <v>27</v>
      </c>
      <c r="F196" t="s">
        <v>51</v>
      </c>
      <c r="I196" t="s">
        <v>1212</v>
      </c>
      <c r="J196" t="s">
        <v>30</v>
      </c>
      <c r="K196" t="s">
        <v>1213</v>
      </c>
      <c r="L196" t="s">
        <v>1214</v>
      </c>
      <c r="M196">
        <v>882</v>
      </c>
      <c r="N196" t="s">
        <v>1215</v>
      </c>
      <c r="O196" t="s">
        <v>1216</v>
      </c>
      <c r="P196">
        <v>4.95</v>
      </c>
      <c r="Q196">
        <v>84</v>
      </c>
      <c r="R196" t="b">
        <v>0</v>
      </c>
      <c r="T196" t="b">
        <v>0</v>
      </c>
      <c r="U196" t="b">
        <v>0</v>
      </c>
      <c r="V196" t="b">
        <v>0</v>
      </c>
      <c r="W196">
        <v>73.025000000000006</v>
      </c>
    </row>
    <row r="197" spans="1:26" x14ac:dyDescent="0.35">
      <c r="A197" t="s">
        <v>1217</v>
      </c>
      <c r="B197" t="s">
        <v>1217</v>
      </c>
      <c r="C197" t="s">
        <v>27</v>
      </c>
      <c r="D197" t="s">
        <v>27</v>
      </c>
      <c r="F197" t="s">
        <v>51</v>
      </c>
      <c r="I197" t="s">
        <v>1218</v>
      </c>
      <c r="J197" t="s">
        <v>30</v>
      </c>
      <c r="K197" t="s">
        <v>1219</v>
      </c>
      <c r="L197" t="s">
        <v>1220</v>
      </c>
      <c r="M197">
        <v>674</v>
      </c>
      <c r="N197" t="s">
        <v>1221</v>
      </c>
      <c r="O197" t="s">
        <v>1222</v>
      </c>
      <c r="P197">
        <v>3.51</v>
      </c>
      <c r="Q197">
        <v>97</v>
      </c>
      <c r="R197" t="b">
        <v>0</v>
      </c>
      <c r="T197" t="b">
        <v>0</v>
      </c>
      <c r="U197" t="b">
        <v>0</v>
      </c>
      <c r="V197" t="b">
        <v>0</v>
      </c>
      <c r="W197">
        <v>60.35</v>
      </c>
    </row>
    <row r="198" spans="1:26" x14ac:dyDescent="0.35">
      <c r="A198" t="s">
        <v>1223</v>
      </c>
      <c r="B198" t="s">
        <v>1223</v>
      </c>
      <c r="C198" t="s">
        <v>1224</v>
      </c>
      <c r="D198" t="s">
        <v>1225</v>
      </c>
      <c r="F198" t="s">
        <v>51</v>
      </c>
      <c r="I198" t="s">
        <v>1226</v>
      </c>
      <c r="J198" t="s">
        <v>30</v>
      </c>
      <c r="K198" t="s">
        <v>1227</v>
      </c>
      <c r="L198" t="s">
        <v>1228</v>
      </c>
      <c r="M198">
        <v>678</v>
      </c>
      <c r="N198" t="s">
        <v>1229</v>
      </c>
      <c r="O198" t="s">
        <v>1230</v>
      </c>
      <c r="Q198">
        <v>84</v>
      </c>
      <c r="R198" t="b">
        <v>0</v>
      </c>
      <c r="T198" t="b">
        <v>0</v>
      </c>
      <c r="U198" t="b">
        <v>0</v>
      </c>
      <c r="V198" t="b">
        <v>0</v>
      </c>
      <c r="X198">
        <v>45</v>
      </c>
      <c r="Y198">
        <v>31</v>
      </c>
    </row>
    <row r="199" spans="1:26" x14ac:dyDescent="0.35">
      <c r="A199" t="s">
        <v>1231</v>
      </c>
      <c r="B199" t="s">
        <v>1231</v>
      </c>
      <c r="C199" t="s">
        <v>27</v>
      </c>
      <c r="D199" t="s">
        <v>27</v>
      </c>
      <c r="F199" t="s">
        <v>51</v>
      </c>
      <c r="I199" t="s">
        <v>1232</v>
      </c>
      <c r="J199" t="s">
        <v>30</v>
      </c>
      <c r="K199" t="s">
        <v>1233</v>
      </c>
      <c r="L199" t="s">
        <v>1234</v>
      </c>
      <c r="M199">
        <v>682</v>
      </c>
      <c r="N199" t="s">
        <v>1235</v>
      </c>
      <c r="O199" t="s">
        <v>1236</v>
      </c>
      <c r="P199">
        <v>5.38</v>
      </c>
      <c r="Q199">
        <v>8</v>
      </c>
      <c r="R199" t="b">
        <v>1</v>
      </c>
      <c r="S199">
        <v>1.3660000000000001</v>
      </c>
      <c r="T199" t="b">
        <v>0</v>
      </c>
      <c r="U199" t="b">
        <v>0</v>
      </c>
      <c r="V199" t="b">
        <v>0</v>
      </c>
      <c r="W199">
        <v>68.95</v>
      </c>
      <c r="X199">
        <v>52</v>
      </c>
      <c r="Y199">
        <v>23</v>
      </c>
      <c r="Z199">
        <v>2.2603070430000001</v>
      </c>
    </row>
    <row r="200" spans="1:26" x14ac:dyDescent="0.35">
      <c r="A200" t="s">
        <v>1237</v>
      </c>
      <c r="B200" t="s">
        <v>1237</v>
      </c>
      <c r="C200" t="s">
        <v>27</v>
      </c>
      <c r="D200" t="s">
        <v>27</v>
      </c>
      <c r="F200" t="s">
        <v>28</v>
      </c>
      <c r="I200" t="s">
        <v>1238</v>
      </c>
      <c r="J200" t="s">
        <v>30</v>
      </c>
      <c r="K200" t="s">
        <v>1239</v>
      </c>
      <c r="L200" t="s">
        <v>1240</v>
      </c>
      <c r="M200">
        <v>686</v>
      </c>
      <c r="N200" t="s">
        <v>1241</v>
      </c>
      <c r="O200" t="s">
        <v>1242</v>
      </c>
      <c r="P200">
        <v>6.67</v>
      </c>
      <c r="Q200">
        <v>67</v>
      </c>
      <c r="R200" t="b">
        <v>0</v>
      </c>
      <c r="S200">
        <v>0</v>
      </c>
      <c r="T200" t="b">
        <v>1</v>
      </c>
      <c r="U200" t="b">
        <v>0</v>
      </c>
      <c r="V200" t="b">
        <v>1</v>
      </c>
      <c r="X200">
        <v>43</v>
      </c>
      <c r="Y200">
        <v>40</v>
      </c>
      <c r="Z200">
        <v>1.8267105969999999</v>
      </c>
    </row>
    <row r="201" spans="1:26" x14ac:dyDescent="0.35">
      <c r="A201" t="s">
        <v>1243</v>
      </c>
      <c r="B201" t="s">
        <v>1243</v>
      </c>
      <c r="C201" t="s">
        <v>27</v>
      </c>
      <c r="D201" t="s">
        <v>27</v>
      </c>
      <c r="F201" t="s">
        <v>44</v>
      </c>
      <c r="I201" t="s">
        <v>1244</v>
      </c>
      <c r="J201" t="s">
        <v>30</v>
      </c>
      <c r="K201" t="s">
        <v>1245</v>
      </c>
      <c r="L201" t="s">
        <v>1246</v>
      </c>
      <c r="M201">
        <v>688</v>
      </c>
      <c r="N201" t="s">
        <v>1247</v>
      </c>
      <c r="O201" t="s">
        <v>1248</v>
      </c>
      <c r="P201">
        <v>4.74</v>
      </c>
      <c r="Q201">
        <v>57</v>
      </c>
      <c r="R201" t="b">
        <v>0</v>
      </c>
      <c r="S201">
        <v>0</v>
      </c>
      <c r="T201" t="b">
        <v>0</v>
      </c>
      <c r="U201" t="b">
        <v>0</v>
      </c>
      <c r="V201" t="b">
        <v>0</v>
      </c>
      <c r="W201">
        <v>54.375</v>
      </c>
      <c r="X201">
        <v>36</v>
      </c>
      <c r="Y201">
        <v>46</v>
      </c>
      <c r="Z201">
        <v>1.9214988390000001</v>
      </c>
    </row>
    <row r="202" spans="1:26" x14ac:dyDescent="0.35">
      <c r="A202" t="s">
        <v>1249</v>
      </c>
      <c r="B202" t="s">
        <v>1249</v>
      </c>
      <c r="C202" t="s">
        <v>27</v>
      </c>
      <c r="D202" t="s">
        <v>27</v>
      </c>
      <c r="F202" t="s">
        <v>51</v>
      </c>
      <c r="I202" t="s">
        <v>1250</v>
      </c>
      <c r="J202" t="s">
        <v>30</v>
      </c>
      <c r="K202" t="s">
        <v>1251</v>
      </c>
      <c r="L202" t="s">
        <v>1252</v>
      </c>
      <c r="M202">
        <v>690</v>
      </c>
      <c r="N202" t="s">
        <v>1253</v>
      </c>
      <c r="O202" t="s">
        <v>1254</v>
      </c>
      <c r="P202">
        <v>5.23</v>
      </c>
      <c r="Q202">
        <v>79</v>
      </c>
      <c r="R202" t="b">
        <v>0</v>
      </c>
      <c r="T202" t="b">
        <v>0</v>
      </c>
      <c r="U202" t="b">
        <v>0</v>
      </c>
      <c r="V202" t="b">
        <v>0</v>
      </c>
      <c r="W202">
        <v>72.174999999999997</v>
      </c>
      <c r="X202">
        <v>71</v>
      </c>
    </row>
    <row r="203" spans="1:26" x14ac:dyDescent="0.35">
      <c r="A203" t="s">
        <v>1255</v>
      </c>
      <c r="B203" t="s">
        <v>1255</v>
      </c>
      <c r="C203" t="s">
        <v>27</v>
      </c>
      <c r="D203" t="s">
        <v>27</v>
      </c>
      <c r="F203" t="s">
        <v>51</v>
      </c>
      <c r="I203" t="s">
        <v>1256</v>
      </c>
      <c r="J203" t="s">
        <v>30</v>
      </c>
      <c r="K203" t="s">
        <v>1257</v>
      </c>
      <c r="L203" t="s">
        <v>1258</v>
      </c>
      <c r="M203">
        <v>694</v>
      </c>
      <c r="N203" t="s">
        <v>1259</v>
      </c>
      <c r="O203" t="s">
        <v>1260</v>
      </c>
      <c r="P203">
        <v>7.09</v>
      </c>
      <c r="Q203">
        <v>60</v>
      </c>
      <c r="R203" t="b">
        <v>0</v>
      </c>
      <c r="S203">
        <v>0</v>
      </c>
      <c r="T203" t="b">
        <v>0</v>
      </c>
      <c r="U203" t="b">
        <v>0</v>
      </c>
      <c r="V203" t="b">
        <v>0</v>
      </c>
      <c r="X203">
        <v>35</v>
      </c>
      <c r="Y203">
        <v>45</v>
      </c>
      <c r="Z203">
        <v>1.7922501230000001</v>
      </c>
    </row>
    <row r="204" spans="1:26" x14ac:dyDescent="0.35">
      <c r="A204" t="s">
        <v>1261</v>
      </c>
      <c r="B204" t="s">
        <v>1261</v>
      </c>
      <c r="C204" t="s">
        <v>27</v>
      </c>
      <c r="D204" t="s">
        <v>27</v>
      </c>
      <c r="F204" t="s">
        <v>51</v>
      </c>
      <c r="I204" t="s">
        <v>1262</v>
      </c>
      <c r="J204" t="s">
        <v>30</v>
      </c>
      <c r="K204" t="s">
        <v>1263</v>
      </c>
      <c r="L204" t="s">
        <v>1264</v>
      </c>
      <c r="M204">
        <v>702</v>
      </c>
      <c r="N204" t="s">
        <v>1265</v>
      </c>
      <c r="O204" t="s">
        <v>1266</v>
      </c>
      <c r="P204">
        <v>4.3</v>
      </c>
      <c r="Q204">
        <v>48</v>
      </c>
      <c r="R204" t="b">
        <v>1</v>
      </c>
      <c r="S204">
        <v>0</v>
      </c>
      <c r="T204" t="b">
        <v>0</v>
      </c>
      <c r="U204" t="b">
        <v>0</v>
      </c>
      <c r="V204" t="b">
        <v>0</v>
      </c>
      <c r="W204">
        <v>67.25</v>
      </c>
      <c r="X204">
        <v>83</v>
      </c>
      <c r="Z204">
        <v>1.3321678800000001</v>
      </c>
    </row>
    <row r="205" spans="1:26" x14ac:dyDescent="0.35">
      <c r="A205" t="s">
        <v>1267</v>
      </c>
      <c r="B205" t="s">
        <v>1267</v>
      </c>
      <c r="C205" t="s">
        <v>27</v>
      </c>
      <c r="D205" t="s">
        <v>27</v>
      </c>
      <c r="F205" t="s">
        <v>51</v>
      </c>
      <c r="I205" t="s">
        <v>1267</v>
      </c>
      <c r="J205" t="s">
        <v>108</v>
      </c>
      <c r="K205" t="s">
        <v>1268</v>
      </c>
      <c r="L205" t="s">
        <v>1269</v>
      </c>
      <c r="M205">
        <v>534</v>
      </c>
      <c r="N205" t="s">
        <v>1270</v>
      </c>
      <c r="O205" t="s">
        <v>1271</v>
      </c>
      <c r="R205" t="b">
        <v>0</v>
      </c>
      <c r="T205" t="b">
        <v>0</v>
      </c>
      <c r="U205" t="b">
        <v>0</v>
      </c>
      <c r="V205" t="b">
        <v>0</v>
      </c>
    </row>
    <row r="206" spans="1:26" x14ac:dyDescent="0.35">
      <c r="A206" t="s">
        <v>1272</v>
      </c>
      <c r="B206" t="s">
        <v>1272</v>
      </c>
      <c r="C206" t="s">
        <v>27</v>
      </c>
      <c r="D206" t="s">
        <v>27</v>
      </c>
      <c r="F206" t="s">
        <v>44</v>
      </c>
      <c r="I206" t="s">
        <v>1273</v>
      </c>
      <c r="J206" t="s">
        <v>30</v>
      </c>
      <c r="K206" t="s">
        <v>1274</v>
      </c>
      <c r="L206" t="s">
        <v>1275</v>
      </c>
      <c r="M206">
        <v>703</v>
      </c>
      <c r="N206" t="s">
        <v>1276</v>
      </c>
      <c r="O206" t="s">
        <v>1277</v>
      </c>
      <c r="P206">
        <v>4.22</v>
      </c>
      <c r="Q206">
        <v>90</v>
      </c>
      <c r="R206" t="b">
        <v>0</v>
      </c>
      <c r="S206">
        <v>1.0920000000000001</v>
      </c>
      <c r="T206" t="b">
        <v>0</v>
      </c>
      <c r="U206" t="b">
        <v>1</v>
      </c>
      <c r="V206" t="b">
        <v>0</v>
      </c>
      <c r="W206">
        <v>53.174999999999997</v>
      </c>
      <c r="X206">
        <v>54</v>
      </c>
      <c r="Y206">
        <v>65</v>
      </c>
      <c r="Z206">
        <v>1.5782798309999999</v>
      </c>
    </row>
    <row r="207" spans="1:26" x14ac:dyDescent="0.35">
      <c r="A207" t="s">
        <v>1278</v>
      </c>
      <c r="B207" t="s">
        <v>1278</v>
      </c>
      <c r="C207" t="s">
        <v>27</v>
      </c>
      <c r="D207" t="s">
        <v>27</v>
      </c>
      <c r="F207" t="s">
        <v>36</v>
      </c>
      <c r="I207" t="s">
        <v>1279</v>
      </c>
      <c r="J207" t="s">
        <v>30</v>
      </c>
      <c r="K207" t="s">
        <v>1280</v>
      </c>
      <c r="L207" t="s">
        <v>1281</v>
      </c>
      <c r="M207">
        <v>705</v>
      </c>
      <c r="N207" t="s">
        <v>1282</v>
      </c>
      <c r="O207" t="s">
        <v>1283</v>
      </c>
      <c r="P207">
        <v>3.57</v>
      </c>
      <c r="Q207">
        <v>96</v>
      </c>
      <c r="R207" t="b">
        <v>0</v>
      </c>
      <c r="S207">
        <v>0</v>
      </c>
      <c r="T207" t="b">
        <v>0</v>
      </c>
      <c r="U207" t="b">
        <v>1</v>
      </c>
      <c r="V207" t="b">
        <v>0</v>
      </c>
      <c r="W207">
        <v>35.875</v>
      </c>
      <c r="X207">
        <v>56</v>
      </c>
      <c r="Y207">
        <v>66</v>
      </c>
      <c r="Z207">
        <v>1.3343296760000001</v>
      </c>
    </row>
    <row r="208" spans="1:26" x14ac:dyDescent="0.35">
      <c r="A208" t="s">
        <v>1284</v>
      </c>
      <c r="B208" t="s">
        <v>1284</v>
      </c>
      <c r="C208" t="s">
        <v>27</v>
      </c>
      <c r="D208" t="s">
        <v>27</v>
      </c>
      <c r="F208" t="s">
        <v>51</v>
      </c>
      <c r="I208" t="s">
        <v>1285</v>
      </c>
      <c r="J208" t="s">
        <v>30</v>
      </c>
      <c r="K208" t="s">
        <v>1286</v>
      </c>
      <c r="L208" t="s">
        <v>1287</v>
      </c>
      <c r="M208">
        <v>90</v>
      </c>
      <c r="N208" t="s">
        <v>1288</v>
      </c>
      <c r="O208" t="s">
        <v>1289</v>
      </c>
      <c r="P208">
        <v>6.86</v>
      </c>
      <c r="Q208">
        <v>75</v>
      </c>
      <c r="R208" t="b">
        <v>0</v>
      </c>
      <c r="T208" t="b">
        <v>0</v>
      </c>
      <c r="U208" t="b">
        <v>0</v>
      </c>
      <c r="V208" t="b">
        <v>0</v>
      </c>
      <c r="X208">
        <v>43</v>
      </c>
    </row>
    <row r="209" spans="1:26" x14ac:dyDescent="0.35">
      <c r="A209" t="s">
        <v>1290</v>
      </c>
      <c r="B209" t="s">
        <v>1290</v>
      </c>
      <c r="C209" t="s">
        <v>27</v>
      </c>
      <c r="D209" t="s">
        <v>27</v>
      </c>
      <c r="F209" t="s">
        <v>51</v>
      </c>
      <c r="I209" t="s">
        <v>1291</v>
      </c>
      <c r="J209" t="s">
        <v>30</v>
      </c>
      <c r="K209" t="s">
        <v>1292</v>
      </c>
      <c r="L209" t="s">
        <v>1293</v>
      </c>
      <c r="M209">
        <v>706</v>
      </c>
      <c r="N209" t="s">
        <v>1294</v>
      </c>
      <c r="O209" t="s">
        <v>1295</v>
      </c>
      <c r="Q209">
        <v>8</v>
      </c>
      <c r="R209" t="b">
        <v>0</v>
      </c>
      <c r="S209">
        <v>7.8140000000000001</v>
      </c>
      <c r="T209" t="b">
        <v>0</v>
      </c>
      <c r="U209" t="b">
        <v>0</v>
      </c>
      <c r="V209" t="b">
        <v>0</v>
      </c>
      <c r="X209">
        <v>11</v>
      </c>
      <c r="Y209">
        <v>20</v>
      </c>
      <c r="Z209">
        <v>3.0358274870000002</v>
      </c>
    </row>
    <row r="210" spans="1:26" x14ac:dyDescent="0.35">
      <c r="A210" t="s">
        <v>1296</v>
      </c>
      <c r="B210" t="s">
        <v>1296</v>
      </c>
      <c r="C210" t="s">
        <v>27</v>
      </c>
      <c r="D210" t="s">
        <v>27</v>
      </c>
      <c r="F210" t="s">
        <v>28</v>
      </c>
      <c r="I210" t="s">
        <v>1297</v>
      </c>
      <c r="J210" t="s">
        <v>30</v>
      </c>
      <c r="K210" t="s">
        <v>1298</v>
      </c>
      <c r="L210" t="s">
        <v>1299</v>
      </c>
      <c r="M210">
        <v>710</v>
      </c>
      <c r="N210" t="s">
        <v>1300</v>
      </c>
      <c r="O210" t="s">
        <v>1301</v>
      </c>
      <c r="P210">
        <v>5.85</v>
      </c>
      <c r="Q210">
        <v>79</v>
      </c>
      <c r="R210" t="b">
        <v>1</v>
      </c>
      <c r="S210">
        <v>0</v>
      </c>
      <c r="T210" t="b">
        <v>1</v>
      </c>
      <c r="U210" t="b">
        <v>0</v>
      </c>
      <c r="V210" t="b">
        <v>1</v>
      </c>
      <c r="W210">
        <v>60.05</v>
      </c>
      <c r="X210">
        <v>41</v>
      </c>
      <c r="Y210">
        <v>86</v>
      </c>
      <c r="Z210">
        <v>2.4045488929999999</v>
      </c>
    </row>
    <row r="211" spans="1:26" x14ac:dyDescent="0.35">
      <c r="A211" t="s">
        <v>1302</v>
      </c>
      <c r="B211" t="s">
        <v>1302</v>
      </c>
      <c r="C211" t="s">
        <v>27</v>
      </c>
      <c r="D211" t="s">
        <v>27</v>
      </c>
      <c r="F211" t="s">
        <v>51</v>
      </c>
      <c r="I211" t="s">
        <v>1302</v>
      </c>
      <c r="J211" t="s">
        <v>77</v>
      </c>
      <c r="K211" t="s">
        <v>1303</v>
      </c>
      <c r="L211" t="s">
        <v>1304</v>
      </c>
      <c r="M211">
        <v>239</v>
      </c>
      <c r="N211" t="s">
        <v>1305</v>
      </c>
      <c r="O211" t="s">
        <v>1306</v>
      </c>
      <c r="R211" t="b">
        <v>0</v>
      </c>
      <c r="T211" t="b">
        <v>0</v>
      </c>
      <c r="U211" t="b">
        <v>0</v>
      </c>
      <c r="V211" t="b">
        <v>0</v>
      </c>
    </row>
    <row r="212" spans="1:26" x14ac:dyDescent="0.35">
      <c r="A212" t="s">
        <v>1307</v>
      </c>
      <c r="B212" t="s">
        <v>1307</v>
      </c>
      <c r="C212" t="s">
        <v>27</v>
      </c>
      <c r="D212" t="s">
        <v>27</v>
      </c>
      <c r="F212" t="s">
        <v>28</v>
      </c>
      <c r="I212" t="s">
        <v>1308</v>
      </c>
      <c r="J212" t="s">
        <v>30</v>
      </c>
      <c r="K212" t="s">
        <v>1309</v>
      </c>
      <c r="L212" t="s">
        <v>1310</v>
      </c>
      <c r="M212">
        <v>728</v>
      </c>
      <c r="N212" t="s">
        <v>1311</v>
      </c>
      <c r="O212" t="s">
        <v>1312</v>
      </c>
      <c r="Q212">
        <v>1</v>
      </c>
      <c r="R212" t="b">
        <v>0</v>
      </c>
      <c r="S212">
        <v>0</v>
      </c>
      <c r="T212" t="b">
        <v>1</v>
      </c>
      <c r="U212" t="b">
        <v>0</v>
      </c>
      <c r="V212" t="b">
        <v>1</v>
      </c>
      <c r="X212">
        <v>13</v>
      </c>
      <c r="Y212">
        <v>15</v>
      </c>
      <c r="Z212">
        <v>3.2209696889999999</v>
      </c>
    </row>
    <row r="213" spans="1:26" x14ac:dyDescent="0.35">
      <c r="A213" t="s">
        <v>1313</v>
      </c>
      <c r="B213" t="s">
        <v>1313</v>
      </c>
      <c r="C213" t="s">
        <v>27</v>
      </c>
      <c r="D213" t="s">
        <v>27</v>
      </c>
      <c r="F213" t="s">
        <v>286</v>
      </c>
      <c r="I213" t="s">
        <v>1314</v>
      </c>
      <c r="J213" t="s">
        <v>30</v>
      </c>
      <c r="K213" t="s">
        <v>1315</v>
      </c>
      <c r="L213" t="s">
        <v>1316</v>
      </c>
      <c r="M213">
        <v>724</v>
      </c>
      <c r="N213" t="s">
        <v>1317</v>
      </c>
      <c r="O213" t="s">
        <v>1318</v>
      </c>
      <c r="P213">
        <v>3.96</v>
      </c>
      <c r="Q213">
        <v>90</v>
      </c>
      <c r="R213" t="b">
        <v>1</v>
      </c>
      <c r="S213">
        <v>1.669</v>
      </c>
      <c r="T213" t="b">
        <v>0</v>
      </c>
      <c r="U213" t="b">
        <v>1</v>
      </c>
      <c r="V213" t="b">
        <v>0</v>
      </c>
      <c r="W213">
        <v>56.575000000000003</v>
      </c>
      <c r="X213">
        <v>60</v>
      </c>
      <c r="Y213">
        <v>54</v>
      </c>
      <c r="Z213">
        <v>1.649238414</v>
      </c>
    </row>
    <row r="214" spans="1:26" x14ac:dyDescent="0.35">
      <c r="A214" t="s">
        <v>1319</v>
      </c>
      <c r="B214" t="s">
        <v>1319</v>
      </c>
      <c r="C214" t="s">
        <v>27</v>
      </c>
      <c r="D214" t="s">
        <v>27</v>
      </c>
      <c r="F214" t="s">
        <v>51</v>
      </c>
      <c r="I214" t="s">
        <v>1320</v>
      </c>
      <c r="J214" t="s">
        <v>30</v>
      </c>
      <c r="K214" t="s">
        <v>1321</v>
      </c>
      <c r="L214" t="s">
        <v>1322</v>
      </c>
      <c r="M214">
        <v>144</v>
      </c>
      <c r="N214" t="s">
        <v>1323</v>
      </c>
      <c r="O214" t="s">
        <v>1324</v>
      </c>
      <c r="P214">
        <v>5.42</v>
      </c>
      <c r="Q214">
        <v>54</v>
      </c>
      <c r="R214" t="b">
        <v>0</v>
      </c>
      <c r="S214">
        <v>3.0720000000000001</v>
      </c>
      <c r="T214" t="b">
        <v>0</v>
      </c>
      <c r="U214" t="b">
        <v>0</v>
      </c>
      <c r="V214" t="b">
        <v>0</v>
      </c>
      <c r="W214">
        <v>75.75</v>
      </c>
      <c r="X214">
        <v>34</v>
      </c>
      <c r="Y214">
        <v>30</v>
      </c>
      <c r="Z214">
        <v>2.1357415290000001</v>
      </c>
    </row>
    <row r="215" spans="1:26" x14ac:dyDescent="0.35">
      <c r="A215" t="s">
        <v>1325</v>
      </c>
      <c r="B215" t="s">
        <v>1325</v>
      </c>
      <c r="C215" t="s">
        <v>1326</v>
      </c>
      <c r="D215" t="s">
        <v>27</v>
      </c>
      <c r="F215" t="s">
        <v>51</v>
      </c>
      <c r="I215" t="s">
        <v>1327</v>
      </c>
      <c r="J215" t="s">
        <v>30</v>
      </c>
      <c r="K215" t="s">
        <v>1328</v>
      </c>
      <c r="L215" t="s">
        <v>1329</v>
      </c>
      <c r="M215">
        <v>729</v>
      </c>
      <c r="N215" t="s">
        <v>1330</v>
      </c>
      <c r="O215" t="s">
        <v>1331</v>
      </c>
      <c r="Q215">
        <v>6</v>
      </c>
      <c r="R215" t="b">
        <v>0</v>
      </c>
      <c r="S215">
        <v>0</v>
      </c>
      <c r="T215" t="b">
        <v>0</v>
      </c>
      <c r="U215" t="b">
        <v>0</v>
      </c>
      <c r="V215" t="b">
        <v>0</v>
      </c>
      <c r="X215">
        <v>20</v>
      </c>
      <c r="Y215">
        <v>1</v>
      </c>
      <c r="Z215">
        <v>3.0232130150000001</v>
      </c>
    </row>
    <row r="216" spans="1:26" x14ac:dyDescent="0.35">
      <c r="A216" t="s">
        <v>1332</v>
      </c>
      <c r="B216" t="s">
        <v>1332</v>
      </c>
      <c r="C216" t="s">
        <v>27</v>
      </c>
      <c r="D216" t="s">
        <v>27</v>
      </c>
      <c r="F216" t="s">
        <v>51</v>
      </c>
      <c r="I216" t="s">
        <v>1333</v>
      </c>
      <c r="J216" t="s">
        <v>30</v>
      </c>
      <c r="K216" t="s">
        <v>1334</v>
      </c>
      <c r="L216" t="s">
        <v>1335</v>
      </c>
      <c r="M216">
        <v>740</v>
      </c>
      <c r="N216" t="s">
        <v>1336</v>
      </c>
      <c r="O216" t="s">
        <v>1337</v>
      </c>
      <c r="P216">
        <v>7.06</v>
      </c>
      <c r="Q216">
        <v>79</v>
      </c>
      <c r="R216" t="b">
        <v>0</v>
      </c>
      <c r="T216" t="b">
        <v>0</v>
      </c>
      <c r="U216" t="b">
        <v>0</v>
      </c>
      <c r="V216" t="b">
        <v>0</v>
      </c>
      <c r="X216">
        <v>40</v>
      </c>
      <c r="Z216">
        <v>-1</v>
      </c>
    </row>
    <row r="217" spans="1:26" x14ac:dyDescent="0.35">
      <c r="A217" t="s">
        <v>1338</v>
      </c>
      <c r="B217" t="s">
        <v>1338</v>
      </c>
      <c r="C217" t="s">
        <v>1339</v>
      </c>
      <c r="D217" t="s">
        <v>27</v>
      </c>
      <c r="F217" t="s">
        <v>44</v>
      </c>
      <c r="I217" t="s">
        <v>1340</v>
      </c>
      <c r="J217" t="s">
        <v>215</v>
      </c>
      <c r="K217" t="s">
        <v>1341</v>
      </c>
      <c r="L217" t="s">
        <v>1342</v>
      </c>
      <c r="M217">
        <v>744</v>
      </c>
      <c r="N217" t="s">
        <v>1343</v>
      </c>
      <c r="O217" t="s">
        <v>1344</v>
      </c>
      <c r="R217" t="b">
        <v>0</v>
      </c>
      <c r="T217" t="b">
        <v>0</v>
      </c>
      <c r="U217" t="b">
        <v>0</v>
      </c>
      <c r="V217" t="b">
        <v>0</v>
      </c>
    </row>
    <row r="218" spans="1:26" x14ac:dyDescent="0.35">
      <c r="A218" t="s">
        <v>1345</v>
      </c>
      <c r="B218" t="s">
        <v>1345</v>
      </c>
      <c r="C218" t="s">
        <v>27</v>
      </c>
      <c r="D218" t="s">
        <v>27</v>
      </c>
      <c r="F218" t="s">
        <v>36</v>
      </c>
      <c r="I218" t="s">
        <v>1346</v>
      </c>
      <c r="J218" t="s">
        <v>30</v>
      </c>
      <c r="K218" t="s">
        <v>1347</v>
      </c>
      <c r="L218" t="s">
        <v>1348</v>
      </c>
      <c r="M218">
        <v>752</v>
      </c>
      <c r="N218" t="s">
        <v>1349</v>
      </c>
      <c r="O218" t="s">
        <v>1350</v>
      </c>
      <c r="P218">
        <v>3.2</v>
      </c>
      <c r="Q218">
        <v>99</v>
      </c>
      <c r="R218" t="b">
        <v>1</v>
      </c>
      <c r="S218">
        <v>0.73499999999999999</v>
      </c>
      <c r="T218" t="b">
        <v>0</v>
      </c>
      <c r="U218" t="b">
        <v>1</v>
      </c>
      <c r="V218" t="b">
        <v>0</v>
      </c>
      <c r="W218">
        <v>44.625</v>
      </c>
      <c r="X218">
        <v>82</v>
      </c>
      <c r="Y218">
        <v>85</v>
      </c>
      <c r="Z218">
        <v>1.62461945</v>
      </c>
    </row>
    <row r="219" spans="1:26" x14ac:dyDescent="0.35">
      <c r="A219" t="s">
        <v>1351</v>
      </c>
      <c r="B219" t="s">
        <v>1351</v>
      </c>
      <c r="C219" t="s">
        <v>27</v>
      </c>
      <c r="D219" t="s">
        <v>27</v>
      </c>
      <c r="F219" t="s">
        <v>44</v>
      </c>
      <c r="I219" t="s">
        <v>1352</v>
      </c>
      <c r="J219" t="s">
        <v>30</v>
      </c>
      <c r="K219" t="s">
        <v>1353</v>
      </c>
      <c r="L219" t="s">
        <v>1354</v>
      </c>
      <c r="M219">
        <v>756</v>
      </c>
      <c r="N219" t="s">
        <v>1355</v>
      </c>
      <c r="O219" t="s">
        <v>1356</v>
      </c>
      <c r="P219">
        <v>4.05</v>
      </c>
      <c r="Q219">
        <v>96</v>
      </c>
      <c r="R219" t="b">
        <v>1</v>
      </c>
      <c r="S219">
        <v>0.627</v>
      </c>
      <c r="T219" t="b">
        <v>0</v>
      </c>
      <c r="U219" t="b">
        <v>0</v>
      </c>
      <c r="V219" t="b">
        <v>0</v>
      </c>
      <c r="W219">
        <v>70.05</v>
      </c>
      <c r="X219">
        <v>82</v>
      </c>
      <c r="Z219">
        <v>1.3386100080000001</v>
      </c>
    </row>
    <row r="220" spans="1:26" x14ac:dyDescent="0.35">
      <c r="A220" t="s">
        <v>1357</v>
      </c>
      <c r="B220" t="s">
        <v>1357</v>
      </c>
      <c r="C220" t="s">
        <v>1358</v>
      </c>
      <c r="D220" t="s">
        <v>1359</v>
      </c>
      <c r="F220" t="s">
        <v>28</v>
      </c>
      <c r="I220" t="s">
        <v>1358</v>
      </c>
      <c r="J220" t="s">
        <v>30</v>
      </c>
      <c r="K220" t="s">
        <v>1360</v>
      </c>
      <c r="L220" t="s">
        <v>1361</v>
      </c>
      <c r="M220">
        <v>760</v>
      </c>
      <c r="N220" t="s">
        <v>1362</v>
      </c>
      <c r="O220" t="s">
        <v>1363</v>
      </c>
      <c r="Q220">
        <v>1</v>
      </c>
      <c r="R220" t="b">
        <v>0</v>
      </c>
      <c r="S220">
        <v>7.89</v>
      </c>
      <c r="T220" t="b">
        <v>1</v>
      </c>
      <c r="U220" t="b">
        <v>0</v>
      </c>
      <c r="V220" t="b">
        <v>1</v>
      </c>
      <c r="X220">
        <v>13</v>
      </c>
      <c r="Z220">
        <v>3.2940644739999998</v>
      </c>
    </row>
    <row r="221" spans="1:26" x14ac:dyDescent="0.35">
      <c r="A221" t="s">
        <v>1364</v>
      </c>
      <c r="B221" t="s">
        <v>1364</v>
      </c>
      <c r="C221" t="s">
        <v>27</v>
      </c>
      <c r="D221" t="s">
        <v>27</v>
      </c>
      <c r="F221" t="s">
        <v>51</v>
      </c>
      <c r="I221" t="s">
        <v>1365</v>
      </c>
      <c r="J221" t="s">
        <v>1366</v>
      </c>
      <c r="K221" t="s">
        <v>1367</v>
      </c>
      <c r="L221" t="s">
        <v>1368</v>
      </c>
      <c r="M221">
        <v>158</v>
      </c>
      <c r="N221" t="s">
        <v>1369</v>
      </c>
      <c r="O221" t="s">
        <v>1370</v>
      </c>
      <c r="P221">
        <v>4</v>
      </c>
      <c r="Q221">
        <v>94</v>
      </c>
      <c r="R221" t="b">
        <v>0</v>
      </c>
      <c r="S221">
        <v>0</v>
      </c>
      <c r="T221" t="b">
        <v>0</v>
      </c>
      <c r="U221" t="b">
        <v>0</v>
      </c>
      <c r="V221" t="b">
        <v>0</v>
      </c>
      <c r="W221">
        <v>60.125</v>
      </c>
      <c r="X221">
        <v>67</v>
      </c>
      <c r="Z221">
        <v>1.649304605</v>
      </c>
    </row>
    <row r="222" spans="1:26" x14ac:dyDescent="0.35">
      <c r="A222" t="s">
        <v>1371</v>
      </c>
      <c r="B222" t="s">
        <v>1371</v>
      </c>
      <c r="C222" t="s">
        <v>27</v>
      </c>
      <c r="D222" t="s">
        <v>27</v>
      </c>
      <c r="F222" t="s">
        <v>51</v>
      </c>
      <c r="I222" t="s">
        <v>1372</v>
      </c>
      <c r="J222" t="s">
        <v>30</v>
      </c>
      <c r="K222" t="s">
        <v>1373</v>
      </c>
      <c r="L222" t="s">
        <v>1374</v>
      </c>
      <c r="M222">
        <v>762</v>
      </c>
      <c r="N222" t="s">
        <v>1375</v>
      </c>
      <c r="O222" t="s">
        <v>1376</v>
      </c>
      <c r="P222">
        <v>5.91</v>
      </c>
      <c r="Q222">
        <v>5</v>
      </c>
      <c r="R222" t="b">
        <v>0</v>
      </c>
      <c r="S222">
        <v>0.871</v>
      </c>
      <c r="T222" t="b">
        <v>0</v>
      </c>
      <c r="U222" t="b">
        <v>0</v>
      </c>
      <c r="V222" t="b">
        <v>0</v>
      </c>
      <c r="X222">
        <v>20</v>
      </c>
      <c r="Y222">
        <v>16</v>
      </c>
      <c r="Z222">
        <v>2.114063238</v>
      </c>
    </row>
    <row r="223" spans="1:26" x14ac:dyDescent="0.35">
      <c r="A223" t="s">
        <v>1377</v>
      </c>
      <c r="B223" t="s">
        <v>1377</v>
      </c>
      <c r="C223" t="s">
        <v>1378</v>
      </c>
      <c r="D223" t="s">
        <v>27</v>
      </c>
      <c r="F223" t="s">
        <v>51</v>
      </c>
      <c r="I223" t="s">
        <v>1379</v>
      </c>
      <c r="J223" t="s">
        <v>30</v>
      </c>
      <c r="K223" t="s">
        <v>1380</v>
      </c>
      <c r="L223" t="s">
        <v>1381</v>
      </c>
      <c r="M223">
        <v>834</v>
      </c>
      <c r="N223" t="s">
        <v>1382</v>
      </c>
      <c r="O223" t="s">
        <v>1383</v>
      </c>
      <c r="P223">
        <v>6.27</v>
      </c>
      <c r="Q223">
        <v>36</v>
      </c>
      <c r="R223" t="b">
        <v>0</v>
      </c>
      <c r="S223">
        <v>2.2669999999999999</v>
      </c>
      <c r="T223" t="b">
        <v>1</v>
      </c>
      <c r="U223" t="b">
        <v>0</v>
      </c>
      <c r="V223" t="b">
        <v>1</v>
      </c>
      <c r="W223">
        <v>68.849999999999994</v>
      </c>
      <c r="X223">
        <v>40</v>
      </c>
      <c r="Y223">
        <v>21</v>
      </c>
      <c r="Z223">
        <v>2.0582310609999999</v>
      </c>
    </row>
    <row r="224" spans="1:26" x14ac:dyDescent="0.35">
      <c r="A224" t="s">
        <v>1384</v>
      </c>
      <c r="B224" t="s">
        <v>1384</v>
      </c>
      <c r="C224" t="s">
        <v>27</v>
      </c>
      <c r="D224" t="s">
        <v>27</v>
      </c>
      <c r="F224" t="s">
        <v>51</v>
      </c>
      <c r="I224" t="s">
        <v>1385</v>
      </c>
      <c r="J224" t="s">
        <v>30</v>
      </c>
      <c r="K224" t="s">
        <v>1386</v>
      </c>
      <c r="L224" t="s">
        <v>1387</v>
      </c>
      <c r="M224">
        <v>764</v>
      </c>
      <c r="N224" t="s">
        <v>1388</v>
      </c>
      <c r="O224" t="s">
        <v>1389</v>
      </c>
      <c r="P224">
        <v>5.82</v>
      </c>
      <c r="Q224">
        <v>36</v>
      </c>
      <c r="R224" t="b">
        <v>0</v>
      </c>
      <c r="S224">
        <v>4.2190000000000003</v>
      </c>
      <c r="T224" t="b">
        <v>0</v>
      </c>
      <c r="U224" t="b">
        <v>0</v>
      </c>
      <c r="V224" t="b">
        <v>0</v>
      </c>
      <c r="W224">
        <v>69.825000000000003</v>
      </c>
      <c r="X224">
        <v>35</v>
      </c>
      <c r="Y224">
        <v>58</v>
      </c>
      <c r="Z224">
        <v>2.060720721</v>
      </c>
    </row>
    <row r="225" spans="1:26" x14ac:dyDescent="0.35">
      <c r="A225" t="s">
        <v>1390</v>
      </c>
      <c r="B225" t="s">
        <v>1390</v>
      </c>
      <c r="C225" t="s">
        <v>27</v>
      </c>
      <c r="D225" t="s">
        <v>27</v>
      </c>
      <c r="F225" t="s">
        <v>51</v>
      </c>
      <c r="I225" t="s">
        <v>1391</v>
      </c>
      <c r="J225" t="s">
        <v>30</v>
      </c>
      <c r="K225" t="s">
        <v>1392</v>
      </c>
      <c r="L225" t="s">
        <v>1393</v>
      </c>
      <c r="M225">
        <v>626</v>
      </c>
      <c r="N225" t="s">
        <v>1394</v>
      </c>
      <c r="O225" t="s">
        <v>1395</v>
      </c>
      <c r="Q225">
        <v>72</v>
      </c>
      <c r="R225" t="b">
        <v>0</v>
      </c>
      <c r="S225">
        <v>0</v>
      </c>
      <c r="T225" t="b">
        <v>0</v>
      </c>
      <c r="U225" t="b">
        <v>0</v>
      </c>
      <c r="V225" t="b">
        <v>0</v>
      </c>
      <c r="X225">
        <v>43</v>
      </c>
      <c r="Y225">
        <v>52</v>
      </c>
      <c r="Z225">
        <v>1.795771896</v>
      </c>
    </row>
    <row r="226" spans="1:26" x14ac:dyDescent="0.35">
      <c r="A226" t="s">
        <v>1396</v>
      </c>
      <c r="B226" t="s">
        <v>1396</v>
      </c>
      <c r="C226" t="s">
        <v>27</v>
      </c>
      <c r="D226" t="s">
        <v>27</v>
      </c>
      <c r="F226" t="s">
        <v>51</v>
      </c>
      <c r="I226" t="s">
        <v>1397</v>
      </c>
      <c r="J226" t="s">
        <v>30</v>
      </c>
      <c r="K226" t="s">
        <v>1398</v>
      </c>
      <c r="L226" t="s">
        <v>1399</v>
      </c>
      <c r="M226">
        <v>768</v>
      </c>
      <c r="N226" t="s">
        <v>1400</v>
      </c>
      <c r="O226" t="s">
        <v>1401</v>
      </c>
      <c r="P226">
        <v>6.95</v>
      </c>
      <c r="Q226">
        <v>42</v>
      </c>
      <c r="R226" t="b">
        <v>0</v>
      </c>
      <c r="S226">
        <v>4.67</v>
      </c>
      <c r="T226" t="b">
        <v>0</v>
      </c>
      <c r="U226" t="b">
        <v>0</v>
      </c>
      <c r="V226" t="b">
        <v>0</v>
      </c>
      <c r="X226">
        <v>31</v>
      </c>
      <c r="Y226">
        <v>31</v>
      </c>
      <c r="Z226">
        <v>2.130030466</v>
      </c>
    </row>
    <row r="227" spans="1:26" x14ac:dyDescent="0.35">
      <c r="A227" t="s">
        <v>1402</v>
      </c>
      <c r="B227" t="s">
        <v>1402</v>
      </c>
      <c r="C227" t="s">
        <v>27</v>
      </c>
      <c r="D227" t="s">
        <v>27</v>
      </c>
      <c r="F227" t="s">
        <v>51</v>
      </c>
      <c r="I227" t="s">
        <v>1402</v>
      </c>
      <c r="J227" t="s">
        <v>368</v>
      </c>
      <c r="K227" t="s">
        <v>1403</v>
      </c>
      <c r="L227" t="s">
        <v>1404</v>
      </c>
      <c r="M227">
        <v>772</v>
      </c>
      <c r="N227" t="s">
        <v>1405</v>
      </c>
      <c r="O227" t="s">
        <v>1406</v>
      </c>
      <c r="R227" t="b">
        <v>0</v>
      </c>
      <c r="T227" t="b">
        <v>0</v>
      </c>
      <c r="U227" t="b">
        <v>0</v>
      </c>
      <c r="V227" t="b">
        <v>0</v>
      </c>
    </row>
    <row r="228" spans="1:26" x14ac:dyDescent="0.35">
      <c r="A228" t="s">
        <v>1407</v>
      </c>
      <c r="B228" t="s">
        <v>1407</v>
      </c>
      <c r="C228" t="s">
        <v>27</v>
      </c>
      <c r="D228" t="s">
        <v>27</v>
      </c>
      <c r="F228" t="s">
        <v>51</v>
      </c>
      <c r="I228" t="s">
        <v>1408</v>
      </c>
      <c r="J228" t="s">
        <v>30</v>
      </c>
      <c r="K228" t="s">
        <v>1409</v>
      </c>
      <c r="L228" t="s">
        <v>1410</v>
      </c>
      <c r="M228">
        <v>776</v>
      </c>
      <c r="N228" t="s">
        <v>1411</v>
      </c>
      <c r="O228" t="s">
        <v>1412</v>
      </c>
      <c r="P228">
        <v>6.43</v>
      </c>
      <c r="Q228">
        <v>81</v>
      </c>
      <c r="R228" t="b">
        <v>0</v>
      </c>
      <c r="T228" t="b">
        <v>0</v>
      </c>
      <c r="U228" t="b">
        <v>0</v>
      </c>
      <c r="V228" t="b">
        <v>0</v>
      </c>
    </row>
    <row r="229" spans="1:26" x14ac:dyDescent="0.35">
      <c r="A229" t="s">
        <v>1413</v>
      </c>
      <c r="B229" t="s">
        <v>1413</v>
      </c>
      <c r="C229" t="s">
        <v>27</v>
      </c>
      <c r="D229" t="s">
        <v>27</v>
      </c>
      <c r="F229" t="s">
        <v>28</v>
      </c>
      <c r="I229" t="s">
        <v>1414</v>
      </c>
      <c r="J229" t="s">
        <v>30</v>
      </c>
      <c r="K229" t="s">
        <v>1415</v>
      </c>
      <c r="L229" t="s">
        <v>1416</v>
      </c>
      <c r="M229">
        <v>780</v>
      </c>
      <c r="N229" t="s">
        <v>1417</v>
      </c>
      <c r="O229" t="s">
        <v>1418</v>
      </c>
      <c r="P229">
        <v>4.51</v>
      </c>
      <c r="Q229">
        <v>82</v>
      </c>
      <c r="R229" t="b">
        <v>0</v>
      </c>
      <c r="S229">
        <v>0</v>
      </c>
      <c r="T229" t="b">
        <v>1</v>
      </c>
      <c r="U229" t="b">
        <v>0</v>
      </c>
      <c r="V229" t="b">
        <v>0</v>
      </c>
      <c r="W229">
        <v>68.95</v>
      </c>
      <c r="X229">
        <v>42</v>
      </c>
      <c r="Y229">
        <v>34</v>
      </c>
      <c r="Z229">
        <v>1.946313843</v>
      </c>
    </row>
    <row r="230" spans="1:26" x14ac:dyDescent="0.35">
      <c r="A230" t="s">
        <v>1419</v>
      </c>
      <c r="B230" t="s">
        <v>1419</v>
      </c>
      <c r="C230" t="s">
        <v>27</v>
      </c>
      <c r="D230" t="s">
        <v>27</v>
      </c>
      <c r="F230" t="s">
        <v>51</v>
      </c>
      <c r="I230" t="s">
        <v>1420</v>
      </c>
      <c r="J230" t="s">
        <v>30</v>
      </c>
      <c r="K230" t="s">
        <v>1421</v>
      </c>
      <c r="L230" t="s">
        <v>1422</v>
      </c>
      <c r="M230">
        <v>788</v>
      </c>
      <c r="N230" t="s">
        <v>1423</v>
      </c>
      <c r="O230" t="s">
        <v>1424</v>
      </c>
      <c r="P230">
        <v>4.59</v>
      </c>
      <c r="Q230">
        <v>51</v>
      </c>
      <c r="R230" t="b">
        <v>0</v>
      </c>
      <c r="S230">
        <v>2.9140000000000001</v>
      </c>
      <c r="T230" t="b">
        <v>0</v>
      </c>
      <c r="U230" t="b">
        <v>0</v>
      </c>
      <c r="V230" t="b">
        <v>0</v>
      </c>
      <c r="W230">
        <v>59.575000000000003</v>
      </c>
      <c r="X230">
        <v>40</v>
      </c>
      <c r="Y230">
        <v>42</v>
      </c>
      <c r="Z230">
        <v>2.0099279550000002</v>
      </c>
    </row>
    <row r="231" spans="1:26" x14ac:dyDescent="0.35">
      <c r="A231" t="s">
        <v>1425</v>
      </c>
      <c r="B231" t="s">
        <v>1425</v>
      </c>
      <c r="C231" t="s">
        <v>1426</v>
      </c>
      <c r="D231" t="s">
        <v>1427</v>
      </c>
      <c r="F231" t="s">
        <v>51</v>
      </c>
      <c r="I231" t="s">
        <v>1428</v>
      </c>
      <c r="J231" t="s">
        <v>30</v>
      </c>
      <c r="K231" t="s">
        <v>1429</v>
      </c>
      <c r="L231" t="s">
        <v>1430</v>
      </c>
      <c r="M231">
        <v>792</v>
      </c>
      <c r="N231" t="s">
        <v>1431</v>
      </c>
      <c r="O231" t="s">
        <v>1432</v>
      </c>
      <c r="P231">
        <v>5.53</v>
      </c>
      <c r="Q231">
        <v>33</v>
      </c>
      <c r="R231" t="b">
        <v>1</v>
      </c>
      <c r="S231">
        <v>4.1680000000000001</v>
      </c>
      <c r="T231" t="b">
        <v>0</v>
      </c>
      <c r="U231" t="b">
        <v>0</v>
      </c>
      <c r="V231" t="b">
        <v>1</v>
      </c>
      <c r="W231">
        <v>61.125</v>
      </c>
      <c r="X231">
        <v>34</v>
      </c>
      <c r="Y231">
        <v>55</v>
      </c>
      <c r="Z231">
        <v>2.8003495890000001</v>
      </c>
    </row>
    <row r="232" spans="1:26" x14ac:dyDescent="0.35">
      <c r="A232" t="s">
        <v>1433</v>
      </c>
      <c r="B232" t="s">
        <v>1433</v>
      </c>
      <c r="C232" t="s">
        <v>27</v>
      </c>
      <c r="D232" t="s">
        <v>27</v>
      </c>
      <c r="F232" t="s">
        <v>51</v>
      </c>
      <c r="I232" t="s">
        <v>1433</v>
      </c>
      <c r="J232" t="s">
        <v>30</v>
      </c>
      <c r="K232" t="s">
        <v>1434</v>
      </c>
      <c r="L232" t="s">
        <v>1435</v>
      </c>
      <c r="M232">
        <v>795</v>
      </c>
      <c r="N232" t="s">
        <v>1436</v>
      </c>
      <c r="O232" t="s">
        <v>1437</v>
      </c>
      <c r="P232">
        <v>6.8</v>
      </c>
      <c r="Q232">
        <v>2</v>
      </c>
      <c r="R232" t="b">
        <v>0</v>
      </c>
      <c r="S232">
        <v>0</v>
      </c>
      <c r="T232" t="b">
        <v>0</v>
      </c>
      <c r="U232" t="b">
        <v>0</v>
      </c>
      <c r="V232" t="b">
        <v>0</v>
      </c>
      <c r="X232">
        <v>18</v>
      </c>
      <c r="Z232">
        <v>2.107165797</v>
      </c>
    </row>
    <row r="233" spans="1:26" x14ac:dyDescent="0.35">
      <c r="A233" t="s">
        <v>1438</v>
      </c>
      <c r="B233" t="s">
        <v>1438</v>
      </c>
      <c r="C233" t="s">
        <v>1439</v>
      </c>
      <c r="D233" t="s">
        <v>27</v>
      </c>
      <c r="F233" t="s">
        <v>51</v>
      </c>
      <c r="I233" t="s">
        <v>1439</v>
      </c>
      <c r="J233" t="s">
        <v>77</v>
      </c>
      <c r="K233" t="s">
        <v>1440</v>
      </c>
      <c r="L233" t="s">
        <v>1441</v>
      </c>
      <c r="M233">
        <v>796</v>
      </c>
      <c r="N233" t="s">
        <v>1442</v>
      </c>
      <c r="O233" t="s">
        <v>1443</v>
      </c>
      <c r="R233" t="b">
        <v>0</v>
      </c>
      <c r="T233" t="b">
        <v>0</v>
      </c>
      <c r="U233" t="b">
        <v>0</v>
      </c>
      <c r="V233" t="b">
        <v>0</v>
      </c>
      <c r="W233">
        <v>75.650000000000006</v>
      </c>
    </row>
    <row r="234" spans="1:26" x14ac:dyDescent="0.35">
      <c r="A234" t="s">
        <v>1444</v>
      </c>
      <c r="B234" t="s">
        <v>1444</v>
      </c>
      <c r="C234" t="s">
        <v>27</v>
      </c>
      <c r="D234" t="s">
        <v>27</v>
      </c>
      <c r="F234" t="s">
        <v>51</v>
      </c>
      <c r="I234" t="s">
        <v>1444</v>
      </c>
      <c r="J234" t="s">
        <v>30</v>
      </c>
      <c r="K234" t="s">
        <v>1445</v>
      </c>
      <c r="L234" t="s">
        <v>1446</v>
      </c>
      <c r="M234">
        <v>798</v>
      </c>
      <c r="N234" t="s">
        <v>1447</v>
      </c>
      <c r="O234" t="s">
        <v>1448</v>
      </c>
      <c r="Q234">
        <v>93</v>
      </c>
      <c r="R234" t="b">
        <v>0</v>
      </c>
      <c r="T234" t="b">
        <v>0</v>
      </c>
      <c r="U234" t="b">
        <v>0</v>
      </c>
      <c r="V234" t="b">
        <v>0</v>
      </c>
    </row>
    <row r="235" spans="1:26" x14ac:dyDescent="0.35">
      <c r="A235" t="s">
        <v>1449</v>
      </c>
      <c r="B235" t="s">
        <v>1449</v>
      </c>
      <c r="C235" t="s">
        <v>27</v>
      </c>
      <c r="D235" t="s">
        <v>27</v>
      </c>
      <c r="F235" t="s">
        <v>51</v>
      </c>
      <c r="I235" t="s">
        <v>1450</v>
      </c>
      <c r="J235" t="s">
        <v>30</v>
      </c>
      <c r="K235" t="s">
        <v>1451</v>
      </c>
      <c r="L235" t="s">
        <v>1452</v>
      </c>
      <c r="M235">
        <v>800</v>
      </c>
      <c r="N235" t="s">
        <v>1453</v>
      </c>
      <c r="O235" t="s">
        <v>1454</v>
      </c>
      <c r="P235">
        <v>6.83</v>
      </c>
      <c r="Q235">
        <v>34</v>
      </c>
      <c r="R235" t="b">
        <v>0</v>
      </c>
      <c r="S235">
        <v>4.3769999999999998</v>
      </c>
      <c r="T235" t="b">
        <v>1</v>
      </c>
      <c r="U235" t="b">
        <v>0</v>
      </c>
      <c r="V235" t="b">
        <v>0</v>
      </c>
      <c r="X235">
        <v>26</v>
      </c>
      <c r="Y235">
        <v>58</v>
      </c>
      <c r="Z235">
        <v>2.3003641610000001</v>
      </c>
    </row>
    <row r="236" spans="1:26" x14ac:dyDescent="0.35">
      <c r="A236" t="s">
        <v>1455</v>
      </c>
      <c r="B236" t="s">
        <v>1455</v>
      </c>
      <c r="C236" t="s">
        <v>27</v>
      </c>
      <c r="D236" t="s">
        <v>27</v>
      </c>
      <c r="F236" t="s">
        <v>51</v>
      </c>
      <c r="I236" t="s">
        <v>1455</v>
      </c>
      <c r="J236" t="s">
        <v>30</v>
      </c>
      <c r="K236" t="s">
        <v>1456</v>
      </c>
      <c r="L236" t="s">
        <v>1457</v>
      </c>
      <c r="M236">
        <v>804</v>
      </c>
      <c r="N236" t="s">
        <v>1458</v>
      </c>
      <c r="O236" t="s">
        <v>1459</v>
      </c>
      <c r="P236">
        <v>5.08</v>
      </c>
      <c r="Q236">
        <v>49</v>
      </c>
      <c r="R236" t="b">
        <v>0</v>
      </c>
      <c r="S236">
        <v>1.6859999999999999</v>
      </c>
      <c r="T236" t="b">
        <v>0</v>
      </c>
      <c r="U236" t="b">
        <v>0</v>
      </c>
      <c r="V236" t="b">
        <v>0</v>
      </c>
      <c r="W236">
        <v>58.875</v>
      </c>
      <c r="X236">
        <v>36</v>
      </c>
      <c r="Y236">
        <v>65</v>
      </c>
      <c r="Z236">
        <v>3.042863144</v>
      </c>
    </row>
    <row r="237" spans="1:26" x14ac:dyDescent="0.35">
      <c r="A237" t="s">
        <v>1460</v>
      </c>
      <c r="B237" t="s">
        <v>1460</v>
      </c>
      <c r="C237" t="s">
        <v>1461</v>
      </c>
      <c r="D237" t="s">
        <v>27</v>
      </c>
      <c r="F237" t="s">
        <v>28</v>
      </c>
      <c r="I237" t="s">
        <v>1461</v>
      </c>
      <c r="J237" t="s">
        <v>30</v>
      </c>
      <c r="K237" t="s">
        <v>1462</v>
      </c>
      <c r="L237" t="s">
        <v>1463</v>
      </c>
      <c r="M237">
        <v>784</v>
      </c>
      <c r="N237" t="s">
        <v>1464</v>
      </c>
      <c r="O237" t="s">
        <v>1465</v>
      </c>
      <c r="P237">
        <v>5.74</v>
      </c>
      <c r="Q237">
        <v>18</v>
      </c>
      <c r="R237" t="b">
        <v>0</v>
      </c>
      <c r="S237">
        <v>0.23300000000000001</v>
      </c>
      <c r="T237" t="b">
        <v>1</v>
      </c>
      <c r="U237" t="b">
        <v>0</v>
      </c>
      <c r="V237" t="b">
        <v>0</v>
      </c>
      <c r="W237">
        <v>79.224999999999994</v>
      </c>
      <c r="X237">
        <v>68</v>
      </c>
      <c r="Z237">
        <v>1.9785050980000001</v>
      </c>
    </row>
    <row r="238" spans="1:26" x14ac:dyDescent="0.35">
      <c r="A238" t="s">
        <v>77</v>
      </c>
      <c r="B238" t="s">
        <v>77</v>
      </c>
      <c r="C238" t="s">
        <v>1466</v>
      </c>
      <c r="D238" t="s">
        <v>27</v>
      </c>
      <c r="F238" t="s">
        <v>44</v>
      </c>
      <c r="I238" t="s">
        <v>1467</v>
      </c>
      <c r="J238" t="s">
        <v>30</v>
      </c>
      <c r="K238" t="s">
        <v>1468</v>
      </c>
      <c r="L238" t="s">
        <v>1469</v>
      </c>
      <c r="M238">
        <v>826</v>
      </c>
      <c r="N238" t="s">
        <v>1470</v>
      </c>
      <c r="O238" t="s">
        <v>1471</v>
      </c>
      <c r="P238">
        <v>3.66</v>
      </c>
      <c r="Q238">
        <v>91</v>
      </c>
      <c r="R238" t="b">
        <v>1</v>
      </c>
      <c r="S238">
        <v>2.3730000000000002</v>
      </c>
      <c r="T238" t="b">
        <v>0</v>
      </c>
      <c r="U238" t="b">
        <v>0</v>
      </c>
      <c r="V238" t="b">
        <v>0</v>
      </c>
      <c r="W238">
        <v>47.174999999999997</v>
      </c>
      <c r="X238">
        <v>71</v>
      </c>
      <c r="Y238">
        <v>74</v>
      </c>
      <c r="Z238">
        <v>1.6930203740000001</v>
      </c>
    </row>
    <row r="239" spans="1:26" x14ac:dyDescent="0.35">
      <c r="A239" t="s">
        <v>1472</v>
      </c>
      <c r="B239" t="s">
        <v>1472</v>
      </c>
      <c r="C239" t="s">
        <v>27</v>
      </c>
      <c r="D239" t="s">
        <v>27</v>
      </c>
      <c r="F239" t="s">
        <v>51</v>
      </c>
      <c r="I239" t="s">
        <v>1473</v>
      </c>
      <c r="J239" t="s">
        <v>59</v>
      </c>
      <c r="K239" t="s">
        <v>1474</v>
      </c>
      <c r="L239" t="s">
        <v>1475</v>
      </c>
      <c r="M239">
        <v>581</v>
      </c>
      <c r="N239" t="s">
        <v>1476</v>
      </c>
      <c r="O239" t="s">
        <v>1477</v>
      </c>
      <c r="R239" t="b">
        <v>0</v>
      </c>
      <c r="T239" t="b">
        <v>0</v>
      </c>
      <c r="U239" t="b">
        <v>0</v>
      </c>
      <c r="V239" t="b">
        <v>0</v>
      </c>
    </row>
    <row r="240" spans="1:26" x14ac:dyDescent="0.35">
      <c r="A240" t="s">
        <v>1478</v>
      </c>
      <c r="B240" t="s">
        <v>1478</v>
      </c>
      <c r="C240" t="s">
        <v>59</v>
      </c>
      <c r="D240" t="s">
        <v>27</v>
      </c>
      <c r="F240" t="s">
        <v>44</v>
      </c>
      <c r="I240" t="s">
        <v>1479</v>
      </c>
      <c r="J240" t="s">
        <v>30</v>
      </c>
      <c r="K240" t="s">
        <v>1480</v>
      </c>
      <c r="L240" t="s">
        <v>1481</v>
      </c>
      <c r="M240">
        <v>840</v>
      </c>
      <c r="N240" t="s">
        <v>1482</v>
      </c>
      <c r="O240" t="s">
        <v>1483</v>
      </c>
      <c r="P240">
        <v>4.3</v>
      </c>
      <c r="Q240">
        <v>83</v>
      </c>
      <c r="R240" t="b">
        <v>1</v>
      </c>
      <c r="S240">
        <v>4.141</v>
      </c>
      <c r="T240" t="b">
        <v>0</v>
      </c>
      <c r="U240" t="b">
        <v>0</v>
      </c>
      <c r="V240" t="b">
        <v>0</v>
      </c>
      <c r="W240">
        <v>67.424999999999997</v>
      </c>
      <c r="X240">
        <v>69</v>
      </c>
      <c r="Y240">
        <v>68</v>
      </c>
      <c r="Z240">
        <v>2.4483063299999999</v>
      </c>
    </row>
    <row r="241" spans="1:26" x14ac:dyDescent="0.35">
      <c r="A241" t="s">
        <v>1484</v>
      </c>
      <c r="B241" t="s">
        <v>1484</v>
      </c>
      <c r="C241" t="s">
        <v>27</v>
      </c>
      <c r="D241" t="s">
        <v>27</v>
      </c>
      <c r="F241" t="s">
        <v>51</v>
      </c>
      <c r="I241" t="s">
        <v>1485</v>
      </c>
      <c r="J241" t="s">
        <v>30</v>
      </c>
      <c r="K241" t="s">
        <v>1486</v>
      </c>
      <c r="L241" t="s">
        <v>1487</v>
      </c>
      <c r="M241">
        <v>858</v>
      </c>
      <c r="N241" t="s">
        <v>1488</v>
      </c>
      <c r="O241" t="s">
        <v>1489</v>
      </c>
      <c r="P241">
        <v>4.08</v>
      </c>
      <c r="Q241">
        <v>96</v>
      </c>
      <c r="R241" t="b">
        <v>0</v>
      </c>
      <c r="S241">
        <v>0.114</v>
      </c>
      <c r="T241" t="b">
        <v>0</v>
      </c>
      <c r="U241" t="b">
        <v>0</v>
      </c>
      <c r="V241" t="b">
        <v>0</v>
      </c>
      <c r="W241">
        <v>57.975000000000001</v>
      </c>
      <c r="X241">
        <v>73</v>
      </c>
      <c r="Z241">
        <v>1.798075466</v>
      </c>
    </row>
    <row r="242" spans="1:26" x14ac:dyDescent="0.35">
      <c r="A242" t="s">
        <v>1490</v>
      </c>
      <c r="B242" t="s">
        <v>1490</v>
      </c>
      <c r="C242" t="s">
        <v>27</v>
      </c>
      <c r="D242" t="s">
        <v>27</v>
      </c>
      <c r="F242" t="s">
        <v>51</v>
      </c>
      <c r="I242" t="s">
        <v>1491</v>
      </c>
      <c r="J242" t="s">
        <v>30</v>
      </c>
      <c r="K242" t="s">
        <v>1492</v>
      </c>
      <c r="L242" t="s">
        <v>1493</v>
      </c>
      <c r="M242">
        <v>860</v>
      </c>
      <c r="N242" t="s">
        <v>1494</v>
      </c>
      <c r="O242" t="s">
        <v>1495</v>
      </c>
      <c r="P242">
        <v>5.12</v>
      </c>
      <c r="Q242">
        <v>12</v>
      </c>
      <c r="R242" t="b">
        <v>0</v>
      </c>
      <c r="S242">
        <v>0.42299999999999999</v>
      </c>
      <c r="T242" t="b">
        <v>0</v>
      </c>
      <c r="U242" t="b">
        <v>0</v>
      </c>
      <c r="V242" t="b">
        <v>0</v>
      </c>
      <c r="X242">
        <v>33</v>
      </c>
      <c r="Z242">
        <v>2.0327890960000001</v>
      </c>
    </row>
    <row r="243" spans="1:26" x14ac:dyDescent="0.35">
      <c r="A243" t="s">
        <v>1496</v>
      </c>
      <c r="B243" t="s">
        <v>1496</v>
      </c>
      <c r="C243" t="s">
        <v>27</v>
      </c>
      <c r="D243" t="s">
        <v>27</v>
      </c>
      <c r="F243" t="s">
        <v>51</v>
      </c>
      <c r="I243" t="s">
        <v>1497</v>
      </c>
      <c r="J243" t="s">
        <v>30</v>
      </c>
      <c r="K243" t="s">
        <v>1498</v>
      </c>
      <c r="L243" t="s">
        <v>1499</v>
      </c>
      <c r="M243">
        <v>548</v>
      </c>
      <c r="N243" t="s">
        <v>1500</v>
      </c>
      <c r="O243" t="s">
        <v>1501</v>
      </c>
      <c r="P243">
        <v>5.45</v>
      </c>
      <c r="Q243">
        <v>82</v>
      </c>
      <c r="R243" t="b">
        <v>0</v>
      </c>
      <c r="T243" t="b">
        <v>1</v>
      </c>
      <c r="U243" t="b">
        <v>0</v>
      </c>
      <c r="V243" t="b">
        <v>0</v>
      </c>
      <c r="W243">
        <v>76</v>
      </c>
      <c r="X243">
        <v>48</v>
      </c>
    </row>
    <row r="244" spans="1:26" x14ac:dyDescent="0.35">
      <c r="A244" t="s">
        <v>1502</v>
      </c>
      <c r="B244" t="s">
        <v>1503</v>
      </c>
      <c r="C244" t="s">
        <v>1502</v>
      </c>
      <c r="D244" t="s">
        <v>27</v>
      </c>
      <c r="F244" t="s">
        <v>51</v>
      </c>
      <c r="R244" t="b">
        <v>0</v>
      </c>
      <c r="T244" t="b">
        <v>0</v>
      </c>
      <c r="U244" t="b">
        <v>0</v>
      </c>
      <c r="V244" t="b">
        <v>0</v>
      </c>
    </row>
    <row r="245" spans="1:26" x14ac:dyDescent="0.35">
      <c r="A245" t="s">
        <v>1504</v>
      </c>
      <c r="B245" t="s">
        <v>1504</v>
      </c>
      <c r="C245" t="s">
        <v>1505</v>
      </c>
      <c r="D245" t="s">
        <v>27</v>
      </c>
      <c r="F245" t="s">
        <v>51</v>
      </c>
      <c r="I245" t="s">
        <v>1506</v>
      </c>
      <c r="J245" t="s">
        <v>30</v>
      </c>
      <c r="K245" t="s">
        <v>1507</v>
      </c>
      <c r="L245" t="s">
        <v>1508</v>
      </c>
      <c r="M245">
        <v>862</v>
      </c>
      <c r="N245" t="s">
        <v>1509</v>
      </c>
      <c r="O245" t="s">
        <v>1510</v>
      </c>
      <c r="P245">
        <v>7.63</v>
      </c>
      <c r="Q245">
        <v>15</v>
      </c>
      <c r="R245" t="b">
        <v>0</v>
      </c>
      <c r="S245">
        <v>1.1739999999999999</v>
      </c>
      <c r="T245" t="b">
        <v>0</v>
      </c>
      <c r="U245" t="b">
        <v>0</v>
      </c>
      <c r="V245" t="b">
        <v>0</v>
      </c>
      <c r="W245">
        <v>71.924999999999997</v>
      </c>
      <c r="X245">
        <v>13</v>
      </c>
      <c r="Y245">
        <v>0</v>
      </c>
      <c r="Z245">
        <v>2.6927218759999998</v>
      </c>
    </row>
    <row r="246" spans="1:26" x14ac:dyDescent="0.35">
      <c r="A246" t="s">
        <v>1511</v>
      </c>
      <c r="B246" t="s">
        <v>1511</v>
      </c>
      <c r="C246" t="s">
        <v>27</v>
      </c>
      <c r="D246" t="s">
        <v>27</v>
      </c>
      <c r="F246" t="s">
        <v>51</v>
      </c>
      <c r="I246" t="s">
        <v>1512</v>
      </c>
      <c r="J246" t="s">
        <v>30</v>
      </c>
      <c r="K246" t="s">
        <v>1513</v>
      </c>
      <c r="L246" t="s">
        <v>1514</v>
      </c>
      <c r="M246">
        <v>704</v>
      </c>
      <c r="N246" t="s">
        <v>1515</v>
      </c>
      <c r="O246" t="s">
        <v>1516</v>
      </c>
      <c r="P246">
        <v>6.96</v>
      </c>
      <c r="Q246">
        <v>19</v>
      </c>
      <c r="R246" t="b">
        <v>0</v>
      </c>
      <c r="S246">
        <v>0</v>
      </c>
      <c r="T246" t="b">
        <v>1</v>
      </c>
      <c r="U246" t="b">
        <v>0</v>
      </c>
      <c r="V246" t="b">
        <v>1</v>
      </c>
      <c r="W246">
        <v>80.875</v>
      </c>
      <c r="X246">
        <v>41</v>
      </c>
      <c r="Y246">
        <v>44</v>
      </c>
      <c r="Z246">
        <v>1.7450434770000001</v>
      </c>
    </row>
    <row r="247" spans="1:26" x14ac:dyDescent="0.35">
      <c r="A247" t="s">
        <v>1517</v>
      </c>
      <c r="B247" t="s">
        <v>1517</v>
      </c>
      <c r="C247" t="s">
        <v>27</v>
      </c>
      <c r="D247" t="s">
        <v>27</v>
      </c>
      <c r="F247" t="s">
        <v>51</v>
      </c>
      <c r="I247" t="s">
        <v>1518</v>
      </c>
      <c r="J247" t="s">
        <v>77</v>
      </c>
      <c r="K247" t="s">
        <v>1519</v>
      </c>
      <c r="L247" t="s">
        <v>1520</v>
      </c>
      <c r="M247">
        <v>92</v>
      </c>
      <c r="N247" t="s">
        <v>1521</v>
      </c>
      <c r="O247" t="s">
        <v>1522</v>
      </c>
      <c r="R247" t="b">
        <v>0</v>
      </c>
      <c r="T247" t="b">
        <v>0</v>
      </c>
      <c r="U247" t="b">
        <v>0</v>
      </c>
      <c r="V247" t="b">
        <v>0</v>
      </c>
      <c r="W247">
        <v>70.650000000000006</v>
      </c>
    </row>
    <row r="248" spans="1:26" x14ac:dyDescent="0.35">
      <c r="A248" t="s">
        <v>1523</v>
      </c>
      <c r="B248" t="s">
        <v>1523</v>
      </c>
      <c r="C248" t="s">
        <v>1524</v>
      </c>
      <c r="D248" t="s">
        <v>27</v>
      </c>
      <c r="F248" t="s">
        <v>51</v>
      </c>
      <c r="I248" t="s">
        <v>1525</v>
      </c>
      <c r="J248" t="s">
        <v>59</v>
      </c>
      <c r="K248" t="s">
        <v>1526</v>
      </c>
      <c r="L248" t="s">
        <v>1527</v>
      </c>
      <c r="M248">
        <v>850</v>
      </c>
      <c r="N248" t="s">
        <v>1528</v>
      </c>
      <c r="O248" t="s">
        <v>1529</v>
      </c>
      <c r="R248" t="b">
        <v>0</v>
      </c>
      <c r="T248" t="b">
        <v>0</v>
      </c>
      <c r="U248" t="b">
        <v>0</v>
      </c>
      <c r="V248" t="b">
        <v>0</v>
      </c>
      <c r="W248">
        <v>71.924999999999997</v>
      </c>
    </row>
    <row r="249" spans="1:26" x14ac:dyDescent="0.35">
      <c r="A249" t="s">
        <v>1530</v>
      </c>
      <c r="B249" t="s">
        <v>1530</v>
      </c>
      <c r="C249" t="s">
        <v>27</v>
      </c>
      <c r="D249" t="s">
        <v>27</v>
      </c>
      <c r="F249" t="s">
        <v>51</v>
      </c>
      <c r="I249" t="s">
        <v>1531</v>
      </c>
      <c r="J249" t="s">
        <v>518</v>
      </c>
      <c r="K249" t="s">
        <v>1532</v>
      </c>
      <c r="L249" t="s">
        <v>1533</v>
      </c>
      <c r="M249">
        <v>876</v>
      </c>
      <c r="N249" t="s">
        <v>1534</v>
      </c>
      <c r="O249" t="s">
        <v>1535</v>
      </c>
      <c r="R249" t="b">
        <v>0</v>
      </c>
      <c r="T249" t="b">
        <v>0</v>
      </c>
      <c r="U249" t="b">
        <v>0</v>
      </c>
      <c r="V249" t="b">
        <v>0</v>
      </c>
    </row>
    <row r="250" spans="1:26" x14ac:dyDescent="0.35">
      <c r="A250" t="s">
        <v>1536</v>
      </c>
      <c r="B250" t="s">
        <v>1536</v>
      </c>
      <c r="C250" t="s">
        <v>27</v>
      </c>
      <c r="D250" t="s">
        <v>27</v>
      </c>
      <c r="F250" t="s">
        <v>51</v>
      </c>
      <c r="I250" t="s">
        <v>1537</v>
      </c>
      <c r="J250" t="s">
        <v>1538</v>
      </c>
      <c r="K250" t="s">
        <v>1539</v>
      </c>
      <c r="L250" t="s">
        <v>1540</v>
      </c>
      <c r="M250">
        <v>732</v>
      </c>
      <c r="N250" t="s">
        <v>1541</v>
      </c>
      <c r="O250" t="s">
        <v>1542</v>
      </c>
      <c r="R250" t="b">
        <v>0</v>
      </c>
      <c r="T250" t="b">
        <v>0</v>
      </c>
      <c r="U250" t="b">
        <v>0</v>
      </c>
      <c r="V250" t="b">
        <v>0</v>
      </c>
      <c r="Z250">
        <v>-1</v>
      </c>
    </row>
    <row r="251" spans="1:26" x14ac:dyDescent="0.35">
      <c r="A251" t="s">
        <v>1543</v>
      </c>
      <c r="B251" t="s">
        <v>1543</v>
      </c>
      <c r="C251" t="s">
        <v>27</v>
      </c>
      <c r="D251" t="s">
        <v>27</v>
      </c>
      <c r="F251" t="s">
        <v>28</v>
      </c>
      <c r="I251" t="s">
        <v>1544</v>
      </c>
      <c r="J251" t="s">
        <v>30</v>
      </c>
      <c r="K251" t="s">
        <v>1545</v>
      </c>
      <c r="L251" t="s">
        <v>1546</v>
      </c>
      <c r="M251">
        <v>887</v>
      </c>
      <c r="N251" t="s">
        <v>1547</v>
      </c>
      <c r="O251" t="s">
        <v>1548</v>
      </c>
      <c r="Q251">
        <v>10</v>
      </c>
      <c r="R251" t="b">
        <v>0</v>
      </c>
      <c r="S251">
        <v>4.9509999999999996</v>
      </c>
      <c r="T251" t="b">
        <v>1</v>
      </c>
      <c r="U251" t="b">
        <v>0</v>
      </c>
      <c r="V251" t="b">
        <v>1</v>
      </c>
      <c r="X251">
        <v>16</v>
      </c>
      <c r="Y251">
        <v>0</v>
      </c>
      <c r="Z251">
        <v>3.3499414380000001</v>
      </c>
    </row>
    <row r="252" spans="1:26" x14ac:dyDescent="0.35">
      <c r="A252" t="s">
        <v>1549</v>
      </c>
      <c r="B252" t="s">
        <v>1549</v>
      </c>
      <c r="C252" t="s">
        <v>27</v>
      </c>
      <c r="D252" t="s">
        <v>27</v>
      </c>
      <c r="F252" t="s">
        <v>51</v>
      </c>
      <c r="I252" t="s">
        <v>1550</v>
      </c>
      <c r="J252" t="s">
        <v>30</v>
      </c>
      <c r="K252" t="s">
        <v>1551</v>
      </c>
      <c r="L252" t="s">
        <v>1552</v>
      </c>
      <c r="M252">
        <v>894</v>
      </c>
      <c r="N252" t="s">
        <v>1553</v>
      </c>
      <c r="O252" t="s">
        <v>1554</v>
      </c>
      <c r="P252">
        <v>5.7</v>
      </c>
      <c r="Q252">
        <v>54</v>
      </c>
      <c r="R252" t="b">
        <v>0</v>
      </c>
      <c r="S252">
        <v>0</v>
      </c>
      <c r="T252" t="b">
        <v>0</v>
      </c>
      <c r="U252" t="b">
        <v>0</v>
      </c>
      <c r="V252" t="b">
        <v>0</v>
      </c>
      <c r="X252">
        <v>37</v>
      </c>
      <c r="Y252">
        <v>19</v>
      </c>
      <c r="Z252">
        <v>1.8984279209999999</v>
      </c>
    </row>
    <row r="253" spans="1:26" x14ac:dyDescent="0.35">
      <c r="A253" t="s">
        <v>1555</v>
      </c>
      <c r="B253" t="s">
        <v>1555</v>
      </c>
      <c r="C253" t="s">
        <v>27</v>
      </c>
      <c r="D253" t="s">
        <v>27</v>
      </c>
      <c r="F253" t="s">
        <v>51</v>
      </c>
      <c r="I253" t="s">
        <v>1556</v>
      </c>
      <c r="J253" t="s">
        <v>30</v>
      </c>
      <c r="K253" t="s">
        <v>1557</v>
      </c>
      <c r="L253" t="s">
        <v>1558</v>
      </c>
      <c r="M253">
        <v>716</v>
      </c>
      <c r="N253" t="s">
        <v>1559</v>
      </c>
      <c r="O253" t="s">
        <v>1560</v>
      </c>
      <c r="P253">
        <v>5.52</v>
      </c>
      <c r="Q253">
        <v>27</v>
      </c>
      <c r="R253" t="b">
        <v>0</v>
      </c>
      <c r="S253">
        <v>0</v>
      </c>
      <c r="T253" t="b">
        <v>0</v>
      </c>
      <c r="U253" t="b">
        <v>0</v>
      </c>
      <c r="V253" t="b">
        <v>0</v>
      </c>
      <c r="X253">
        <v>24</v>
      </c>
      <c r="Y253">
        <v>59</v>
      </c>
      <c r="Z253">
        <v>2.300342831</v>
      </c>
    </row>
    <row r="254" spans="1:26" x14ac:dyDescent="0.35">
      <c r="A254" t="s">
        <v>1561</v>
      </c>
      <c r="B254" t="s">
        <v>1561</v>
      </c>
      <c r="K254" t="s">
        <v>1562</v>
      </c>
      <c r="L254" t="s">
        <v>1563</v>
      </c>
      <c r="Q254">
        <v>60</v>
      </c>
      <c r="R254" t="b">
        <v>0</v>
      </c>
      <c r="T254" t="b">
        <v>0</v>
      </c>
      <c r="U254" t="b">
        <v>0</v>
      </c>
      <c r="V254" t="b">
        <v>0</v>
      </c>
      <c r="Z254">
        <v>1.946414112</v>
      </c>
    </row>
  </sheetData>
  <autoFilter ref="A1:Z253" xr:uid="{00000000-0001-0000-0000-000000000000}"/>
  <pageMargins left="0.75" right="0.75" top="1" bottom="1" header="0.5" footer="0.5"/>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0AC28DC-DD0D-4DDC-9D07-7291E66FA4AA}">
  <sheetPr>
    <tabColor theme="1"/>
  </sheetPr>
  <dimension ref="A1:Q182"/>
  <sheetViews>
    <sheetView showGridLines="0" tabSelected="1" topLeftCell="A140" zoomScaleNormal="100" workbookViewId="0">
      <pane xSplit="1" topLeftCell="N1" activePane="topRight" state="frozen"/>
      <selection pane="topRight" activeCell="A150" sqref="A150"/>
    </sheetView>
  </sheetViews>
  <sheetFormatPr defaultColWidth="8.453125" defaultRowHeight="16" x14ac:dyDescent="0.45"/>
  <cols>
    <col min="1" max="1" width="60.81640625" style="30" customWidth="1"/>
    <col min="2" max="3" width="19.453125" style="30" customWidth="1"/>
    <col min="4" max="4" width="18.453125" style="30" bestFit="1" customWidth="1"/>
    <col min="5" max="5" width="30.453125" style="30" bestFit="1" customWidth="1"/>
    <col min="6" max="6" width="14" style="30" bestFit="1" customWidth="1"/>
    <col min="7" max="7" width="11.453125" style="30" bestFit="1" customWidth="1"/>
    <col min="8" max="8" width="24.453125" style="19" bestFit="1" customWidth="1"/>
    <col min="9" max="9" width="16.1796875" style="30" bestFit="1" customWidth="1"/>
    <col min="10" max="10" width="22.1796875" style="30" bestFit="1" customWidth="1"/>
    <col min="11" max="11" width="25.1796875" style="30" bestFit="1" customWidth="1"/>
    <col min="12" max="12" width="21.1796875" style="30" bestFit="1" customWidth="1"/>
    <col min="13" max="13" width="25.1796875" style="30" bestFit="1" customWidth="1"/>
    <col min="14" max="14" width="29" style="30" bestFit="1" customWidth="1"/>
    <col min="15" max="15" width="16.1796875" style="31" bestFit="1" customWidth="1"/>
    <col min="16" max="16" width="15" style="30" bestFit="1" customWidth="1"/>
    <col min="17" max="17" width="17.54296875" style="30" customWidth="1"/>
    <col min="18" max="16384" width="8.453125" style="30"/>
  </cols>
  <sheetData>
    <row r="1" spans="1:17" x14ac:dyDescent="0.45">
      <c r="A1" s="29" t="s">
        <v>0</v>
      </c>
      <c r="B1" s="29" t="s">
        <v>1617</v>
      </c>
      <c r="C1" s="29" t="s">
        <v>1662</v>
      </c>
      <c r="D1" s="29" t="s">
        <v>1618</v>
      </c>
      <c r="E1" s="29" t="s">
        <v>1619</v>
      </c>
      <c r="F1" s="29" t="s">
        <v>1668</v>
      </c>
      <c r="G1" s="29" t="s">
        <v>1620</v>
      </c>
      <c r="H1" s="12" t="s">
        <v>1621</v>
      </c>
      <c r="I1" s="29" t="s">
        <v>1622</v>
      </c>
      <c r="J1" s="29" t="s">
        <v>1623</v>
      </c>
      <c r="K1" s="29" t="s">
        <v>1624</v>
      </c>
      <c r="L1" s="29" t="s">
        <v>1625</v>
      </c>
      <c r="M1" s="29" t="s">
        <v>1626</v>
      </c>
      <c r="N1" s="29" t="s">
        <v>1627</v>
      </c>
      <c r="O1" s="33" t="s">
        <v>1628</v>
      </c>
      <c r="P1" s="29" t="s">
        <v>1604</v>
      </c>
      <c r="Q1" s="29" t="s">
        <v>1629</v>
      </c>
    </row>
    <row r="2" spans="1:17" x14ac:dyDescent="0.45">
      <c r="A2" s="30" t="s">
        <v>26</v>
      </c>
      <c r="B2" s="30" t="s">
        <v>31</v>
      </c>
      <c r="C2" s="30" t="s">
        <v>32</v>
      </c>
      <c r="D2" s="40" t="s">
        <v>1630</v>
      </c>
      <c r="E2" s="40">
        <v>17</v>
      </c>
      <c r="F2" s="40" t="b">
        <v>0</v>
      </c>
      <c r="G2" s="40" t="b">
        <v>1</v>
      </c>
      <c r="H2" s="40" t="s">
        <v>1602</v>
      </c>
      <c r="I2" s="40" t="b">
        <v>0</v>
      </c>
      <c r="J2" s="40">
        <v>6</v>
      </c>
      <c r="K2" s="40" t="s">
        <v>1630</v>
      </c>
      <c r="L2" s="40">
        <v>3.2290000000000001</v>
      </c>
      <c r="M2" s="40">
        <v>7.2619999999999996</v>
      </c>
      <c r="N2" s="40">
        <v>0</v>
      </c>
      <c r="O2" s="40">
        <v>4</v>
      </c>
      <c r="P2" s="40">
        <v>1</v>
      </c>
      <c r="Q2" s="31">
        <v>45874</v>
      </c>
    </row>
    <row r="3" spans="1:17" x14ac:dyDescent="0.45">
      <c r="A3" s="30" t="s">
        <v>35</v>
      </c>
      <c r="B3" s="30" t="s">
        <v>39</v>
      </c>
      <c r="C3" s="30" t="s">
        <v>40</v>
      </c>
      <c r="D3" s="40" t="s">
        <v>1630</v>
      </c>
      <c r="E3" s="40" t="s">
        <v>1630</v>
      </c>
      <c r="F3" s="40" t="b">
        <v>1</v>
      </c>
      <c r="G3" s="40" t="b">
        <v>0</v>
      </c>
      <c r="H3" s="40" t="s">
        <v>1602</v>
      </c>
      <c r="I3" s="40" t="b">
        <v>1</v>
      </c>
      <c r="J3" s="40" t="s">
        <v>1630</v>
      </c>
      <c r="K3" s="40" t="s">
        <v>1630</v>
      </c>
      <c r="L3" s="40" t="s">
        <v>1630</v>
      </c>
      <c r="M3" s="40" t="s">
        <v>1630</v>
      </c>
      <c r="N3" s="40" t="s">
        <v>1630</v>
      </c>
      <c r="O3" s="40">
        <v>4</v>
      </c>
      <c r="P3" s="40">
        <v>0</v>
      </c>
      <c r="Q3" s="31">
        <v>45874</v>
      </c>
    </row>
    <row r="4" spans="1:17" x14ac:dyDescent="0.45">
      <c r="A4" s="30" t="s">
        <v>43</v>
      </c>
      <c r="B4" s="30" t="s">
        <v>46</v>
      </c>
      <c r="C4" s="30" t="s">
        <v>47</v>
      </c>
      <c r="D4" s="40">
        <v>4.3499999999999996</v>
      </c>
      <c r="E4" s="40">
        <v>42</v>
      </c>
      <c r="F4" s="40" t="b">
        <v>0</v>
      </c>
      <c r="G4" s="40" t="b">
        <v>0</v>
      </c>
      <c r="H4" s="40" t="s">
        <v>1602</v>
      </c>
      <c r="I4" s="40" t="b">
        <v>0</v>
      </c>
      <c r="J4" s="40">
        <v>68</v>
      </c>
      <c r="K4" s="40">
        <v>53</v>
      </c>
      <c r="L4" s="40">
        <v>1.8120000000000001</v>
      </c>
      <c r="M4" s="40">
        <v>0</v>
      </c>
      <c r="N4" s="40">
        <v>57</v>
      </c>
      <c r="O4" s="40">
        <v>1</v>
      </c>
      <c r="P4" s="40">
        <v>0</v>
      </c>
      <c r="Q4" s="31">
        <v>45874</v>
      </c>
    </row>
    <row r="5" spans="1:17" x14ac:dyDescent="0.45">
      <c r="A5" s="30" t="s">
        <v>50</v>
      </c>
      <c r="B5" s="30" t="s">
        <v>53</v>
      </c>
      <c r="C5" s="30" t="s">
        <v>54</v>
      </c>
      <c r="D5" s="40">
        <v>6.92</v>
      </c>
      <c r="E5" s="40">
        <v>34</v>
      </c>
      <c r="F5" s="40" t="b">
        <v>0</v>
      </c>
      <c r="G5" s="40" t="b">
        <v>1</v>
      </c>
      <c r="H5" s="40" t="s">
        <v>1672</v>
      </c>
      <c r="I5" s="40" t="b">
        <v>0</v>
      </c>
      <c r="J5" s="40">
        <v>31</v>
      </c>
      <c r="K5" s="40">
        <v>77</v>
      </c>
      <c r="L5" s="40">
        <v>2.0419999999999998</v>
      </c>
      <c r="M5" s="40">
        <v>2.415</v>
      </c>
      <c r="N5" s="40">
        <v>15</v>
      </c>
      <c r="O5" s="40">
        <v>4</v>
      </c>
      <c r="P5" s="40">
        <v>0</v>
      </c>
      <c r="Q5" s="31">
        <v>45874</v>
      </c>
    </row>
    <row r="6" spans="1:17" x14ac:dyDescent="0.45">
      <c r="A6" s="30" t="s">
        <v>57</v>
      </c>
      <c r="B6" s="30" t="s">
        <v>60</v>
      </c>
      <c r="C6" s="30" t="s">
        <v>61</v>
      </c>
      <c r="D6" s="40" t="s">
        <v>1630</v>
      </c>
      <c r="E6" s="40" t="s">
        <v>1630</v>
      </c>
      <c r="F6" s="40" t="b">
        <v>0</v>
      </c>
      <c r="G6" s="40" t="b">
        <v>0</v>
      </c>
      <c r="H6" s="40" t="s">
        <v>1602</v>
      </c>
      <c r="I6" s="40" t="b">
        <v>0</v>
      </c>
      <c r="J6" s="40" t="s">
        <v>1630</v>
      </c>
      <c r="K6" s="40">
        <v>69</v>
      </c>
      <c r="L6" s="40" t="s">
        <v>1630</v>
      </c>
      <c r="M6" s="40" t="s">
        <v>1630</v>
      </c>
      <c r="N6" s="40" t="s">
        <v>1630</v>
      </c>
      <c r="O6" s="40">
        <v>3</v>
      </c>
      <c r="P6" s="40">
        <v>0</v>
      </c>
      <c r="Q6" s="31">
        <v>45874</v>
      </c>
    </row>
    <row r="7" spans="1:17" x14ac:dyDescent="0.45">
      <c r="A7" s="30" t="s">
        <v>64</v>
      </c>
      <c r="B7" s="30" t="s">
        <v>66</v>
      </c>
      <c r="C7" s="30" t="s">
        <v>67</v>
      </c>
      <c r="D7" s="40">
        <v>3.29</v>
      </c>
      <c r="E7" s="40" t="s">
        <v>1630</v>
      </c>
      <c r="F7" s="40" t="b">
        <v>0</v>
      </c>
      <c r="G7" s="40" t="b">
        <v>0</v>
      </c>
      <c r="H7" s="40" t="s">
        <v>1602</v>
      </c>
      <c r="I7" s="40" t="b">
        <v>0</v>
      </c>
      <c r="J7" s="40">
        <v>93</v>
      </c>
      <c r="K7" s="40">
        <v>54</v>
      </c>
      <c r="L7" s="40" t="s">
        <v>1630</v>
      </c>
      <c r="M7" s="40" t="s">
        <v>1630</v>
      </c>
      <c r="N7" s="40" t="s">
        <v>1630</v>
      </c>
      <c r="O7" s="40">
        <v>1</v>
      </c>
      <c r="P7" s="40">
        <v>0</v>
      </c>
      <c r="Q7" s="31">
        <v>45874</v>
      </c>
    </row>
    <row r="8" spans="1:17" x14ac:dyDescent="0.45">
      <c r="A8" s="30" t="s">
        <v>70</v>
      </c>
      <c r="B8" s="30" t="s">
        <v>72</v>
      </c>
      <c r="C8" s="30" t="s">
        <v>73</v>
      </c>
      <c r="D8" s="40">
        <v>6.71</v>
      </c>
      <c r="E8" s="40">
        <v>32</v>
      </c>
      <c r="F8" s="40" t="b">
        <v>0</v>
      </c>
      <c r="G8" s="40" t="b">
        <v>1</v>
      </c>
      <c r="H8" s="40" t="s">
        <v>1672</v>
      </c>
      <c r="I8" s="40" t="b">
        <v>0</v>
      </c>
      <c r="J8" s="40">
        <v>28</v>
      </c>
      <c r="K8" s="40">
        <v>75</v>
      </c>
      <c r="L8" s="40">
        <v>1.9870000000000001</v>
      </c>
      <c r="M8" s="40">
        <v>1.657</v>
      </c>
      <c r="N8" s="40">
        <v>26</v>
      </c>
      <c r="O8" s="40">
        <v>4</v>
      </c>
      <c r="P8" s="40">
        <v>0</v>
      </c>
      <c r="Q8" s="31">
        <v>45874</v>
      </c>
    </row>
    <row r="9" spans="1:17" x14ac:dyDescent="0.45">
      <c r="A9" s="30" t="s">
        <v>76</v>
      </c>
      <c r="B9" s="30" t="s">
        <v>78</v>
      </c>
      <c r="C9" s="30" t="s">
        <v>79</v>
      </c>
      <c r="D9" s="40" t="s">
        <v>1630</v>
      </c>
      <c r="E9" s="40" t="s">
        <v>1630</v>
      </c>
      <c r="F9" s="40" t="b">
        <v>0</v>
      </c>
      <c r="G9" s="40" t="b">
        <v>0</v>
      </c>
      <c r="H9" s="40" t="s">
        <v>1602</v>
      </c>
      <c r="I9" s="40" t="b">
        <v>0</v>
      </c>
      <c r="J9" s="40" t="s">
        <v>1630</v>
      </c>
      <c r="K9" s="40">
        <v>78</v>
      </c>
      <c r="L9" s="40" t="s">
        <v>1630</v>
      </c>
      <c r="M9" s="40" t="s">
        <v>1630</v>
      </c>
      <c r="N9" s="40" t="s">
        <v>1630</v>
      </c>
      <c r="O9" s="40">
        <v>3</v>
      </c>
      <c r="P9" s="40">
        <v>0</v>
      </c>
      <c r="Q9" s="31">
        <v>45874</v>
      </c>
    </row>
    <row r="10" spans="1:17" x14ac:dyDescent="0.45">
      <c r="A10" s="30" t="s">
        <v>82</v>
      </c>
      <c r="B10" s="30" t="s">
        <v>86</v>
      </c>
      <c r="C10" s="30" t="s">
        <v>87</v>
      </c>
      <c r="D10" s="40" t="s">
        <v>1630</v>
      </c>
      <c r="E10" s="40" t="s">
        <v>1630</v>
      </c>
      <c r="F10" s="40" t="b">
        <v>0</v>
      </c>
      <c r="G10" s="40" t="b">
        <v>0</v>
      </c>
      <c r="H10" s="40" t="s">
        <v>1602</v>
      </c>
      <c r="I10" s="40" t="b">
        <v>0</v>
      </c>
      <c r="J10" s="40" t="s">
        <v>1630</v>
      </c>
      <c r="K10" s="40" t="s">
        <v>1630</v>
      </c>
      <c r="L10" s="40" t="s">
        <v>1630</v>
      </c>
      <c r="M10" s="40" t="s">
        <v>1630</v>
      </c>
      <c r="N10" s="40" t="s">
        <v>1630</v>
      </c>
      <c r="O10" s="40">
        <v>4</v>
      </c>
      <c r="P10" s="40">
        <v>0</v>
      </c>
      <c r="Q10" s="31">
        <v>45874</v>
      </c>
    </row>
    <row r="11" spans="1:17" x14ac:dyDescent="0.45">
      <c r="A11" s="30" t="s">
        <v>90</v>
      </c>
      <c r="B11" s="30" t="s">
        <v>91</v>
      </c>
      <c r="C11" s="30" t="s">
        <v>92</v>
      </c>
      <c r="D11" s="40">
        <v>4.0999999999999996</v>
      </c>
      <c r="E11" s="40" t="s">
        <v>1630</v>
      </c>
      <c r="F11" s="40" t="b">
        <v>0</v>
      </c>
      <c r="G11" s="40" t="b">
        <v>0</v>
      </c>
      <c r="H11" s="40" t="s">
        <v>1602</v>
      </c>
      <c r="I11" s="40" t="b">
        <v>0</v>
      </c>
      <c r="J11" s="40">
        <v>83</v>
      </c>
      <c r="K11" s="40">
        <v>80</v>
      </c>
      <c r="L11" s="40" t="s">
        <v>1630</v>
      </c>
      <c r="M11" s="40" t="s">
        <v>1630</v>
      </c>
      <c r="N11" s="40" t="s">
        <v>1630</v>
      </c>
      <c r="O11" s="40">
        <v>2</v>
      </c>
      <c r="P11" s="40">
        <v>0</v>
      </c>
      <c r="Q11" s="31">
        <v>45874</v>
      </c>
    </row>
    <row r="12" spans="1:17" x14ac:dyDescent="0.45">
      <c r="A12" s="30" t="s">
        <v>95</v>
      </c>
      <c r="B12" s="30" t="s">
        <v>97</v>
      </c>
      <c r="C12" s="30" t="s">
        <v>98</v>
      </c>
      <c r="D12" s="40" t="s">
        <v>1630</v>
      </c>
      <c r="E12" s="40">
        <v>37</v>
      </c>
      <c r="F12" s="40" t="b">
        <v>0</v>
      </c>
      <c r="G12" s="40" t="b">
        <v>0</v>
      </c>
      <c r="H12" s="40" t="s">
        <v>1602</v>
      </c>
      <c r="I12" s="40" t="b">
        <v>1</v>
      </c>
      <c r="J12" s="40">
        <v>85</v>
      </c>
      <c r="K12" s="40">
        <v>51</v>
      </c>
      <c r="L12" s="40">
        <v>1.768</v>
      </c>
      <c r="M12" s="40">
        <v>0.80100000000000005</v>
      </c>
      <c r="N12" s="40">
        <v>51</v>
      </c>
      <c r="O12" s="40">
        <v>1</v>
      </c>
      <c r="P12" s="40">
        <v>0</v>
      </c>
      <c r="Q12" s="31">
        <v>45874</v>
      </c>
    </row>
    <row r="13" spans="1:17" x14ac:dyDescent="0.45">
      <c r="A13" s="30" t="s">
        <v>101</v>
      </c>
      <c r="B13" s="30" t="s">
        <v>103</v>
      </c>
      <c r="C13" s="30" t="s">
        <v>104</v>
      </c>
      <c r="D13" s="40">
        <v>4.3499999999999996</v>
      </c>
      <c r="E13" s="40">
        <v>47</v>
      </c>
      <c r="F13" s="40" t="b">
        <v>0</v>
      </c>
      <c r="G13" s="40" t="b">
        <v>0</v>
      </c>
      <c r="H13" s="40" t="s">
        <v>1602</v>
      </c>
      <c r="I13" s="40" t="b">
        <v>0</v>
      </c>
      <c r="J13" s="40">
        <v>54</v>
      </c>
      <c r="K13" s="40" t="s">
        <v>1630</v>
      </c>
      <c r="L13" s="40">
        <v>1.893</v>
      </c>
      <c r="M13" s="40">
        <v>0.72</v>
      </c>
      <c r="N13" s="40">
        <v>60</v>
      </c>
      <c r="O13" s="40">
        <v>1</v>
      </c>
      <c r="P13" s="40">
        <v>0</v>
      </c>
      <c r="Q13" s="31">
        <v>45874</v>
      </c>
    </row>
    <row r="14" spans="1:17" x14ac:dyDescent="0.45">
      <c r="A14" s="30" t="s">
        <v>107</v>
      </c>
      <c r="B14" s="30" t="s">
        <v>109</v>
      </c>
      <c r="C14" s="30" t="s">
        <v>110</v>
      </c>
      <c r="D14" s="40" t="s">
        <v>1630</v>
      </c>
      <c r="E14" s="40" t="s">
        <v>1630</v>
      </c>
      <c r="F14" s="40" t="b">
        <v>0</v>
      </c>
      <c r="G14" s="40" t="b">
        <v>0</v>
      </c>
      <c r="H14" s="40" t="s">
        <v>1602</v>
      </c>
      <c r="I14" s="40" t="b">
        <v>0</v>
      </c>
      <c r="J14" s="40" t="s">
        <v>1630</v>
      </c>
      <c r="K14" s="40">
        <v>67</v>
      </c>
      <c r="L14" s="40" t="s">
        <v>1630</v>
      </c>
      <c r="M14" s="40" t="s">
        <v>1630</v>
      </c>
      <c r="N14" s="40" t="s">
        <v>1630</v>
      </c>
      <c r="O14" s="40">
        <v>1</v>
      </c>
      <c r="P14" s="40">
        <v>0</v>
      </c>
      <c r="Q14" s="31">
        <v>45874</v>
      </c>
    </row>
    <row r="15" spans="1:17" x14ac:dyDescent="0.45">
      <c r="A15" s="30" t="s">
        <v>113</v>
      </c>
      <c r="B15" s="30" t="s">
        <v>116</v>
      </c>
      <c r="C15" s="30" t="s">
        <v>117</v>
      </c>
      <c r="D15" s="40">
        <v>4.04</v>
      </c>
      <c r="E15" s="40">
        <v>77</v>
      </c>
      <c r="F15" s="40" t="b">
        <v>0</v>
      </c>
      <c r="G15" s="40" t="b">
        <v>0</v>
      </c>
      <c r="H15" s="40" t="s">
        <v>1602</v>
      </c>
      <c r="I15" s="40" t="b">
        <v>1</v>
      </c>
      <c r="J15" s="40">
        <v>95</v>
      </c>
      <c r="K15" s="40">
        <v>59</v>
      </c>
      <c r="L15" s="40">
        <v>1.5049999999999999</v>
      </c>
      <c r="M15" s="40">
        <v>1.9730000000000001</v>
      </c>
      <c r="N15" s="40">
        <v>78</v>
      </c>
      <c r="O15" s="40">
        <v>1</v>
      </c>
      <c r="P15" s="40">
        <v>0</v>
      </c>
      <c r="Q15" s="31">
        <v>45874</v>
      </c>
    </row>
    <row r="16" spans="1:17" x14ac:dyDescent="0.45">
      <c r="A16" s="30" t="s">
        <v>120</v>
      </c>
      <c r="B16" s="30" t="s">
        <v>122</v>
      </c>
      <c r="C16" s="30" t="s">
        <v>123</v>
      </c>
      <c r="D16" s="40">
        <v>4.3499999999999996</v>
      </c>
      <c r="E16" s="40">
        <v>67</v>
      </c>
      <c r="F16" s="40" t="b">
        <v>1</v>
      </c>
      <c r="G16" s="40" t="b">
        <v>0</v>
      </c>
      <c r="H16" s="40" t="s">
        <v>1602</v>
      </c>
      <c r="I16" s="40" t="b">
        <v>1</v>
      </c>
      <c r="J16" s="40">
        <v>93</v>
      </c>
      <c r="K16" s="40">
        <v>60</v>
      </c>
      <c r="L16" s="40">
        <v>1.294</v>
      </c>
      <c r="M16" s="40">
        <v>0.58199999999999996</v>
      </c>
      <c r="N16" s="40" t="s">
        <v>1630</v>
      </c>
      <c r="O16" s="40">
        <v>1</v>
      </c>
      <c r="P16" s="40">
        <v>0</v>
      </c>
      <c r="Q16" s="31">
        <v>45874</v>
      </c>
    </row>
    <row r="17" spans="1:17" x14ac:dyDescent="0.45">
      <c r="A17" s="30" t="s">
        <v>126</v>
      </c>
      <c r="B17" s="30" t="s">
        <v>128</v>
      </c>
      <c r="C17" s="30" t="s">
        <v>129</v>
      </c>
      <c r="D17" s="40">
        <v>5.4</v>
      </c>
      <c r="E17" s="40">
        <v>22</v>
      </c>
      <c r="F17" s="40" t="b">
        <v>0</v>
      </c>
      <c r="G17" s="40" t="b">
        <v>0</v>
      </c>
      <c r="H17" s="40" t="s">
        <v>1602</v>
      </c>
      <c r="I17" s="40" t="b">
        <v>0</v>
      </c>
      <c r="J17" s="40">
        <v>7</v>
      </c>
      <c r="K17" s="40" t="s">
        <v>1630</v>
      </c>
      <c r="L17" s="40">
        <v>2.0670000000000002</v>
      </c>
      <c r="M17" s="40">
        <v>0.23300000000000001</v>
      </c>
      <c r="N17" s="40">
        <v>67</v>
      </c>
      <c r="O17" s="40">
        <v>4</v>
      </c>
      <c r="P17" s="40">
        <v>0</v>
      </c>
      <c r="Q17" s="31">
        <v>45874</v>
      </c>
    </row>
    <row r="18" spans="1:17" x14ac:dyDescent="0.45">
      <c r="A18" s="30" t="s">
        <v>132</v>
      </c>
      <c r="B18" s="30" t="s">
        <v>135</v>
      </c>
      <c r="C18" s="30" t="s">
        <v>136</v>
      </c>
      <c r="D18" s="40">
        <v>5.21</v>
      </c>
      <c r="E18" s="40">
        <v>65</v>
      </c>
      <c r="F18" s="40" t="b">
        <v>0</v>
      </c>
      <c r="G18" s="40" t="b">
        <v>0</v>
      </c>
      <c r="H18" s="40" t="s">
        <v>1602</v>
      </c>
      <c r="I18" s="40" t="b">
        <v>0</v>
      </c>
      <c r="J18" s="40">
        <v>90</v>
      </c>
      <c r="K18" s="40">
        <v>75</v>
      </c>
      <c r="L18" s="40" t="s">
        <v>1630</v>
      </c>
      <c r="M18" s="40" t="s">
        <v>1630</v>
      </c>
      <c r="N18" s="40" t="s">
        <v>1630</v>
      </c>
      <c r="O18" s="40">
        <v>1</v>
      </c>
      <c r="P18" s="40">
        <v>0</v>
      </c>
      <c r="Q18" s="31">
        <v>45874</v>
      </c>
    </row>
    <row r="19" spans="1:17" x14ac:dyDescent="0.45">
      <c r="A19" s="30" t="s">
        <v>139</v>
      </c>
      <c r="B19" s="30" t="s">
        <v>141</v>
      </c>
      <c r="C19" s="30" t="s">
        <v>142</v>
      </c>
      <c r="D19" s="40">
        <v>5.17</v>
      </c>
      <c r="E19" s="40">
        <v>53</v>
      </c>
      <c r="F19" s="40" t="b">
        <v>0</v>
      </c>
      <c r="G19" s="40" t="b">
        <v>0</v>
      </c>
      <c r="H19" s="40" t="s">
        <v>1602</v>
      </c>
      <c r="I19" s="40" t="b">
        <v>0</v>
      </c>
      <c r="J19" s="40">
        <v>12</v>
      </c>
      <c r="K19" s="40">
        <v>69</v>
      </c>
      <c r="L19" s="40">
        <v>2.0990000000000002</v>
      </c>
      <c r="M19" s="40">
        <v>5.8999999999999997E-2</v>
      </c>
      <c r="N19" s="40" t="s">
        <v>1630</v>
      </c>
      <c r="O19" s="40">
        <v>1</v>
      </c>
      <c r="P19" s="40">
        <v>0</v>
      </c>
      <c r="Q19" s="31">
        <v>45874</v>
      </c>
    </row>
    <row r="20" spans="1:17" x14ac:dyDescent="0.45">
      <c r="A20" s="30" t="s">
        <v>145</v>
      </c>
      <c r="B20" s="30" t="s">
        <v>147</v>
      </c>
      <c r="C20" s="30" t="s">
        <v>148</v>
      </c>
      <c r="D20" s="40">
        <v>5.62</v>
      </c>
      <c r="E20" s="40">
        <v>23</v>
      </c>
      <c r="F20" s="40" t="b">
        <v>0</v>
      </c>
      <c r="G20" s="40" t="b">
        <v>0</v>
      </c>
      <c r="H20" s="40" t="s">
        <v>1602</v>
      </c>
      <c r="I20" s="40" t="b">
        <v>0</v>
      </c>
      <c r="J20" s="40">
        <v>45</v>
      </c>
      <c r="K20" s="40">
        <v>74</v>
      </c>
      <c r="L20" s="40">
        <v>2.3180000000000001</v>
      </c>
      <c r="M20" s="40">
        <v>3.03</v>
      </c>
      <c r="N20" s="40">
        <v>37</v>
      </c>
      <c r="O20" s="40">
        <v>4</v>
      </c>
      <c r="P20" s="40">
        <v>0</v>
      </c>
      <c r="Q20" s="31">
        <v>45874</v>
      </c>
    </row>
    <row r="21" spans="1:17" x14ac:dyDescent="0.45">
      <c r="A21" s="30" t="s">
        <v>151</v>
      </c>
      <c r="B21" s="30" t="s">
        <v>152</v>
      </c>
      <c r="C21" s="30" t="s">
        <v>153</v>
      </c>
      <c r="D21" s="40">
        <v>4.58</v>
      </c>
      <c r="E21" s="40">
        <v>68</v>
      </c>
      <c r="F21" s="40" t="b">
        <v>0</v>
      </c>
      <c r="G21" s="40" t="b">
        <v>0</v>
      </c>
      <c r="H21" s="40" t="s">
        <v>1602</v>
      </c>
      <c r="I21" s="40" t="b">
        <v>0</v>
      </c>
      <c r="J21" s="40">
        <v>94</v>
      </c>
      <c r="K21" s="40">
        <v>73</v>
      </c>
      <c r="L21" s="40" t="s">
        <v>1630</v>
      </c>
      <c r="M21" s="40" t="s">
        <v>1630</v>
      </c>
      <c r="N21" s="40" t="s">
        <v>1630</v>
      </c>
      <c r="O21" s="40">
        <v>1</v>
      </c>
      <c r="P21" s="40">
        <v>0</v>
      </c>
      <c r="Q21" s="31">
        <v>45874</v>
      </c>
    </row>
    <row r="22" spans="1:17" x14ac:dyDescent="0.45">
      <c r="A22" s="30" t="s">
        <v>156</v>
      </c>
      <c r="B22" s="30" t="s">
        <v>158</v>
      </c>
      <c r="C22" s="30" t="s">
        <v>159</v>
      </c>
      <c r="D22" s="40">
        <v>5.67</v>
      </c>
      <c r="E22" s="40">
        <v>33</v>
      </c>
      <c r="F22" s="40" t="b">
        <v>0</v>
      </c>
      <c r="G22" s="40" t="b">
        <v>0</v>
      </c>
      <c r="H22" s="40" t="s">
        <v>1602</v>
      </c>
      <c r="I22" s="40" t="b">
        <v>0</v>
      </c>
      <c r="J22" s="40">
        <v>7</v>
      </c>
      <c r="K22" s="40" t="s">
        <v>1630</v>
      </c>
      <c r="L22" s="40">
        <v>2.2669999999999999</v>
      </c>
      <c r="M22" s="40">
        <v>0.23300000000000001</v>
      </c>
      <c r="N22" s="40" t="s">
        <v>1630</v>
      </c>
      <c r="O22" s="40">
        <v>4</v>
      </c>
      <c r="P22" s="40">
        <v>1</v>
      </c>
      <c r="Q22" s="31">
        <v>45874</v>
      </c>
    </row>
    <row r="23" spans="1:17" x14ac:dyDescent="0.45">
      <c r="A23" s="30" t="s">
        <v>162</v>
      </c>
      <c r="B23" s="30" t="s">
        <v>164</v>
      </c>
      <c r="C23" s="30" t="s">
        <v>165</v>
      </c>
      <c r="D23" s="40">
        <v>4.4800000000000004</v>
      </c>
      <c r="E23" s="40">
        <v>69</v>
      </c>
      <c r="F23" s="40" t="b">
        <v>1</v>
      </c>
      <c r="G23" s="40" t="b">
        <v>0</v>
      </c>
      <c r="H23" s="40" t="s">
        <v>1602</v>
      </c>
      <c r="I23" s="40" t="b">
        <v>1</v>
      </c>
      <c r="J23" s="40">
        <v>96</v>
      </c>
      <c r="K23" s="40">
        <v>53</v>
      </c>
      <c r="L23" s="40">
        <v>1.492</v>
      </c>
      <c r="M23" s="40">
        <v>1.347</v>
      </c>
      <c r="N23" s="40" t="s">
        <v>1630</v>
      </c>
      <c r="O23" s="40">
        <v>1</v>
      </c>
      <c r="P23" s="40">
        <v>0</v>
      </c>
      <c r="Q23" s="31">
        <v>45874</v>
      </c>
    </row>
    <row r="24" spans="1:17" x14ac:dyDescent="0.45">
      <c r="A24" s="30" t="s">
        <v>168</v>
      </c>
      <c r="B24" s="30" t="s">
        <v>169</v>
      </c>
      <c r="C24" s="30" t="s">
        <v>170</v>
      </c>
      <c r="D24" s="40" t="s">
        <v>1630</v>
      </c>
      <c r="E24" s="40" t="s">
        <v>1630</v>
      </c>
      <c r="F24" s="40" t="b">
        <v>0</v>
      </c>
      <c r="G24" s="40" t="b">
        <v>0</v>
      </c>
      <c r="H24" s="40" t="s">
        <v>1602</v>
      </c>
      <c r="I24" s="40" t="b">
        <v>0</v>
      </c>
      <c r="J24" s="40">
        <v>88</v>
      </c>
      <c r="K24" s="40">
        <v>68</v>
      </c>
      <c r="L24" s="40" t="s">
        <v>1630</v>
      </c>
      <c r="M24" s="40" t="s">
        <v>1630</v>
      </c>
      <c r="N24" s="40" t="s">
        <v>1630</v>
      </c>
      <c r="O24" s="40">
        <v>2</v>
      </c>
      <c r="P24" s="40">
        <v>0</v>
      </c>
      <c r="Q24" s="31">
        <v>45874</v>
      </c>
    </row>
    <row r="25" spans="1:17" x14ac:dyDescent="0.45">
      <c r="A25" s="30" t="s">
        <v>173</v>
      </c>
      <c r="B25" s="30" t="s">
        <v>175</v>
      </c>
      <c r="C25" s="30" t="s">
        <v>176</v>
      </c>
      <c r="D25" s="40">
        <v>6.44</v>
      </c>
      <c r="E25" s="40">
        <v>45</v>
      </c>
      <c r="F25" s="40" t="b">
        <v>0</v>
      </c>
      <c r="G25" s="40" t="b">
        <v>0</v>
      </c>
      <c r="H25" s="40" t="s">
        <v>1602</v>
      </c>
      <c r="I25" s="40" t="b">
        <v>0</v>
      </c>
      <c r="J25" s="40">
        <v>60</v>
      </c>
      <c r="K25" s="40" t="s">
        <v>1630</v>
      </c>
      <c r="L25" s="40">
        <v>2.2109999999999999</v>
      </c>
      <c r="M25" s="40">
        <v>4.8019999999999996</v>
      </c>
      <c r="N25" s="40">
        <v>79</v>
      </c>
      <c r="O25" s="40">
        <v>4</v>
      </c>
      <c r="P25" s="40">
        <v>0</v>
      </c>
      <c r="Q25" s="31">
        <v>45874</v>
      </c>
    </row>
    <row r="26" spans="1:17" x14ac:dyDescent="0.45">
      <c r="A26" s="30" t="s">
        <v>179</v>
      </c>
      <c r="B26" s="30" t="s">
        <v>180</v>
      </c>
      <c r="C26" s="30" t="s">
        <v>181</v>
      </c>
      <c r="D26" s="40" t="s">
        <v>1630</v>
      </c>
      <c r="E26" s="40" t="s">
        <v>1630</v>
      </c>
      <c r="F26" s="40" t="b">
        <v>0</v>
      </c>
      <c r="G26" s="40" t="b">
        <v>0</v>
      </c>
      <c r="H26" s="40" t="s">
        <v>1602</v>
      </c>
      <c r="I26" s="40" t="b">
        <v>0</v>
      </c>
      <c r="J26" s="40" t="s">
        <v>1630</v>
      </c>
      <c r="K26" s="40">
        <v>71</v>
      </c>
      <c r="L26" s="40" t="s">
        <v>1630</v>
      </c>
      <c r="M26" s="40" t="s">
        <v>1630</v>
      </c>
      <c r="N26" s="40" t="s">
        <v>1630</v>
      </c>
      <c r="O26" s="40">
        <v>1</v>
      </c>
      <c r="P26" s="40">
        <v>0</v>
      </c>
      <c r="Q26" s="31">
        <v>45874</v>
      </c>
    </row>
    <row r="27" spans="1:17" x14ac:dyDescent="0.45">
      <c r="A27" s="30" t="s">
        <v>184</v>
      </c>
      <c r="B27" s="30" t="s">
        <v>186</v>
      </c>
      <c r="C27" s="30" t="s">
        <v>187</v>
      </c>
      <c r="D27" s="40">
        <v>5.51</v>
      </c>
      <c r="E27" s="40">
        <v>72</v>
      </c>
      <c r="F27" s="40" t="b">
        <v>0</v>
      </c>
      <c r="G27" s="40" t="b">
        <v>0</v>
      </c>
      <c r="H27" s="40" t="s">
        <v>1602</v>
      </c>
      <c r="I27" s="40" t="b">
        <v>0</v>
      </c>
      <c r="J27" s="40">
        <v>68</v>
      </c>
      <c r="K27" s="40" t="s">
        <v>1630</v>
      </c>
      <c r="L27" s="40">
        <v>1.536</v>
      </c>
      <c r="M27" s="40">
        <v>0</v>
      </c>
      <c r="N27" s="40" t="s">
        <v>1630</v>
      </c>
      <c r="O27" s="40">
        <v>4</v>
      </c>
      <c r="P27" s="40">
        <v>0</v>
      </c>
      <c r="Q27" s="31">
        <v>45874</v>
      </c>
    </row>
    <row r="28" spans="1:17" x14ac:dyDescent="0.45">
      <c r="A28" s="30" t="s">
        <v>190</v>
      </c>
      <c r="B28" s="30" t="s">
        <v>193</v>
      </c>
      <c r="C28" s="30" t="s">
        <v>194</v>
      </c>
      <c r="D28" s="40">
        <v>5.44</v>
      </c>
      <c r="E28" s="40">
        <v>28</v>
      </c>
      <c r="F28" s="40" t="b">
        <v>0</v>
      </c>
      <c r="G28" s="40" t="b">
        <v>0</v>
      </c>
      <c r="H28" s="40" t="s">
        <v>1602</v>
      </c>
      <c r="I28" s="40" t="b">
        <v>0</v>
      </c>
      <c r="J28" s="40">
        <v>65</v>
      </c>
      <c r="K28" s="40">
        <v>77</v>
      </c>
      <c r="L28" s="40">
        <v>2.0049999999999999</v>
      </c>
      <c r="M28" s="40">
        <v>0</v>
      </c>
      <c r="N28" s="40">
        <v>11</v>
      </c>
      <c r="O28" s="40">
        <v>4</v>
      </c>
      <c r="P28" s="40">
        <v>0</v>
      </c>
      <c r="Q28" s="31">
        <v>45874</v>
      </c>
    </row>
    <row r="29" spans="1:17" x14ac:dyDescent="0.45">
      <c r="A29" s="30" t="s">
        <v>197</v>
      </c>
      <c r="B29" s="30" t="s">
        <v>199</v>
      </c>
      <c r="C29" s="30" t="s">
        <v>200</v>
      </c>
      <c r="D29" s="40" t="s">
        <v>1630</v>
      </c>
      <c r="E29" s="40" t="s">
        <v>1630</v>
      </c>
      <c r="F29" s="40" t="b">
        <v>0</v>
      </c>
      <c r="G29" s="40" t="b">
        <v>0</v>
      </c>
      <c r="H29" s="40" t="s">
        <v>1602</v>
      </c>
      <c r="I29" s="40" t="b">
        <v>0</v>
      </c>
      <c r="J29" s="40" t="s">
        <v>1630</v>
      </c>
      <c r="K29" s="40" t="s">
        <v>1630</v>
      </c>
      <c r="L29" s="40" t="s">
        <v>1630</v>
      </c>
      <c r="M29" s="40" t="s">
        <v>1630</v>
      </c>
      <c r="N29" s="40" t="s">
        <v>1630</v>
      </c>
      <c r="O29" s="40">
        <v>4</v>
      </c>
      <c r="P29" s="40">
        <v>0</v>
      </c>
      <c r="Q29" s="31">
        <v>45874</v>
      </c>
    </row>
    <row r="30" spans="1:17" x14ac:dyDescent="0.45">
      <c r="A30" s="30" t="s">
        <v>203</v>
      </c>
      <c r="B30" s="30" t="s">
        <v>204</v>
      </c>
      <c r="C30" s="30" t="s">
        <v>205</v>
      </c>
      <c r="D30" s="40" t="s">
        <v>1630</v>
      </c>
      <c r="E30" s="40">
        <v>33</v>
      </c>
      <c r="F30" s="40" t="b">
        <v>0</v>
      </c>
      <c r="G30" s="40" t="b">
        <v>0</v>
      </c>
      <c r="H30" s="40" t="s">
        <v>1602</v>
      </c>
      <c r="I30" s="40" t="b">
        <v>0</v>
      </c>
      <c r="J30" s="40">
        <v>52</v>
      </c>
      <c r="K30" s="40" t="s">
        <v>1630</v>
      </c>
      <c r="L30" s="40">
        <v>1.895</v>
      </c>
      <c r="M30" s="40">
        <v>1.218</v>
      </c>
      <c r="N30" s="40">
        <v>27</v>
      </c>
      <c r="O30" s="40">
        <v>1</v>
      </c>
      <c r="P30" s="40">
        <v>1</v>
      </c>
      <c r="Q30" s="31">
        <v>45874</v>
      </c>
    </row>
    <row r="31" spans="1:17" x14ac:dyDescent="0.45">
      <c r="A31" s="30" t="s">
        <v>208</v>
      </c>
      <c r="B31" s="30" t="s">
        <v>210</v>
      </c>
      <c r="C31" s="30" t="s">
        <v>211</v>
      </c>
      <c r="D31" s="40">
        <v>4.3600000000000003</v>
      </c>
      <c r="E31" s="40">
        <v>57</v>
      </c>
      <c r="F31" s="40" t="b">
        <v>0</v>
      </c>
      <c r="G31" s="40" t="b">
        <v>0</v>
      </c>
      <c r="H31" s="40" t="s">
        <v>1602</v>
      </c>
      <c r="I31" s="40" t="b">
        <v>0</v>
      </c>
      <c r="J31" s="40">
        <v>75</v>
      </c>
      <c r="K31" s="40">
        <v>56</v>
      </c>
      <c r="L31" s="40">
        <v>1.7430000000000001</v>
      </c>
      <c r="M31" s="40">
        <v>0</v>
      </c>
      <c r="N31" s="40">
        <v>39</v>
      </c>
      <c r="O31" s="40">
        <v>1</v>
      </c>
      <c r="P31" s="40">
        <v>0</v>
      </c>
      <c r="Q31" s="31">
        <v>45874</v>
      </c>
    </row>
    <row r="32" spans="1:17" x14ac:dyDescent="0.45">
      <c r="A32" s="30" t="s">
        <v>214</v>
      </c>
      <c r="B32" s="30" t="s">
        <v>216</v>
      </c>
      <c r="C32" s="30" t="s">
        <v>217</v>
      </c>
      <c r="D32" s="40" t="s">
        <v>1630</v>
      </c>
      <c r="E32" s="40" t="s">
        <v>1630</v>
      </c>
      <c r="F32" s="40" t="b">
        <v>0</v>
      </c>
      <c r="G32" s="40" t="b">
        <v>0</v>
      </c>
      <c r="H32" s="40" t="s">
        <v>1602</v>
      </c>
      <c r="I32" s="40" t="b">
        <v>0</v>
      </c>
      <c r="J32" s="40" t="s">
        <v>1630</v>
      </c>
      <c r="K32" s="40" t="s">
        <v>1630</v>
      </c>
      <c r="L32" s="40" t="s">
        <v>1630</v>
      </c>
      <c r="M32" s="40" t="s">
        <v>1630</v>
      </c>
      <c r="N32" s="40" t="s">
        <v>1630</v>
      </c>
      <c r="O32" s="40">
        <v>4</v>
      </c>
      <c r="P32" s="40">
        <v>0</v>
      </c>
      <c r="Q32" s="31">
        <v>45874</v>
      </c>
    </row>
    <row r="33" spans="1:17" x14ac:dyDescent="0.45">
      <c r="A33" s="30" t="s">
        <v>220</v>
      </c>
      <c r="B33" s="30" t="s">
        <v>222</v>
      </c>
      <c r="C33" s="30" t="s">
        <v>223</v>
      </c>
      <c r="D33" s="40">
        <v>5.36</v>
      </c>
      <c r="E33" s="40">
        <v>34</v>
      </c>
      <c r="F33" s="40" t="b">
        <v>0</v>
      </c>
      <c r="G33" s="40" t="b">
        <v>0</v>
      </c>
      <c r="H33" s="40" t="s">
        <v>1602</v>
      </c>
      <c r="I33" s="40" t="b">
        <v>1</v>
      </c>
      <c r="J33" s="40">
        <v>72</v>
      </c>
      <c r="K33" s="40">
        <v>50</v>
      </c>
      <c r="L33" s="40">
        <v>2.472</v>
      </c>
      <c r="M33" s="40">
        <v>1.43</v>
      </c>
      <c r="N33" s="40">
        <v>80</v>
      </c>
      <c r="O33" s="40">
        <v>1</v>
      </c>
      <c r="P33" s="40">
        <v>0</v>
      </c>
      <c r="Q33" s="31">
        <v>45874</v>
      </c>
    </row>
    <row r="34" spans="1:17" x14ac:dyDescent="0.45">
      <c r="A34" s="30" t="s">
        <v>226</v>
      </c>
      <c r="B34" s="30" t="s">
        <v>229</v>
      </c>
      <c r="C34" s="30" t="s">
        <v>230</v>
      </c>
      <c r="D34" s="40" t="s">
        <v>1630</v>
      </c>
      <c r="E34" s="40" t="s">
        <v>1630</v>
      </c>
      <c r="F34" s="40" t="b">
        <v>0</v>
      </c>
      <c r="G34" s="40" t="b">
        <v>0</v>
      </c>
      <c r="H34" s="40" t="s">
        <v>1602</v>
      </c>
      <c r="I34" s="40" t="b">
        <v>0</v>
      </c>
      <c r="J34" s="40" t="s">
        <v>1630</v>
      </c>
      <c r="K34" s="40" t="s">
        <v>1630</v>
      </c>
      <c r="L34" s="40" t="s">
        <v>1630</v>
      </c>
      <c r="M34" s="40" t="s">
        <v>1630</v>
      </c>
      <c r="N34" s="40" t="s">
        <v>1630</v>
      </c>
      <c r="O34" s="40">
        <v>4</v>
      </c>
      <c r="P34" s="40">
        <v>0</v>
      </c>
      <c r="Q34" s="31">
        <v>45874</v>
      </c>
    </row>
    <row r="35" spans="1:17" x14ac:dyDescent="0.45">
      <c r="A35" s="30" t="s">
        <v>233</v>
      </c>
      <c r="B35" s="30" t="s">
        <v>1519</v>
      </c>
      <c r="C35" s="30" t="s">
        <v>1520</v>
      </c>
      <c r="D35" s="40" t="s">
        <v>1630</v>
      </c>
      <c r="E35" s="40" t="s">
        <v>1630</v>
      </c>
      <c r="F35" s="40" t="b">
        <v>0</v>
      </c>
      <c r="G35" s="40" t="b">
        <v>0</v>
      </c>
      <c r="H35" s="40" t="s">
        <v>1602</v>
      </c>
      <c r="I35" s="40" t="b">
        <v>0</v>
      </c>
      <c r="J35" s="40" t="s">
        <v>1630</v>
      </c>
      <c r="K35" s="40">
        <v>72</v>
      </c>
      <c r="L35" s="40" t="s">
        <v>1630</v>
      </c>
      <c r="M35" s="40" t="s">
        <v>1630</v>
      </c>
      <c r="N35" s="40" t="s">
        <v>1630</v>
      </c>
      <c r="O35" s="40">
        <v>2</v>
      </c>
      <c r="P35" s="40">
        <v>0</v>
      </c>
      <c r="Q35" s="31">
        <v>45874</v>
      </c>
    </row>
    <row r="36" spans="1:17" x14ac:dyDescent="0.45">
      <c r="A36" s="30" t="s">
        <v>235</v>
      </c>
      <c r="B36" s="30" t="s">
        <v>239</v>
      </c>
      <c r="C36" s="30" t="s">
        <v>240</v>
      </c>
      <c r="D36" s="40">
        <v>4.3</v>
      </c>
      <c r="E36" s="40" t="s">
        <v>1630</v>
      </c>
      <c r="F36" s="40" t="b">
        <v>0</v>
      </c>
      <c r="G36" s="40" t="b">
        <v>0</v>
      </c>
      <c r="H36" s="40" t="s">
        <v>1602</v>
      </c>
      <c r="I36" s="40" t="b">
        <v>0</v>
      </c>
      <c r="J36" s="40">
        <v>27</v>
      </c>
      <c r="K36" s="40">
        <v>72</v>
      </c>
      <c r="L36" s="40" t="s">
        <v>1630</v>
      </c>
      <c r="M36" s="40" t="s">
        <v>1630</v>
      </c>
      <c r="N36" s="40" t="s">
        <v>1630</v>
      </c>
      <c r="O36" s="40">
        <v>2</v>
      </c>
      <c r="P36" s="40">
        <v>0</v>
      </c>
      <c r="Q36" s="31">
        <v>45874</v>
      </c>
    </row>
    <row r="37" spans="1:17" x14ac:dyDescent="0.45">
      <c r="A37" s="30" t="s">
        <v>243</v>
      </c>
      <c r="B37" s="30" t="s">
        <v>245</v>
      </c>
      <c r="C37" s="30" t="s">
        <v>246</v>
      </c>
      <c r="D37" s="40">
        <v>4.99</v>
      </c>
      <c r="E37" s="40">
        <v>43</v>
      </c>
      <c r="F37" s="40" t="b">
        <v>1</v>
      </c>
      <c r="G37" s="40" t="b">
        <v>0</v>
      </c>
      <c r="H37" s="40" t="s">
        <v>1672</v>
      </c>
      <c r="I37" s="40" t="b">
        <v>0</v>
      </c>
      <c r="J37" s="40">
        <v>77</v>
      </c>
      <c r="K37" s="40">
        <v>50</v>
      </c>
      <c r="L37" s="40">
        <v>1.61</v>
      </c>
      <c r="M37" s="40">
        <v>0</v>
      </c>
      <c r="N37" s="40">
        <v>79</v>
      </c>
      <c r="O37" s="40">
        <v>1</v>
      </c>
      <c r="P37" s="40">
        <v>0</v>
      </c>
      <c r="Q37" s="31">
        <v>45874</v>
      </c>
    </row>
    <row r="38" spans="1:17" x14ac:dyDescent="0.45">
      <c r="A38" s="30" t="s">
        <v>249</v>
      </c>
      <c r="B38" s="30" t="s">
        <v>250</v>
      </c>
      <c r="C38" s="30" t="s">
        <v>251</v>
      </c>
      <c r="D38" s="40">
        <v>6.48</v>
      </c>
      <c r="E38" s="40">
        <v>41</v>
      </c>
      <c r="F38" s="40" t="b">
        <v>0</v>
      </c>
      <c r="G38" s="40" t="b">
        <v>1</v>
      </c>
      <c r="H38" s="40" t="s">
        <v>1672</v>
      </c>
      <c r="I38" s="40" t="b">
        <v>0</v>
      </c>
      <c r="J38" s="40">
        <v>25</v>
      </c>
      <c r="K38" s="40" t="s">
        <v>1630</v>
      </c>
      <c r="L38" s="40">
        <v>3.016</v>
      </c>
      <c r="M38" s="40">
        <v>8.5809999999999995</v>
      </c>
      <c r="N38" s="40">
        <v>30</v>
      </c>
      <c r="O38" s="40">
        <v>4</v>
      </c>
      <c r="P38" s="40">
        <v>0</v>
      </c>
      <c r="Q38" s="31">
        <v>45874</v>
      </c>
    </row>
    <row r="39" spans="1:17" x14ac:dyDescent="0.45">
      <c r="A39" s="30" t="s">
        <v>254</v>
      </c>
      <c r="B39" s="30" t="s">
        <v>258</v>
      </c>
      <c r="C39" s="30" t="s">
        <v>259</v>
      </c>
      <c r="D39" s="40">
        <v>8.17</v>
      </c>
      <c r="E39" s="40">
        <v>16</v>
      </c>
      <c r="F39" s="40" t="b">
        <v>0</v>
      </c>
      <c r="G39" s="40" t="b">
        <v>1</v>
      </c>
      <c r="H39" s="40" t="s">
        <v>1673</v>
      </c>
      <c r="I39" s="40" t="b">
        <v>0</v>
      </c>
      <c r="J39" s="40">
        <v>7</v>
      </c>
      <c r="K39" s="40" t="s">
        <v>1630</v>
      </c>
      <c r="L39" s="40">
        <v>3.0449999999999999</v>
      </c>
      <c r="M39" s="40">
        <v>6.9290000000000003</v>
      </c>
      <c r="N39" s="40">
        <v>3</v>
      </c>
      <c r="O39" s="40">
        <v>4</v>
      </c>
      <c r="P39" s="40">
        <v>1</v>
      </c>
      <c r="Q39" s="31">
        <v>45874</v>
      </c>
    </row>
    <row r="40" spans="1:17" x14ac:dyDescent="0.45">
      <c r="A40" s="30" t="s">
        <v>260</v>
      </c>
      <c r="B40" s="30" t="s">
        <v>262</v>
      </c>
      <c r="C40" s="30" t="s">
        <v>263</v>
      </c>
      <c r="D40" s="40" t="s">
        <v>1630</v>
      </c>
      <c r="E40" s="40">
        <v>17</v>
      </c>
      <c r="F40" s="40" t="b">
        <v>0</v>
      </c>
      <c r="G40" s="40" t="b">
        <v>0</v>
      </c>
      <c r="H40" s="40" t="s">
        <v>1602</v>
      </c>
      <c r="I40" s="40" t="b">
        <v>0</v>
      </c>
      <c r="J40" s="40">
        <v>15</v>
      </c>
      <c r="K40" s="40" t="s">
        <v>1630</v>
      </c>
      <c r="L40" s="40">
        <v>2.5739999999999998</v>
      </c>
      <c r="M40" s="40">
        <v>4.0430000000000001</v>
      </c>
      <c r="N40" s="40">
        <v>14</v>
      </c>
      <c r="O40" s="40">
        <v>4</v>
      </c>
      <c r="P40" s="40">
        <v>1</v>
      </c>
      <c r="Q40" s="31">
        <v>45874</v>
      </c>
    </row>
    <row r="41" spans="1:17" x14ac:dyDescent="0.45">
      <c r="A41" s="30" t="s">
        <v>273</v>
      </c>
      <c r="B41" s="30" t="s">
        <v>275</v>
      </c>
      <c r="C41" s="30" t="s">
        <v>276</v>
      </c>
      <c r="D41" s="40">
        <v>6.75</v>
      </c>
      <c r="E41" s="40">
        <v>21</v>
      </c>
      <c r="F41" s="40" t="b">
        <v>0</v>
      </c>
      <c r="G41" s="40" t="b">
        <v>0</v>
      </c>
      <c r="H41" s="40" t="s">
        <v>1602</v>
      </c>
      <c r="I41" s="40" t="b">
        <v>0</v>
      </c>
      <c r="J41" s="40">
        <v>23</v>
      </c>
      <c r="K41" s="40" t="s">
        <v>1630</v>
      </c>
      <c r="L41" s="40">
        <v>2.0190000000000001</v>
      </c>
      <c r="M41" s="40">
        <v>0.42299999999999999</v>
      </c>
      <c r="N41" s="40">
        <v>43</v>
      </c>
      <c r="O41" s="40">
        <v>4</v>
      </c>
      <c r="P41" s="40">
        <v>0</v>
      </c>
      <c r="Q41" s="31">
        <v>45874</v>
      </c>
    </row>
    <row r="42" spans="1:17" x14ac:dyDescent="0.45">
      <c r="A42" s="30" t="s">
        <v>279</v>
      </c>
      <c r="B42" s="30" t="s">
        <v>281</v>
      </c>
      <c r="C42" s="30" t="s">
        <v>282</v>
      </c>
      <c r="D42" s="40">
        <v>6.67</v>
      </c>
      <c r="E42" s="40">
        <v>26</v>
      </c>
      <c r="F42" s="40" t="b">
        <v>0</v>
      </c>
      <c r="G42" s="40" t="b">
        <v>1</v>
      </c>
      <c r="H42" s="40" t="s">
        <v>1672</v>
      </c>
      <c r="I42" s="40" t="b">
        <v>0</v>
      </c>
      <c r="J42" s="40">
        <v>15</v>
      </c>
      <c r="K42" s="40">
        <v>65</v>
      </c>
      <c r="L42" s="40">
        <v>2.6829999999999998</v>
      </c>
      <c r="M42" s="40">
        <v>6.944</v>
      </c>
      <c r="N42" s="40">
        <v>50</v>
      </c>
      <c r="O42" s="40">
        <v>4</v>
      </c>
      <c r="P42" s="40">
        <v>0</v>
      </c>
      <c r="Q42" s="31">
        <v>45874</v>
      </c>
    </row>
    <row r="43" spans="1:17" x14ac:dyDescent="0.45">
      <c r="A43" s="30" t="s">
        <v>285</v>
      </c>
      <c r="B43" s="30" t="s">
        <v>287</v>
      </c>
      <c r="C43" s="30" t="s">
        <v>288</v>
      </c>
      <c r="D43" s="40">
        <v>4.47</v>
      </c>
      <c r="E43" s="40">
        <v>75</v>
      </c>
      <c r="F43" s="40" t="b">
        <v>0</v>
      </c>
      <c r="G43" s="40" t="b">
        <v>0</v>
      </c>
      <c r="H43" s="40" t="s">
        <v>1602</v>
      </c>
      <c r="I43" s="40" t="b">
        <v>1</v>
      </c>
      <c r="J43" s="40">
        <v>97</v>
      </c>
      <c r="K43" s="40">
        <v>58</v>
      </c>
      <c r="L43" s="40">
        <v>1.4910000000000001</v>
      </c>
      <c r="M43" s="40">
        <v>1.87</v>
      </c>
      <c r="N43" s="40">
        <v>74</v>
      </c>
      <c r="O43" s="40">
        <v>1</v>
      </c>
      <c r="P43" s="40">
        <v>0</v>
      </c>
      <c r="Q43" s="31">
        <v>45874</v>
      </c>
    </row>
    <row r="44" spans="1:17" x14ac:dyDescent="0.45">
      <c r="A44" s="30" t="s">
        <v>266</v>
      </c>
      <c r="B44" s="30" t="s">
        <v>269</v>
      </c>
      <c r="C44" s="30" t="s">
        <v>270</v>
      </c>
      <c r="D44" s="40">
        <v>5.45</v>
      </c>
      <c r="E44" s="40">
        <v>62</v>
      </c>
      <c r="F44" s="40" t="b">
        <v>0</v>
      </c>
      <c r="G44" s="40" t="b">
        <v>0</v>
      </c>
      <c r="H44" s="40" t="s">
        <v>1602</v>
      </c>
      <c r="I44" s="40" t="b">
        <v>0</v>
      </c>
      <c r="J44" s="40">
        <v>92</v>
      </c>
      <c r="K44" s="40" t="s">
        <v>1630</v>
      </c>
      <c r="L44" s="40" t="s">
        <v>1630</v>
      </c>
      <c r="M44" s="40" t="s">
        <v>1630</v>
      </c>
      <c r="N44" s="40" t="s">
        <v>1630</v>
      </c>
      <c r="O44" s="40">
        <v>1</v>
      </c>
      <c r="P44" s="40">
        <v>0</v>
      </c>
      <c r="Q44" s="31">
        <v>45874</v>
      </c>
    </row>
    <row r="45" spans="1:17" x14ac:dyDescent="0.45">
      <c r="A45" s="30" t="s">
        <v>293</v>
      </c>
      <c r="B45" s="30" t="s">
        <v>295</v>
      </c>
      <c r="C45" s="30" t="s">
        <v>296</v>
      </c>
      <c r="D45" s="40" t="s">
        <v>1630</v>
      </c>
      <c r="E45" s="40" t="s">
        <v>1630</v>
      </c>
      <c r="F45" s="40" t="b">
        <v>0</v>
      </c>
      <c r="G45" s="40" t="b">
        <v>0</v>
      </c>
      <c r="H45" s="40" t="s">
        <v>1602</v>
      </c>
      <c r="I45" s="40" t="b">
        <v>0</v>
      </c>
      <c r="J45" s="40" t="s">
        <v>1630</v>
      </c>
      <c r="K45" s="40">
        <v>73</v>
      </c>
      <c r="L45" s="40" t="s">
        <v>1630</v>
      </c>
      <c r="M45" s="40" t="s">
        <v>1630</v>
      </c>
      <c r="N45" s="40" t="s">
        <v>1630</v>
      </c>
      <c r="O45" s="40">
        <v>1</v>
      </c>
      <c r="P45" s="40">
        <v>0</v>
      </c>
      <c r="Q45" s="31">
        <v>45874</v>
      </c>
    </row>
    <row r="46" spans="1:17" x14ac:dyDescent="0.45">
      <c r="A46" s="30" t="s">
        <v>299</v>
      </c>
      <c r="B46" s="30" t="s">
        <v>301</v>
      </c>
      <c r="C46" s="30" t="s">
        <v>302</v>
      </c>
      <c r="D46" s="40">
        <v>7.49</v>
      </c>
      <c r="E46" s="40">
        <v>24</v>
      </c>
      <c r="F46" s="40" t="b">
        <v>0</v>
      </c>
      <c r="G46" s="40" t="b">
        <v>0</v>
      </c>
      <c r="H46" s="40" t="s">
        <v>1602</v>
      </c>
      <c r="I46" s="40" t="b">
        <v>0</v>
      </c>
      <c r="J46" s="40">
        <v>5</v>
      </c>
      <c r="K46" s="40" t="s">
        <v>1630</v>
      </c>
      <c r="L46" s="40">
        <v>2.9119999999999999</v>
      </c>
      <c r="M46" s="40">
        <v>0.95699999999999996</v>
      </c>
      <c r="N46" s="40">
        <v>6</v>
      </c>
      <c r="O46" s="40">
        <v>4</v>
      </c>
      <c r="P46" s="40">
        <v>1</v>
      </c>
      <c r="Q46" s="31">
        <v>45874</v>
      </c>
    </row>
    <row r="47" spans="1:17" x14ac:dyDescent="0.45">
      <c r="A47" s="30" t="s">
        <v>305</v>
      </c>
      <c r="B47" s="30" t="s">
        <v>307</v>
      </c>
      <c r="C47" s="30" t="s">
        <v>308</v>
      </c>
      <c r="D47" s="40">
        <v>7.6</v>
      </c>
      <c r="E47" s="40">
        <v>21</v>
      </c>
      <c r="F47" s="40" t="b">
        <v>0</v>
      </c>
      <c r="G47" s="40" t="b">
        <v>0</v>
      </c>
      <c r="H47" s="40" t="s">
        <v>1602</v>
      </c>
      <c r="I47" s="40" t="b">
        <v>0</v>
      </c>
      <c r="J47" s="40">
        <v>15</v>
      </c>
      <c r="K47" s="40" t="s">
        <v>1630</v>
      </c>
      <c r="L47" s="40">
        <v>2.593</v>
      </c>
      <c r="M47" s="40">
        <v>5.032</v>
      </c>
      <c r="N47" s="40">
        <v>6</v>
      </c>
      <c r="O47" s="40">
        <v>4</v>
      </c>
      <c r="P47" s="40">
        <v>0</v>
      </c>
      <c r="Q47" s="31">
        <v>45874</v>
      </c>
    </row>
    <row r="48" spans="1:17" x14ac:dyDescent="0.45">
      <c r="A48" s="30" t="s">
        <v>311</v>
      </c>
      <c r="B48" s="30" t="s">
        <v>313</v>
      </c>
      <c r="C48" s="30" t="s">
        <v>314</v>
      </c>
      <c r="D48" s="40">
        <v>4.08</v>
      </c>
      <c r="E48" s="40">
        <v>63</v>
      </c>
      <c r="F48" s="40" t="b">
        <v>0</v>
      </c>
      <c r="G48" s="40" t="b">
        <v>0</v>
      </c>
      <c r="H48" s="40" t="s">
        <v>1602</v>
      </c>
      <c r="I48" s="40" t="b">
        <v>0</v>
      </c>
      <c r="J48" s="40">
        <v>95</v>
      </c>
      <c r="K48" s="40">
        <v>66</v>
      </c>
      <c r="L48" s="40">
        <v>1.899</v>
      </c>
      <c r="M48" s="40">
        <v>5.1619999999999999</v>
      </c>
      <c r="N48" s="40">
        <v>60</v>
      </c>
      <c r="O48" s="40">
        <v>1</v>
      </c>
      <c r="P48" s="40">
        <v>0</v>
      </c>
      <c r="Q48" s="31">
        <v>45874</v>
      </c>
    </row>
    <row r="49" spans="1:17" x14ac:dyDescent="0.45">
      <c r="A49" s="30" t="s">
        <v>317</v>
      </c>
      <c r="B49" s="30" t="s">
        <v>319</v>
      </c>
      <c r="C49" s="30" t="s">
        <v>320</v>
      </c>
      <c r="D49" s="40">
        <v>7.27</v>
      </c>
      <c r="E49" s="40">
        <v>43</v>
      </c>
      <c r="F49" s="40" t="b">
        <v>0</v>
      </c>
      <c r="G49" s="40" t="b">
        <v>0</v>
      </c>
      <c r="H49" s="40" t="s">
        <v>1602</v>
      </c>
      <c r="I49" s="40" t="b">
        <v>1</v>
      </c>
      <c r="J49" s="40">
        <v>9</v>
      </c>
      <c r="K49" s="40">
        <v>70</v>
      </c>
      <c r="L49" s="40">
        <v>2.093</v>
      </c>
      <c r="M49" s="40">
        <v>1.863</v>
      </c>
      <c r="N49" s="40">
        <v>20</v>
      </c>
      <c r="O49" s="40">
        <v>1</v>
      </c>
      <c r="P49" s="40">
        <v>1</v>
      </c>
      <c r="Q49" s="31">
        <v>45874</v>
      </c>
    </row>
    <row r="50" spans="1:17" x14ac:dyDescent="0.45">
      <c r="A50" s="30" t="s">
        <v>323</v>
      </c>
      <c r="B50" s="30" t="s">
        <v>325</v>
      </c>
      <c r="C50" s="30" t="s">
        <v>326</v>
      </c>
      <c r="D50" s="40" t="s">
        <v>1630</v>
      </c>
      <c r="E50" s="40" t="s">
        <v>1630</v>
      </c>
      <c r="F50" s="40" t="b">
        <v>0</v>
      </c>
      <c r="G50" s="40" t="b">
        <v>0</v>
      </c>
      <c r="H50" s="40" t="s">
        <v>1602</v>
      </c>
      <c r="I50" s="40" t="b">
        <v>0</v>
      </c>
      <c r="J50" s="40" t="s">
        <v>1630</v>
      </c>
      <c r="K50" s="40" t="s">
        <v>1630</v>
      </c>
      <c r="L50" s="40" t="s">
        <v>1630</v>
      </c>
      <c r="M50" s="40" t="s">
        <v>1630</v>
      </c>
      <c r="N50" s="40" t="s">
        <v>1630</v>
      </c>
      <c r="O50" s="40">
        <v>4</v>
      </c>
      <c r="P50" s="40">
        <v>0</v>
      </c>
      <c r="Q50" s="31">
        <v>45874</v>
      </c>
    </row>
    <row r="51" spans="1:17" x14ac:dyDescent="0.45">
      <c r="A51" s="30" t="s">
        <v>329</v>
      </c>
      <c r="B51" s="30" t="s">
        <v>332</v>
      </c>
      <c r="C51" s="30" t="s">
        <v>333</v>
      </c>
      <c r="D51" s="40" t="s">
        <v>1630</v>
      </c>
      <c r="E51" s="40" t="s">
        <v>1630</v>
      </c>
      <c r="F51" s="40" t="b">
        <v>0</v>
      </c>
      <c r="G51" s="40" t="b">
        <v>0</v>
      </c>
      <c r="H51" s="40" t="s">
        <v>1602</v>
      </c>
      <c r="I51" s="40" t="b">
        <v>0</v>
      </c>
      <c r="J51" s="40" t="s">
        <v>1630</v>
      </c>
      <c r="K51" s="40" t="s">
        <v>1630</v>
      </c>
      <c r="L51" s="40" t="s">
        <v>1630</v>
      </c>
      <c r="M51" s="40" t="s">
        <v>1630</v>
      </c>
      <c r="N51" s="40" t="s">
        <v>1630</v>
      </c>
      <c r="O51" s="40">
        <v>4</v>
      </c>
      <c r="P51" s="40">
        <v>0</v>
      </c>
      <c r="Q51" s="31">
        <v>45874</v>
      </c>
    </row>
    <row r="52" spans="1:17" x14ac:dyDescent="0.45">
      <c r="A52" s="30" t="s">
        <v>336</v>
      </c>
      <c r="B52" s="30" t="s">
        <v>338</v>
      </c>
      <c r="C52" s="30" t="s">
        <v>339</v>
      </c>
      <c r="D52" s="40">
        <v>4.92</v>
      </c>
      <c r="E52" s="40">
        <v>39</v>
      </c>
      <c r="F52" s="40" t="b">
        <v>0</v>
      </c>
      <c r="G52" s="40" t="b">
        <v>0</v>
      </c>
      <c r="H52" s="40" t="s">
        <v>1602</v>
      </c>
      <c r="I52" s="40" t="b">
        <v>0</v>
      </c>
      <c r="J52" s="40">
        <v>70</v>
      </c>
      <c r="K52" s="40">
        <v>54</v>
      </c>
      <c r="L52" s="40">
        <v>2.6949999999999998</v>
      </c>
      <c r="M52" s="40">
        <v>6.3810000000000002</v>
      </c>
      <c r="N52" s="40">
        <v>50</v>
      </c>
      <c r="O52" s="40">
        <v>1</v>
      </c>
      <c r="P52" s="40">
        <v>0</v>
      </c>
      <c r="Q52" s="31">
        <v>45874</v>
      </c>
    </row>
    <row r="53" spans="1:17" x14ac:dyDescent="0.45">
      <c r="A53" s="30" t="s">
        <v>342</v>
      </c>
      <c r="B53" s="30" t="s">
        <v>345</v>
      </c>
      <c r="C53" s="30" t="s">
        <v>346</v>
      </c>
      <c r="D53" s="40">
        <v>6.68</v>
      </c>
      <c r="E53" s="40">
        <v>21</v>
      </c>
      <c r="F53" s="40" t="b">
        <v>0</v>
      </c>
      <c r="G53" s="40" t="b">
        <v>0</v>
      </c>
      <c r="H53" s="40" t="s">
        <v>1602</v>
      </c>
      <c r="I53" s="40" t="b">
        <v>0</v>
      </c>
      <c r="J53" s="40">
        <v>42</v>
      </c>
      <c r="K53" s="40" t="s">
        <v>1630</v>
      </c>
      <c r="L53" s="40" t="s">
        <v>1630</v>
      </c>
      <c r="M53" s="40" t="s">
        <v>1630</v>
      </c>
      <c r="N53" s="40">
        <v>4</v>
      </c>
      <c r="O53" s="40">
        <v>4</v>
      </c>
      <c r="P53" s="40">
        <v>0</v>
      </c>
      <c r="Q53" s="31">
        <v>45874</v>
      </c>
    </row>
    <row r="54" spans="1:17" x14ac:dyDescent="0.45">
      <c r="A54" s="30" t="s">
        <v>349</v>
      </c>
      <c r="B54" s="30" t="s">
        <v>353</v>
      </c>
      <c r="C54" s="30" t="s">
        <v>354</v>
      </c>
      <c r="D54" s="40">
        <v>7.73</v>
      </c>
      <c r="E54" s="40">
        <v>20</v>
      </c>
      <c r="F54" s="40" t="b">
        <v>0</v>
      </c>
      <c r="G54" s="40" t="b">
        <v>1</v>
      </c>
      <c r="H54" s="40" t="s">
        <v>1672</v>
      </c>
      <c r="I54" s="40" t="b">
        <v>0</v>
      </c>
      <c r="J54" s="40">
        <v>18</v>
      </c>
      <c r="K54" s="40" t="s">
        <v>1630</v>
      </c>
      <c r="L54" s="40">
        <v>3.2919999999999998</v>
      </c>
      <c r="M54" s="40">
        <v>6.7679999999999998</v>
      </c>
      <c r="N54" s="40">
        <v>41</v>
      </c>
      <c r="O54" s="40">
        <v>4</v>
      </c>
      <c r="P54" s="40">
        <v>1</v>
      </c>
      <c r="Q54" s="31">
        <v>45874</v>
      </c>
    </row>
    <row r="55" spans="1:17" x14ac:dyDescent="0.45">
      <c r="A55" s="30" t="s">
        <v>357</v>
      </c>
      <c r="B55" s="30" t="s">
        <v>362</v>
      </c>
      <c r="C55" s="30" t="s">
        <v>363</v>
      </c>
      <c r="D55" s="40">
        <v>7.28</v>
      </c>
      <c r="E55" s="40">
        <v>23</v>
      </c>
      <c r="F55" s="40" t="b">
        <v>0</v>
      </c>
      <c r="G55" s="40" t="b">
        <v>0</v>
      </c>
      <c r="H55" s="40" t="s">
        <v>1602</v>
      </c>
      <c r="I55" s="40" t="b">
        <v>0</v>
      </c>
      <c r="J55" s="40">
        <v>17</v>
      </c>
      <c r="K55" s="40" t="s">
        <v>1630</v>
      </c>
      <c r="L55" s="40">
        <v>2.1320000000000001</v>
      </c>
      <c r="M55" s="40">
        <v>0</v>
      </c>
      <c r="N55" s="40" t="s">
        <v>1630</v>
      </c>
      <c r="O55" s="40">
        <v>4</v>
      </c>
      <c r="P55" s="40">
        <v>0</v>
      </c>
      <c r="Q55" s="31">
        <v>45874</v>
      </c>
    </row>
    <row r="56" spans="1:17" x14ac:dyDescent="0.45">
      <c r="A56" s="30" t="s">
        <v>366</v>
      </c>
      <c r="B56" s="30" t="s">
        <v>369</v>
      </c>
      <c r="C56" s="30" t="s">
        <v>370</v>
      </c>
      <c r="D56" s="40" t="s">
        <v>1630</v>
      </c>
      <c r="E56" s="40" t="s">
        <v>1630</v>
      </c>
      <c r="F56" s="40" t="b">
        <v>0</v>
      </c>
      <c r="G56" s="40" t="b">
        <v>0</v>
      </c>
      <c r="H56" s="40" t="s">
        <v>1602</v>
      </c>
      <c r="I56" s="40" t="b">
        <v>0</v>
      </c>
      <c r="J56" s="40" t="s">
        <v>1630</v>
      </c>
      <c r="K56" s="40">
        <v>72</v>
      </c>
      <c r="L56" s="40" t="s">
        <v>1630</v>
      </c>
      <c r="M56" s="40" t="s">
        <v>1630</v>
      </c>
      <c r="N56" s="40" t="s">
        <v>1630</v>
      </c>
      <c r="O56" s="40">
        <v>1</v>
      </c>
      <c r="P56" s="40">
        <v>0</v>
      </c>
      <c r="Q56" s="31">
        <v>45874</v>
      </c>
    </row>
    <row r="57" spans="1:17" x14ac:dyDescent="0.45">
      <c r="A57" s="30" t="s">
        <v>373</v>
      </c>
      <c r="B57" s="30" t="s">
        <v>375</v>
      </c>
      <c r="C57" s="30" t="s">
        <v>376</v>
      </c>
      <c r="D57" s="40">
        <v>4.6100000000000003</v>
      </c>
      <c r="E57" s="40">
        <v>58</v>
      </c>
      <c r="F57" s="40" t="b">
        <v>0</v>
      </c>
      <c r="G57" s="40" t="b">
        <v>0</v>
      </c>
      <c r="H57" s="40" t="s">
        <v>1602</v>
      </c>
      <c r="I57" s="40" t="b">
        <v>0</v>
      </c>
      <c r="J57" s="40">
        <v>91</v>
      </c>
      <c r="K57" s="40">
        <v>64</v>
      </c>
      <c r="L57" s="40">
        <v>1.843</v>
      </c>
      <c r="M57" s="40">
        <v>0</v>
      </c>
      <c r="N57" s="40">
        <v>61</v>
      </c>
      <c r="O57" s="40">
        <v>1</v>
      </c>
      <c r="P57" s="40">
        <v>0</v>
      </c>
      <c r="Q57" s="31">
        <v>45874</v>
      </c>
    </row>
    <row r="58" spans="1:17" x14ac:dyDescent="0.45">
      <c r="A58" s="30" t="s">
        <v>379</v>
      </c>
      <c r="B58" s="30" t="s">
        <v>385</v>
      </c>
      <c r="C58" s="30" t="s">
        <v>386</v>
      </c>
      <c r="D58" s="40">
        <v>6.42</v>
      </c>
      <c r="E58" s="40">
        <v>45</v>
      </c>
      <c r="F58" s="40" t="b">
        <v>0</v>
      </c>
      <c r="G58" s="40" t="b">
        <v>1</v>
      </c>
      <c r="H58" s="40" t="s">
        <v>1672</v>
      </c>
      <c r="I58" s="40" t="b">
        <v>0</v>
      </c>
      <c r="J58" s="40">
        <v>49</v>
      </c>
      <c r="K58" s="40" t="s">
        <v>1630</v>
      </c>
      <c r="L58" s="40">
        <v>2.0659999999999998</v>
      </c>
      <c r="M58" s="40">
        <v>1.454</v>
      </c>
      <c r="N58" s="40">
        <v>54</v>
      </c>
      <c r="O58" s="40">
        <v>4</v>
      </c>
      <c r="P58" s="40">
        <v>0</v>
      </c>
      <c r="Q58" s="31">
        <v>45874</v>
      </c>
    </row>
    <row r="59" spans="1:17" x14ac:dyDescent="0.45">
      <c r="A59" s="30" t="s">
        <v>389</v>
      </c>
      <c r="B59" s="30" t="s">
        <v>391</v>
      </c>
      <c r="C59" s="30" t="s">
        <v>392</v>
      </c>
      <c r="D59" s="40">
        <v>4.53</v>
      </c>
      <c r="E59" s="40">
        <v>47</v>
      </c>
      <c r="F59" s="40" t="b">
        <v>1</v>
      </c>
      <c r="G59" s="40" t="b">
        <v>0</v>
      </c>
      <c r="H59" s="40" t="s">
        <v>1672</v>
      </c>
      <c r="I59" s="40" t="b">
        <v>0</v>
      </c>
      <c r="J59" s="40">
        <v>82</v>
      </c>
      <c r="K59" s="40">
        <v>49</v>
      </c>
      <c r="L59" s="40">
        <v>1.5189999999999999</v>
      </c>
      <c r="M59" s="40">
        <v>0</v>
      </c>
      <c r="N59" s="40">
        <v>67</v>
      </c>
      <c r="O59" s="40">
        <v>1</v>
      </c>
      <c r="P59" s="40">
        <v>0</v>
      </c>
      <c r="Q59" s="31">
        <v>45874</v>
      </c>
    </row>
    <row r="60" spans="1:17" x14ac:dyDescent="0.45">
      <c r="A60" s="30" t="s">
        <v>395</v>
      </c>
      <c r="B60" s="30" t="s">
        <v>397</v>
      </c>
      <c r="C60" s="30" t="s">
        <v>398</v>
      </c>
      <c r="D60" s="40">
        <v>5.5</v>
      </c>
      <c r="E60" s="40">
        <v>41</v>
      </c>
      <c r="F60" s="40" t="b">
        <v>0</v>
      </c>
      <c r="G60" s="40" t="b">
        <v>0</v>
      </c>
      <c r="H60" s="40" t="s">
        <v>1602</v>
      </c>
      <c r="I60" s="40" t="b">
        <v>0</v>
      </c>
      <c r="J60" s="40">
        <v>10</v>
      </c>
      <c r="K60" s="40" t="s">
        <v>1630</v>
      </c>
      <c r="L60" s="40">
        <v>2.1230000000000002</v>
      </c>
      <c r="M60" s="40">
        <v>0</v>
      </c>
      <c r="N60" s="40" t="s">
        <v>1630</v>
      </c>
      <c r="O60" s="40">
        <v>4</v>
      </c>
      <c r="P60" s="40">
        <v>0</v>
      </c>
      <c r="Q60" s="31">
        <v>45874</v>
      </c>
    </row>
    <row r="61" spans="1:17" x14ac:dyDescent="0.45">
      <c r="A61" s="30" t="s">
        <v>401</v>
      </c>
      <c r="B61" s="30" t="s">
        <v>404</v>
      </c>
      <c r="C61" s="30" t="s">
        <v>405</v>
      </c>
      <c r="D61" s="40" t="s">
        <v>1630</v>
      </c>
      <c r="E61" s="40" t="s">
        <v>1630</v>
      </c>
      <c r="F61" s="40" t="b">
        <v>0</v>
      </c>
      <c r="G61" s="40" t="b">
        <v>0</v>
      </c>
      <c r="H61" s="40" t="s">
        <v>1602</v>
      </c>
      <c r="I61" s="40" t="b">
        <v>0</v>
      </c>
      <c r="J61" s="40" t="s">
        <v>1630</v>
      </c>
      <c r="K61" s="40">
        <v>78</v>
      </c>
      <c r="L61" s="40" t="s">
        <v>1630</v>
      </c>
      <c r="M61" s="40" t="s">
        <v>1630</v>
      </c>
      <c r="N61" s="40" t="s">
        <v>1630</v>
      </c>
      <c r="O61" s="40">
        <v>1</v>
      </c>
      <c r="P61" s="40">
        <v>0</v>
      </c>
      <c r="Q61" s="31">
        <v>45874</v>
      </c>
    </row>
    <row r="62" spans="1:17" x14ac:dyDescent="0.45">
      <c r="A62" s="30" t="s">
        <v>408</v>
      </c>
      <c r="B62" s="30" t="s">
        <v>412</v>
      </c>
      <c r="C62" s="30" t="s">
        <v>413</v>
      </c>
      <c r="D62" s="40">
        <v>4.8099999999999996</v>
      </c>
      <c r="E62" s="40">
        <v>56</v>
      </c>
      <c r="F62" s="40" t="b">
        <v>1</v>
      </c>
      <c r="G62" s="40" t="b">
        <v>0</v>
      </c>
      <c r="H62" s="40" t="s">
        <v>1602</v>
      </c>
      <c r="I62" s="40" t="b">
        <v>0</v>
      </c>
      <c r="J62" s="40">
        <v>91</v>
      </c>
      <c r="K62" s="40">
        <v>64</v>
      </c>
      <c r="L62" s="40">
        <v>1.9330000000000001</v>
      </c>
      <c r="M62" s="40">
        <v>0.34699999999999998</v>
      </c>
      <c r="N62" s="40" t="s">
        <v>1630</v>
      </c>
      <c r="O62" s="40">
        <v>1</v>
      </c>
      <c r="P62" s="40">
        <v>0</v>
      </c>
      <c r="Q62" s="31">
        <v>45874</v>
      </c>
    </row>
    <row r="63" spans="1:17" x14ac:dyDescent="0.45">
      <c r="A63" s="30" t="s">
        <v>416</v>
      </c>
      <c r="B63" s="30" t="s">
        <v>419</v>
      </c>
      <c r="C63" s="30" t="s">
        <v>420</v>
      </c>
      <c r="D63" s="40">
        <v>3.85</v>
      </c>
      <c r="E63" s="40">
        <v>56</v>
      </c>
      <c r="F63" s="40" t="b">
        <v>1</v>
      </c>
      <c r="G63" s="40" t="b">
        <v>0</v>
      </c>
      <c r="H63" s="40" t="s">
        <v>1602</v>
      </c>
      <c r="I63" s="40" t="b">
        <v>0</v>
      </c>
      <c r="J63" s="40">
        <v>95</v>
      </c>
      <c r="K63" s="40">
        <v>47</v>
      </c>
      <c r="L63" s="40">
        <v>1.4350000000000001</v>
      </c>
      <c r="M63" s="40">
        <v>2.9060000000000001</v>
      </c>
      <c r="N63" s="40">
        <v>62</v>
      </c>
      <c r="O63" s="40">
        <v>1</v>
      </c>
      <c r="P63" s="40">
        <v>0</v>
      </c>
      <c r="Q63" s="31">
        <v>45874</v>
      </c>
    </row>
    <row r="64" spans="1:17" x14ac:dyDescent="0.45">
      <c r="A64" s="30" t="s">
        <v>423</v>
      </c>
      <c r="B64" s="30" t="s">
        <v>425</v>
      </c>
      <c r="C64" s="30" t="s">
        <v>426</v>
      </c>
      <c r="D64" s="40">
        <v>3.5</v>
      </c>
      <c r="E64" s="40">
        <v>90</v>
      </c>
      <c r="F64" s="40" t="b">
        <v>1</v>
      </c>
      <c r="G64" s="40" t="b">
        <v>0</v>
      </c>
      <c r="H64" s="40" t="s">
        <v>1602</v>
      </c>
      <c r="I64" s="40" t="b">
        <v>1</v>
      </c>
      <c r="J64" s="40">
        <v>97</v>
      </c>
      <c r="K64" s="40">
        <v>39</v>
      </c>
      <c r="L64" s="40">
        <v>1.393</v>
      </c>
      <c r="M64" s="40">
        <v>0.72</v>
      </c>
      <c r="N64" s="40" t="s">
        <v>1630</v>
      </c>
      <c r="O64" s="40">
        <v>1</v>
      </c>
      <c r="P64" s="40">
        <v>0</v>
      </c>
      <c r="Q64" s="31">
        <v>45874</v>
      </c>
    </row>
    <row r="65" spans="1:17" x14ac:dyDescent="0.45">
      <c r="A65" s="30" t="s">
        <v>429</v>
      </c>
      <c r="B65" s="30" t="s">
        <v>431</v>
      </c>
      <c r="C65" s="30" t="s">
        <v>432</v>
      </c>
      <c r="D65" s="40" t="s">
        <v>1630</v>
      </c>
      <c r="E65" s="40">
        <v>31</v>
      </c>
      <c r="F65" s="40" t="b">
        <v>0</v>
      </c>
      <c r="G65" s="40" t="b">
        <v>0</v>
      </c>
      <c r="H65" s="40" t="s">
        <v>1602</v>
      </c>
      <c r="I65" s="40" t="b">
        <v>0</v>
      </c>
      <c r="J65" s="40">
        <v>24</v>
      </c>
      <c r="K65" s="40" t="s">
        <v>1630</v>
      </c>
      <c r="L65" s="40">
        <v>2.2759999999999998</v>
      </c>
      <c r="M65" s="40">
        <v>1.4610000000000001</v>
      </c>
      <c r="N65" s="40" t="s">
        <v>1630</v>
      </c>
      <c r="O65" s="40">
        <v>4</v>
      </c>
      <c r="P65" s="40">
        <v>0</v>
      </c>
      <c r="Q65" s="31">
        <v>45874</v>
      </c>
    </row>
    <row r="66" spans="1:17" x14ac:dyDescent="0.45">
      <c r="A66" s="30" t="s">
        <v>435</v>
      </c>
      <c r="B66" s="30" t="s">
        <v>437</v>
      </c>
      <c r="C66" s="30" t="s">
        <v>438</v>
      </c>
      <c r="D66" s="40">
        <v>4.21</v>
      </c>
      <c r="E66" s="40">
        <v>60</v>
      </c>
      <c r="F66" s="40" t="b">
        <v>0</v>
      </c>
      <c r="G66" s="40" t="b">
        <v>0</v>
      </c>
      <c r="H66" s="40" t="s">
        <v>1602</v>
      </c>
      <c r="I66" s="40" t="b">
        <v>0</v>
      </c>
      <c r="J66" s="40">
        <v>92</v>
      </c>
      <c r="K66" s="40">
        <v>60</v>
      </c>
      <c r="L66" s="40" t="s">
        <v>1630</v>
      </c>
      <c r="M66" s="40" t="s">
        <v>1630</v>
      </c>
      <c r="N66" s="40" t="s">
        <v>1630</v>
      </c>
      <c r="O66" s="40">
        <v>1</v>
      </c>
      <c r="P66" s="40">
        <v>0</v>
      </c>
      <c r="Q66" s="31">
        <v>45874</v>
      </c>
    </row>
    <row r="67" spans="1:17" x14ac:dyDescent="0.45">
      <c r="A67" s="30" t="s">
        <v>441</v>
      </c>
      <c r="B67" s="30" t="s">
        <v>443</v>
      </c>
      <c r="C67" s="30" t="s">
        <v>444</v>
      </c>
      <c r="D67" s="40">
        <v>4.96</v>
      </c>
      <c r="E67" s="40">
        <v>36</v>
      </c>
      <c r="F67" s="40" t="b">
        <v>0</v>
      </c>
      <c r="G67" s="40" t="b">
        <v>0</v>
      </c>
      <c r="H67" s="40" t="s">
        <v>1602</v>
      </c>
      <c r="I67" s="40" t="b">
        <v>0</v>
      </c>
      <c r="J67" s="40">
        <v>68</v>
      </c>
      <c r="K67" s="40">
        <v>62</v>
      </c>
      <c r="L67" s="40">
        <v>1.996</v>
      </c>
      <c r="M67" s="40">
        <v>0</v>
      </c>
      <c r="N67" s="40">
        <v>77</v>
      </c>
      <c r="O67" s="40">
        <v>4</v>
      </c>
      <c r="P67" s="40">
        <v>0</v>
      </c>
      <c r="Q67" s="31">
        <v>45874</v>
      </c>
    </row>
    <row r="68" spans="1:17" x14ac:dyDescent="0.45">
      <c r="A68" s="30" t="s">
        <v>447</v>
      </c>
      <c r="B68" s="30" t="s">
        <v>449</v>
      </c>
      <c r="C68" s="30" t="s">
        <v>450</v>
      </c>
      <c r="D68" s="40">
        <v>5.0599999999999996</v>
      </c>
      <c r="E68" s="40">
        <v>32</v>
      </c>
      <c r="F68" s="40" t="b">
        <v>0</v>
      </c>
      <c r="G68" s="40" t="b">
        <v>0</v>
      </c>
      <c r="H68" s="40" t="s">
        <v>1602</v>
      </c>
      <c r="I68" s="40" t="b">
        <v>0</v>
      </c>
      <c r="J68" s="40">
        <v>65</v>
      </c>
      <c r="K68" s="40">
        <v>45</v>
      </c>
      <c r="L68" s="40">
        <v>2.4590000000000001</v>
      </c>
      <c r="M68" s="40">
        <v>1.55</v>
      </c>
      <c r="N68" s="40">
        <v>48</v>
      </c>
      <c r="O68" s="40">
        <v>4</v>
      </c>
      <c r="P68" s="40">
        <v>0</v>
      </c>
      <c r="Q68" s="31">
        <v>45874</v>
      </c>
    </row>
    <row r="69" spans="1:17" x14ac:dyDescent="0.45">
      <c r="A69" s="30" t="s">
        <v>453</v>
      </c>
      <c r="B69" s="30" t="s">
        <v>455</v>
      </c>
      <c r="C69" s="30" t="s">
        <v>456</v>
      </c>
      <c r="D69" s="40">
        <v>5.08</v>
      </c>
      <c r="E69" s="40">
        <v>30</v>
      </c>
      <c r="F69" s="40" t="b">
        <v>0</v>
      </c>
      <c r="G69" s="40" t="b">
        <v>0</v>
      </c>
      <c r="H69" s="40" t="s">
        <v>1602</v>
      </c>
      <c r="I69" s="40" t="b">
        <v>0</v>
      </c>
      <c r="J69" s="40">
        <v>18</v>
      </c>
      <c r="K69" s="40">
        <v>70</v>
      </c>
      <c r="L69" s="40">
        <v>2.157</v>
      </c>
      <c r="M69" s="40">
        <v>4.4160000000000004</v>
      </c>
      <c r="N69" s="40">
        <v>49</v>
      </c>
      <c r="O69" s="40">
        <v>4</v>
      </c>
      <c r="P69" s="40">
        <v>0</v>
      </c>
      <c r="Q69" s="31">
        <v>45874</v>
      </c>
    </row>
    <row r="70" spans="1:17" x14ac:dyDescent="0.45">
      <c r="A70" s="30" t="s">
        <v>459</v>
      </c>
      <c r="B70" s="30" t="s">
        <v>461</v>
      </c>
      <c r="C70" s="30" t="s">
        <v>462</v>
      </c>
      <c r="D70" s="40">
        <v>5.51</v>
      </c>
      <c r="E70" s="40">
        <v>30</v>
      </c>
      <c r="F70" s="40" t="b">
        <v>0</v>
      </c>
      <c r="G70" s="40" t="b">
        <v>0</v>
      </c>
      <c r="H70" s="40" t="s">
        <v>1602</v>
      </c>
      <c r="I70" s="40" t="b">
        <v>0</v>
      </c>
      <c r="J70" s="40">
        <v>47</v>
      </c>
      <c r="K70" s="40">
        <v>65</v>
      </c>
      <c r="L70" s="40">
        <v>2.1360000000000001</v>
      </c>
      <c r="M70" s="40">
        <v>0</v>
      </c>
      <c r="N70" s="40">
        <v>24</v>
      </c>
      <c r="O70" s="40">
        <v>4</v>
      </c>
      <c r="P70" s="40">
        <v>0</v>
      </c>
      <c r="Q70" s="31">
        <v>45874</v>
      </c>
    </row>
    <row r="71" spans="1:17" x14ac:dyDescent="0.45">
      <c r="A71" s="30" t="s">
        <v>465</v>
      </c>
      <c r="B71" s="30" t="s">
        <v>467</v>
      </c>
      <c r="C71" s="30" t="s">
        <v>468</v>
      </c>
      <c r="D71" s="40" t="s">
        <v>1630</v>
      </c>
      <c r="E71" s="40">
        <v>13</v>
      </c>
      <c r="F71" s="40" t="b">
        <v>0</v>
      </c>
      <c r="G71" s="40" t="b">
        <v>0</v>
      </c>
      <c r="H71" s="40" t="s">
        <v>1602</v>
      </c>
      <c r="I71" s="40" t="b">
        <v>0</v>
      </c>
      <c r="J71" s="40">
        <v>5</v>
      </c>
      <c r="K71" s="40" t="s">
        <v>1630</v>
      </c>
      <c r="L71" s="40">
        <v>2.004</v>
      </c>
      <c r="M71" s="40">
        <v>0</v>
      </c>
      <c r="N71" s="40">
        <v>4</v>
      </c>
      <c r="O71" s="40">
        <v>4</v>
      </c>
      <c r="P71" s="40">
        <v>0</v>
      </c>
      <c r="Q71" s="31">
        <v>45874</v>
      </c>
    </row>
    <row r="72" spans="1:17" x14ac:dyDescent="0.45">
      <c r="A72" s="30" t="s">
        <v>471</v>
      </c>
      <c r="B72" s="30" t="s">
        <v>473</v>
      </c>
      <c r="C72" s="30" t="s">
        <v>474</v>
      </c>
      <c r="D72" s="40" t="s">
        <v>1630</v>
      </c>
      <c r="E72" s="40">
        <v>13</v>
      </c>
      <c r="F72" s="40" t="b">
        <v>0</v>
      </c>
      <c r="G72" s="40" t="b">
        <v>0</v>
      </c>
      <c r="H72" s="40" t="s">
        <v>1602</v>
      </c>
      <c r="I72" s="40" t="b">
        <v>0</v>
      </c>
      <c r="J72" s="40">
        <v>3</v>
      </c>
      <c r="K72" s="40" t="s">
        <v>1630</v>
      </c>
      <c r="L72" s="40">
        <v>2.5419999999999998</v>
      </c>
      <c r="M72" s="40">
        <v>0</v>
      </c>
      <c r="N72" s="40" t="s">
        <v>1630</v>
      </c>
      <c r="O72" s="40">
        <v>4</v>
      </c>
      <c r="P72" s="40">
        <v>0</v>
      </c>
      <c r="Q72" s="31">
        <v>45874</v>
      </c>
    </row>
    <row r="73" spans="1:17" x14ac:dyDescent="0.45">
      <c r="A73" s="30" t="s">
        <v>477</v>
      </c>
      <c r="B73" s="30" t="s">
        <v>479</v>
      </c>
      <c r="C73" s="30" t="s">
        <v>480</v>
      </c>
      <c r="D73" s="40">
        <v>3.16</v>
      </c>
      <c r="E73" s="40">
        <v>76</v>
      </c>
      <c r="F73" s="40" t="b">
        <v>1</v>
      </c>
      <c r="G73" s="40" t="b">
        <v>0</v>
      </c>
      <c r="H73" s="40" t="s">
        <v>1602</v>
      </c>
      <c r="I73" s="40" t="b">
        <v>0</v>
      </c>
      <c r="J73" s="40">
        <v>96</v>
      </c>
      <c r="K73" s="40">
        <v>46</v>
      </c>
      <c r="L73" s="40">
        <v>1.5589999999999999</v>
      </c>
      <c r="M73" s="40">
        <v>0</v>
      </c>
      <c r="N73" s="40" t="s">
        <v>1630</v>
      </c>
      <c r="O73" s="40">
        <v>1</v>
      </c>
      <c r="P73" s="40">
        <v>0</v>
      </c>
      <c r="Q73" s="31">
        <v>45874</v>
      </c>
    </row>
    <row r="74" spans="1:17" x14ac:dyDescent="0.45">
      <c r="A74" s="30" t="s">
        <v>483</v>
      </c>
      <c r="B74" s="30" t="s">
        <v>485</v>
      </c>
      <c r="C74" s="30" t="s">
        <v>486</v>
      </c>
      <c r="D74" s="40">
        <v>6.69</v>
      </c>
      <c r="E74" s="40">
        <v>27</v>
      </c>
      <c r="F74" s="40" t="b">
        <v>0</v>
      </c>
      <c r="G74" s="40" t="b">
        <v>0</v>
      </c>
      <c r="H74" s="40" t="s">
        <v>1602</v>
      </c>
      <c r="I74" s="40" t="b">
        <v>0</v>
      </c>
      <c r="J74" s="40">
        <v>17</v>
      </c>
      <c r="K74" s="40" t="s">
        <v>1630</v>
      </c>
      <c r="L74" s="40">
        <v>2.0939999999999999</v>
      </c>
      <c r="M74" s="40">
        <v>8.6999999999999994E-2</v>
      </c>
      <c r="N74" s="40">
        <v>30</v>
      </c>
      <c r="O74" s="40">
        <v>2</v>
      </c>
      <c r="P74" s="40">
        <v>0</v>
      </c>
      <c r="Q74" s="31">
        <v>45874</v>
      </c>
    </row>
    <row r="75" spans="1:17" x14ac:dyDescent="0.45">
      <c r="A75" s="30" t="s">
        <v>489</v>
      </c>
      <c r="B75" s="30" t="s">
        <v>491</v>
      </c>
      <c r="C75" s="30" t="s">
        <v>492</v>
      </c>
      <c r="D75" s="40">
        <v>5.66</v>
      </c>
      <c r="E75" s="40">
        <v>37</v>
      </c>
      <c r="F75" s="40" t="b">
        <v>0</v>
      </c>
      <c r="G75" s="40" t="b">
        <v>0</v>
      </c>
      <c r="H75" s="40" t="s">
        <v>1602</v>
      </c>
      <c r="I75" s="40" t="b">
        <v>0</v>
      </c>
      <c r="J75" s="40">
        <v>18</v>
      </c>
      <c r="K75" s="40" t="s">
        <v>1630</v>
      </c>
      <c r="L75" s="40">
        <v>2.6880000000000002</v>
      </c>
      <c r="M75" s="40">
        <v>0.78700000000000003</v>
      </c>
      <c r="N75" s="40">
        <v>10</v>
      </c>
      <c r="O75" s="40">
        <v>4</v>
      </c>
      <c r="P75" s="40">
        <v>0</v>
      </c>
      <c r="Q75" s="31">
        <v>45874</v>
      </c>
    </row>
    <row r="76" spans="1:17" x14ac:dyDescent="0.45">
      <c r="A76" s="30" t="s">
        <v>495</v>
      </c>
      <c r="B76" s="30" t="s">
        <v>497</v>
      </c>
      <c r="C76" s="30" t="s">
        <v>498</v>
      </c>
      <c r="D76" s="40" t="s">
        <v>1630</v>
      </c>
      <c r="E76" s="40" t="s">
        <v>1630</v>
      </c>
      <c r="F76" s="40" t="b">
        <v>0</v>
      </c>
      <c r="G76" s="40" t="b">
        <v>0</v>
      </c>
      <c r="H76" s="40" t="s">
        <v>1602</v>
      </c>
      <c r="I76" s="40" t="b">
        <v>0</v>
      </c>
      <c r="J76" s="40" t="s">
        <v>1630</v>
      </c>
      <c r="K76" s="40" t="s">
        <v>1630</v>
      </c>
      <c r="L76" s="40" t="s">
        <v>1630</v>
      </c>
      <c r="M76" s="40" t="s">
        <v>1630</v>
      </c>
      <c r="N76" s="40" t="s">
        <v>1630</v>
      </c>
      <c r="O76" s="40">
        <v>4</v>
      </c>
      <c r="P76" s="40">
        <v>0</v>
      </c>
      <c r="Q76" s="31">
        <v>45874</v>
      </c>
    </row>
    <row r="77" spans="1:17" x14ac:dyDescent="0.45">
      <c r="A77" s="30" t="s">
        <v>501</v>
      </c>
      <c r="B77" s="30" t="s">
        <v>503</v>
      </c>
      <c r="C77" s="30" t="s">
        <v>504</v>
      </c>
      <c r="D77" s="40" t="s">
        <v>1630</v>
      </c>
      <c r="E77" s="40" t="s">
        <v>1630</v>
      </c>
      <c r="F77" s="40" t="b">
        <v>0</v>
      </c>
      <c r="G77" s="40" t="b">
        <v>0</v>
      </c>
      <c r="H77" s="40" t="s">
        <v>1602</v>
      </c>
      <c r="I77" s="40" t="b">
        <v>0</v>
      </c>
      <c r="J77" s="40" t="s">
        <v>1630</v>
      </c>
      <c r="K77" s="40" t="s">
        <v>1630</v>
      </c>
      <c r="L77" s="40" t="s">
        <v>1630</v>
      </c>
      <c r="M77" s="40" t="s">
        <v>1630</v>
      </c>
      <c r="N77" s="40" t="s">
        <v>1630</v>
      </c>
      <c r="O77" s="40">
        <v>1</v>
      </c>
      <c r="P77" s="40">
        <v>0</v>
      </c>
      <c r="Q77" s="31">
        <v>45874</v>
      </c>
    </row>
    <row r="78" spans="1:17" x14ac:dyDescent="0.45">
      <c r="A78" s="30" t="s">
        <v>507</v>
      </c>
      <c r="B78" s="30" t="s">
        <v>509</v>
      </c>
      <c r="C78" s="30" t="s">
        <v>510</v>
      </c>
      <c r="D78" s="40">
        <v>4.71</v>
      </c>
      <c r="E78" s="40">
        <v>55</v>
      </c>
      <c r="F78" s="40" t="b">
        <v>0</v>
      </c>
      <c r="G78" s="40" t="b">
        <v>0</v>
      </c>
      <c r="H78" s="40" t="s">
        <v>1602</v>
      </c>
      <c r="I78" s="40" t="b">
        <v>0</v>
      </c>
      <c r="J78" s="40">
        <v>69</v>
      </c>
      <c r="K78" s="40">
        <v>77</v>
      </c>
      <c r="L78" s="40" t="s">
        <v>1630</v>
      </c>
      <c r="M78" s="40" t="s">
        <v>1630</v>
      </c>
      <c r="N78" s="40">
        <v>34</v>
      </c>
      <c r="O78" s="40">
        <v>3</v>
      </c>
      <c r="P78" s="40">
        <v>0</v>
      </c>
      <c r="Q78" s="31">
        <v>45874</v>
      </c>
    </row>
    <row r="79" spans="1:17" x14ac:dyDescent="0.45">
      <c r="A79" s="30" t="s">
        <v>38</v>
      </c>
      <c r="B79" s="30" t="s">
        <v>514</v>
      </c>
      <c r="C79" s="30" t="s">
        <v>515</v>
      </c>
      <c r="D79" s="40">
        <v>3.07</v>
      </c>
      <c r="E79" s="40">
        <v>88</v>
      </c>
      <c r="F79" s="40" t="b">
        <v>1</v>
      </c>
      <c r="G79" s="40" t="b">
        <v>0</v>
      </c>
      <c r="H79" s="40" t="s">
        <v>1602</v>
      </c>
      <c r="I79" s="40" t="b">
        <v>1</v>
      </c>
      <c r="J79" s="40">
        <v>100</v>
      </c>
      <c r="K79" s="40">
        <v>50</v>
      </c>
      <c r="L79" s="40">
        <v>1.42</v>
      </c>
      <c r="M79" s="40">
        <v>0.94899999999999995</v>
      </c>
      <c r="N79" s="40" t="s">
        <v>1630</v>
      </c>
      <c r="O79" s="40">
        <v>1</v>
      </c>
      <c r="P79" s="40">
        <v>0</v>
      </c>
      <c r="Q79" s="31">
        <v>45874</v>
      </c>
    </row>
    <row r="80" spans="1:17" x14ac:dyDescent="0.45">
      <c r="A80" s="30" t="s">
        <v>518</v>
      </c>
      <c r="B80" s="30" t="s">
        <v>520</v>
      </c>
      <c r="C80" s="30" t="s">
        <v>521</v>
      </c>
      <c r="D80" s="40">
        <v>3.86</v>
      </c>
      <c r="E80" s="40">
        <v>67</v>
      </c>
      <c r="F80" s="40" t="b">
        <v>1</v>
      </c>
      <c r="G80" s="40" t="b">
        <v>0</v>
      </c>
      <c r="H80" s="40" t="s">
        <v>1602</v>
      </c>
      <c r="I80" s="40" t="b">
        <v>1</v>
      </c>
      <c r="J80" s="40">
        <v>89</v>
      </c>
      <c r="K80" s="40">
        <v>52</v>
      </c>
      <c r="L80" s="40">
        <v>1.9670000000000001</v>
      </c>
      <c r="M80" s="40">
        <v>2.7120000000000002</v>
      </c>
      <c r="N80" s="40">
        <v>74</v>
      </c>
      <c r="O80" s="40">
        <v>1</v>
      </c>
      <c r="P80" s="40">
        <v>0</v>
      </c>
      <c r="Q80" s="31">
        <v>45874</v>
      </c>
    </row>
    <row r="81" spans="1:17" x14ac:dyDescent="0.45">
      <c r="A81" s="30" t="s">
        <v>524</v>
      </c>
      <c r="B81" s="30" t="s">
        <v>526</v>
      </c>
      <c r="C81" s="30" t="s">
        <v>527</v>
      </c>
      <c r="D81" s="40" t="s">
        <v>1630</v>
      </c>
      <c r="E81" s="40" t="s">
        <v>1630</v>
      </c>
      <c r="F81" s="40" t="b">
        <v>0</v>
      </c>
      <c r="G81" s="40" t="b">
        <v>0</v>
      </c>
      <c r="H81" s="40" t="s">
        <v>1602</v>
      </c>
      <c r="I81" s="40" t="b">
        <v>0</v>
      </c>
      <c r="J81" s="40" t="s">
        <v>1630</v>
      </c>
      <c r="K81" s="40" t="s">
        <v>1630</v>
      </c>
      <c r="L81" s="40" t="s">
        <v>1630</v>
      </c>
      <c r="M81" s="40" t="s">
        <v>1630</v>
      </c>
      <c r="N81" s="40" t="s">
        <v>1630</v>
      </c>
      <c r="O81" s="40">
        <v>4</v>
      </c>
      <c r="P81" s="40">
        <v>0</v>
      </c>
      <c r="Q81" s="31">
        <v>45874</v>
      </c>
    </row>
    <row r="82" spans="1:17" x14ac:dyDescent="0.45">
      <c r="A82" s="30" t="s">
        <v>530</v>
      </c>
      <c r="B82" s="30" t="s">
        <v>531</v>
      </c>
      <c r="C82" s="30" t="s">
        <v>532</v>
      </c>
      <c r="D82" s="40" t="s">
        <v>1630</v>
      </c>
      <c r="E82" s="40" t="s">
        <v>1630</v>
      </c>
      <c r="F82" s="40" t="b">
        <v>0</v>
      </c>
      <c r="G82" s="40" t="b">
        <v>0</v>
      </c>
      <c r="H82" s="40" t="s">
        <v>1602</v>
      </c>
      <c r="I82" s="40" t="b">
        <v>0</v>
      </c>
      <c r="J82" s="40" t="s">
        <v>1630</v>
      </c>
      <c r="K82" s="40" t="s">
        <v>1630</v>
      </c>
      <c r="L82" s="40" t="s">
        <v>1630</v>
      </c>
      <c r="M82" s="40" t="s">
        <v>1630</v>
      </c>
      <c r="N82" s="40" t="s">
        <v>1630</v>
      </c>
      <c r="O82" s="40">
        <v>4</v>
      </c>
      <c r="P82" s="40">
        <v>0</v>
      </c>
      <c r="Q82" s="31">
        <v>45874</v>
      </c>
    </row>
    <row r="83" spans="1:17" x14ac:dyDescent="0.45">
      <c r="A83" s="30" t="s">
        <v>535</v>
      </c>
      <c r="B83" s="30" t="s">
        <v>538</v>
      </c>
      <c r="C83" s="30" t="s">
        <v>539</v>
      </c>
      <c r="D83" s="40" t="s">
        <v>1630</v>
      </c>
      <c r="E83" s="40" t="s">
        <v>1630</v>
      </c>
      <c r="F83" s="40" t="b">
        <v>0</v>
      </c>
      <c r="G83" s="40" t="b">
        <v>0</v>
      </c>
      <c r="H83" s="40" t="s">
        <v>1602</v>
      </c>
      <c r="I83" s="40" t="b">
        <v>0</v>
      </c>
      <c r="J83" s="40" t="s">
        <v>1630</v>
      </c>
      <c r="K83" s="40" t="s">
        <v>1630</v>
      </c>
      <c r="L83" s="40" t="s">
        <v>1630</v>
      </c>
      <c r="M83" s="40" t="s">
        <v>1630</v>
      </c>
      <c r="N83" s="40" t="s">
        <v>1630</v>
      </c>
      <c r="O83" s="40">
        <v>4</v>
      </c>
      <c r="P83" s="40">
        <v>0</v>
      </c>
      <c r="Q83" s="31">
        <v>45874</v>
      </c>
    </row>
    <row r="84" spans="1:17" x14ac:dyDescent="0.45">
      <c r="A84" s="30" t="s">
        <v>542</v>
      </c>
      <c r="B84" s="30" t="s">
        <v>544</v>
      </c>
      <c r="C84" s="30" t="s">
        <v>545</v>
      </c>
      <c r="D84" s="40">
        <v>7.48</v>
      </c>
      <c r="E84" s="40">
        <v>27</v>
      </c>
      <c r="F84" s="40" t="b">
        <v>0</v>
      </c>
      <c r="G84" s="40" t="b">
        <v>0</v>
      </c>
      <c r="H84" s="40" t="s">
        <v>1602</v>
      </c>
      <c r="I84" s="40" t="b">
        <v>0</v>
      </c>
      <c r="J84" s="40">
        <v>21</v>
      </c>
      <c r="K84" s="40" t="s">
        <v>1630</v>
      </c>
      <c r="L84" s="40">
        <v>2.238</v>
      </c>
      <c r="M84" s="40">
        <v>0</v>
      </c>
      <c r="N84" s="40" t="s">
        <v>1630</v>
      </c>
      <c r="O84" s="40">
        <v>4</v>
      </c>
      <c r="P84" s="40">
        <v>0</v>
      </c>
      <c r="Q84" s="31">
        <v>45874</v>
      </c>
    </row>
    <row r="85" spans="1:17" x14ac:dyDescent="0.45">
      <c r="A85" s="30" t="s">
        <v>548</v>
      </c>
      <c r="B85" s="30" t="s">
        <v>551</v>
      </c>
      <c r="C85" s="30" t="s">
        <v>552</v>
      </c>
      <c r="D85" s="40">
        <v>5.56</v>
      </c>
      <c r="E85" s="40">
        <v>38</v>
      </c>
      <c r="F85" s="40" t="b">
        <v>0</v>
      </c>
      <c r="G85" s="40" t="b">
        <v>0</v>
      </c>
      <c r="H85" s="40" t="s">
        <v>1602</v>
      </c>
      <c r="I85" s="40" t="b">
        <v>0</v>
      </c>
      <c r="J85" s="40">
        <v>50</v>
      </c>
      <c r="K85" s="40">
        <v>70</v>
      </c>
      <c r="L85" s="40">
        <v>1.855</v>
      </c>
      <c r="M85" s="40">
        <v>0</v>
      </c>
      <c r="N85" s="40">
        <v>36</v>
      </c>
      <c r="O85" s="40">
        <v>4</v>
      </c>
      <c r="P85" s="40">
        <v>0</v>
      </c>
      <c r="Q85" s="31">
        <v>45874</v>
      </c>
    </row>
    <row r="86" spans="1:17" x14ac:dyDescent="0.45">
      <c r="A86" s="30" t="s">
        <v>555</v>
      </c>
      <c r="B86" s="30" t="s">
        <v>556</v>
      </c>
      <c r="C86" s="30" t="s">
        <v>557</v>
      </c>
      <c r="D86" s="40">
        <v>4.6399999999999997</v>
      </c>
      <c r="E86" s="40">
        <v>53</v>
      </c>
      <c r="F86" s="40" t="b">
        <v>0</v>
      </c>
      <c r="G86" s="40" t="b">
        <v>0</v>
      </c>
      <c r="H86" s="40" t="s">
        <v>1602</v>
      </c>
      <c r="I86" s="40" t="b">
        <v>0</v>
      </c>
      <c r="J86" s="40">
        <v>55</v>
      </c>
      <c r="K86" s="40" t="s">
        <v>1630</v>
      </c>
      <c r="L86" s="40">
        <v>2.1850000000000001</v>
      </c>
      <c r="M86" s="40">
        <v>0</v>
      </c>
      <c r="N86" s="40">
        <v>87</v>
      </c>
      <c r="O86" s="40">
        <v>1</v>
      </c>
      <c r="P86" s="40">
        <v>0</v>
      </c>
      <c r="Q86" s="31">
        <v>45874</v>
      </c>
    </row>
    <row r="87" spans="1:17" x14ac:dyDescent="0.45">
      <c r="A87" s="30" t="s">
        <v>560</v>
      </c>
      <c r="B87" s="30" t="s">
        <v>562</v>
      </c>
      <c r="C87" s="30" t="s">
        <v>563</v>
      </c>
      <c r="D87" s="40">
        <v>4.63</v>
      </c>
      <c r="E87" s="40">
        <v>75</v>
      </c>
      <c r="F87" s="40" t="b">
        <v>1</v>
      </c>
      <c r="G87" s="40" t="b">
        <v>0</v>
      </c>
      <c r="H87" s="40" t="s">
        <v>1602</v>
      </c>
      <c r="I87" s="40" t="b">
        <v>1</v>
      </c>
      <c r="J87" s="40">
        <v>95</v>
      </c>
      <c r="K87" s="40">
        <v>59</v>
      </c>
      <c r="L87" s="40">
        <v>1.5329999999999999</v>
      </c>
      <c r="M87" s="40">
        <v>4.7480000000000002</v>
      </c>
      <c r="N87" s="40">
        <v>76</v>
      </c>
      <c r="O87" s="40">
        <v>1</v>
      </c>
      <c r="P87" s="40">
        <v>0</v>
      </c>
      <c r="Q87" s="31">
        <v>45874</v>
      </c>
    </row>
    <row r="88" spans="1:17" x14ac:dyDescent="0.45">
      <c r="A88" s="30" t="s">
        <v>566</v>
      </c>
      <c r="B88" s="30" t="s">
        <v>568</v>
      </c>
      <c r="C88" s="30" t="s">
        <v>569</v>
      </c>
      <c r="D88" s="40">
        <v>5.28</v>
      </c>
      <c r="E88" s="40">
        <v>42</v>
      </c>
      <c r="F88" s="40" t="b">
        <v>0</v>
      </c>
      <c r="G88" s="40" t="b">
        <v>0</v>
      </c>
      <c r="H88" s="40" t="s">
        <v>1602</v>
      </c>
      <c r="I88" s="40" t="b">
        <v>0</v>
      </c>
      <c r="J88" s="40">
        <v>80</v>
      </c>
      <c r="K88" s="40">
        <v>47</v>
      </c>
      <c r="L88" s="40">
        <v>1.8979999999999999</v>
      </c>
      <c r="M88" s="40">
        <v>0</v>
      </c>
      <c r="N88" s="40">
        <v>46</v>
      </c>
      <c r="O88" s="40">
        <v>4</v>
      </c>
      <c r="P88" s="40">
        <v>0</v>
      </c>
      <c r="Q88" s="31">
        <v>45874</v>
      </c>
    </row>
    <row r="89" spans="1:17" x14ac:dyDescent="0.45">
      <c r="A89" s="30" t="s">
        <v>572</v>
      </c>
      <c r="B89" s="30" t="s">
        <v>573</v>
      </c>
      <c r="C89" s="30" t="s">
        <v>574</v>
      </c>
      <c r="D89" s="40" t="s">
        <v>1630</v>
      </c>
      <c r="E89" s="40" t="s">
        <v>1630</v>
      </c>
      <c r="F89" s="40" t="b">
        <v>0</v>
      </c>
      <c r="G89" s="40" t="b">
        <v>0</v>
      </c>
      <c r="H89" s="40" t="s">
        <v>1602</v>
      </c>
      <c r="I89" s="40" t="b">
        <v>0</v>
      </c>
      <c r="J89" s="40" t="s">
        <v>1630</v>
      </c>
      <c r="K89" s="40">
        <v>69</v>
      </c>
      <c r="L89" s="40" t="s">
        <v>1630</v>
      </c>
      <c r="M89" s="40" t="s">
        <v>1630</v>
      </c>
      <c r="N89" s="40" t="s">
        <v>1630</v>
      </c>
      <c r="O89" s="40">
        <v>4</v>
      </c>
      <c r="P89" s="40">
        <v>0</v>
      </c>
      <c r="Q89" s="31">
        <v>45874</v>
      </c>
    </row>
    <row r="90" spans="1:17" x14ac:dyDescent="0.45">
      <c r="A90" s="30" t="s">
        <v>577</v>
      </c>
      <c r="B90" s="30" t="s">
        <v>579</v>
      </c>
      <c r="C90" s="30" t="s">
        <v>580</v>
      </c>
      <c r="D90" s="40">
        <v>3.66</v>
      </c>
      <c r="E90" s="40">
        <v>49</v>
      </c>
      <c r="F90" s="40" t="b">
        <v>1</v>
      </c>
      <c r="G90" s="40" t="b">
        <v>0</v>
      </c>
      <c r="H90" s="40" t="s">
        <v>1602</v>
      </c>
      <c r="I90" s="40" t="b">
        <v>1</v>
      </c>
      <c r="J90" s="40">
        <v>85</v>
      </c>
      <c r="K90" s="40">
        <v>49</v>
      </c>
      <c r="L90" s="40">
        <v>1.764</v>
      </c>
      <c r="M90" s="40">
        <v>2.9279999999999999</v>
      </c>
      <c r="N90" s="40" t="s">
        <v>1630</v>
      </c>
      <c r="O90" s="40">
        <v>1</v>
      </c>
      <c r="P90" s="40">
        <v>0</v>
      </c>
      <c r="Q90" s="31">
        <v>45874</v>
      </c>
    </row>
    <row r="91" spans="1:17" x14ac:dyDescent="0.45">
      <c r="A91" s="30" t="s">
        <v>583</v>
      </c>
      <c r="B91" s="30" t="s">
        <v>585</v>
      </c>
      <c r="C91" s="30" t="s">
        <v>586</v>
      </c>
      <c r="D91" s="40" t="s">
        <v>1630</v>
      </c>
      <c r="E91" s="40" t="s">
        <v>1630</v>
      </c>
      <c r="F91" s="40" t="b">
        <v>0</v>
      </c>
      <c r="G91" s="40" t="b">
        <v>0</v>
      </c>
      <c r="H91" s="40" t="s">
        <v>1602</v>
      </c>
      <c r="I91" s="40" t="b">
        <v>0</v>
      </c>
      <c r="J91" s="40" t="s">
        <v>1630</v>
      </c>
      <c r="K91" s="40" t="s">
        <v>1630</v>
      </c>
      <c r="L91" s="40" t="s">
        <v>1630</v>
      </c>
      <c r="M91" s="40" t="s">
        <v>1630</v>
      </c>
      <c r="N91" s="40" t="s">
        <v>1630</v>
      </c>
      <c r="O91" s="40">
        <v>1</v>
      </c>
      <c r="P91" s="40">
        <v>0</v>
      </c>
      <c r="Q91" s="31">
        <v>45874</v>
      </c>
    </row>
    <row r="92" spans="1:17" x14ac:dyDescent="0.45">
      <c r="A92" s="30" t="s">
        <v>589</v>
      </c>
      <c r="B92" s="30" t="s">
        <v>590</v>
      </c>
      <c r="C92" s="30" t="s">
        <v>591</v>
      </c>
      <c r="D92" s="40">
        <v>4.72</v>
      </c>
      <c r="E92" s="40">
        <v>56</v>
      </c>
      <c r="F92" s="40" t="b">
        <v>0</v>
      </c>
      <c r="G92" s="40" t="b">
        <v>0</v>
      </c>
      <c r="H92" s="40" t="s">
        <v>1602</v>
      </c>
      <c r="I92" s="40" t="b">
        <v>0</v>
      </c>
      <c r="J92" s="40">
        <v>89</v>
      </c>
      <c r="K92" s="40">
        <v>65</v>
      </c>
      <c r="L92" s="40" t="s">
        <v>1630</v>
      </c>
      <c r="M92" s="40" t="s">
        <v>1630</v>
      </c>
      <c r="N92" s="40" t="s">
        <v>1630</v>
      </c>
      <c r="O92" s="40">
        <v>1</v>
      </c>
      <c r="P92" s="40">
        <v>0</v>
      </c>
      <c r="Q92" s="31">
        <v>45874</v>
      </c>
    </row>
    <row r="93" spans="1:17" x14ac:dyDescent="0.45">
      <c r="A93" s="30" t="s">
        <v>594</v>
      </c>
      <c r="B93" s="30" t="s">
        <v>595</v>
      </c>
      <c r="C93" s="30" t="s">
        <v>596</v>
      </c>
      <c r="D93" s="40" t="s">
        <v>1630</v>
      </c>
      <c r="E93" s="40" t="s">
        <v>1630</v>
      </c>
      <c r="F93" s="40" t="b">
        <v>0</v>
      </c>
      <c r="G93" s="40" t="b">
        <v>0</v>
      </c>
      <c r="H93" s="40" t="s">
        <v>1602</v>
      </c>
      <c r="I93" s="40" t="b">
        <v>0</v>
      </c>
      <c r="J93" s="40" t="s">
        <v>1630</v>
      </c>
      <c r="K93" s="40" t="s">
        <v>1630</v>
      </c>
      <c r="L93" s="40" t="s">
        <v>1630</v>
      </c>
      <c r="M93" s="40" t="s">
        <v>1630</v>
      </c>
      <c r="N93" s="40" t="s">
        <v>1630</v>
      </c>
      <c r="O93" s="40">
        <v>4</v>
      </c>
      <c r="P93" s="40">
        <v>0</v>
      </c>
      <c r="Q93" s="31">
        <v>45874</v>
      </c>
    </row>
    <row r="94" spans="1:17" x14ac:dyDescent="0.45">
      <c r="A94" s="30" t="s">
        <v>599</v>
      </c>
      <c r="B94" s="30" t="s">
        <v>601</v>
      </c>
      <c r="C94" s="30" t="s">
        <v>602</v>
      </c>
      <c r="D94" s="40" t="s">
        <v>1630</v>
      </c>
      <c r="E94" s="40" t="s">
        <v>1630</v>
      </c>
      <c r="F94" s="40" t="b">
        <v>0</v>
      </c>
      <c r="G94" s="40" t="b">
        <v>0</v>
      </c>
      <c r="H94" s="40" t="s">
        <v>1602</v>
      </c>
      <c r="I94" s="40" t="b">
        <v>0</v>
      </c>
      <c r="J94" s="40" t="s">
        <v>1630</v>
      </c>
      <c r="K94" s="40">
        <v>70</v>
      </c>
      <c r="L94" s="40" t="s">
        <v>1630</v>
      </c>
      <c r="M94" s="40" t="s">
        <v>1630</v>
      </c>
      <c r="N94" s="40" t="s">
        <v>1630</v>
      </c>
      <c r="O94" s="40">
        <v>3</v>
      </c>
      <c r="P94" s="40">
        <v>0</v>
      </c>
      <c r="Q94" s="31">
        <v>45874</v>
      </c>
    </row>
    <row r="95" spans="1:17" x14ac:dyDescent="0.45">
      <c r="A95" s="30" t="s">
        <v>605</v>
      </c>
      <c r="B95" s="30" t="s">
        <v>607</v>
      </c>
      <c r="C95" s="30" t="s">
        <v>608</v>
      </c>
      <c r="D95" s="40">
        <v>5.45</v>
      </c>
      <c r="E95" s="40">
        <v>25</v>
      </c>
      <c r="F95" s="40" t="b">
        <v>0</v>
      </c>
      <c r="G95" s="40" t="b">
        <v>0</v>
      </c>
      <c r="H95" s="40" t="s">
        <v>1602</v>
      </c>
      <c r="I95" s="40" t="b">
        <v>0</v>
      </c>
      <c r="J95" s="40">
        <v>48</v>
      </c>
      <c r="K95" s="40">
        <v>78</v>
      </c>
      <c r="L95" s="40">
        <v>2.1739999999999999</v>
      </c>
      <c r="M95" s="40">
        <v>0</v>
      </c>
      <c r="N95" s="40">
        <v>64</v>
      </c>
      <c r="O95" s="40">
        <v>4</v>
      </c>
      <c r="P95" s="40">
        <v>1</v>
      </c>
      <c r="Q95" s="31">
        <v>45874</v>
      </c>
    </row>
    <row r="96" spans="1:17" x14ac:dyDescent="0.45">
      <c r="A96" s="30" t="s">
        <v>611</v>
      </c>
      <c r="B96" s="30" t="s">
        <v>614</v>
      </c>
      <c r="C96" s="30" t="s">
        <v>615</v>
      </c>
      <c r="D96" s="40" t="s">
        <v>1630</v>
      </c>
      <c r="E96" s="40" t="s">
        <v>1630</v>
      </c>
      <c r="F96" s="40" t="b">
        <v>0</v>
      </c>
      <c r="G96" s="40" t="b">
        <v>0</v>
      </c>
      <c r="H96" s="40" t="s">
        <v>1602</v>
      </c>
      <c r="I96" s="40" t="b">
        <v>0</v>
      </c>
      <c r="J96" s="40" t="s">
        <v>1630</v>
      </c>
      <c r="K96" s="40">
        <v>75</v>
      </c>
      <c r="L96" s="40" t="s">
        <v>1630</v>
      </c>
      <c r="M96" s="40" t="s">
        <v>1630</v>
      </c>
      <c r="N96" s="40" t="s">
        <v>1630</v>
      </c>
      <c r="O96" s="40">
        <v>1</v>
      </c>
      <c r="P96" s="40">
        <v>0</v>
      </c>
      <c r="Q96" s="31">
        <v>45874</v>
      </c>
    </row>
    <row r="97" spans="1:17" x14ac:dyDescent="0.45">
      <c r="A97" s="30" t="s">
        <v>618</v>
      </c>
      <c r="B97" s="30" t="s">
        <v>620</v>
      </c>
      <c r="C97" s="30" t="s">
        <v>621</v>
      </c>
      <c r="D97" s="40">
        <v>6.44</v>
      </c>
      <c r="E97" s="40">
        <v>28</v>
      </c>
      <c r="F97" s="40" t="b">
        <v>0</v>
      </c>
      <c r="G97" s="40" t="b">
        <v>0</v>
      </c>
      <c r="H97" s="40" t="s">
        <v>1602</v>
      </c>
      <c r="I97" s="40" t="b">
        <v>0</v>
      </c>
      <c r="J97" s="40">
        <v>30</v>
      </c>
      <c r="K97" s="40" t="s">
        <v>1630</v>
      </c>
      <c r="L97" s="40">
        <v>2.2530000000000001</v>
      </c>
      <c r="M97" s="40">
        <v>0</v>
      </c>
      <c r="N97" s="40">
        <v>10</v>
      </c>
      <c r="O97" s="40">
        <v>4</v>
      </c>
      <c r="P97" s="40">
        <v>1</v>
      </c>
      <c r="Q97" s="31">
        <v>45874</v>
      </c>
    </row>
    <row r="98" spans="1:17" x14ac:dyDescent="0.45">
      <c r="A98" s="30" t="s">
        <v>624</v>
      </c>
      <c r="B98" s="30" t="s">
        <v>626</v>
      </c>
      <c r="C98" s="30" t="s">
        <v>627</v>
      </c>
      <c r="D98" s="40">
        <v>7.28</v>
      </c>
      <c r="E98" s="40">
        <v>21</v>
      </c>
      <c r="F98" s="40" t="b">
        <v>0</v>
      </c>
      <c r="G98" s="40" t="b">
        <v>0</v>
      </c>
      <c r="H98" s="40" t="s">
        <v>1602</v>
      </c>
      <c r="I98" s="40" t="b">
        <v>0</v>
      </c>
      <c r="J98" s="40">
        <v>41</v>
      </c>
      <c r="K98" s="40" t="s">
        <v>1630</v>
      </c>
      <c r="L98" s="40">
        <v>2.1120000000000001</v>
      </c>
      <c r="M98" s="40">
        <v>0</v>
      </c>
      <c r="N98" s="40">
        <v>5</v>
      </c>
      <c r="O98" s="40">
        <v>4</v>
      </c>
      <c r="P98" s="40">
        <v>1</v>
      </c>
      <c r="Q98" s="31">
        <v>45874</v>
      </c>
    </row>
    <row r="99" spans="1:17" x14ac:dyDescent="0.45">
      <c r="A99" s="30" t="s">
        <v>630</v>
      </c>
      <c r="B99" s="30" t="s">
        <v>632</v>
      </c>
      <c r="C99" s="30" t="s">
        <v>633</v>
      </c>
      <c r="D99" s="40" t="s">
        <v>1630</v>
      </c>
      <c r="E99" s="40">
        <v>39</v>
      </c>
      <c r="F99" s="40" t="b">
        <v>0</v>
      </c>
      <c r="G99" s="40" t="b">
        <v>0</v>
      </c>
      <c r="H99" s="40" t="s">
        <v>1602</v>
      </c>
      <c r="I99" s="40" t="b">
        <v>0</v>
      </c>
      <c r="J99" s="40">
        <v>74</v>
      </c>
      <c r="K99" s="40" t="s">
        <v>1630</v>
      </c>
      <c r="L99" s="40">
        <v>2.149</v>
      </c>
      <c r="M99" s="40">
        <v>0</v>
      </c>
      <c r="N99" s="40" t="s">
        <v>1630</v>
      </c>
      <c r="O99" s="40">
        <v>4</v>
      </c>
      <c r="P99" s="40">
        <v>0</v>
      </c>
      <c r="Q99" s="31">
        <v>45874</v>
      </c>
    </row>
    <row r="100" spans="1:17" x14ac:dyDescent="0.45">
      <c r="A100" s="30" t="s">
        <v>636</v>
      </c>
      <c r="B100" s="30" t="s">
        <v>638</v>
      </c>
      <c r="C100" s="30" t="s">
        <v>639</v>
      </c>
      <c r="D100" s="40">
        <v>7.92</v>
      </c>
      <c r="E100" s="40">
        <v>16</v>
      </c>
      <c r="F100" s="40" t="b">
        <v>0</v>
      </c>
      <c r="G100" s="40" t="b">
        <v>1</v>
      </c>
      <c r="H100" s="40" t="s">
        <v>1672</v>
      </c>
      <c r="I100" s="40" t="b">
        <v>0</v>
      </c>
      <c r="J100" s="40">
        <v>24</v>
      </c>
      <c r="K100" s="40" t="s">
        <v>1630</v>
      </c>
      <c r="L100" s="40">
        <v>2.7309999999999999</v>
      </c>
      <c r="M100" s="40">
        <v>0</v>
      </c>
      <c r="N100" s="40" t="s">
        <v>1630</v>
      </c>
      <c r="O100" s="40">
        <v>4</v>
      </c>
      <c r="P100" s="40">
        <v>1</v>
      </c>
      <c r="Q100" s="31">
        <v>45874</v>
      </c>
    </row>
    <row r="101" spans="1:17" x14ac:dyDescent="0.45">
      <c r="A101" s="30" t="s">
        <v>642</v>
      </c>
      <c r="B101" s="30" t="s">
        <v>644</v>
      </c>
      <c r="C101" s="30" t="s">
        <v>645</v>
      </c>
      <c r="D101" s="40" t="s">
        <v>1630</v>
      </c>
      <c r="E101" s="40" t="s">
        <v>1630</v>
      </c>
      <c r="F101" s="40" t="b">
        <v>0</v>
      </c>
      <c r="G101" s="40" t="b">
        <v>0</v>
      </c>
      <c r="H101" s="40" t="s">
        <v>1602</v>
      </c>
      <c r="I101" s="40" t="b">
        <v>0</v>
      </c>
      <c r="J101" s="40" t="s">
        <v>1630</v>
      </c>
      <c r="K101" s="40" t="s">
        <v>1630</v>
      </c>
      <c r="L101" s="40" t="s">
        <v>1630</v>
      </c>
      <c r="M101" s="40" t="s">
        <v>1630</v>
      </c>
      <c r="N101" s="40" t="s">
        <v>1630</v>
      </c>
      <c r="O101" s="40">
        <v>4</v>
      </c>
      <c r="P101" s="40">
        <v>0</v>
      </c>
      <c r="Q101" s="31">
        <v>45874</v>
      </c>
    </row>
    <row r="102" spans="1:17" x14ac:dyDescent="0.45">
      <c r="A102" s="30" t="s">
        <v>648</v>
      </c>
      <c r="B102" s="30" t="s">
        <v>651</v>
      </c>
      <c r="C102" s="30" t="s">
        <v>652</v>
      </c>
      <c r="D102" s="40" t="s">
        <v>1630</v>
      </c>
      <c r="E102" s="40" t="s">
        <v>1630</v>
      </c>
      <c r="F102" s="40" t="b">
        <v>0</v>
      </c>
      <c r="G102" s="40" t="b">
        <v>0</v>
      </c>
      <c r="H102" s="40" t="s">
        <v>1602</v>
      </c>
      <c r="I102" s="40" t="b">
        <v>0</v>
      </c>
      <c r="J102" s="40" t="s">
        <v>1630</v>
      </c>
      <c r="K102" s="40" t="s">
        <v>1630</v>
      </c>
      <c r="L102" s="40" t="s">
        <v>1630</v>
      </c>
      <c r="M102" s="40" t="s">
        <v>1630</v>
      </c>
      <c r="N102" s="40" t="s">
        <v>1630</v>
      </c>
      <c r="O102" s="40">
        <v>4</v>
      </c>
      <c r="P102" s="40">
        <v>0</v>
      </c>
      <c r="Q102" s="31">
        <v>45874</v>
      </c>
    </row>
    <row r="103" spans="1:17" x14ac:dyDescent="0.45">
      <c r="A103" s="30" t="s">
        <v>655</v>
      </c>
      <c r="B103" s="30" t="s">
        <v>657</v>
      </c>
      <c r="C103" s="30" t="s">
        <v>658</v>
      </c>
      <c r="D103" s="40">
        <v>5.66</v>
      </c>
      <c r="E103" s="40">
        <v>22</v>
      </c>
      <c r="F103" s="40" t="b">
        <v>0</v>
      </c>
      <c r="G103" s="40" t="b">
        <v>0</v>
      </c>
      <c r="H103" s="40" t="s">
        <v>1602</v>
      </c>
      <c r="I103" s="40" t="b">
        <v>0</v>
      </c>
      <c r="J103" s="40">
        <v>48</v>
      </c>
      <c r="K103" s="40" t="s">
        <v>1630</v>
      </c>
      <c r="L103" s="40">
        <v>2.347</v>
      </c>
      <c r="M103" s="40">
        <v>0</v>
      </c>
      <c r="N103" s="40">
        <v>65</v>
      </c>
      <c r="O103" s="40">
        <v>4</v>
      </c>
      <c r="P103" s="40">
        <v>0</v>
      </c>
      <c r="Q103" s="31">
        <v>45874</v>
      </c>
    </row>
    <row r="104" spans="1:17" x14ac:dyDescent="0.45">
      <c r="A104" s="30" t="s">
        <v>661</v>
      </c>
      <c r="B104" s="30" t="s">
        <v>665</v>
      </c>
      <c r="C104" s="30" t="s">
        <v>666</v>
      </c>
      <c r="D104" s="40">
        <v>5.34</v>
      </c>
      <c r="E104" s="40">
        <v>74</v>
      </c>
      <c r="F104" s="40" t="b">
        <v>0</v>
      </c>
      <c r="G104" s="40" t="b">
        <v>0</v>
      </c>
      <c r="H104" s="40" t="s">
        <v>1602</v>
      </c>
      <c r="I104" s="40" t="b">
        <v>1</v>
      </c>
      <c r="J104" s="40">
        <v>40</v>
      </c>
      <c r="K104" s="40">
        <v>70</v>
      </c>
      <c r="L104" s="40" t="s">
        <v>1630</v>
      </c>
      <c r="M104" s="40" t="s">
        <v>1630</v>
      </c>
      <c r="N104" s="40" t="s">
        <v>1630</v>
      </c>
      <c r="O104" s="40">
        <v>1</v>
      </c>
      <c r="P104" s="40">
        <v>0</v>
      </c>
      <c r="Q104" s="31">
        <v>45874</v>
      </c>
    </row>
    <row r="105" spans="1:17" x14ac:dyDescent="0.45">
      <c r="A105" s="30" t="s">
        <v>669</v>
      </c>
      <c r="B105" s="30" t="s">
        <v>670</v>
      </c>
      <c r="C105" s="30" t="s">
        <v>671</v>
      </c>
      <c r="D105" s="40">
        <v>5.0599999999999996</v>
      </c>
      <c r="E105" s="40">
        <v>41</v>
      </c>
      <c r="F105" s="40" t="b">
        <v>1</v>
      </c>
      <c r="G105" s="40" t="b">
        <v>0</v>
      </c>
      <c r="H105" s="40" t="s">
        <v>1602</v>
      </c>
      <c r="I105" s="40" t="b">
        <v>0</v>
      </c>
      <c r="J105" s="40">
        <v>65</v>
      </c>
      <c r="K105" s="40">
        <v>54</v>
      </c>
      <c r="L105" s="40">
        <v>1.5</v>
      </c>
      <c r="M105" s="40">
        <v>0</v>
      </c>
      <c r="N105" s="40">
        <v>22</v>
      </c>
      <c r="O105" s="40">
        <v>1</v>
      </c>
      <c r="P105" s="40">
        <v>0</v>
      </c>
      <c r="Q105" s="31">
        <v>45874</v>
      </c>
    </row>
    <row r="106" spans="1:17" x14ac:dyDescent="0.45">
      <c r="A106" s="30" t="s">
        <v>674</v>
      </c>
      <c r="B106" s="30" t="s">
        <v>675</v>
      </c>
      <c r="C106" s="30" t="s">
        <v>676</v>
      </c>
      <c r="D106" s="40">
        <v>3</v>
      </c>
      <c r="E106" s="40">
        <v>77</v>
      </c>
      <c r="F106" s="40" t="b">
        <v>1</v>
      </c>
      <c r="G106" s="40" t="b">
        <v>0</v>
      </c>
      <c r="H106" s="40" t="s">
        <v>1602</v>
      </c>
      <c r="I106" s="40" t="b">
        <v>1</v>
      </c>
      <c r="J106" s="40">
        <v>95</v>
      </c>
      <c r="K106" s="40">
        <v>44</v>
      </c>
      <c r="L106" s="40">
        <v>1.095</v>
      </c>
      <c r="M106" s="40">
        <v>0.123</v>
      </c>
      <c r="N106" s="40" t="s">
        <v>1630</v>
      </c>
      <c r="O106" s="40">
        <v>1</v>
      </c>
      <c r="P106" s="40">
        <v>0</v>
      </c>
      <c r="Q106" s="31">
        <v>45874</v>
      </c>
    </row>
    <row r="107" spans="1:17" x14ac:dyDescent="0.45">
      <c r="A107" s="30" t="s">
        <v>679</v>
      </c>
      <c r="B107" s="30" t="s">
        <v>681</v>
      </c>
      <c r="C107" s="30" t="s">
        <v>682</v>
      </c>
      <c r="D107" s="40">
        <v>5.49</v>
      </c>
      <c r="E107" s="40">
        <v>38</v>
      </c>
      <c r="F107" s="40" t="b">
        <v>0</v>
      </c>
      <c r="G107" s="40" t="b">
        <v>0</v>
      </c>
      <c r="H107" s="40" t="s">
        <v>1602</v>
      </c>
      <c r="I107" s="40" t="b">
        <v>1</v>
      </c>
      <c r="J107" s="40">
        <v>63</v>
      </c>
      <c r="K107" s="40">
        <v>56</v>
      </c>
      <c r="L107" s="40">
        <v>2.2290000000000001</v>
      </c>
      <c r="M107" s="40">
        <v>6.41</v>
      </c>
      <c r="N107" s="40">
        <v>51</v>
      </c>
      <c r="O107" s="40">
        <v>1</v>
      </c>
      <c r="P107" s="40">
        <v>0</v>
      </c>
      <c r="Q107" s="31">
        <v>45874</v>
      </c>
    </row>
    <row r="108" spans="1:17" x14ac:dyDescent="0.45">
      <c r="A108" s="30" t="s">
        <v>685</v>
      </c>
      <c r="B108" s="30" t="s">
        <v>687</v>
      </c>
      <c r="C108" s="30" t="s">
        <v>688</v>
      </c>
      <c r="D108" s="40">
        <v>5.33</v>
      </c>
      <c r="E108" s="40">
        <v>37</v>
      </c>
      <c r="F108" s="40" t="b">
        <v>0</v>
      </c>
      <c r="G108" s="40" t="b">
        <v>0</v>
      </c>
      <c r="H108" s="40" t="s">
        <v>1602</v>
      </c>
      <c r="I108" s="40" t="b">
        <v>1</v>
      </c>
      <c r="J108" s="40">
        <v>56</v>
      </c>
      <c r="K108" s="40">
        <v>58</v>
      </c>
      <c r="L108" s="40">
        <v>1.786</v>
      </c>
      <c r="M108" s="40">
        <v>4.17</v>
      </c>
      <c r="N108" s="40">
        <v>70</v>
      </c>
      <c r="O108" s="40">
        <v>1</v>
      </c>
      <c r="P108" s="40">
        <v>0</v>
      </c>
      <c r="Q108" s="31">
        <v>45874</v>
      </c>
    </row>
    <row r="109" spans="1:17" x14ac:dyDescent="0.45">
      <c r="A109" s="30" t="s">
        <v>691</v>
      </c>
      <c r="B109" s="30" t="s">
        <v>695</v>
      </c>
      <c r="C109" s="30" t="s">
        <v>696</v>
      </c>
      <c r="D109" s="40" t="s">
        <v>1630</v>
      </c>
      <c r="E109" s="40">
        <v>23</v>
      </c>
      <c r="F109" s="40" t="b">
        <v>0</v>
      </c>
      <c r="G109" s="40" t="b">
        <v>1</v>
      </c>
      <c r="H109" s="40" t="s">
        <v>1673</v>
      </c>
      <c r="I109" s="40" t="b">
        <v>0</v>
      </c>
      <c r="J109" s="40">
        <v>11</v>
      </c>
      <c r="K109" s="40" t="s">
        <v>1630</v>
      </c>
      <c r="L109" s="40">
        <v>2.75</v>
      </c>
      <c r="M109" s="40">
        <v>6.056</v>
      </c>
      <c r="N109" s="40" t="s">
        <v>1630</v>
      </c>
      <c r="O109" s="40">
        <v>4</v>
      </c>
      <c r="P109" s="40">
        <v>1</v>
      </c>
      <c r="Q109" s="31">
        <v>45874</v>
      </c>
    </row>
    <row r="110" spans="1:17" x14ac:dyDescent="0.45">
      <c r="A110" s="30" t="s">
        <v>699</v>
      </c>
      <c r="B110" s="30" t="s">
        <v>701</v>
      </c>
      <c r="C110" s="30" t="s">
        <v>702</v>
      </c>
      <c r="D110" s="40" t="s">
        <v>1630</v>
      </c>
      <c r="E110" s="40">
        <v>26</v>
      </c>
      <c r="F110" s="40" t="b">
        <v>0</v>
      </c>
      <c r="G110" s="40" t="b">
        <v>0</v>
      </c>
      <c r="H110" s="40" t="s">
        <v>1602</v>
      </c>
      <c r="I110" s="40" t="b">
        <v>0</v>
      </c>
      <c r="J110" s="40">
        <v>31</v>
      </c>
      <c r="K110" s="40" t="s">
        <v>1630</v>
      </c>
      <c r="L110" s="40">
        <v>2.8620000000000001</v>
      </c>
      <c r="M110" s="40">
        <v>6.5819999999999999</v>
      </c>
      <c r="N110" s="40">
        <v>8</v>
      </c>
      <c r="O110" s="40">
        <v>4</v>
      </c>
      <c r="P110" s="40">
        <v>1</v>
      </c>
      <c r="Q110" s="31">
        <v>45874</v>
      </c>
    </row>
    <row r="111" spans="1:17" x14ac:dyDescent="0.45">
      <c r="A111" s="30" t="s">
        <v>705</v>
      </c>
      <c r="B111" s="30" t="s">
        <v>706</v>
      </c>
      <c r="C111" s="30" t="s">
        <v>707</v>
      </c>
      <c r="D111" s="40">
        <v>4.2300000000000004</v>
      </c>
      <c r="E111" s="40">
        <v>77</v>
      </c>
      <c r="F111" s="40" t="b">
        <v>1</v>
      </c>
      <c r="G111" s="40" t="b">
        <v>0</v>
      </c>
      <c r="H111" s="40" t="s">
        <v>1602</v>
      </c>
      <c r="I111" s="40" t="b">
        <v>1</v>
      </c>
      <c r="J111" s="40">
        <v>97</v>
      </c>
      <c r="K111" s="40">
        <v>57</v>
      </c>
      <c r="L111" s="40">
        <v>1.26</v>
      </c>
      <c r="M111" s="40">
        <v>0.23300000000000001</v>
      </c>
      <c r="N111" s="40" t="s">
        <v>1630</v>
      </c>
      <c r="O111" s="40">
        <v>1</v>
      </c>
      <c r="P111" s="40">
        <v>0</v>
      </c>
      <c r="Q111" s="31">
        <v>45874</v>
      </c>
    </row>
    <row r="112" spans="1:17" x14ac:dyDescent="0.45">
      <c r="A112" s="30" t="s">
        <v>710</v>
      </c>
      <c r="B112" s="30" t="s">
        <v>712</v>
      </c>
      <c r="C112" s="30" t="s">
        <v>713</v>
      </c>
      <c r="D112" s="40" t="s">
        <v>1630</v>
      </c>
      <c r="E112" s="40" t="s">
        <v>1630</v>
      </c>
      <c r="F112" s="40" t="b">
        <v>0</v>
      </c>
      <c r="G112" s="40" t="b">
        <v>0</v>
      </c>
      <c r="H112" s="40" t="s">
        <v>1602</v>
      </c>
      <c r="I112" s="40" t="b">
        <v>0</v>
      </c>
      <c r="J112" s="40" t="s">
        <v>1630</v>
      </c>
      <c r="K112" s="40">
        <v>68</v>
      </c>
      <c r="L112" s="40" t="s">
        <v>1630</v>
      </c>
      <c r="M112" s="40" t="s">
        <v>1630</v>
      </c>
      <c r="N112" s="40" t="s">
        <v>1630</v>
      </c>
      <c r="O112" s="40">
        <v>1</v>
      </c>
      <c r="P112" s="40">
        <v>0</v>
      </c>
      <c r="Q112" s="31">
        <v>45874</v>
      </c>
    </row>
    <row r="113" spans="1:17" x14ac:dyDescent="0.45">
      <c r="A113" s="30" t="s">
        <v>716</v>
      </c>
      <c r="B113" s="30" t="s">
        <v>718</v>
      </c>
      <c r="C113" s="30" t="s">
        <v>719</v>
      </c>
      <c r="D113" s="40">
        <v>3.97</v>
      </c>
      <c r="E113" s="40">
        <v>64</v>
      </c>
      <c r="F113" s="40" t="b">
        <v>0</v>
      </c>
      <c r="G113" s="40" t="b">
        <v>0</v>
      </c>
      <c r="H113" s="40" t="s">
        <v>1602</v>
      </c>
      <c r="I113" s="40" t="b">
        <v>1</v>
      </c>
      <c r="J113" s="40">
        <v>73</v>
      </c>
      <c r="K113" s="40">
        <v>63</v>
      </c>
      <c r="L113" s="40">
        <v>3.1080000000000001</v>
      </c>
      <c r="M113" s="40">
        <v>7.4630000000000001</v>
      </c>
      <c r="N113" s="40" t="s">
        <v>1630</v>
      </c>
      <c r="O113" s="40">
        <v>1</v>
      </c>
      <c r="P113" s="40">
        <v>0</v>
      </c>
      <c r="Q113" s="31">
        <v>45874</v>
      </c>
    </row>
    <row r="114" spans="1:17" x14ac:dyDescent="0.45">
      <c r="A114" s="30" t="s">
        <v>722</v>
      </c>
      <c r="B114" s="30" t="s">
        <v>724</v>
      </c>
      <c r="C114" s="30" t="s">
        <v>725</v>
      </c>
      <c r="D114" s="40">
        <v>4.8</v>
      </c>
      <c r="E114" s="40">
        <v>54</v>
      </c>
      <c r="F114" s="40" t="b">
        <v>1</v>
      </c>
      <c r="G114" s="40" t="b">
        <v>0</v>
      </c>
      <c r="H114" s="40" t="s">
        <v>1602</v>
      </c>
      <c r="I114" s="40" t="b">
        <v>1</v>
      </c>
      <c r="J114" s="40">
        <v>89</v>
      </c>
      <c r="K114" s="40">
        <v>54</v>
      </c>
      <c r="L114" s="40">
        <v>1.6619999999999999</v>
      </c>
      <c r="M114" s="40">
        <v>0.92900000000000005</v>
      </c>
      <c r="N114" s="40">
        <v>76</v>
      </c>
      <c r="O114" s="40">
        <v>1</v>
      </c>
      <c r="P114" s="40">
        <v>0</v>
      </c>
      <c r="Q114" s="31">
        <v>45874</v>
      </c>
    </row>
    <row r="115" spans="1:17" x14ac:dyDescent="0.45">
      <c r="A115" s="30" t="s">
        <v>728</v>
      </c>
      <c r="B115" s="30" t="s">
        <v>729</v>
      </c>
      <c r="C115" s="30" t="s">
        <v>730</v>
      </c>
      <c r="D115" s="40">
        <v>4.79</v>
      </c>
      <c r="E115" s="40">
        <v>44</v>
      </c>
      <c r="F115" s="40" t="b">
        <v>0</v>
      </c>
      <c r="G115" s="40" t="b">
        <v>0</v>
      </c>
      <c r="H115" s="40" t="s">
        <v>1602</v>
      </c>
      <c r="I115" s="40" t="b">
        <v>0</v>
      </c>
      <c r="J115" s="40">
        <v>80</v>
      </c>
      <c r="K115" s="40" t="s">
        <v>1630</v>
      </c>
      <c r="L115" s="40">
        <v>2.0470000000000002</v>
      </c>
      <c r="M115" s="40">
        <v>0</v>
      </c>
      <c r="N115" s="40">
        <v>50</v>
      </c>
      <c r="O115" s="40">
        <v>1</v>
      </c>
      <c r="P115" s="40">
        <v>0</v>
      </c>
      <c r="Q115" s="31">
        <v>45874</v>
      </c>
    </row>
    <row r="116" spans="1:17" x14ac:dyDescent="0.45">
      <c r="A116" s="30" t="s">
        <v>733</v>
      </c>
      <c r="B116" s="30" t="s">
        <v>734</v>
      </c>
      <c r="C116" s="30" t="s">
        <v>735</v>
      </c>
      <c r="D116" s="40">
        <v>4.7699999999999996</v>
      </c>
      <c r="E116" s="40">
        <v>71</v>
      </c>
      <c r="F116" s="40" t="b">
        <v>0</v>
      </c>
      <c r="G116" s="40" t="b">
        <v>0</v>
      </c>
      <c r="H116" s="40" t="s">
        <v>1602</v>
      </c>
      <c r="I116" s="40" t="b">
        <v>1</v>
      </c>
      <c r="J116" s="40">
        <v>96</v>
      </c>
      <c r="K116" s="40">
        <v>63</v>
      </c>
      <c r="L116" s="40">
        <v>1.44</v>
      </c>
      <c r="M116" s="40">
        <v>0.94899999999999995</v>
      </c>
      <c r="N116" s="40">
        <v>63</v>
      </c>
      <c r="O116" s="40">
        <v>1</v>
      </c>
      <c r="P116" s="40">
        <v>0</v>
      </c>
      <c r="Q116" s="31">
        <v>45874</v>
      </c>
    </row>
    <row r="117" spans="1:17" x14ac:dyDescent="0.45">
      <c r="A117" s="30" t="s">
        <v>738</v>
      </c>
      <c r="B117" s="30" t="s">
        <v>740</v>
      </c>
      <c r="C117" s="30" t="s">
        <v>741</v>
      </c>
      <c r="D117" s="40" t="s">
        <v>1630</v>
      </c>
      <c r="E117" s="40" t="s">
        <v>1630</v>
      </c>
      <c r="F117" s="40" t="b">
        <v>0</v>
      </c>
      <c r="G117" s="40" t="b">
        <v>0</v>
      </c>
      <c r="H117" s="40" t="s">
        <v>1602</v>
      </c>
      <c r="I117" s="40" t="b">
        <v>0</v>
      </c>
      <c r="J117" s="40" t="s">
        <v>1630</v>
      </c>
      <c r="K117" s="40">
        <v>64</v>
      </c>
      <c r="L117" s="40" t="s">
        <v>1630</v>
      </c>
      <c r="M117" s="40" t="s">
        <v>1630</v>
      </c>
      <c r="N117" s="40" t="s">
        <v>1630</v>
      </c>
      <c r="O117" s="40">
        <v>1</v>
      </c>
      <c r="P117" s="40">
        <v>0</v>
      </c>
      <c r="Q117" s="31">
        <v>45874</v>
      </c>
    </row>
    <row r="118" spans="1:17" x14ac:dyDescent="0.45">
      <c r="A118" s="30" t="s">
        <v>744</v>
      </c>
      <c r="B118" s="30" t="s">
        <v>746</v>
      </c>
      <c r="C118" s="30" t="s">
        <v>747</v>
      </c>
      <c r="D118" s="40">
        <v>4.8099999999999996</v>
      </c>
      <c r="E118" s="40">
        <v>49</v>
      </c>
      <c r="F118" s="40" t="b">
        <v>0</v>
      </c>
      <c r="G118" s="40" t="b">
        <v>0</v>
      </c>
      <c r="H118" s="40" t="s">
        <v>1602</v>
      </c>
      <c r="I118" s="40" t="b">
        <v>0</v>
      </c>
      <c r="J118" s="40">
        <v>34</v>
      </c>
      <c r="K118" s="40">
        <v>76</v>
      </c>
      <c r="L118" s="40">
        <v>1.9570000000000001</v>
      </c>
      <c r="M118" s="40">
        <v>2.9129999999999998</v>
      </c>
      <c r="N118" s="40">
        <v>60</v>
      </c>
      <c r="O118" s="40">
        <v>1</v>
      </c>
      <c r="P118" s="40">
        <v>0</v>
      </c>
      <c r="Q118" s="31">
        <v>45874</v>
      </c>
    </row>
    <row r="119" spans="1:17" x14ac:dyDescent="0.45">
      <c r="A119" s="30" t="s">
        <v>750</v>
      </c>
      <c r="B119" s="30" t="s">
        <v>752</v>
      </c>
      <c r="C119" s="30" t="s">
        <v>753</v>
      </c>
      <c r="D119" s="40">
        <v>4.6500000000000004</v>
      </c>
      <c r="E119" s="40">
        <v>40</v>
      </c>
      <c r="F119" s="40" t="b">
        <v>0</v>
      </c>
      <c r="G119" s="40" t="b">
        <v>0</v>
      </c>
      <c r="H119" s="40" t="s">
        <v>1602</v>
      </c>
      <c r="I119" s="40" t="b">
        <v>0</v>
      </c>
      <c r="J119" s="40">
        <v>23</v>
      </c>
      <c r="K119" s="40">
        <v>67</v>
      </c>
      <c r="L119" s="40">
        <v>1.875</v>
      </c>
      <c r="M119" s="40">
        <v>0</v>
      </c>
      <c r="N119" s="40">
        <v>63</v>
      </c>
      <c r="O119" s="40">
        <v>4</v>
      </c>
      <c r="P119" s="40">
        <v>0</v>
      </c>
      <c r="Q119" s="31">
        <v>45874</v>
      </c>
    </row>
    <row r="120" spans="1:17" x14ac:dyDescent="0.45">
      <c r="A120" s="30" t="s">
        <v>756</v>
      </c>
      <c r="B120" s="30" t="s">
        <v>758</v>
      </c>
      <c r="C120" s="30" t="s">
        <v>759</v>
      </c>
      <c r="D120" s="40">
        <v>6.87</v>
      </c>
      <c r="E120" s="40">
        <v>32</v>
      </c>
      <c r="F120" s="40" t="b">
        <v>0</v>
      </c>
      <c r="G120" s="40" t="b">
        <v>1</v>
      </c>
      <c r="H120" s="40" t="s">
        <v>1672</v>
      </c>
      <c r="I120" s="40" t="b">
        <v>0</v>
      </c>
      <c r="J120" s="40">
        <v>51</v>
      </c>
      <c r="K120" s="40">
        <v>64</v>
      </c>
      <c r="L120" s="40">
        <v>2.3919999999999999</v>
      </c>
      <c r="M120" s="40">
        <v>5.3659999999999997</v>
      </c>
      <c r="N120" s="40">
        <v>55</v>
      </c>
      <c r="O120" s="40">
        <v>4</v>
      </c>
      <c r="P120" s="40">
        <v>0</v>
      </c>
      <c r="Q120" s="31">
        <v>45874</v>
      </c>
    </row>
    <row r="121" spans="1:17" x14ac:dyDescent="0.45">
      <c r="A121" s="30" t="s">
        <v>762</v>
      </c>
      <c r="B121" s="30" t="s">
        <v>764</v>
      </c>
      <c r="C121" s="30" t="s">
        <v>765</v>
      </c>
      <c r="D121" s="40" t="s">
        <v>1630</v>
      </c>
      <c r="E121" s="40" t="s">
        <v>1630</v>
      </c>
      <c r="F121" s="40" t="b">
        <v>0</v>
      </c>
      <c r="G121" s="40" t="b">
        <v>0</v>
      </c>
      <c r="H121" s="40" t="s">
        <v>1602</v>
      </c>
      <c r="I121" s="40" t="b">
        <v>0</v>
      </c>
      <c r="J121" s="40">
        <v>89</v>
      </c>
      <c r="K121" s="40" t="s">
        <v>1630</v>
      </c>
      <c r="L121" s="40" t="s">
        <v>1630</v>
      </c>
      <c r="M121" s="40" t="s">
        <v>1630</v>
      </c>
      <c r="N121" s="40" t="s">
        <v>1630</v>
      </c>
      <c r="O121" s="40">
        <v>4</v>
      </c>
      <c r="P121" s="40">
        <v>0</v>
      </c>
      <c r="Q121" s="31">
        <v>45874</v>
      </c>
    </row>
    <row r="122" spans="1:17" x14ac:dyDescent="0.45">
      <c r="A122" s="30" t="s">
        <v>768</v>
      </c>
      <c r="B122" s="30" t="s">
        <v>772</v>
      </c>
      <c r="C122" s="30" t="s">
        <v>773</v>
      </c>
      <c r="D122" s="40" t="s">
        <v>1630</v>
      </c>
      <c r="E122" s="40">
        <v>15</v>
      </c>
      <c r="F122" s="40" t="b">
        <v>0</v>
      </c>
      <c r="G122" s="40" t="b">
        <v>1</v>
      </c>
      <c r="H122" s="40" t="s">
        <v>1673</v>
      </c>
      <c r="I122" s="40" t="b">
        <v>0</v>
      </c>
      <c r="J122" s="40">
        <v>3</v>
      </c>
      <c r="K122" s="40" t="s">
        <v>1630</v>
      </c>
      <c r="L122" s="40">
        <v>2.911</v>
      </c>
      <c r="M122" s="40">
        <v>0</v>
      </c>
      <c r="N122" s="40" t="s">
        <v>1630</v>
      </c>
      <c r="O122" s="40">
        <v>4</v>
      </c>
      <c r="P122" s="40">
        <v>1</v>
      </c>
      <c r="Q122" s="31">
        <v>45874</v>
      </c>
    </row>
    <row r="123" spans="1:17" x14ac:dyDescent="0.45">
      <c r="A123" s="30" t="s">
        <v>776</v>
      </c>
      <c r="B123" s="30" t="s">
        <v>780</v>
      </c>
      <c r="C123" s="30" t="s">
        <v>781</v>
      </c>
      <c r="D123" s="40">
        <v>4.42</v>
      </c>
      <c r="E123" s="40">
        <v>64</v>
      </c>
      <c r="F123" s="40" t="b">
        <v>0</v>
      </c>
      <c r="G123" s="40" t="b">
        <v>0</v>
      </c>
      <c r="H123" s="40" t="s">
        <v>1602</v>
      </c>
      <c r="I123" s="40" t="b">
        <v>1</v>
      </c>
      <c r="J123" s="40">
        <v>81</v>
      </c>
      <c r="K123" s="40">
        <v>69</v>
      </c>
      <c r="L123" s="40">
        <v>1.736</v>
      </c>
      <c r="M123" s="40">
        <v>0.58199999999999996</v>
      </c>
      <c r="N123" s="40">
        <v>71</v>
      </c>
      <c r="O123" s="40">
        <v>1</v>
      </c>
      <c r="P123" s="40">
        <v>0</v>
      </c>
      <c r="Q123" s="31">
        <v>45874</v>
      </c>
    </row>
    <row r="124" spans="1:17" x14ac:dyDescent="0.45">
      <c r="A124" s="30" t="s">
        <v>784</v>
      </c>
      <c r="B124" s="30" t="s">
        <v>786</v>
      </c>
      <c r="C124" s="30" t="s">
        <v>787</v>
      </c>
      <c r="D124" s="40">
        <v>6.27</v>
      </c>
      <c r="E124" s="40">
        <v>46</v>
      </c>
      <c r="F124" s="40" t="b">
        <v>0</v>
      </c>
      <c r="G124" s="40" t="b">
        <v>0</v>
      </c>
      <c r="H124" s="40" t="s">
        <v>1602</v>
      </c>
      <c r="I124" s="40" t="b">
        <v>0</v>
      </c>
      <c r="J124" s="40">
        <v>31</v>
      </c>
      <c r="K124" s="40">
        <v>71</v>
      </c>
      <c r="L124" s="40">
        <v>1.6419999999999999</v>
      </c>
      <c r="M124" s="40">
        <v>0</v>
      </c>
      <c r="N124" s="40" t="s">
        <v>1630</v>
      </c>
      <c r="O124" s="40">
        <v>1</v>
      </c>
      <c r="P124" s="40">
        <v>0</v>
      </c>
      <c r="Q124" s="31">
        <v>45874</v>
      </c>
    </row>
    <row r="125" spans="1:17" x14ac:dyDescent="0.45">
      <c r="A125" s="30" t="s">
        <v>790</v>
      </c>
      <c r="B125" s="30" t="s">
        <v>793</v>
      </c>
      <c r="C125" s="30" t="s">
        <v>794</v>
      </c>
      <c r="D125" s="40">
        <v>5.95</v>
      </c>
      <c r="E125" s="40">
        <v>25</v>
      </c>
      <c r="F125" s="40" t="b">
        <v>0</v>
      </c>
      <c r="G125" s="40" t="b">
        <v>0</v>
      </c>
      <c r="H125" s="40" t="s">
        <v>1602</v>
      </c>
      <c r="I125" s="40" t="b">
        <v>0</v>
      </c>
      <c r="J125" s="40">
        <v>26</v>
      </c>
      <c r="K125" s="40" t="s">
        <v>1630</v>
      </c>
      <c r="L125" s="40">
        <v>1.988</v>
      </c>
      <c r="M125" s="40">
        <v>0</v>
      </c>
      <c r="N125" s="40">
        <v>61</v>
      </c>
      <c r="O125" s="40">
        <v>4</v>
      </c>
      <c r="P125" s="40">
        <v>0</v>
      </c>
      <c r="Q125" s="31">
        <v>45874</v>
      </c>
    </row>
    <row r="126" spans="1:17" x14ac:dyDescent="0.45">
      <c r="A126" s="30" t="s">
        <v>797</v>
      </c>
      <c r="B126" s="30" t="s">
        <v>801</v>
      </c>
      <c r="C126" s="30" t="s">
        <v>802</v>
      </c>
      <c r="D126" s="40">
        <v>7.53</v>
      </c>
      <c r="E126" s="40">
        <v>33</v>
      </c>
      <c r="F126" s="40" t="b">
        <v>0</v>
      </c>
      <c r="G126" s="40" t="b">
        <v>1</v>
      </c>
      <c r="H126" s="40" t="s">
        <v>1672</v>
      </c>
      <c r="I126" s="40" t="b">
        <v>0</v>
      </c>
      <c r="J126" s="40">
        <v>13</v>
      </c>
      <c r="K126" s="40" t="s">
        <v>1630</v>
      </c>
      <c r="L126" s="40">
        <v>1.7829999999999999</v>
      </c>
      <c r="M126" s="40">
        <v>0</v>
      </c>
      <c r="N126" s="40" t="s">
        <v>1630</v>
      </c>
      <c r="O126" s="40">
        <v>4</v>
      </c>
      <c r="P126" s="40">
        <v>0</v>
      </c>
      <c r="Q126" s="31">
        <v>45874</v>
      </c>
    </row>
    <row r="127" spans="1:17" x14ac:dyDescent="0.45">
      <c r="A127" s="30" t="s">
        <v>805</v>
      </c>
      <c r="B127" s="30" t="s">
        <v>807</v>
      </c>
      <c r="C127" s="30" t="s">
        <v>808</v>
      </c>
      <c r="D127" s="40">
        <v>4.08</v>
      </c>
      <c r="E127" s="40">
        <v>59</v>
      </c>
      <c r="F127" s="40" t="b">
        <v>1</v>
      </c>
      <c r="G127" s="40" t="b">
        <v>0</v>
      </c>
      <c r="H127" s="40" t="s">
        <v>1602</v>
      </c>
      <c r="I127" s="40" t="b">
        <v>0</v>
      </c>
      <c r="J127" s="40">
        <v>89</v>
      </c>
      <c r="K127" s="40">
        <v>51</v>
      </c>
      <c r="L127" s="40">
        <v>1.5580000000000001</v>
      </c>
      <c r="M127" s="40">
        <v>0.42299999999999999</v>
      </c>
      <c r="N127" s="40" t="s">
        <v>1630</v>
      </c>
      <c r="O127" s="40">
        <v>1</v>
      </c>
      <c r="P127" s="40">
        <v>0</v>
      </c>
      <c r="Q127" s="31">
        <v>45874</v>
      </c>
    </row>
    <row r="128" spans="1:17" x14ac:dyDescent="0.45">
      <c r="A128" s="30" t="s">
        <v>811</v>
      </c>
      <c r="B128" s="30" t="s">
        <v>813</v>
      </c>
      <c r="C128" s="30" t="s">
        <v>814</v>
      </c>
      <c r="D128" s="40">
        <v>5.81</v>
      </c>
      <c r="E128" s="40">
        <v>22</v>
      </c>
      <c r="F128" s="40" t="b">
        <v>0</v>
      </c>
      <c r="G128" s="40" t="b">
        <v>1</v>
      </c>
      <c r="H128" s="40" t="s">
        <v>1672</v>
      </c>
      <c r="I128" s="40" t="b">
        <v>0</v>
      </c>
      <c r="J128" s="40">
        <v>39</v>
      </c>
      <c r="K128" s="40">
        <v>63</v>
      </c>
      <c r="L128" s="40">
        <v>2.6739999999999999</v>
      </c>
      <c r="M128" s="40">
        <v>1.2370000000000001</v>
      </c>
      <c r="N128" s="40">
        <v>17</v>
      </c>
      <c r="O128" s="40">
        <v>4</v>
      </c>
      <c r="P128" s="40">
        <v>1</v>
      </c>
      <c r="Q128" s="31">
        <v>45874</v>
      </c>
    </row>
    <row r="129" spans="1:17" x14ac:dyDescent="0.45">
      <c r="A129" s="30" t="s">
        <v>817</v>
      </c>
      <c r="B129" s="30" t="s">
        <v>819</v>
      </c>
      <c r="C129" s="30" t="s">
        <v>820</v>
      </c>
      <c r="D129" s="40">
        <v>5.98</v>
      </c>
      <c r="E129" s="40">
        <v>37</v>
      </c>
      <c r="F129" s="40" t="b">
        <v>0</v>
      </c>
      <c r="G129" s="40" t="b">
        <v>0</v>
      </c>
      <c r="H129" s="40" t="s">
        <v>1602</v>
      </c>
      <c r="I129" s="40" t="b">
        <v>0</v>
      </c>
      <c r="J129" s="40">
        <v>66</v>
      </c>
      <c r="K129" s="40" t="s">
        <v>1630</v>
      </c>
      <c r="L129" s="40">
        <v>2.2669999999999999</v>
      </c>
      <c r="M129" s="40">
        <v>0</v>
      </c>
      <c r="N129" s="40">
        <v>35</v>
      </c>
      <c r="O129" s="40">
        <v>4</v>
      </c>
      <c r="P129" s="40">
        <v>0</v>
      </c>
      <c r="Q129" s="31">
        <v>45874</v>
      </c>
    </row>
    <row r="130" spans="1:17" x14ac:dyDescent="0.45">
      <c r="A130" s="30" t="s">
        <v>823</v>
      </c>
      <c r="B130" s="30" t="s">
        <v>825</v>
      </c>
      <c r="C130" s="30" t="s">
        <v>826</v>
      </c>
      <c r="D130" s="40">
        <v>7.11</v>
      </c>
      <c r="E130" s="40">
        <v>27</v>
      </c>
      <c r="F130" s="40" t="b">
        <v>0</v>
      </c>
      <c r="G130" s="40" t="b">
        <v>0</v>
      </c>
      <c r="H130" s="40" t="s">
        <v>1602</v>
      </c>
      <c r="I130" s="40" t="b">
        <v>0</v>
      </c>
      <c r="J130" s="40">
        <v>64</v>
      </c>
      <c r="K130" s="40">
        <v>70</v>
      </c>
      <c r="L130" s="40">
        <v>1.9390000000000001</v>
      </c>
      <c r="M130" s="40">
        <v>0</v>
      </c>
      <c r="N130" s="40">
        <v>52</v>
      </c>
      <c r="O130" s="40">
        <v>4</v>
      </c>
      <c r="P130" s="40">
        <v>0</v>
      </c>
      <c r="Q130" s="31">
        <v>45874</v>
      </c>
    </row>
    <row r="131" spans="1:17" x14ac:dyDescent="0.45">
      <c r="A131" s="30" t="s">
        <v>829</v>
      </c>
      <c r="B131" s="30" t="s">
        <v>831</v>
      </c>
      <c r="C131" s="30" t="s">
        <v>832</v>
      </c>
      <c r="D131" s="40" t="s">
        <v>1630</v>
      </c>
      <c r="E131" s="40">
        <v>13</v>
      </c>
      <c r="F131" s="40" t="b">
        <v>0</v>
      </c>
      <c r="G131" s="40" t="b">
        <v>0</v>
      </c>
      <c r="H131" s="40" t="s">
        <v>1602</v>
      </c>
      <c r="I131" s="40" t="b">
        <v>0</v>
      </c>
      <c r="J131" s="40">
        <v>10</v>
      </c>
      <c r="K131" s="40" t="s">
        <v>1630</v>
      </c>
      <c r="L131" s="40">
        <v>2.4780000000000002</v>
      </c>
      <c r="M131" s="40">
        <v>1.6120000000000001</v>
      </c>
      <c r="N131" s="40" t="s">
        <v>1630</v>
      </c>
      <c r="O131" s="40">
        <v>4</v>
      </c>
      <c r="P131" s="40">
        <v>1</v>
      </c>
      <c r="Q131" s="31">
        <v>45874</v>
      </c>
    </row>
    <row r="132" spans="1:17" x14ac:dyDescent="0.45">
      <c r="A132" s="30" t="s">
        <v>835</v>
      </c>
      <c r="B132" s="30" t="s">
        <v>837</v>
      </c>
      <c r="C132" s="30" t="s">
        <v>838</v>
      </c>
      <c r="D132" s="40">
        <v>4.16</v>
      </c>
      <c r="E132" s="40" t="s">
        <v>1630</v>
      </c>
      <c r="F132" s="40" t="b">
        <v>1</v>
      </c>
      <c r="G132" s="40" t="b">
        <v>0</v>
      </c>
      <c r="H132" s="40" t="s">
        <v>1602</v>
      </c>
      <c r="I132" s="40" t="b">
        <v>0</v>
      </c>
      <c r="J132" s="40">
        <v>90</v>
      </c>
      <c r="K132" s="40">
        <v>74</v>
      </c>
      <c r="L132" s="40" t="s">
        <v>1630</v>
      </c>
      <c r="M132" s="40" t="s">
        <v>1630</v>
      </c>
      <c r="N132" s="40" t="s">
        <v>1630</v>
      </c>
      <c r="O132" s="40">
        <v>1</v>
      </c>
      <c r="P132" s="40">
        <v>0</v>
      </c>
      <c r="Q132" s="31">
        <v>45874</v>
      </c>
    </row>
    <row r="133" spans="1:17" x14ac:dyDescent="0.45">
      <c r="A133" s="30" t="s">
        <v>841</v>
      </c>
      <c r="B133" s="30" t="s">
        <v>843</v>
      </c>
      <c r="C133" s="30" t="s">
        <v>844</v>
      </c>
      <c r="D133" s="40">
        <v>3.54</v>
      </c>
      <c r="E133" s="40">
        <v>63</v>
      </c>
      <c r="F133" s="40" t="b">
        <v>1</v>
      </c>
      <c r="G133" s="40" t="b">
        <v>0</v>
      </c>
      <c r="H133" s="40" t="s">
        <v>1602</v>
      </c>
      <c r="I133" s="40" t="b">
        <v>0</v>
      </c>
      <c r="J133" s="40">
        <v>89</v>
      </c>
      <c r="K133" s="40">
        <v>53</v>
      </c>
      <c r="L133" s="40">
        <v>1.5580000000000001</v>
      </c>
      <c r="M133" s="40">
        <v>0.42299999999999999</v>
      </c>
      <c r="N133" s="40" t="s">
        <v>1630</v>
      </c>
      <c r="O133" s="40">
        <v>1</v>
      </c>
      <c r="P133" s="40">
        <v>0</v>
      </c>
      <c r="Q133" s="31">
        <v>45874</v>
      </c>
    </row>
    <row r="134" spans="1:17" x14ac:dyDescent="0.45">
      <c r="A134" s="30" t="s">
        <v>847</v>
      </c>
      <c r="B134" s="30" t="s">
        <v>849</v>
      </c>
      <c r="C134" s="30" t="s">
        <v>850</v>
      </c>
      <c r="D134" s="40">
        <v>3.99</v>
      </c>
      <c r="E134" s="40">
        <v>81</v>
      </c>
      <c r="F134" s="40" t="b">
        <v>1</v>
      </c>
      <c r="G134" s="40" t="b">
        <v>0</v>
      </c>
      <c r="H134" s="40" t="s">
        <v>1602</v>
      </c>
      <c r="I134" s="40" t="b">
        <v>1</v>
      </c>
      <c r="J134" s="40">
        <v>97</v>
      </c>
      <c r="K134" s="40">
        <v>56</v>
      </c>
      <c r="L134" s="40" t="s">
        <v>1630</v>
      </c>
      <c r="M134" s="40" t="s">
        <v>1630</v>
      </c>
      <c r="N134" s="40" t="s">
        <v>1630</v>
      </c>
      <c r="O134" s="40">
        <v>1</v>
      </c>
      <c r="P134" s="40">
        <v>0</v>
      </c>
      <c r="Q134" s="31">
        <v>45874</v>
      </c>
    </row>
    <row r="135" spans="1:17" x14ac:dyDescent="0.45">
      <c r="A135" s="30" t="s">
        <v>853</v>
      </c>
      <c r="B135" s="30" t="s">
        <v>856</v>
      </c>
      <c r="C135" s="30" t="s">
        <v>857</v>
      </c>
      <c r="D135" s="40" t="s">
        <v>1630</v>
      </c>
      <c r="E135" s="40" t="s">
        <v>1630</v>
      </c>
      <c r="F135" s="40" t="b">
        <v>0</v>
      </c>
      <c r="G135" s="40" t="b">
        <v>0</v>
      </c>
      <c r="H135" s="40" t="s">
        <v>1602</v>
      </c>
      <c r="I135" s="40" t="b">
        <v>0</v>
      </c>
      <c r="J135" s="40" t="s">
        <v>1630</v>
      </c>
      <c r="K135" s="40">
        <v>66</v>
      </c>
      <c r="L135" s="40" t="s">
        <v>1630</v>
      </c>
      <c r="M135" s="40" t="s">
        <v>1630</v>
      </c>
      <c r="N135" s="40" t="s">
        <v>1630</v>
      </c>
      <c r="O135" s="40">
        <v>1</v>
      </c>
      <c r="P135" s="40">
        <v>0</v>
      </c>
      <c r="Q135" s="31">
        <v>45874</v>
      </c>
    </row>
    <row r="136" spans="1:17" x14ac:dyDescent="0.45">
      <c r="A136" s="30" t="s">
        <v>860</v>
      </c>
      <c r="B136" s="30" t="s">
        <v>862</v>
      </c>
      <c r="C136" s="30" t="s">
        <v>863</v>
      </c>
      <c r="D136" s="40">
        <v>6.76</v>
      </c>
      <c r="E136" s="40">
        <v>26</v>
      </c>
      <c r="F136" s="40" t="b">
        <v>0</v>
      </c>
      <c r="G136" s="40" t="b">
        <v>0</v>
      </c>
      <c r="H136" s="40" t="s">
        <v>1602</v>
      </c>
      <c r="I136" s="40" t="b">
        <v>0</v>
      </c>
      <c r="J136" s="40">
        <v>55</v>
      </c>
      <c r="K136" s="40" t="s">
        <v>1630</v>
      </c>
      <c r="L136" s="40">
        <v>1.895</v>
      </c>
      <c r="M136" s="40">
        <v>0</v>
      </c>
      <c r="N136" s="40">
        <v>39</v>
      </c>
      <c r="O136" s="40">
        <v>4</v>
      </c>
      <c r="P136" s="40">
        <v>0</v>
      </c>
      <c r="Q136" s="31">
        <v>45874</v>
      </c>
    </row>
    <row r="137" spans="1:17" x14ac:dyDescent="0.45">
      <c r="A137" s="30" t="s">
        <v>866</v>
      </c>
      <c r="B137" s="30" t="s">
        <v>868</v>
      </c>
      <c r="C137" s="30" t="s">
        <v>869</v>
      </c>
      <c r="D137" s="40">
        <v>5.45</v>
      </c>
      <c r="E137" s="40">
        <v>34</v>
      </c>
      <c r="F137" s="40" t="b">
        <v>0</v>
      </c>
      <c r="G137" s="40" t="b">
        <v>0</v>
      </c>
      <c r="H137" s="40" t="s">
        <v>1602</v>
      </c>
      <c r="I137" s="40" t="b">
        <v>0</v>
      </c>
      <c r="J137" s="40">
        <v>65</v>
      </c>
      <c r="K137" s="40" t="s">
        <v>1630</v>
      </c>
      <c r="L137" s="40">
        <v>1.9550000000000001</v>
      </c>
      <c r="M137" s="40">
        <v>0</v>
      </c>
      <c r="N137" s="40">
        <v>6</v>
      </c>
      <c r="O137" s="40">
        <v>4</v>
      </c>
      <c r="P137" s="40">
        <v>0</v>
      </c>
      <c r="Q137" s="31">
        <v>45874</v>
      </c>
    </row>
    <row r="138" spans="1:17" x14ac:dyDescent="0.45">
      <c r="A138" s="30" t="s">
        <v>872</v>
      </c>
      <c r="B138" s="30" t="s">
        <v>873</v>
      </c>
      <c r="C138" s="30" t="s">
        <v>874</v>
      </c>
      <c r="D138" s="40">
        <v>5.5</v>
      </c>
      <c r="E138" s="40">
        <v>50</v>
      </c>
      <c r="F138" s="40" t="b">
        <v>0</v>
      </c>
      <c r="G138" s="40" t="b">
        <v>0</v>
      </c>
      <c r="H138" s="40" t="s">
        <v>1602</v>
      </c>
      <c r="I138" s="40" t="b">
        <v>1</v>
      </c>
      <c r="J138" s="40">
        <v>53</v>
      </c>
      <c r="K138" s="40">
        <v>73</v>
      </c>
      <c r="L138" s="40">
        <v>1.4690000000000001</v>
      </c>
      <c r="M138" s="40">
        <v>1.6259999999999999</v>
      </c>
      <c r="N138" s="40">
        <v>48</v>
      </c>
      <c r="O138" s="40">
        <v>1</v>
      </c>
      <c r="P138" s="40">
        <v>0</v>
      </c>
      <c r="Q138" s="31">
        <v>45874</v>
      </c>
    </row>
    <row r="139" spans="1:17" x14ac:dyDescent="0.45">
      <c r="A139" s="30" t="s">
        <v>877</v>
      </c>
      <c r="B139" s="30" t="s">
        <v>879</v>
      </c>
      <c r="C139" s="30" t="s">
        <v>880</v>
      </c>
      <c r="D139" s="40" t="s">
        <v>1630</v>
      </c>
      <c r="E139" s="40">
        <v>38</v>
      </c>
      <c r="F139" s="40" t="b">
        <v>0</v>
      </c>
      <c r="G139" s="40" t="b">
        <v>0</v>
      </c>
      <c r="H139" s="40" t="s">
        <v>1602</v>
      </c>
      <c r="I139" s="40" t="b">
        <v>0</v>
      </c>
      <c r="J139" s="40">
        <v>43</v>
      </c>
      <c r="K139" s="40">
        <v>66</v>
      </c>
      <c r="L139" s="40" t="s">
        <v>1630</v>
      </c>
      <c r="M139" s="40" t="s">
        <v>1630</v>
      </c>
      <c r="N139" s="40" t="s">
        <v>1630</v>
      </c>
      <c r="O139" s="40">
        <v>1</v>
      </c>
      <c r="P139" s="40">
        <v>0</v>
      </c>
      <c r="Q139" s="31">
        <v>45874</v>
      </c>
    </row>
    <row r="140" spans="1:17" x14ac:dyDescent="0.45">
      <c r="A140" s="30" t="s">
        <v>883</v>
      </c>
      <c r="B140" s="30" t="s">
        <v>885</v>
      </c>
      <c r="C140" s="30" t="s">
        <v>886</v>
      </c>
      <c r="D140" s="40">
        <v>6.81</v>
      </c>
      <c r="E140" s="40">
        <v>27</v>
      </c>
      <c r="F140" s="40" t="b">
        <v>0</v>
      </c>
      <c r="G140" s="40" t="b">
        <v>1</v>
      </c>
      <c r="H140" s="40" t="s">
        <v>1672</v>
      </c>
      <c r="I140" s="40" t="b">
        <v>0</v>
      </c>
      <c r="J140" s="40">
        <v>24</v>
      </c>
      <c r="K140" s="40" t="s">
        <v>1630</v>
      </c>
      <c r="L140" s="40">
        <v>3.0609999999999999</v>
      </c>
      <c r="M140" s="40">
        <v>7.907</v>
      </c>
      <c r="N140" s="40">
        <v>10</v>
      </c>
      <c r="O140" s="40">
        <v>4</v>
      </c>
      <c r="P140" s="40">
        <v>1</v>
      </c>
      <c r="Q140" s="31">
        <v>45874</v>
      </c>
    </row>
    <row r="141" spans="1:17" x14ac:dyDescent="0.45">
      <c r="A141" s="30" t="s">
        <v>889</v>
      </c>
      <c r="B141" s="30" t="s">
        <v>891</v>
      </c>
      <c r="C141" s="30" t="s">
        <v>892</v>
      </c>
      <c r="D141" s="40">
        <v>5.18</v>
      </c>
      <c r="E141" s="40">
        <v>46</v>
      </c>
      <c r="F141" s="40" t="b">
        <v>1</v>
      </c>
      <c r="G141" s="40" t="b">
        <v>0</v>
      </c>
      <c r="H141" s="40" t="s">
        <v>1602</v>
      </c>
      <c r="I141" s="40" t="b">
        <v>0</v>
      </c>
      <c r="J141" s="40">
        <v>87</v>
      </c>
      <c r="K141" s="40">
        <v>64</v>
      </c>
      <c r="L141" s="40" t="s">
        <v>1630</v>
      </c>
      <c r="M141" s="40" t="s">
        <v>1630</v>
      </c>
      <c r="N141" s="40" t="s">
        <v>1630</v>
      </c>
      <c r="O141" s="40">
        <v>1</v>
      </c>
      <c r="P141" s="40">
        <v>0</v>
      </c>
      <c r="Q141" s="31">
        <v>45874</v>
      </c>
    </row>
    <row r="142" spans="1:17" x14ac:dyDescent="0.45">
      <c r="A142" s="30" t="s">
        <v>895</v>
      </c>
      <c r="B142" s="30" t="s">
        <v>898</v>
      </c>
      <c r="C142" s="30" t="s">
        <v>899</v>
      </c>
      <c r="D142" s="40" t="s">
        <v>1630</v>
      </c>
      <c r="E142" s="40" t="s">
        <v>1630</v>
      </c>
      <c r="F142" s="40" t="b">
        <v>0</v>
      </c>
      <c r="G142" s="40" t="b">
        <v>0</v>
      </c>
      <c r="H142" s="40" t="s">
        <v>1602</v>
      </c>
      <c r="I142" s="40" t="b">
        <v>0</v>
      </c>
      <c r="J142" s="40">
        <v>93</v>
      </c>
      <c r="K142" s="40">
        <v>65</v>
      </c>
      <c r="L142" s="40" t="s">
        <v>1630</v>
      </c>
      <c r="M142" s="40" t="s">
        <v>1630</v>
      </c>
      <c r="N142" s="40" t="s">
        <v>1630</v>
      </c>
      <c r="O142" s="40">
        <v>1</v>
      </c>
      <c r="P142" s="40">
        <v>0</v>
      </c>
      <c r="Q142" s="31">
        <v>45874</v>
      </c>
    </row>
    <row r="143" spans="1:17" x14ac:dyDescent="0.45">
      <c r="A143" s="30" t="s">
        <v>902</v>
      </c>
      <c r="B143" s="30" t="s">
        <v>903</v>
      </c>
      <c r="C143" s="30" t="s">
        <v>904</v>
      </c>
      <c r="D143" s="40" t="s">
        <v>1630</v>
      </c>
      <c r="E143" s="40" t="s">
        <v>1630</v>
      </c>
      <c r="F143" s="40" t="b">
        <v>0</v>
      </c>
      <c r="G143" s="40" t="b">
        <v>0</v>
      </c>
      <c r="H143" s="40" t="s">
        <v>1602</v>
      </c>
      <c r="I143" s="40" t="b">
        <v>0</v>
      </c>
      <c r="J143" s="40" t="s">
        <v>1630</v>
      </c>
      <c r="K143" s="40" t="s">
        <v>1630</v>
      </c>
      <c r="L143" s="40" t="s">
        <v>1630</v>
      </c>
      <c r="M143" s="40" t="s">
        <v>1630</v>
      </c>
      <c r="N143" s="40" t="s">
        <v>1630</v>
      </c>
      <c r="O143" s="40">
        <v>4</v>
      </c>
      <c r="P143" s="40">
        <v>0</v>
      </c>
      <c r="Q143" s="31">
        <v>45874</v>
      </c>
    </row>
    <row r="144" spans="1:17" x14ac:dyDescent="0.45">
      <c r="A144" s="30" t="s">
        <v>907</v>
      </c>
      <c r="B144" s="30" t="s">
        <v>909</v>
      </c>
      <c r="C144" s="30" t="s">
        <v>910</v>
      </c>
      <c r="D144" s="40">
        <v>6.28</v>
      </c>
      <c r="E144" s="40">
        <v>30</v>
      </c>
      <c r="F144" s="40" t="b">
        <v>0</v>
      </c>
      <c r="G144" s="40" t="b">
        <v>0</v>
      </c>
      <c r="H144" s="40" t="s">
        <v>1602</v>
      </c>
      <c r="I144" s="40" t="b">
        <v>0</v>
      </c>
      <c r="J144" s="40">
        <v>39</v>
      </c>
      <c r="K144" s="40" t="s">
        <v>1630</v>
      </c>
      <c r="L144" s="40">
        <v>2.2040000000000002</v>
      </c>
      <c r="M144" s="40">
        <v>0</v>
      </c>
      <c r="N144" s="40" t="s">
        <v>1630</v>
      </c>
      <c r="O144" s="40">
        <v>4</v>
      </c>
      <c r="P144" s="40">
        <v>0</v>
      </c>
      <c r="Q144" s="31">
        <v>45874</v>
      </c>
    </row>
    <row r="153" spans="4:8" x14ac:dyDescent="0.45">
      <c r="D153" s="50"/>
      <c r="E153" s="50"/>
    </row>
    <row r="154" spans="4:8" x14ac:dyDescent="0.45">
      <c r="D154" s="51"/>
      <c r="E154" s="51"/>
      <c r="H154" s="30"/>
    </row>
    <row r="155" spans="4:8" x14ac:dyDescent="0.45">
      <c r="D155" s="51"/>
      <c r="E155" s="51"/>
      <c r="H155" s="30"/>
    </row>
    <row r="156" spans="4:8" x14ac:dyDescent="0.45">
      <c r="D156" s="51"/>
      <c r="E156" s="51"/>
      <c r="H156" s="30"/>
    </row>
    <row r="157" spans="4:8" x14ac:dyDescent="0.45">
      <c r="D157" s="51"/>
      <c r="E157" s="51"/>
      <c r="H157" s="30"/>
    </row>
    <row r="158" spans="4:8" x14ac:dyDescent="0.45">
      <c r="D158" s="51"/>
      <c r="E158" s="51"/>
      <c r="H158" s="30"/>
    </row>
    <row r="159" spans="4:8" x14ac:dyDescent="0.45">
      <c r="D159" s="51"/>
      <c r="E159" s="51"/>
      <c r="H159" s="30"/>
    </row>
    <row r="160" spans="4:8" x14ac:dyDescent="0.45">
      <c r="D160" s="51"/>
      <c r="E160" s="51"/>
      <c r="H160" s="30"/>
    </row>
    <row r="161" spans="4:8" x14ac:dyDescent="0.45">
      <c r="D161" s="51"/>
      <c r="E161" s="51"/>
      <c r="H161" s="30"/>
    </row>
    <row r="162" spans="4:8" x14ac:dyDescent="0.45">
      <c r="D162" s="51"/>
      <c r="E162" s="51"/>
      <c r="H162" s="30"/>
    </row>
    <row r="163" spans="4:8" x14ac:dyDescent="0.45">
      <c r="D163" s="51"/>
      <c r="E163" s="51"/>
      <c r="H163" s="30"/>
    </row>
    <row r="164" spans="4:8" x14ac:dyDescent="0.45">
      <c r="D164" s="51"/>
      <c r="E164" s="51"/>
      <c r="H164" s="30"/>
    </row>
    <row r="165" spans="4:8" x14ac:dyDescent="0.45">
      <c r="D165" s="51"/>
      <c r="E165" s="51"/>
      <c r="H165" s="30"/>
    </row>
    <row r="166" spans="4:8" x14ac:dyDescent="0.45">
      <c r="D166" s="51"/>
      <c r="E166" s="51"/>
      <c r="H166" s="30"/>
    </row>
    <row r="167" spans="4:8" x14ac:dyDescent="0.45">
      <c r="D167" s="51"/>
      <c r="E167" s="51"/>
      <c r="H167" s="30"/>
    </row>
    <row r="168" spans="4:8" x14ac:dyDescent="0.45">
      <c r="D168" s="51"/>
      <c r="E168" s="51"/>
      <c r="H168" s="30"/>
    </row>
    <row r="169" spans="4:8" x14ac:dyDescent="0.45">
      <c r="D169" s="51"/>
      <c r="E169" s="51"/>
      <c r="H169" s="30"/>
    </row>
    <row r="170" spans="4:8" x14ac:dyDescent="0.45">
      <c r="D170" s="51"/>
      <c r="E170" s="51"/>
      <c r="H170" s="30"/>
    </row>
    <row r="171" spans="4:8" x14ac:dyDescent="0.45">
      <c r="D171" s="51"/>
      <c r="E171" s="51"/>
      <c r="H171" s="30"/>
    </row>
    <row r="172" spans="4:8" x14ac:dyDescent="0.45">
      <c r="D172" s="51"/>
      <c r="E172" s="51"/>
      <c r="H172" s="30"/>
    </row>
    <row r="173" spans="4:8" x14ac:dyDescent="0.45">
      <c r="D173" s="51"/>
      <c r="E173" s="51"/>
      <c r="H173" s="30"/>
    </row>
    <row r="174" spans="4:8" x14ac:dyDescent="0.45">
      <c r="D174" s="51"/>
      <c r="E174" s="51"/>
      <c r="H174" s="30"/>
    </row>
    <row r="175" spans="4:8" x14ac:dyDescent="0.45">
      <c r="D175" s="51"/>
      <c r="E175" s="51"/>
      <c r="H175" s="30"/>
    </row>
    <row r="176" spans="4:8" x14ac:dyDescent="0.45">
      <c r="D176" s="51"/>
      <c r="E176" s="51"/>
      <c r="H176" s="30"/>
    </row>
    <row r="177" spans="4:8" x14ac:dyDescent="0.45">
      <c r="D177" s="51"/>
      <c r="E177" s="51"/>
      <c r="H177" s="30"/>
    </row>
    <row r="178" spans="4:8" x14ac:dyDescent="0.45">
      <c r="D178" s="51"/>
      <c r="E178" s="51"/>
      <c r="H178" s="30"/>
    </row>
    <row r="179" spans="4:8" x14ac:dyDescent="0.45">
      <c r="D179" s="51"/>
      <c r="E179" s="51"/>
      <c r="H179" s="30"/>
    </row>
    <row r="180" spans="4:8" x14ac:dyDescent="0.45">
      <c r="D180" s="51"/>
      <c r="E180" s="51"/>
      <c r="H180" s="30"/>
    </row>
    <row r="181" spans="4:8" x14ac:dyDescent="0.45">
      <c r="H181" s="30"/>
    </row>
    <row r="182" spans="4:8" x14ac:dyDescent="0.45">
      <c r="H182" s="30"/>
    </row>
  </sheetData>
  <autoFilter ref="A1:Q144" xr:uid="{C0AC28DC-DD0D-4DDC-9D07-7291E66FA4AA}"/>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E2005F-8080-4325-83CA-6710BB4A9C0A}">
  <dimension ref="A2:P25"/>
  <sheetViews>
    <sheetView zoomScale="54" zoomScaleNormal="115" workbookViewId="0">
      <selection activeCell="F8" sqref="F8"/>
    </sheetView>
  </sheetViews>
  <sheetFormatPr defaultColWidth="8.81640625" defaultRowHeight="14.5" x14ac:dyDescent="0.35"/>
  <cols>
    <col min="2" max="2" width="22.453125" customWidth="1"/>
  </cols>
  <sheetData>
    <row r="2" spans="1:16" x14ac:dyDescent="0.35">
      <c r="A2" t="s">
        <v>1631</v>
      </c>
      <c r="B2" t="s">
        <v>1632</v>
      </c>
      <c r="C2" t="s">
        <v>1633</v>
      </c>
      <c r="D2" t="s">
        <v>1634</v>
      </c>
      <c r="E2" t="s">
        <v>1635</v>
      </c>
      <c r="F2" t="s">
        <v>1636</v>
      </c>
      <c r="G2" t="s">
        <v>1637</v>
      </c>
      <c r="H2" t="s">
        <v>1638</v>
      </c>
      <c r="I2" t="s">
        <v>1639</v>
      </c>
      <c r="J2" t="s">
        <v>1640</v>
      </c>
    </row>
    <row r="3" spans="1:16" x14ac:dyDescent="0.35">
      <c r="A3" t="s">
        <v>885</v>
      </c>
      <c r="B3" t="s">
        <v>1641</v>
      </c>
      <c r="C3">
        <f>1/6</f>
        <v>0.16666666666666666</v>
      </c>
      <c r="D3">
        <v>1.25</v>
      </c>
      <c r="E3">
        <f>D3/(SUMIFS($D$2:$D$17,$A$2:$A$17,"ML")/6)*C3</f>
        <v>0.18181818181818182</v>
      </c>
      <c r="F3">
        <v>2</v>
      </c>
      <c r="G3">
        <v>0</v>
      </c>
      <c r="H3">
        <v>1</v>
      </c>
      <c r="I3">
        <v>0</v>
      </c>
      <c r="J3" t="s">
        <v>1642</v>
      </c>
    </row>
    <row r="4" spans="1:16" x14ac:dyDescent="0.35">
      <c r="A4" t="s">
        <v>885</v>
      </c>
      <c r="B4" t="s">
        <v>1643</v>
      </c>
      <c r="C4">
        <f>1/6</f>
        <v>0.16666666666666666</v>
      </c>
      <c r="D4">
        <v>1.25</v>
      </c>
      <c r="E4">
        <f>D4/(SUMIFS($D$2:$D$17,$A$2:$A$17,"ML")/6)*C4</f>
        <v>0.18181818181818182</v>
      </c>
      <c r="F4">
        <v>2</v>
      </c>
      <c r="G4">
        <v>0</v>
      </c>
      <c r="H4">
        <v>1</v>
      </c>
      <c r="I4">
        <v>0</v>
      </c>
      <c r="J4" t="s">
        <v>1642</v>
      </c>
    </row>
    <row r="5" spans="1:16" x14ac:dyDescent="0.35">
      <c r="A5" t="s">
        <v>538</v>
      </c>
      <c r="B5" t="s">
        <v>1641</v>
      </c>
      <c r="C5">
        <f>1/5</f>
        <v>0.2</v>
      </c>
      <c r="D5">
        <v>1.25</v>
      </c>
      <c r="E5">
        <f>D5/(SUMIFS($D$2:$D$17,$A$2:$A$17,"tf")/5)*C5</f>
        <v>0.21739130434782614</v>
      </c>
      <c r="F5">
        <v>2</v>
      </c>
      <c r="G5">
        <v>0</v>
      </c>
      <c r="H5">
        <v>1</v>
      </c>
      <c r="I5">
        <v>0</v>
      </c>
      <c r="J5" t="s">
        <v>1642</v>
      </c>
    </row>
    <row r="6" spans="1:16" x14ac:dyDescent="0.35">
      <c r="A6" t="s">
        <v>538</v>
      </c>
      <c r="B6" t="s">
        <v>1643</v>
      </c>
      <c r="C6">
        <f>1/5</f>
        <v>0.2</v>
      </c>
      <c r="D6">
        <v>1.25</v>
      </c>
      <c r="E6">
        <f>D6/(SUMIFS($D$2:$D$17,$A$2:$A$17,"tf")/5)*C6</f>
        <v>0.21739130434782614</v>
      </c>
      <c r="F6">
        <v>2</v>
      </c>
      <c r="G6">
        <v>0</v>
      </c>
      <c r="H6">
        <v>1</v>
      </c>
      <c r="I6">
        <v>0</v>
      </c>
      <c r="J6" t="s">
        <v>1642</v>
      </c>
    </row>
    <row r="10" spans="1:16" x14ac:dyDescent="0.35">
      <c r="A10" t="s">
        <v>1631</v>
      </c>
      <c r="B10" t="s">
        <v>1644</v>
      </c>
      <c r="C10" t="s">
        <v>1633</v>
      </c>
      <c r="D10" t="s">
        <v>1634</v>
      </c>
      <c r="E10" t="s">
        <v>1635</v>
      </c>
      <c r="F10" t="s">
        <v>1636</v>
      </c>
      <c r="G10" t="s">
        <v>1637</v>
      </c>
      <c r="H10" t="s">
        <v>1645</v>
      </c>
      <c r="I10" t="s">
        <v>1646</v>
      </c>
      <c r="J10" t="s">
        <v>1647</v>
      </c>
      <c r="K10" t="s">
        <v>1648</v>
      </c>
      <c r="L10" t="s">
        <v>1649</v>
      </c>
      <c r="M10" t="s">
        <v>1650</v>
      </c>
      <c r="N10" t="s">
        <v>1651</v>
      </c>
      <c r="O10" t="s">
        <v>1652</v>
      </c>
      <c r="P10" t="s">
        <v>1653</v>
      </c>
    </row>
    <row r="11" spans="1:16" x14ac:dyDescent="0.35">
      <c r="A11" t="s">
        <v>885</v>
      </c>
      <c r="B11" t="s">
        <v>22</v>
      </c>
      <c r="C11">
        <f>1/6</f>
        <v>0.16666666666666666</v>
      </c>
      <c r="D11">
        <v>1</v>
      </c>
      <c r="E11">
        <f>D11/(SUMIFS($D$2:$D$17,$A$2:$A$17,"ML")/6)*C11</f>
        <v>0.14545454545454545</v>
      </c>
      <c r="F11" t="s">
        <v>1654</v>
      </c>
      <c r="G11">
        <v>97</v>
      </c>
      <c r="H11">
        <f>MIN(Data!K:K)</f>
        <v>0.35875000000000001</v>
      </c>
      <c r="I11">
        <f>AVERAGE(Data!K:K)</f>
        <v>0.63669604316546802</v>
      </c>
      <c r="K11">
        <f>MAX(Data!K:K)</f>
        <v>0.80874999999999997</v>
      </c>
      <c r="L11" t="s">
        <v>1602</v>
      </c>
      <c r="M11" t="s">
        <v>1616</v>
      </c>
      <c r="N11" t="s">
        <v>1616</v>
      </c>
      <c r="P11" s="3">
        <f>_xlfn.QUARTILE.EXC(Data!K:K,3)</f>
        <v>0.71924999999999994</v>
      </c>
    </row>
    <row r="12" spans="1:16" x14ac:dyDescent="0.35">
      <c r="A12" t="s">
        <v>885</v>
      </c>
      <c r="B12" t="s">
        <v>23</v>
      </c>
      <c r="C12">
        <f>1/6</f>
        <v>0.16666666666666666</v>
      </c>
      <c r="D12">
        <v>1.25</v>
      </c>
      <c r="E12">
        <f>D12/(SUMIFS($D$2:$D$17,$A$2:$A$17,"ML")/6)*C12</f>
        <v>0.18181818181818182</v>
      </c>
      <c r="F12">
        <v>100</v>
      </c>
      <c r="G12">
        <v>66</v>
      </c>
      <c r="H12">
        <f>MIN(Data!L:L)</f>
        <v>0.11</v>
      </c>
      <c r="I12">
        <f>AVERAGE(Data!L:L)</f>
        <v>0.42960893854748639</v>
      </c>
      <c r="K12">
        <f>MAX(Data!L:L)</f>
        <v>0.9</v>
      </c>
      <c r="L12" t="s">
        <v>1616</v>
      </c>
      <c r="M12" t="s">
        <v>1616</v>
      </c>
      <c r="N12" t="s">
        <v>1616</v>
      </c>
      <c r="P12">
        <f>_xlfn.QUARTILE.EXC(Data!L:L,1)</f>
        <v>0.28000000000000003</v>
      </c>
    </row>
    <row r="13" spans="1:16" x14ac:dyDescent="0.35">
      <c r="A13" t="s">
        <v>538</v>
      </c>
      <c r="B13" t="s">
        <v>16</v>
      </c>
      <c r="C13">
        <f>1/5</f>
        <v>0.2</v>
      </c>
      <c r="D13">
        <v>1</v>
      </c>
      <c r="E13">
        <f>D13/(SUMIFS($D$2:$D$17,$A$2:$A$17,"TF")/5)*C13</f>
        <v>0.17391304347826089</v>
      </c>
      <c r="F13">
        <v>100</v>
      </c>
      <c r="G13">
        <v>47</v>
      </c>
      <c r="H13">
        <f>MIN(Data!E:E)</f>
        <v>0.01</v>
      </c>
      <c r="I13">
        <f>AVERAGE(Data!E:E)</f>
        <v>0.57515463917525755</v>
      </c>
      <c r="K13">
        <f>MAX(Data!E:E)</f>
        <v>1</v>
      </c>
      <c r="L13" t="s">
        <v>1616</v>
      </c>
      <c r="M13" t="s">
        <v>1616</v>
      </c>
      <c r="N13" t="s">
        <v>1602</v>
      </c>
      <c r="P13">
        <f>_xlfn.QUARTILE.EXC(Data!E:E,1)</f>
        <v>0.28000000000000003</v>
      </c>
    </row>
    <row r="14" spans="1:16" x14ac:dyDescent="0.35">
      <c r="A14" t="s">
        <v>885</v>
      </c>
      <c r="B14" t="s">
        <v>24</v>
      </c>
      <c r="C14">
        <f>1/6</f>
        <v>0.16666666666666666</v>
      </c>
      <c r="D14">
        <v>1</v>
      </c>
      <c r="E14">
        <f>D14/(SUMIFS($D$2:$D$17,$A$2:$A$17,"ML")/6)*C14</f>
        <v>0.14545454545454545</v>
      </c>
      <c r="F14">
        <v>100</v>
      </c>
      <c r="G14">
        <v>120</v>
      </c>
      <c r="H14">
        <f>MIN(Data!M:M)</f>
        <v>0</v>
      </c>
      <c r="I14">
        <f>AVERAGE(Data!M:M)</f>
        <v>0.45233333333333342</v>
      </c>
      <c r="K14">
        <f>MAX(Data!M:M)</f>
        <v>0.87</v>
      </c>
      <c r="L14" t="s">
        <v>1616</v>
      </c>
      <c r="M14" t="s">
        <v>1616</v>
      </c>
      <c r="N14" t="s">
        <v>1602</v>
      </c>
      <c r="P14">
        <f>_xlfn.QUARTILE.EXC(Data!M:M,1)</f>
        <v>0.31</v>
      </c>
    </row>
    <row r="15" spans="1:16" x14ac:dyDescent="0.35">
      <c r="A15" t="s">
        <v>538</v>
      </c>
      <c r="B15" t="s">
        <v>25</v>
      </c>
      <c r="C15">
        <f>1/5</f>
        <v>0.2</v>
      </c>
      <c r="D15">
        <v>1</v>
      </c>
      <c r="E15">
        <f>D15/(SUMIFS($D$2:$D$17,$A$2:$A$17,"tf")/5)*C15</f>
        <v>0.17391304347826089</v>
      </c>
      <c r="F15" t="s">
        <v>1654</v>
      </c>
      <c r="G15">
        <v>74</v>
      </c>
      <c r="H15">
        <f>MIN(Data!N:N)</f>
        <v>-1</v>
      </c>
      <c r="I15">
        <f>AVERAGE(Data!N:N)</f>
        <v>1.9269961835705895</v>
      </c>
      <c r="K15">
        <f>MAX(Data!N:N)</f>
        <v>3.448481965</v>
      </c>
      <c r="L15" t="s">
        <v>1602</v>
      </c>
      <c r="M15" t="s">
        <v>1602</v>
      </c>
      <c r="N15" t="s">
        <v>1616</v>
      </c>
      <c r="P15">
        <f>_xlfn.QUARTILE.EXC(Data!N:N,3)</f>
        <v>2.2696359765</v>
      </c>
    </row>
    <row r="16" spans="1:16" x14ac:dyDescent="0.35">
      <c r="A16" t="s">
        <v>538</v>
      </c>
      <c r="B16" t="s">
        <v>1655</v>
      </c>
      <c r="C16">
        <f>1/5</f>
        <v>0.2</v>
      </c>
      <c r="D16">
        <v>1.25</v>
      </c>
      <c r="E16">
        <f>D16/(SUMIFS($D$2:$D$17,$A$2:$A$17,"TF")/5)*C16</f>
        <v>0.21739130434782614</v>
      </c>
      <c r="F16" t="s">
        <v>1654</v>
      </c>
      <c r="G16">
        <v>75</v>
      </c>
      <c r="H16">
        <f>MIN(Data!G:G)</f>
        <v>0</v>
      </c>
      <c r="I16">
        <f>AVERAGE(Data!G:G)</f>
        <v>1.6523271604938277</v>
      </c>
      <c r="K16">
        <f>MAX(Data!G:G)</f>
        <v>8.5709999999999997</v>
      </c>
      <c r="L16" t="s">
        <v>1602</v>
      </c>
      <c r="M16" t="s">
        <v>1602</v>
      </c>
      <c r="N16" t="s">
        <v>1616</v>
      </c>
      <c r="P16">
        <f>_xlfn.QUARTILE.EXC(Data!G:G,3)</f>
        <v>2.3882500000000002</v>
      </c>
    </row>
    <row r="17" spans="1:16" x14ac:dyDescent="0.35">
      <c r="A17" t="s">
        <v>885</v>
      </c>
      <c r="B17" t="s">
        <v>1656</v>
      </c>
      <c r="C17">
        <f>1/6</f>
        <v>0.16666666666666666</v>
      </c>
      <c r="D17">
        <v>1.125</v>
      </c>
      <c r="E17">
        <f>D17/(SUMIFS($D$2:$D$17,$A$2:$A$17,"ML")/6)*C17</f>
        <v>0.16363636363636364</v>
      </c>
      <c r="F17" t="s">
        <v>1654</v>
      </c>
      <c r="G17">
        <v>126</v>
      </c>
      <c r="H17">
        <f>MIN(Data!D:D)</f>
        <v>2.87</v>
      </c>
      <c r="I17">
        <f>AVERAGE(Data!D:D)</f>
        <v>5.3098684210526343</v>
      </c>
      <c r="K17">
        <f>MAX(Data!D:D)</f>
        <v>8.25</v>
      </c>
      <c r="L17" t="s">
        <v>1602</v>
      </c>
      <c r="M17" t="s">
        <v>1602</v>
      </c>
      <c r="N17" t="s">
        <v>1616</v>
      </c>
      <c r="P17">
        <f>_xlfn.QUARTILE.EXC(Data!D:D,3)</f>
        <v>6.0950000000000006</v>
      </c>
    </row>
    <row r="20" spans="1:16" x14ac:dyDescent="0.35">
      <c r="B20" t="s">
        <v>1657</v>
      </c>
      <c r="C20" t="s">
        <v>1658</v>
      </c>
    </row>
    <row r="22" spans="1:16" x14ac:dyDescent="0.35">
      <c r="B22" t="s">
        <v>1659</v>
      </c>
    </row>
    <row r="23" spans="1:16" x14ac:dyDescent="0.35">
      <c r="B23" t="s">
        <v>1632</v>
      </c>
      <c r="C23" t="s">
        <v>1636</v>
      </c>
      <c r="D23" t="s">
        <v>1637</v>
      </c>
      <c r="F23" t="s">
        <v>1639</v>
      </c>
      <c r="G23" t="s">
        <v>1640</v>
      </c>
    </row>
    <row r="24" spans="1:16" x14ac:dyDescent="0.35">
      <c r="B24" t="s">
        <v>1620</v>
      </c>
      <c r="C24">
        <v>2</v>
      </c>
      <c r="D24">
        <v>0</v>
      </c>
      <c r="F24">
        <v>1</v>
      </c>
      <c r="G24" t="s">
        <v>1642</v>
      </c>
    </row>
    <row r="25" spans="1:16" x14ac:dyDescent="0.35">
      <c r="B25" t="s">
        <v>1660</v>
      </c>
      <c r="C25">
        <v>3</v>
      </c>
      <c r="D25">
        <v>209</v>
      </c>
      <c r="F25">
        <v>1</v>
      </c>
      <c r="G25">
        <v>0</v>
      </c>
    </row>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DBC322-BC9B-448D-9381-FEA6C5F66124}">
  <dimension ref="B2:F4"/>
  <sheetViews>
    <sheetView zoomScale="205" zoomScaleNormal="205" workbookViewId="0">
      <selection activeCell="G18" sqref="G18"/>
    </sheetView>
  </sheetViews>
  <sheetFormatPr defaultColWidth="8.81640625" defaultRowHeight="14.5" x14ac:dyDescent="0.35"/>
  <sheetData>
    <row r="2" spans="2:6" x14ac:dyDescent="0.35">
      <c r="B2" t="s">
        <v>1661</v>
      </c>
      <c r="C2" t="s">
        <v>1592</v>
      </c>
      <c r="D2" t="s">
        <v>1582</v>
      </c>
      <c r="E2" t="s">
        <v>1593</v>
      </c>
      <c r="F2" t="s">
        <v>1594</v>
      </c>
    </row>
    <row r="3" spans="2:6" x14ac:dyDescent="0.35">
      <c r="B3" t="s">
        <v>885</v>
      </c>
      <c r="C3">
        <v>0</v>
      </c>
      <c r="D3">
        <v>0.3</v>
      </c>
      <c r="E3">
        <v>0.47</v>
      </c>
    </row>
    <row r="4" spans="2:6" x14ac:dyDescent="0.35">
      <c r="B4" t="s">
        <v>538</v>
      </c>
      <c r="C4">
        <v>0</v>
      </c>
      <c r="D4">
        <v>0.38</v>
      </c>
      <c r="E4">
        <v>0.56000000000000005</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687F9B-5332-4C8D-A657-AD44881979F8}">
  <dimension ref="A1:O253"/>
  <sheetViews>
    <sheetView topLeftCell="E1" workbookViewId="0">
      <selection activeCell="A5" sqref="A5:XFD5"/>
    </sheetView>
  </sheetViews>
  <sheetFormatPr defaultColWidth="8.81640625" defaultRowHeight="14.5" x14ac:dyDescent="0.35"/>
  <sheetData>
    <row r="1" spans="1:15" x14ac:dyDescent="0.35">
      <c r="A1" s="2" t="s">
        <v>0</v>
      </c>
      <c r="B1" s="2" t="s">
        <v>10</v>
      </c>
      <c r="C1" s="2" t="s">
        <v>11</v>
      </c>
      <c r="D1" s="2" t="s">
        <v>15</v>
      </c>
      <c r="E1" s="2" t="s">
        <v>16</v>
      </c>
      <c r="F1" s="2" t="s">
        <v>17</v>
      </c>
      <c r="G1" s="2" t="s">
        <v>18</v>
      </c>
      <c r="H1" s="2" t="s">
        <v>19</v>
      </c>
      <c r="I1" s="2" t="s">
        <v>20</v>
      </c>
      <c r="J1" s="2" t="s">
        <v>21</v>
      </c>
      <c r="K1" s="2" t="s">
        <v>22</v>
      </c>
      <c r="L1" s="2" t="s">
        <v>23</v>
      </c>
      <c r="M1" s="2" t="s">
        <v>24</v>
      </c>
      <c r="N1" s="2" t="s">
        <v>25</v>
      </c>
    </row>
    <row r="2" spans="1:15" x14ac:dyDescent="0.35">
      <c r="A2" t="s">
        <v>26</v>
      </c>
      <c r="B2" t="s">
        <v>31</v>
      </c>
      <c r="C2" t="s">
        <v>32</v>
      </c>
      <c r="D2" t="str">
        <f>IF(ISBLANK(Sheet1!P2)=TRUE,"NULL",Sheet1!P2)</f>
        <v>NULL</v>
      </c>
      <c r="E2">
        <f>IF(ISBLANK(Sheet1!Q2)=TRUE,"NULL",Sheet1!Q2/100)</f>
        <v>0.06</v>
      </c>
      <c r="F2" t="b">
        <f>IF(ISBLANK(Sheet1!R2)=TRUE,"NULL",Sheet1!R2)</f>
        <v>0</v>
      </c>
      <c r="G2">
        <f>IF(ISBLANK(Sheet1!S2)=TRUE,"NULL",Sheet1!S2)</f>
        <v>7.8250000000000002</v>
      </c>
      <c r="H2" t="b">
        <f>IF(ISBLANK(Sheet1!T2)=TRUE,"NULL",Sheet1!T2)</f>
        <v>1</v>
      </c>
      <c r="I2" t="b">
        <f>IF(ISBLANK(Sheet1!U2)=TRUE,"NULL",Sheet1!U2)</f>
        <v>0</v>
      </c>
      <c r="J2" t="b">
        <f>IF(ISBLANK(Sheet1!V2)=TRUE,"NULL",Sheet1!V2)</f>
        <v>0</v>
      </c>
      <c r="K2" t="str">
        <f>IF(ISBLANK(Sheet1!W2)=TRUE,"NULL",Sheet1!W2/100)</f>
        <v>NULL</v>
      </c>
      <c r="L2">
        <f>IF(ISBLANK(Sheet1!X2)=TRUE,"NULL",Sheet1!X2/100)</f>
        <v>0.2</v>
      </c>
      <c r="M2">
        <f>IF(ISBLANK(Sheet1!Y2)=TRUE,"NULL",Sheet1!Y2/100)</f>
        <v>0.43</v>
      </c>
      <c r="N2">
        <f>IF(ISBLANK(Sheet1!Z2)=TRUE,"NULL",Sheet1!Z2)</f>
        <v>3.448481965</v>
      </c>
      <c r="O2">
        <f t="shared" ref="O2:O65" si="0">IFERROR(1-E2,"""Null")</f>
        <v>0.94</v>
      </c>
    </row>
    <row r="3" spans="1:15" x14ac:dyDescent="0.35">
      <c r="A3" t="s">
        <v>35</v>
      </c>
      <c r="B3" t="s">
        <v>39</v>
      </c>
      <c r="C3" t="s">
        <v>40</v>
      </c>
      <c r="D3" t="str">
        <f>IF(ISBLANK(Sheet1!P3)=TRUE,"NULL",Sheet1!P3)</f>
        <v>NULL</v>
      </c>
      <c r="E3" t="str">
        <f>IF(ISBLANK(Sheet1!Q3)=TRUE,"NULL",Sheet1!Q3/100)</f>
        <v>NULL</v>
      </c>
      <c r="F3" t="b">
        <f>IF(ISBLANK(Sheet1!R3)=TRUE,"NULL",Sheet1!R3)</f>
        <v>0</v>
      </c>
      <c r="G3" t="str">
        <f>IF(ISBLANK(Sheet1!S3)=TRUE,"NULL",Sheet1!S3)</f>
        <v>NULL</v>
      </c>
      <c r="H3" t="b">
        <f>IF(ISBLANK(Sheet1!T3)=TRUE,"NULL",Sheet1!T3)</f>
        <v>0</v>
      </c>
      <c r="I3" t="b">
        <f>IF(ISBLANK(Sheet1!U3)=TRUE,"NULL",Sheet1!U3)</f>
        <v>0</v>
      </c>
      <c r="J3" t="b">
        <f>IF(ISBLANK(Sheet1!V3)=TRUE,"NULL",Sheet1!V3)</f>
        <v>0</v>
      </c>
      <c r="K3" t="str">
        <f>IF(ISBLANK(Sheet1!W3)=TRUE,"NULL",Sheet1!W3/100)</f>
        <v>NULL</v>
      </c>
      <c r="L3" t="str">
        <f>IF(ISBLANK(Sheet1!X3)=TRUE,"NULL",Sheet1!X3/100)</f>
        <v>NULL</v>
      </c>
      <c r="M3" t="str">
        <f>IF(ISBLANK(Sheet1!Y3)=TRUE,"NULL",Sheet1!Y3/100)</f>
        <v>NULL</v>
      </c>
      <c r="N3" t="str">
        <f>IF(ISBLANK(Sheet1!Z3)=TRUE,"NULL",Sheet1!Z3)</f>
        <v>NULL</v>
      </c>
      <c r="O3" t="str">
        <f t="shared" si="0"/>
        <v>"Null</v>
      </c>
    </row>
    <row r="4" spans="1:15" x14ac:dyDescent="0.35">
      <c r="A4" t="s">
        <v>43</v>
      </c>
      <c r="B4" t="s">
        <v>46</v>
      </c>
      <c r="C4" t="s">
        <v>47</v>
      </c>
      <c r="D4">
        <f>IF(ISBLANK(Sheet1!P4)=TRUE,"NULL",Sheet1!P4)</f>
        <v>4.75</v>
      </c>
      <c r="E4">
        <f>IF(ISBLANK(Sheet1!Q4)=TRUE,"NULL",Sheet1!Q4/100)</f>
        <v>0.68</v>
      </c>
      <c r="F4" t="b">
        <f>IF(ISBLANK(Sheet1!R4)=TRUE,"NULL",Sheet1!R4)</f>
        <v>0</v>
      </c>
      <c r="G4">
        <f>IF(ISBLANK(Sheet1!S4)=TRUE,"NULL",Sheet1!S4)</f>
        <v>0</v>
      </c>
      <c r="H4" t="b">
        <f>IF(ISBLANK(Sheet1!T4)=TRUE,"NULL",Sheet1!T4)</f>
        <v>0</v>
      </c>
      <c r="I4" t="b">
        <f>IF(ISBLANK(Sheet1!U4)=TRUE,"NULL",Sheet1!U4)</f>
        <v>0</v>
      </c>
      <c r="J4" t="b">
        <f>IF(ISBLANK(Sheet1!V4)=TRUE,"NULL",Sheet1!V4)</f>
        <v>0</v>
      </c>
      <c r="K4">
        <f>IF(ISBLANK(Sheet1!W4)=TRUE,"NULL",Sheet1!W4/100)</f>
        <v>0.54449999999999998</v>
      </c>
      <c r="L4">
        <f>IF(ISBLANK(Sheet1!X4)=TRUE,"NULL",Sheet1!X4/100)</f>
        <v>0.37</v>
      </c>
      <c r="M4">
        <f>IF(ISBLANK(Sheet1!Y4)=TRUE,"NULL",Sheet1!Y4/100)</f>
        <v>0.52</v>
      </c>
      <c r="N4">
        <f>IF(ISBLANK(Sheet1!Z4)=TRUE,"NULL",Sheet1!Z4)</f>
        <v>1.7448028659999999</v>
      </c>
      <c r="O4">
        <f t="shared" si="0"/>
        <v>0.31999999999999995</v>
      </c>
    </row>
    <row r="5" spans="1:15" x14ac:dyDescent="0.35">
      <c r="A5" t="s">
        <v>50</v>
      </c>
      <c r="B5" t="s">
        <v>53</v>
      </c>
      <c r="C5" t="s">
        <v>54</v>
      </c>
      <c r="D5">
        <f>IF(ISBLANK(Sheet1!P5)=TRUE,"NULL",Sheet1!P5)</f>
        <v>7.22</v>
      </c>
      <c r="E5">
        <f>IF(ISBLANK(Sheet1!Q5)=TRUE,"NULL",Sheet1!Q5/100)</f>
        <v>0.32</v>
      </c>
      <c r="F5" t="b">
        <f>IF(ISBLANK(Sheet1!R5)=TRUE,"NULL",Sheet1!R5)</f>
        <v>0</v>
      </c>
      <c r="G5">
        <f>IF(ISBLANK(Sheet1!S5)=TRUE,"NULL",Sheet1!S5)</f>
        <v>2.1970000000000001</v>
      </c>
      <c r="H5" t="b">
        <f>IF(ISBLANK(Sheet1!T5)=TRUE,"NULL",Sheet1!T5)</f>
        <v>0</v>
      </c>
      <c r="I5" t="b">
        <f>IF(ISBLANK(Sheet1!U5)=TRUE,"NULL",Sheet1!U5)</f>
        <v>0</v>
      </c>
      <c r="J5" t="b">
        <f>IF(ISBLANK(Sheet1!V5)=TRUE,"NULL",Sheet1!V5)</f>
        <v>0</v>
      </c>
      <c r="K5">
        <f>IF(ISBLANK(Sheet1!W5)=TRUE,"NULL",Sheet1!W5/100)</f>
        <v>0.79075000000000006</v>
      </c>
      <c r="L5">
        <f>IF(ISBLANK(Sheet1!X5)=TRUE,"NULL",Sheet1!X5/100)</f>
        <v>0.36</v>
      </c>
      <c r="M5">
        <f>IF(ISBLANK(Sheet1!Y5)=TRUE,"NULL",Sheet1!Y5/100)</f>
        <v>0.03</v>
      </c>
      <c r="N5">
        <f>IF(ISBLANK(Sheet1!Z5)=TRUE,"NULL",Sheet1!Z5)</f>
        <v>2.0936921989999999</v>
      </c>
      <c r="O5">
        <f t="shared" si="0"/>
        <v>0.67999999999999994</v>
      </c>
    </row>
    <row r="6" spans="1:15" x14ac:dyDescent="0.35">
      <c r="A6" t="s">
        <v>57</v>
      </c>
      <c r="B6" t="s">
        <v>60</v>
      </c>
      <c r="C6" t="s">
        <v>61</v>
      </c>
      <c r="D6" t="str">
        <f>IF(ISBLANK(Sheet1!P6)=TRUE,"NULL",Sheet1!P6)</f>
        <v>NULL</v>
      </c>
      <c r="E6" t="str">
        <f>IF(ISBLANK(Sheet1!Q6)=TRUE,"NULL",Sheet1!Q6/100)</f>
        <v>NULL</v>
      </c>
      <c r="F6" t="b">
        <f>IF(ISBLANK(Sheet1!R6)=TRUE,"NULL",Sheet1!R6)</f>
        <v>0</v>
      </c>
      <c r="G6" t="str">
        <f>IF(ISBLANK(Sheet1!S6)=TRUE,"NULL",Sheet1!S6)</f>
        <v>NULL</v>
      </c>
      <c r="H6" t="b">
        <f>IF(ISBLANK(Sheet1!T6)=TRUE,"NULL",Sheet1!T6)</f>
        <v>0</v>
      </c>
      <c r="I6" t="b">
        <f>IF(ISBLANK(Sheet1!U6)=TRUE,"NULL",Sheet1!U6)</f>
        <v>0</v>
      </c>
      <c r="J6" t="b">
        <f>IF(ISBLANK(Sheet1!V6)=TRUE,"NULL",Sheet1!V6)</f>
        <v>0</v>
      </c>
      <c r="K6">
        <f>IF(ISBLANK(Sheet1!W6)=TRUE,"NULL",Sheet1!W6/100)</f>
        <v>0.69299999999999995</v>
      </c>
      <c r="L6" t="str">
        <f>IF(ISBLANK(Sheet1!X6)=TRUE,"NULL",Sheet1!X6/100)</f>
        <v>NULL</v>
      </c>
      <c r="M6" t="str">
        <f>IF(ISBLANK(Sheet1!Y6)=TRUE,"NULL",Sheet1!Y6/100)</f>
        <v>NULL</v>
      </c>
      <c r="N6" t="str">
        <f>IF(ISBLANK(Sheet1!Z6)=TRUE,"NULL",Sheet1!Z6)</f>
        <v>NULL</v>
      </c>
      <c r="O6" t="str">
        <f t="shared" si="0"/>
        <v>"Null</v>
      </c>
    </row>
    <row r="7" spans="1:15" x14ac:dyDescent="0.35">
      <c r="A7" t="s">
        <v>64</v>
      </c>
      <c r="B7" t="s">
        <v>66</v>
      </c>
      <c r="C7" t="s">
        <v>67</v>
      </c>
      <c r="D7">
        <f>IF(ISBLANK(Sheet1!P7)=TRUE,"NULL",Sheet1!P7)</f>
        <v>3.09</v>
      </c>
      <c r="E7">
        <f>IF(ISBLANK(Sheet1!Q7)=TRUE,"NULL",Sheet1!Q7/100)</f>
        <v>0.93</v>
      </c>
      <c r="F7" t="b">
        <f>IF(ISBLANK(Sheet1!R7)=TRUE,"NULL",Sheet1!R7)</f>
        <v>0</v>
      </c>
      <c r="G7" t="str">
        <f>IF(ISBLANK(Sheet1!S7)=TRUE,"NULL",Sheet1!S7)</f>
        <v>NULL</v>
      </c>
      <c r="H7" t="b">
        <f>IF(ISBLANK(Sheet1!T7)=TRUE,"NULL",Sheet1!T7)</f>
        <v>0</v>
      </c>
      <c r="I7" t="b">
        <f>IF(ISBLANK(Sheet1!U7)=TRUE,"NULL",Sheet1!U7)</f>
        <v>0</v>
      </c>
      <c r="J7" t="b">
        <f>IF(ISBLANK(Sheet1!V7)=TRUE,"NULL",Sheet1!V7)</f>
        <v>0</v>
      </c>
      <c r="K7">
        <f>IF(ISBLANK(Sheet1!W7)=TRUE,"NULL",Sheet1!W7/100)</f>
        <v>0.54949999999999999</v>
      </c>
      <c r="L7" t="str">
        <f>IF(ISBLANK(Sheet1!X7)=TRUE,"NULL",Sheet1!X7/100)</f>
        <v>NULL</v>
      </c>
      <c r="M7" t="str">
        <f>IF(ISBLANK(Sheet1!Y7)=TRUE,"NULL",Sheet1!Y7/100)</f>
        <v>NULL</v>
      </c>
      <c r="N7" t="str">
        <f>IF(ISBLANK(Sheet1!Z7)=TRUE,"NULL",Sheet1!Z7)</f>
        <v>NULL</v>
      </c>
      <c r="O7">
        <f t="shared" si="0"/>
        <v>6.9999999999999951E-2</v>
      </c>
    </row>
    <row r="8" spans="1:15" x14ac:dyDescent="0.35">
      <c r="A8" t="s">
        <v>70</v>
      </c>
      <c r="B8" t="s">
        <v>72</v>
      </c>
      <c r="C8" t="s">
        <v>73</v>
      </c>
      <c r="D8">
        <f>IF(ISBLANK(Sheet1!P8)=TRUE,"NULL",Sheet1!P8)</f>
        <v>7.03</v>
      </c>
      <c r="E8">
        <f>IF(ISBLANK(Sheet1!Q8)=TRUE,"NULL",Sheet1!Q8/100)</f>
        <v>0.28000000000000003</v>
      </c>
      <c r="F8" t="b">
        <f>IF(ISBLANK(Sheet1!R8)=TRUE,"NULL",Sheet1!R8)</f>
        <v>0</v>
      </c>
      <c r="G8">
        <f>IF(ISBLANK(Sheet1!S8)=TRUE,"NULL",Sheet1!S8)</f>
        <v>2.254</v>
      </c>
      <c r="H8" t="b">
        <f>IF(ISBLANK(Sheet1!T8)=TRUE,"NULL",Sheet1!T8)</f>
        <v>0</v>
      </c>
      <c r="I8" t="b">
        <f>IF(ISBLANK(Sheet1!U8)=TRUE,"NULL",Sheet1!U8)</f>
        <v>0</v>
      </c>
      <c r="J8" t="b">
        <f>IF(ISBLANK(Sheet1!V8)=TRUE,"NULL",Sheet1!V8)</f>
        <v>0</v>
      </c>
      <c r="K8">
        <f>IF(ISBLANK(Sheet1!W8)=TRUE,"NULL",Sheet1!W8/100)</f>
        <v>0.79449999999999998</v>
      </c>
      <c r="L8">
        <f>IF(ISBLANK(Sheet1!X8)=TRUE,"NULL",Sheet1!X8/100)</f>
        <v>0.33</v>
      </c>
      <c r="M8">
        <f>IF(ISBLANK(Sheet1!Y8)=TRUE,"NULL",Sheet1!Y8/100)</f>
        <v>0.3</v>
      </c>
      <c r="N8">
        <f>IF(ISBLANK(Sheet1!Z8)=TRUE,"NULL",Sheet1!Z8)</f>
        <v>2.0204069640000002</v>
      </c>
      <c r="O8">
        <f t="shared" si="0"/>
        <v>0.72</v>
      </c>
    </row>
    <row r="9" spans="1:15" x14ac:dyDescent="0.35">
      <c r="A9" t="s">
        <v>76</v>
      </c>
      <c r="B9" t="s">
        <v>78</v>
      </c>
      <c r="C9" t="s">
        <v>79</v>
      </c>
      <c r="D9" t="str">
        <f>IF(ISBLANK(Sheet1!P9)=TRUE,"NULL",Sheet1!P9)</f>
        <v>NULL</v>
      </c>
      <c r="E9" t="str">
        <f>IF(ISBLANK(Sheet1!Q9)=TRUE,"NULL",Sheet1!Q9/100)</f>
        <v>NULL</v>
      </c>
      <c r="F9" t="b">
        <f>IF(ISBLANK(Sheet1!R9)=TRUE,"NULL",Sheet1!R9)</f>
        <v>0</v>
      </c>
      <c r="G9" t="str">
        <f>IF(ISBLANK(Sheet1!S9)=TRUE,"NULL",Sheet1!S9)</f>
        <v>NULL</v>
      </c>
      <c r="H9" t="b">
        <f>IF(ISBLANK(Sheet1!T9)=TRUE,"NULL",Sheet1!T9)</f>
        <v>0</v>
      </c>
      <c r="I9" t="b">
        <f>IF(ISBLANK(Sheet1!U9)=TRUE,"NULL",Sheet1!U9)</f>
        <v>0</v>
      </c>
      <c r="J9" t="b">
        <f>IF(ISBLANK(Sheet1!V9)=TRUE,"NULL",Sheet1!V9)</f>
        <v>0</v>
      </c>
      <c r="K9">
        <f>IF(ISBLANK(Sheet1!W9)=TRUE,"NULL",Sheet1!W9/100)</f>
        <v>0.75450000000000006</v>
      </c>
      <c r="L9" t="str">
        <f>IF(ISBLANK(Sheet1!X9)=TRUE,"NULL",Sheet1!X9/100)</f>
        <v>NULL</v>
      </c>
      <c r="M9" t="str">
        <f>IF(ISBLANK(Sheet1!Y9)=TRUE,"NULL",Sheet1!Y9/100)</f>
        <v>NULL</v>
      </c>
      <c r="N9" t="str">
        <f>IF(ISBLANK(Sheet1!Z9)=TRUE,"NULL",Sheet1!Z9)</f>
        <v>NULL</v>
      </c>
      <c r="O9" t="str">
        <f t="shared" si="0"/>
        <v>"Null</v>
      </c>
    </row>
    <row r="10" spans="1:15" x14ac:dyDescent="0.35">
      <c r="A10" t="s">
        <v>82</v>
      </c>
      <c r="B10" t="s">
        <v>86</v>
      </c>
      <c r="C10" t="s">
        <v>87</v>
      </c>
      <c r="D10" t="str">
        <f>IF(ISBLANK(Sheet1!P10)=TRUE,"NULL",Sheet1!P10)</f>
        <v>NULL</v>
      </c>
      <c r="E10" t="str">
        <f>IF(ISBLANK(Sheet1!Q10)=TRUE,"NULL",Sheet1!Q10/100)</f>
        <v>NULL</v>
      </c>
      <c r="F10" t="b">
        <f>IF(ISBLANK(Sheet1!R10)=TRUE,"NULL",Sheet1!R10)</f>
        <v>0</v>
      </c>
      <c r="G10" t="str">
        <f>IF(ISBLANK(Sheet1!S10)=TRUE,"NULL",Sheet1!S10)</f>
        <v>NULL</v>
      </c>
      <c r="H10" t="b">
        <f>IF(ISBLANK(Sheet1!T10)=TRUE,"NULL",Sheet1!T10)</f>
        <v>0</v>
      </c>
      <c r="I10" t="b">
        <f>IF(ISBLANK(Sheet1!U10)=TRUE,"NULL",Sheet1!U10)</f>
        <v>0</v>
      </c>
      <c r="J10" t="b">
        <f>IF(ISBLANK(Sheet1!V10)=TRUE,"NULL",Sheet1!V10)</f>
        <v>0</v>
      </c>
      <c r="K10" t="str">
        <f>IF(ISBLANK(Sheet1!W10)=TRUE,"NULL",Sheet1!W10/100)</f>
        <v>NULL</v>
      </c>
      <c r="L10" t="str">
        <f>IF(ISBLANK(Sheet1!X10)=TRUE,"NULL",Sheet1!X10/100)</f>
        <v>NULL</v>
      </c>
      <c r="M10" t="str">
        <f>IF(ISBLANK(Sheet1!Y10)=TRUE,"NULL",Sheet1!Y10/100)</f>
        <v>NULL</v>
      </c>
      <c r="N10" t="str">
        <f>IF(ISBLANK(Sheet1!Z10)=TRUE,"NULL",Sheet1!Z10)</f>
        <v>NULL</v>
      </c>
      <c r="O10" t="str">
        <f t="shared" si="0"/>
        <v>"Null</v>
      </c>
    </row>
    <row r="11" spans="1:15" x14ac:dyDescent="0.35">
      <c r="A11" t="s">
        <v>90</v>
      </c>
      <c r="B11" t="s">
        <v>91</v>
      </c>
      <c r="C11" t="s">
        <v>92</v>
      </c>
      <c r="D11">
        <f>IF(ISBLANK(Sheet1!P11)=TRUE,"NULL",Sheet1!P11)</f>
        <v>4.91</v>
      </c>
      <c r="E11">
        <f>IF(ISBLANK(Sheet1!Q11)=TRUE,"NULL",Sheet1!Q11/100)</f>
        <v>0.85</v>
      </c>
      <c r="F11" t="b">
        <f>IF(ISBLANK(Sheet1!R11)=TRUE,"NULL",Sheet1!R11)</f>
        <v>0</v>
      </c>
      <c r="G11" t="str">
        <f>IF(ISBLANK(Sheet1!S11)=TRUE,"NULL",Sheet1!S11)</f>
        <v>NULL</v>
      </c>
      <c r="H11" t="b">
        <f>IF(ISBLANK(Sheet1!T11)=TRUE,"NULL",Sheet1!T11)</f>
        <v>0</v>
      </c>
      <c r="I11" t="b">
        <f>IF(ISBLANK(Sheet1!U11)=TRUE,"NULL",Sheet1!U11)</f>
        <v>0</v>
      </c>
      <c r="J11" t="b">
        <f>IF(ISBLANK(Sheet1!V11)=TRUE,"NULL",Sheet1!V11)</f>
        <v>0</v>
      </c>
      <c r="K11">
        <f>IF(ISBLANK(Sheet1!W11)=TRUE,"NULL",Sheet1!W11/100)</f>
        <v>0.76974999999999993</v>
      </c>
      <c r="L11" t="str">
        <f>IF(ISBLANK(Sheet1!X11)=TRUE,"NULL",Sheet1!X11/100)</f>
        <v>NULL</v>
      </c>
      <c r="M11" t="str">
        <f>IF(ISBLANK(Sheet1!Y11)=TRUE,"NULL",Sheet1!Y11/100)</f>
        <v>NULL</v>
      </c>
      <c r="N11" t="str">
        <f>IF(ISBLANK(Sheet1!Z11)=TRUE,"NULL",Sheet1!Z11)</f>
        <v>NULL</v>
      </c>
      <c r="O11">
        <f t="shared" si="0"/>
        <v>0.15000000000000002</v>
      </c>
    </row>
    <row r="12" spans="1:15" x14ac:dyDescent="0.35">
      <c r="A12" t="s">
        <v>95</v>
      </c>
      <c r="B12" t="s">
        <v>97</v>
      </c>
      <c r="C12" t="s">
        <v>98</v>
      </c>
      <c r="D12" t="str">
        <f>IF(ISBLANK(Sheet1!P12)=TRUE,"NULL",Sheet1!P12)</f>
        <v>NULL</v>
      </c>
      <c r="E12">
        <f>IF(ISBLANK(Sheet1!Q12)=TRUE,"NULL",Sheet1!Q12/100)</f>
        <v>0.85</v>
      </c>
      <c r="F12" t="b">
        <f>IF(ISBLANK(Sheet1!R12)=TRUE,"NULL",Sheet1!R12)</f>
        <v>1</v>
      </c>
      <c r="G12">
        <f>IF(ISBLANK(Sheet1!S12)=TRUE,"NULL",Sheet1!S12)</f>
        <v>1.274</v>
      </c>
      <c r="H12" t="b">
        <f>IF(ISBLANK(Sheet1!T12)=TRUE,"NULL",Sheet1!T12)</f>
        <v>0</v>
      </c>
      <c r="I12" t="b">
        <f>IF(ISBLANK(Sheet1!U12)=TRUE,"NULL",Sheet1!U12)</f>
        <v>0</v>
      </c>
      <c r="J12" t="b">
        <f>IF(ISBLANK(Sheet1!V12)=TRUE,"NULL",Sheet1!V12)</f>
        <v>0</v>
      </c>
      <c r="K12">
        <f>IF(ISBLANK(Sheet1!W12)=TRUE,"NULL",Sheet1!W12/100)</f>
        <v>0.49125000000000002</v>
      </c>
      <c r="L12">
        <f>IF(ISBLANK(Sheet1!X12)=TRUE,"NULL",Sheet1!X12/100)</f>
        <v>0.37</v>
      </c>
      <c r="M12">
        <f>IF(ISBLANK(Sheet1!Y12)=TRUE,"NULL",Sheet1!Y12/100)</f>
        <v>0.5</v>
      </c>
      <c r="N12">
        <f>IF(ISBLANK(Sheet1!Z12)=TRUE,"NULL",Sheet1!Z12)</f>
        <v>1.836748778</v>
      </c>
      <c r="O12">
        <f t="shared" si="0"/>
        <v>0.15000000000000002</v>
      </c>
    </row>
    <row r="13" spans="1:15" x14ac:dyDescent="0.35">
      <c r="A13" t="s">
        <v>101</v>
      </c>
      <c r="B13" t="s">
        <v>103</v>
      </c>
      <c r="C13" t="s">
        <v>104</v>
      </c>
      <c r="D13">
        <f>IF(ISBLANK(Sheet1!P13)=TRUE,"NULL",Sheet1!P13)</f>
        <v>4.72</v>
      </c>
      <c r="E13">
        <f>IF(ISBLANK(Sheet1!Q13)=TRUE,"NULL",Sheet1!Q13/100)</f>
        <v>0.54</v>
      </c>
      <c r="F13" t="b">
        <f>IF(ISBLANK(Sheet1!R13)=TRUE,"NULL",Sheet1!R13)</f>
        <v>0</v>
      </c>
      <c r="G13">
        <f>IF(ISBLANK(Sheet1!S13)=TRUE,"NULL",Sheet1!S13)</f>
        <v>0.42299999999999999</v>
      </c>
      <c r="H13" t="b">
        <f>IF(ISBLANK(Sheet1!T13)=TRUE,"NULL",Sheet1!T13)</f>
        <v>0</v>
      </c>
      <c r="I13" t="b">
        <f>IF(ISBLANK(Sheet1!U13)=TRUE,"NULL",Sheet1!U13)</f>
        <v>0</v>
      </c>
      <c r="J13" t="b">
        <f>IF(ISBLANK(Sheet1!V13)=TRUE,"NULL",Sheet1!V13)</f>
        <v>0</v>
      </c>
      <c r="K13" t="str">
        <f>IF(ISBLANK(Sheet1!W13)=TRUE,"NULL",Sheet1!W13/100)</f>
        <v>NULL</v>
      </c>
      <c r="L13">
        <f>IF(ISBLANK(Sheet1!X13)=TRUE,"NULL",Sheet1!X13/100)</f>
        <v>0.47</v>
      </c>
      <c r="M13">
        <f>IF(ISBLANK(Sheet1!Y13)=TRUE,"NULL",Sheet1!Y13/100)</f>
        <v>0.61</v>
      </c>
      <c r="N13">
        <f>IF(ISBLANK(Sheet1!Z13)=TRUE,"NULL",Sheet1!Z13)</f>
        <v>1.928556897</v>
      </c>
      <c r="O13">
        <f t="shared" si="0"/>
        <v>0.45999999999999996</v>
      </c>
    </row>
    <row r="14" spans="1:15" x14ac:dyDescent="0.35">
      <c r="A14" t="s">
        <v>107</v>
      </c>
      <c r="B14" t="s">
        <v>109</v>
      </c>
      <c r="C14" t="s">
        <v>110</v>
      </c>
      <c r="D14">
        <f>IF(ISBLANK(Sheet1!P14)=TRUE,"NULL",Sheet1!P14)</f>
        <v>4.74</v>
      </c>
      <c r="E14" t="str">
        <f>IF(ISBLANK(Sheet1!Q14)=TRUE,"NULL",Sheet1!Q14/100)</f>
        <v>NULL</v>
      </c>
      <c r="F14" t="b">
        <f>IF(ISBLANK(Sheet1!R14)=TRUE,"NULL",Sheet1!R14)</f>
        <v>0</v>
      </c>
      <c r="G14" t="str">
        <f>IF(ISBLANK(Sheet1!S14)=TRUE,"NULL",Sheet1!S14)</f>
        <v>NULL</v>
      </c>
      <c r="H14" t="b">
        <f>IF(ISBLANK(Sheet1!T14)=TRUE,"NULL",Sheet1!T14)</f>
        <v>0</v>
      </c>
      <c r="I14" t="b">
        <f>IF(ISBLANK(Sheet1!U14)=TRUE,"NULL",Sheet1!U14)</f>
        <v>0</v>
      </c>
      <c r="J14" t="b">
        <f>IF(ISBLANK(Sheet1!V14)=TRUE,"NULL",Sheet1!V14)</f>
        <v>0</v>
      </c>
      <c r="K14">
        <f>IF(ISBLANK(Sheet1!W14)=TRUE,"NULL",Sheet1!W14/100)</f>
        <v>0.70924999999999994</v>
      </c>
      <c r="L14" t="str">
        <f>IF(ISBLANK(Sheet1!X14)=TRUE,"NULL",Sheet1!X14/100)</f>
        <v>NULL</v>
      </c>
      <c r="M14" t="str">
        <f>IF(ISBLANK(Sheet1!Y14)=TRUE,"NULL",Sheet1!Y14/100)</f>
        <v>NULL</v>
      </c>
      <c r="N14" t="str">
        <f>IF(ISBLANK(Sheet1!Z14)=TRUE,"NULL",Sheet1!Z14)</f>
        <v>NULL</v>
      </c>
      <c r="O14" t="str">
        <f t="shared" si="0"/>
        <v>"Null</v>
      </c>
    </row>
    <row r="15" spans="1:15" x14ac:dyDescent="0.35">
      <c r="A15" t="s">
        <v>113</v>
      </c>
      <c r="B15" t="s">
        <v>116</v>
      </c>
      <c r="C15" t="s">
        <v>117</v>
      </c>
      <c r="D15">
        <f>IF(ISBLANK(Sheet1!P15)=TRUE,"NULL",Sheet1!P15)</f>
        <v>3.69</v>
      </c>
      <c r="E15">
        <f>IF(ISBLANK(Sheet1!Q15)=TRUE,"NULL",Sheet1!Q15/100)</f>
        <v>0.95</v>
      </c>
      <c r="F15" t="b">
        <f>IF(ISBLANK(Sheet1!R15)=TRUE,"NULL",Sheet1!R15)</f>
        <v>1</v>
      </c>
      <c r="G15">
        <f>IF(ISBLANK(Sheet1!S15)=TRUE,"NULL",Sheet1!S15)</f>
        <v>1.4750000000000001</v>
      </c>
      <c r="H15" t="b">
        <f>IF(ISBLANK(Sheet1!T15)=TRUE,"NULL",Sheet1!T15)</f>
        <v>0</v>
      </c>
      <c r="I15" t="b">
        <f>IF(ISBLANK(Sheet1!U15)=TRUE,"NULL",Sheet1!U15)</f>
        <v>0</v>
      </c>
      <c r="J15" t="b">
        <f>IF(ISBLANK(Sheet1!V15)=TRUE,"NULL",Sheet1!V15)</f>
        <v>0</v>
      </c>
      <c r="K15">
        <f>IF(ISBLANK(Sheet1!W15)=TRUE,"NULL",Sheet1!W15/100)</f>
        <v>0.5615</v>
      </c>
      <c r="L15">
        <f>IF(ISBLANK(Sheet1!X15)=TRUE,"NULL",Sheet1!X15/100)</f>
        <v>0.75</v>
      </c>
      <c r="M15">
        <f>IF(ISBLANK(Sheet1!Y15)=TRUE,"NULL",Sheet1!Y15/100)</f>
        <v>0.79</v>
      </c>
      <c r="N15">
        <f>IF(ISBLANK(Sheet1!Z15)=TRUE,"NULL",Sheet1!Z15)</f>
        <v>1.5246521989999999</v>
      </c>
      <c r="O15">
        <f t="shared" si="0"/>
        <v>5.0000000000000044E-2</v>
      </c>
    </row>
    <row r="16" spans="1:15" x14ac:dyDescent="0.35">
      <c r="A16" t="s">
        <v>120</v>
      </c>
      <c r="B16" t="s">
        <v>122</v>
      </c>
      <c r="C16" t="s">
        <v>123</v>
      </c>
      <c r="D16">
        <f>IF(ISBLANK(Sheet1!P16)=TRUE,"NULL",Sheet1!P16)</f>
        <v>4.0999999999999996</v>
      </c>
      <c r="E16">
        <f>IF(ISBLANK(Sheet1!Q16)=TRUE,"NULL",Sheet1!Q16/100)</f>
        <v>0.93</v>
      </c>
      <c r="F16" t="b">
        <f>IF(ISBLANK(Sheet1!R16)=TRUE,"NULL",Sheet1!R16)</f>
        <v>1</v>
      </c>
      <c r="G16">
        <f>IF(ISBLANK(Sheet1!S16)=TRUE,"NULL",Sheet1!S16)</f>
        <v>0.95299999999999996</v>
      </c>
      <c r="H16" t="b">
        <f>IF(ISBLANK(Sheet1!T16)=TRUE,"NULL",Sheet1!T16)</f>
        <v>0</v>
      </c>
      <c r="I16" t="b">
        <f>IF(ISBLANK(Sheet1!U16)=TRUE,"NULL",Sheet1!U16)</f>
        <v>1</v>
      </c>
      <c r="J16" t="b">
        <f>IF(ISBLANK(Sheet1!V16)=TRUE,"NULL",Sheet1!V16)</f>
        <v>0</v>
      </c>
      <c r="K16">
        <f>IF(ISBLANK(Sheet1!W16)=TRUE,"NULL",Sheet1!W16/100)</f>
        <v>0.54625000000000001</v>
      </c>
      <c r="L16">
        <f>IF(ISBLANK(Sheet1!X16)=TRUE,"NULL",Sheet1!X16/100)</f>
        <v>0.71</v>
      </c>
      <c r="M16" t="str">
        <f>IF(ISBLANK(Sheet1!Y16)=TRUE,"NULL",Sheet1!Y16/100)</f>
        <v>NULL</v>
      </c>
      <c r="N16">
        <f>IF(ISBLANK(Sheet1!Z16)=TRUE,"NULL",Sheet1!Z16)</f>
        <v>1.315767328</v>
      </c>
      <c r="O16">
        <f t="shared" si="0"/>
        <v>6.9999999999999951E-2</v>
      </c>
    </row>
    <row r="17" spans="1:15" x14ac:dyDescent="0.35">
      <c r="A17" t="s">
        <v>126</v>
      </c>
      <c r="B17" t="s">
        <v>128</v>
      </c>
      <c r="C17" t="s">
        <v>129</v>
      </c>
      <c r="D17" t="str">
        <f>IF(ISBLANK(Sheet1!P17)=TRUE,"NULL",Sheet1!P17)</f>
        <v>NULL</v>
      </c>
      <c r="E17">
        <f>IF(ISBLANK(Sheet1!Q17)=TRUE,"NULL",Sheet1!Q17/100)</f>
        <v>7.0000000000000007E-2</v>
      </c>
      <c r="F17" t="b">
        <f>IF(ISBLANK(Sheet1!R17)=TRUE,"NULL",Sheet1!R17)</f>
        <v>0</v>
      </c>
      <c r="G17">
        <f>IF(ISBLANK(Sheet1!S17)=TRUE,"NULL",Sheet1!S17)</f>
        <v>0</v>
      </c>
      <c r="H17" t="b">
        <f>IF(ISBLANK(Sheet1!T17)=TRUE,"NULL",Sheet1!T17)</f>
        <v>0</v>
      </c>
      <c r="I17" t="b">
        <f>IF(ISBLANK(Sheet1!U17)=TRUE,"NULL",Sheet1!U17)</f>
        <v>0</v>
      </c>
      <c r="J17" t="b">
        <f>IF(ISBLANK(Sheet1!V17)=TRUE,"NULL",Sheet1!V17)</f>
        <v>0</v>
      </c>
      <c r="K17" t="str">
        <f>IF(ISBLANK(Sheet1!W17)=TRUE,"NULL",Sheet1!W17/100)</f>
        <v>NULL</v>
      </c>
      <c r="L17">
        <f>IF(ISBLANK(Sheet1!X17)=TRUE,"NULL",Sheet1!X17/100)</f>
        <v>0.23</v>
      </c>
      <c r="M17">
        <f>IF(ISBLANK(Sheet1!Y17)=TRUE,"NULL",Sheet1!Y17/100)</f>
        <v>0.56999999999999995</v>
      </c>
      <c r="N17">
        <f>IF(ISBLANK(Sheet1!Z17)=TRUE,"NULL",Sheet1!Z17)</f>
        <v>2.0904746400000001</v>
      </c>
      <c r="O17">
        <f t="shared" si="0"/>
        <v>0.92999999999999994</v>
      </c>
    </row>
    <row r="18" spans="1:15" x14ac:dyDescent="0.35">
      <c r="A18" t="s">
        <v>132</v>
      </c>
      <c r="B18" t="s">
        <v>135</v>
      </c>
      <c r="C18" t="s">
        <v>136</v>
      </c>
      <c r="D18">
        <f>IF(ISBLANK(Sheet1!P18)=TRUE,"NULL",Sheet1!P18)</f>
        <v>5.49</v>
      </c>
      <c r="E18">
        <f>IF(ISBLANK(Sheet1!Q18)=TRUE,"NULL",Sheet1!Q18/100)</f>
        <v>0.91</v>
      </c>
      <c r="F18" t="b">
        <f>IF(ISBLANK(Sheet1!R18)=TRUE,"NULL",Sheet1!R18)</f>
        <v>0</v>
      </c>
      <c r="G18" t="str">
        <f>IF(ISBLANK(Sheet1!S18)=TRUE,"NULL",Sheet1!S18)</f>
        <v>NULL</v>
      </c>
      <c r="H18" t="b">
        <f>IF(ISBLANK(Sheet1!T18)=TRUE,"NULL",Sheet1!T18)</f>
        <v>0</v>
      </c>
      <c r="I18" t="b">
        <f>IF(ISBLANK(Sheet1!U18)=TRUE,"NULL",Sheet1!U18)</f>
        <v>0</v>
      </c>
      <c r="J18" t="b">
        <f>IF(ISBLANK(Sheet1!V18)=TRUE,"NULL",Sheet1!V18)</f>
        <v>0</v>
      </c>
      <c r="K18">
        <f>IF(ISBLANK(Sheet1!W18)=TRUE,"NULL",Sheet1!W18/100)</f>
        <v>0.75474999999999992</v>
      </c>
      <c r="L18">
        <f>IF(ISBLANK(Sheet1!X18)=TRUE,"NULL",Sheet1!X18/100)</f>
        <v>0.64</v>
      </c>
      <c r="M18" t="str">
        <f>IF(ISBLANK(Sheet1!Y18)=TRUE,"NULL",Sheet1!Y18/100)</f>
        <v>NULL</v>
      </c>
      <c r="N18" t="str">
        <f>IF(ISBLANK(Sheet1!Z18)=TRUE,"NULL",Sheet1!Z18)</f>
        <v>NULL</v>
      </c>
      <c r="O18">
        <f t="shared" si="0"/>
        <v>8.9999999999999969E-2</v>
      </c>
    </row>
    <row r="19" spans="1:15" x14ac:dyDescent="0.35">
      <c r="A19" t="s">
        <v>139</v>
      </c>
      <c r="B19" t="s">
        <v>141</v>
      </c>
      <c r="C19" t="s">
        <v>142</v>
      </c>
      <c r="D19">
        <f>IF(ISBLANK(Sheet1!P19)=TRUE,"NULL",Sheet1!P19)</f>
        <v>4.82</v>
      </c>
      <c r="E19">
        <f>IF(ISBLANK(Sheet1!Q19)=TRUE,"NULL",Sheet1!Q19/100)</f>
        <v>0.12</v>
      </c>
      <c r="F19" t="b">
        <f>IF(ISBLANK(Sheet1!R19)=TRUE,"NULL",Sheet1!R19)</f>
        <v>0</v>
      </c>
      <c r="G19">
        <f>IF(ISBLANK(Sheet1!S19)=TRUE,"NULL",Sheet1!S19)</f>
        <v>0.123</v>
      </c>
      <c r="H19" t="b">
        <f>IF(ISBLANK(Sheet1!T19)=TRUE,"NULL",Sheet1!T19)</f>
        <v>0</v>
      </c>
      <c r="I19" t="b">
        <f>IF(ISBLANK(Sheet1!U19)=TRUE,"NULL",Sheet1!U19)</f>
        <v>0</v>
      </c>
      <c r="J19" t="b">
        <f>IF(ISBLANK(Sheet1!V19)=TRUE,"NULL",Sheet1!V19)</f>
        <v>0</v>
      </c>
      <c r="K19">
        <f>IF(ISBLANK(Sheet1!W19)=TRUE,"NULL",Sheet1!W19/100)</f>
        <v>0.68200000000000005</v>
      </c>
      <c r="L19">
        <f>IF(ISBLANK(Sheet1!X19)=TRUE,"NULL",Sheet1!X19/100)</f>
        <v>0.42</v>
      </c>
      <c r="M19" t="str">
        <f>IF(ISBLANK(Sheet1!Y19)=TRUE,"NULL",Sheet1!Y19/100)</f>
        <v>NULL</v>
      </c>
      <c r="N19">
        <f>IF(ISBLANK(Sheet1!Z19)=TRUE,"NULL",Sheet1!Z19)</f>
        <v>2.145058642</v>
      </c>
      <c r="O19">
        <f t="shared" si="0"/>
        <v>0.88</v>
      </c>
    </row>
    <row r="20" spans="1:15" x14ac:dyDescent="0.35">
      <c r="A20" t="s">
        <v>145</v>
      </c>
      <c r="B20" t="s">
        <v>147</v>
      </c>
      <c r="C20" t="s">
        <v>148</v>
      </c>
      <c r="D20">
        <f>IF(ISBLANK(Sheet1!P20)=TRUE,"NULL",Sheet1!P20)</f>
        <v>5.8</v>
      </c>
      <c r="E20">
        <f>IF(ISBLANK(Sheet1!Q20)=TRUE,"NULL",Sheet1!Q20/100)</f>
        <v>0.4</v>
      </c>
      <c r="F20" t="b">
        <f>IF(ISBLANK(Sheet1!R20)=TRUE,"NULL",Sheet1!R20)</f>
        <v>0</v>
      </c>
      <c r="G20">
        <f>IF(ISBLANK(Sheet1!S20)=TRUE,"NULL",Sheet1!S20)</f>
        <v>3.3170000000000002</v>
      </c>
      <c r="H20" t="b">
        <f>IF(ISBLANK(Sheet1!T20)=TRUE,"NULL",Sheet1!T20)</f>
        <v>0</v>
      </c>
      <c r="I20" t="b">
        <f>IF(ISBLANK(Sheet1!U20)=TRUE,"NULL",Sheet1!U20)</f>
        <v>0</v>
      </c>
      <c r="J20" t="b">
        <f>IF(ISBLANK(Sheet1!V20)=TRUE,"NULL",Sheet1!V20)</f>
        <v>0</v>
      </c>
      <c r="K20">
        <f>IF(ISBLANK(Sheet1!W20)=TRUE,"NULL",Sheet1!W20/100)</f>
        <v>0.74624999999999997</v>
      </c>
      <c r="L20">
        <f>IF(ISBLANK(Sheet1!X20)=TRUE,"NULL",Sheet1!X20/100)</f>
        <v>0.24</v>
      </c>
      <c r="M20">
        <f>IF(ISBLANK(Sheet1!Y20)=TRUE,"NULL",Sheet1!Y20/100)</f>
        <v>0.3</v>
      </c>
      <c r="N20">
        <f>IF(ISBLANK(Sheet1!Z20)=TRUE,"NULL",Sheet1!Z20)</f>
        <v>2.0507827569999999</v>
      </c>
      <c r="O20">
        <f t="shared" si="0"/>
        <v>0.6</v>
      </c>
    </row>
    <row r="21" spans="1:15" x14ac:dyDescent="0.35">
      <c r="A21" t="s">
        <v>151</v>
      </c>
      <c r="B21" t="s">
        <v>152</v>
      </c>
      <c r="C21" t="s">
        <v>153</v>
      </c>
      <c r="D21">
        <f>IF(ISBLANK(Sheet1!P21)=TRUE,"NULL",Sheet1!P21)</f>
        <v>5.32</v>
      </c>
      <c r="E21">
        <f>IF(ISBLANK(Sheet1!Q21)=TRUE,"NULL",Sheet1!Q21/100)</f>
        <v>0.94</v>
      </c>
      <c r="F21" t="b">
        <f>IF(ISBLANK(Sheet1!R21)=TRUE,"NULL",Sheet1!R21)</f>
        <v>0</v>
      </c>
      <c r="G21" t="str">
        <f>IF(ISBLANK(Sheet1!S21)=TRUE,"NULL",Sheet1!S21)</f>
        <v>NULL</v>
      </c>
      <c r="H21" t="b">
        <f>IF(ISBLANK(Sheet1!T21)=TRUE,"NULL",Sheet1!T21)</f>
        <v>1</v>
      </c>
      <c r="I21" t="b">
        <f>IF(ISBLANK(Sheet1!U21)=TRUE,"NULL",Sheet1!U21)</f>
        <v>0</v>
      </c>
      <c r="J21" t="b">
        <f>IF(ISBLANK(Sheet1!V21)=TRUE,"NULL",Sheet1!V21)</f>
        <v>0</v>
      </c>
      <c r="K21">
        <f>IF(ISBLANK(Sheet1!W21)=TRUE,"NULL",Sheet1!W21/100)</f>
        <v>0.73724999999999996</v>
      </c>
      <c r="L21">
        <f>IF(ISBLANK(Sheet1!X21)=TRUE,"NULL",Sheet1!X21/100)</f>
        <v>0.69</v>
      </c>
      <c r="M21" t="str">
        <f>IF(ISBLANK(Sheet1!Y21)=TRUE,"NULL",Sheet1!Y21/100)</f>
        <v>NULL</v>
      </c>
      <c r="N21">
        <f>IF(ISBLANK(Sheet1!Z21)=TRUE,"NULL",Sheet1!Z21)</f>
        <v>-1</v>
      </c>
      <c r="O21">
        <f t="shared" si="0"/>
        <v>6.0000000000000053E-2</v>
      </c>
    </row>
    <row r="22" spans="1:15" x14ac:dyDescent="0.35">
      <c r="A22" t="s">
        <v>156</v>
      </c>
      <c r="B22" t="s">
        <v>158</v>
      </c>
      <c r="C22" t="s">
        <v>159</v>
      </c>
      <c r="D22">
        <f>IF(ISBLANK(Sheet1!P22)=TRUE,"NULL",Sheet1!P22)</f>
        <v>5.33</v>
      </c>
      <c r="E22">
        <f>IF(ISBLANK(Sheet1!Q22)=TRUE,"NULL",Sheet1!Q22/100)</f>
        <v>0.08</v>
      </c>
      <c r="F22" t="b">
        <f>IF(ISBLANK(Sheet1!R22)=TRUE,"NULL",Sheet1!R22)</f>
        <v>0</v>
      </c>
      <c r="G22">
        <f>IF(ISBLANK(Sheet1!S22)=TRUE,"NULL",Sheet1!S22)</f>
        <v>0</v>
      </c>
      <c r="H22" t="b">
        <f>IF(ISBLANK(Sheet1!T22)=TRUE,"NULL",Sheet1!T22)</f>
        <v>0</v>
      </c>
      <c r="I22" t="b">
        <f>IF(ISBLANK(Sheet1!U22)=TRUE,"NULL",Sheet1!U22)</f>
        <v>0</v>
      </c>
      <c r="J22" t="b">
        <f>IF(ISBLANK(Sheet1!V22)=TRUE,"NULL",Sheet1!V22)</f>
        <v>0</v>
      </c>
      <c r="K22" t="str">
        <f>IF(ISBLANK(Sheet1!W22)=TRUE,"NULL",Sheet1!W22/100)</f>
        <v>NULL</v>
      </c>
      <c r="L22">
        <f>IF(ISBLANK(Sheet1!X22)=TRUE,"NULL",Sheet1!X22/100)</f>
        <v>0.37</v>
      </c>
      <c r="M22" t="str">
        <f>IF(ISBLANK(Sheet1!Y22)=TRUE,"NULL",Sheet1!Y22/100)</f>
        <v>NULL</v>
      </c>
      <c r="N22">
        <f>IF(ISBLANK(Sheet1!Z22)=TRUE,"NULL",Sheet1!Z22)</f>
        <v>2.248498917</v>
      </c>
      <c r="O22">
        <f t="shared" si="0"/>
        <v>0.92</v>
      </c>
    </row>
    <row r="23" spans="1:15" x14ac:dyDescent="0.35">
      <c r="A23" t="s">
        <v>162</v>
      </c>
      <c r="B23" t="s">
        <v>164</v>
      </c>
      <c r="C23" t="s">
        <v>165</v>
      </c>
      <c r="D23">
        <f>IF(ISBLANK(Sheet1!P23)=TRUE,"NULL",Sheet1!P23)</f>
        <v>4.13</v>
      </c>
      <c r="E23">
        <f>IF(ISBLANK(Sheet1!Q23)=TRUE,"NULL",Sheet1!Q23/100)</f>
        <v>0.96</v>
      </c>
      <c r="F23" t="b">
        <f>IF(ISBLANK(Sheet1!R23)=TRUE,"NULL",Sheet1!R23)</f>
        <v>1</v>
      </c>
      <c r="G23">
        <f>IF(ISBLANK(Sheet1!S23)=TRUE,"NULL",Sheet1!S23)</f>
        <v>1.9039999999999999</v>
      </c>
      <c r="H23" t="b">
        <f>IF(ISBLANK(Sheet1!T23)=TRUE,"NULL",Sheet1!T23)</f>
        <v>0</v>
      </c>
      <c r="I23" t="b">
        <f>IF(ISBLANK(Sheet1!U23)=TRUE,"NULL",Sheet1!U23)</f>
        <v>1</v>
      </c>
      <c r="J23" t="b">
        <f>IF(ISBLANK(Sheet1!V23)=TRUE,"NULL",Sheet1!V23)</f>
        <v>0</v>
      </c>
      <c r="K23">
        <f>IF(ISBLANK(Sheet1!W23)=TRUE,"NULL",Sheet1!W23/100)</f>
        <v>0.52524999999999999</v>
      </c>
      <c r="L23">
        <f>IF(ISBLANK(Sheet1!X23)=TRUE,"NULL",Sheet1!X23/100)</f>
        <v>0.73</v>
      </c>
      <c r="M23" t="str">
        <f>IF(ISBLANK(Sheet1!Y23)=TRUE,"NULL",Sheet1!Y23/100)</f>
        <v>NULL</v>
      </c>
      <c r="N23">
        <f>IF(ISBLANK(Sheet1!Z23)=TRUE,"NULL",Sheet1!Z23)</f>
        <v>1.5228968970000001</v>
      </c>
      <c r="O23">
        <f t="shared" si="0"/>
        <v>4.0000000000000036E-2</v>
      </c>
    </row>
    <row r="24" spans="1:15" x14ac:dyDescent="0.35">
      <c r="A24" t="s">
        <v>168</v>
      </c>
      <c r="B24" t="s">
        <v>169</v>
      </c>
      <c r="C24" t="s">
        <v>170</v>
      </c>
      <c r="D24" t="str">
        <f>IF(ISBLANK(Sheet1!P24)=TRUE,"NULL",Sheet1!P24)</f>
        <v>NULL</v>
      </c>
      <c r="E24">
        <f>IF(ISBLANK(Sheet1!Q24)=TRUE,"NULL",Sheet1!Q24/100)</f>
        <v>0.87</v>
      </c>
      <c r="F24" t="b">
        <f>IF(ISBLANK(Sheet1!R24)=TRUE,"NULL",Sheet1!R24)</f>
        <v>0</v>
      </c>
      <c r="G24" t="str">
        <f>IF(ISBLANK(Sheet1!S24)=TRUE,"NULL",Sheet1!S24)</f>
        <v>NULL</v>
      </c>
      <c r="H24" t="b">
        <f>IF(ISBLANK(Sheet1!T24)=TRUE,"NULL",Sheet1!T24)</f>
        <v>0</v>
      </c>
      <c r="I24" t="b">
        <f>IF(ISBLANK(Sheet1!U24)=TRUE,"NULL",Sheet1!U24)</f>
        <v>0</v>
      </c>
      <c r="J24" t="b">
        <f>IF(ISBLANK(Sheet1!V24)=TRUE,"NULL",Sheet1!V24)</f>
        <v>0</v>
      </c>
      <c r="K24">
        <f>IF(ISBLANK(Sheet1!W24)=TRUE,"NULL",Sheet1!W24/100)</f>
        <v>0.75099999999999989</v>
      </c>
      <c r="L24" t="str">
        <f>IF(ISBLANK(Sheet1!X24)=TRUE,"NULL",Sheet1!X24/100)</f>
        <v>NULL</v>
      </c>
      <c r="M24" t="str">
        <f>IF(ISBLANK(Sheet1!Y24)=TRUE,"NULL",Sheet1!Y24/100)</f>
        <v>NULL</v>
      </c>
      <c r="N24" t="str">
        <f>IF(ISBLANK(Sheet1!Z24)=TRUE,"NULL",Sheet1!Z24)</f>
        <v>NULL</v>
      </c>
      <c r="O24">
        <f t="shared" si="0"/>
        <v>0.13</v>
      </c>
    </row>
    <row r="25" spans="1:15" x14ac:dyDescent="0.35">
      <c r="A25" t="s">
        <v>173</v>
      </c>
      <c r="B25" t="s">
        <v>175</v>
      </c>
      <c r="C25" t="s">
        <v>176</v>
      </c>
      <c r="D25">
        <f>IF(ISBLANK(Sheet1!P25)=TRUE,"NULL",Sheet1!P25)</f>
        <v>6.62</v>
      </c>
      <c r="E25">
        <f>IF(ISBLANK(Sheet1!Q25)=TRUE,"NULL",Sheet1!Q25/100)</f>
        <v>0.61</v>
      </c>
      <c r="F25" t="b">
        <f>IF(ISBLANK(Sheet1!R25)=TRUE,"NULL",Sheet1!R25)</f>
        <v>0</v>
      </c>
      <c r="G25">
        <f>IF(ISBLANK(Sheet1!S25)=TRUE,"NULL",Sheet1!S25)</f>
        <v>4.8979999999999997</v>
      </c>
      <c r="H25" t="b">
        <f>IF(ISBLANK(Sheet1!T25)=TRUE,"NULL",Sheet1!T25)</f>
        <v>0</v>
      </c>
      <c r="I25" t="b">
        <f>IF(ISBLANK(Sheet1!U25)=TRUE,"NULL",Sheet1!U25)</f>
        <v>0</v>
      </c>
      <c r="J25" t="b">
        <f>IF(ISBLANK(Sheet1!V25)=TRUE,"NULL",Sheet1!V25)</f>
        <v>0</v>
      </c>
      <c r="K25" t="str">
        <f>IF(ISBLANK(Sheet1!W25)=TRUE,"NULL",Sheet1!W25/100)</f>
        <v>NULL</v>
      </c>
      <c r="L25">
        <f>IF(ISBLANK(Sheet1!X25)=TRUE,"NULL",Sheet1!X25/100)</f>
        <v>0.43</v>
      </c>
      <c r="M25">
        <f>IF(ISBLANK(Sheet1!Y25)=TRUE,"NULL",Sheet1!Y25/100)</f>
        <v>0.65</v>
      </c>
      <c r="N25">
        <f>IF(ISBLANK(Sheet1!Z25)=TRUE,"NULL",Sheet1!Z25)</f>
        <v>2.1765349120000002</v>
      </c>
      <c r="O25">
        <f t="shared" si="0"/>
        <v>0.39</v>
      </c>
    </row>
    <row r="26" spans="1:15" x14ac:dyDescent="0.35">
      <c r="A26" t="s">
        <v>179</v>
      </c>
      <c r="B26" t="s">
        <v>180</v>
      </c>
      <c r="C26" t="s">
        <v>181</v>
      </c>
      <c r="D26" t="str">
        <f>IF(ISBLANK(Sheet1!P26)=TRUE,"NULL",Sheet1!P26)</f>
        <v>NULL</v>
      </c>
      <c r="E26" t="str">
        <f>IF(ISBLANK(Sheet1!Q26)=TRUE,"NULL",Sheet1!Q26/100)</f>
        <v>NULL</v>
      </c>
      <c r="F26" t="b">
        <f>IF(ISBLANK(Sheet1!R26)=TRUE,"NULL",Sheet1!R26)</f>
        <v>0</v>
      </c>
      <c r="G26" t="str">
        <f>IF(ISBLANK(Sheet1!S26)=TRUE,"NULL",Sheet1!S26)</f>
        <v>NULL</v>
      </c>
      <c r="H26" t="b">
        <f>IF(ISBLANK(Sheet1!T26)=TRUE,"NULL",Sheet1!T26)</f>
        <v>0</v>
      </c>
      <c r="I26" t="b">
        <f>IF(ISBLANK(Sheet1!U26)=TRUE,"NULL",Sheet1!U26)</f>
        <v>0</v>
      </c>
      <c r="J26" t="b">
        <f>IF(ISBLANK(Sheet1!V26)=TRUE,"NULL",Sheet1!V26)</f>
        <v>0</v>
      </c>
      <c r="K26">
        <f>IF(ISBLANK(Sheet1!W26)=TRUE,"NULL",Sheet1!W26/100)</f>
        <v>0.70125000000000004</v>
      </c>
      <c r="L26" t="str">
        <f>IF(ISBLANK(Sheet1!X26)=TRUE,"NULL",Sheet1!X26/100)</f>
        <v>NULL</v>
      </c>
      <c r="M26" t="str">
        <f>IF(ISBLANK(Sheet1!Y26)=TRUE,"NULL",Sheet1!Y26/100)</f>
        <v>NULL</v>
      </c>
      <c r="N26" t="str">
        <f>IF(ISBLANK(Sheet1!Z26)=TRUE,"NULL",Sheet1!Z26)</f>
        <v>NULL</v>
      </c>
      <c r="O26" t="str">
        <f t="shared" si="0"/>
        <v>"Null</v>
      </c>
    </row>
    <row r="27" spans="1:15" x14ac:dyDescent="0.35">
      <c r="A27" t="s">
        <v>184</v>
      </c>
      <c r="B27" t="s">
        <v>186</v>
      </c>
      <c r="C27" t="s">
        <v>187</v>
      </c>
      <c r="D27">
        <f>IF(ISBLANK(Sheet1!P27)=TRUE,"NULL",Sheet1!P27)</f>
        <v>5.89</v>
      </c>
      <c r="E27">
        <f>IF(ISBLANK(Sheet1!Q27)=TRUE,"NULL",Sheet1!Q27/100)</f>
        <v>0.63</v>
      </c>
      <c r="F27" t="b">
        <f>IF(ISBLANK(Sheet1!R27)=TRUE,"NULL",Sheet1!R27)</f>
        <v>0</v>
      </c>
      <c r="G27">
        <f>IF(ISBLANK(Sheet1!S27)=TRUE,"NULL",Sheet1!S27)</f>
        <v>0</v>
      </c>
      <c r="H27" t="b">
        <f>IF(ISBLANK(Sheet1!T27)=TRUE,"NULL",Sheet1!T27)</f>
        <v>0</v>
      </c>
      <c r="I27" t="b">
        <f>IF(ISBLANK(Sheet1!U27)=TRUE,"NULL",Sheet1!U27)</f>
        <v>0</v>
      </c>
      <c r="J27" t="b">
        <f>IF(ISBLANK(Sheet1!V27)=TRUE,"NULL",Sheet1!V27)</f>
        <v>0</v>
      </c>
      <c r="K27" t="str">
        <f>IF(ISBLANK(Sheet1!W27)=TRUE,"NULL",Sheet1!W27/100)</f>
        <v>NULL</v>
      </c>
      <c r="L27">
        <f>IF(ISBLANK(Sheet1!X27)=TRUE,"NULL",Sheet1!X27/100)</f>
        <v>0.68</v>
      </c>
      <c r="M27" t="str">
        <f>IF(ISBLANK(Sheet1!Y27)=TRUE,"NULL",Sheet1!Y27/100)</f>
        <v>NULL</v>
      </c>
      <c r="N27">
        <f>IF(ISBLANK(Sheet1!Z27)=TRUE,"NULL",Sheet1!Z27)</f>
        <v>1.4961446970000001</v>
      </c>
      <c r="O27">
        <f t="shared" si="0"/>
        <v>0.37</v>
      </c>
    </row>
    <row r="28" spans="1:15" x14ac:dyDescent="0.35">
      <c r="A28" t="s">
        <v>190</v>
      </c>
      <c r="B28" t="s">
        <v>193</v>
      </c>
      <c r="C28" t="s">
        <v>194</v>
      </c>
      <c r="D28" t="str">
        <f>IF(ISBLANK(Sheet1!P28)=TRUE,"NULL",Sheet1!P28)</f>
        <v>NULL</v>
      </c>
      <c r="E28">
        <f>IF(ISBLANK(Sheet1!Q28)=TRUE,"NULL",Sheet1!Q28/100)</f>
        <v>0.66</v>
      </c>
      <c r="F28" t="b">
        <f>IF(ISBLANK(Sheet1!R28)=TRUE,"NULL",Sheet1!R28)</f>
        <v>0</v>
      </c>
      <c r="G28">
        <f>IF(ISBLANK(Sheet1!S28)=TRUE,"NULL",Sheet1!S28)</f>
        <v>0</v>
      </c>
      <c r="H28" t="b">
        <f>IF(ISBLANK(Sheet1!T28)=TRUE,"NULL",Sheet1!T28)</f>
        <v>0</v>
      </c>
      <c r="I28" t="b">
        <f>IF(ISBLANK(Sheet1!U28)=TRUE,"NULL",Sheet1!U28)</f>
        <v>0</v>
      </c>
      <c r="J28" t="b">
        <f>IF(ISBLANK(Sheet1!V28)=TRUE,"NULL",Sheet1!V28)</f>
        <v>0</v>
      </c>
      <c r="K28">
        <f>IF(ISBLANK(Sheet1!W28)=TRUE,"NULL",Sheet1!W28/100)</f>
        <v>0.79249999999999998</v>
      </c>
      <c r="L28">
        <f>IF(ISBLANK(Sheet1!X28)=TRUE,"NULL",Sheet1!X28/100)</f>
        <v>0.28999999999999998</v>
      </c>
      <c r="M28">
        <f>IF(ISBLANK(Sheet1!Y28)=TRUE,"NULL",Sheet1!Y28/100)</f>
        <v>0.2</v>
      </c>
      <c r="N28">
        <f>IF(ISBLANK(Sheet1!Z28)=TRUE,"NULL",Sheet1!Z28)</f>
        <v>2.001078251</v>
      </c>
      <c r="O28">
        <f t="shared" si="0"/>
        <v>0.33999999999999997</v>
      </c>
    </row>
    <row r="29" spans="1:15" x14ac:dyDescent="0.35">
      <c r="A29" t="s">
        <v>197</v>
      </c>
      <c r="B29" t="s">
        <v>199</v>
      </c>
      <c r="C29" t="s">
        <v>200</v>
      </c>
      <c r="D29" t="str">
        <f>IF(ISBLANK(Sheet1!P29)=TRUE,"NULL",Sheet1!P29)</f>
        <v>NULL</v>
      </c>
      <c r="E29" t="str">
        <f>IF(ISBLANK(Sheet1!Q29)=TRUE,"NULL",Sheet1!Q29/100)</f>
        <v>NULL</v>
      </c>
      <c r="F29" t="b">
        <f>IF(ISBLANK(Sheet1!R29)=TRUE,"NULL",Sheet1!R29)</f>
        <v>0</v>
      </c>
      <c r="G29" t="str">
        <f>IF(ISBLANK(Sheet1!S29)=TRUE,"NULL",Sheet1!S29)</f>
        <v>NULL</v>
      </c>
      <c r="H29" t="b">
        <f>IF(ISBLANK(Sheet1!T29)=TRUE,"NULL",Sheet1!T29)</f>
        <v>0</v>
      </c>
      <c r="I29" t="b">
        <f>IF(ISBLANK(Sheet1!U29)=TRUE,"NULL",Sheet1!U29)</f>
        <v>0</v>
      </c>
      <c r="J29" t="b">
        <f>IF(ISBLANK(Sheet1!V29)=TRUE,"NULL",Sheet1!V29)</f>
        <v>0</v>
      </c>
      <c r="K29" t="str">
        <f>IF(ISBLANK(Sheet1!W29)=TRUE,"NULL",Sheet1!W29/100)</f>
        <v>NULL</v>
      </c>
      <c r="L29" t="str">
        <f>IF(ISBLANK(Sheet1!X29)=TRUE,"NULL",Sheet1!X29/100)</f>
        <v>NULL</v>
      </c>
      <c r="M29" t="str">
        <f>IF(ISBLANK(Sheet1!Y29)=TRUE,"NULL",Sheet1!Y29/100)</f>
        <v>NULL</v>
      </c>
      <c r="N29" t="str">
        <f>IF(ISBLANK(Sheet1!Z29)=TRUE,"NULL",Sheet1!Z29)</f>
        <v>NULL</v>
      </c>
      <c r="O29" t="str">
        <f t="shared" si="0"/>
        <v>"Null</v>
      </c>
    </row>
    <row r="30" spans="1:15" x14ac:dyDescent="0.35">
      <c r="A30" t="s">
        <v>203</v>
      </c>
      <c r="B30" t="s">
        <v>204</v>
      </c>
      <c r="C30" t="s">
        <v>205</v>
      </c>
      <c r="D30" t="str">
        <f>IF(ISBLANK(Sheet1!P30)=TRUE,"NULL",Sheet1!P30)</f>
        <v>NULL</v>
      </c>
      <c r="E30">
        <f>IF(ISBLANK(Sheet1!Q30)=TRUE,"NULL",Sheet1!Q30/100)</f>
        <v>0.51</v>
      </c>
      <c r="F30" t="b">
        <f>IF(ISBLANK(Sheet1!R30)=TRUE,"NULL",Sheet1!R30)</f>
        <v>0</v>
      </c>
      <c r="G30">
        <f>IF(ISBLANK(Sheet1!S30)=TRUE,"NULL",Sheet1!S30)</f>
        <v>0</v>
      </c>
      <c r="H30" t="b">
        <f>IF(ISBLANK(Sheet1!T30)=TRUE,"NULL",Sheet1!T30)</f>
        <v>0</v>
      </c>
      <c r="I30" t="b">
        <f>IF(ISBLANK(Sheet1!U30)=TRUE,"NULL",Sheet1!U30)</f>
        <v>0</v>
      </c>
      <c r="J30" t="b">
        <f>IF(ISBLANK(Sheet1!V30)=TRUE,"NULL",Sheet1!V30)</f>
        <v>0</v>
      </c>
      <c r="K30" t="str">
        <f>IF(ISBLANK(Sheet1!W30)=TRUE,"NULL",Sheet1!W30/100)</f>
        <v>NULL</v>
      </c>
      <c r="L30">
        <f>IF(ISBLANK(Sheet1!X30)=TRUE,"NULL",Sheet1!X30/100)</f>
        <v>0.35</v>
      </c>
      <c r="M30">
        <f>IF(ISBLANK(Sheet1!Y30)=TRUE,"NULL",Sheet1!Y30/100)</f>
        <v>0.32</v>
      </c>
      <c r="N30">
        <f>IF(ISBLANK(Sheet1!Z30)=TRUE,"NULL",Sheet1!Z30)</f>
        <v>1.891770371</v>
      </c>
      <c r="O30">
        <f t="shared" si="0"/>
        <v>0.49</v>
      </c>
    </row>
    <row r="31" spans="1:15" x14ac:dyDescent="0.35">
      <c r="A31" t="s">
        <v>208</v>
      </c>
      <c r="B31" t="s">
        <v>210</v>
      </c>
      <c r="C31" t="s">
        <v>211</v>
      </c>
      <c r="D31">
        <f>IF(ISBLANK(Sheet1!P31)=TRUE,"NULL",Sheet1!P31)</f>
        <v>4.53</v>
      </c>
      <c r="E31">
        <f>IF(ISBLANK(Sheet1!Q31)=TRUE,"NULL",Sheet1!Q31/100)</f>
        <v>0.72</v>
      </c>
      <c r="F31" t="b">
        <f>IF(ISBLANK(Sheet1!R31)=TRUE,"NULL",Sheet1!R31)</f>
        <v>0</v>
      </c>
      <c r="G31">
        <f>IF(ISBLANK(Sheet1!S31)=TRUE,"NULL",Sheet1!S31)</f>
        <v>0</v>
      </c>
      <c r="H31" t="b">
        <f>IF(ISBLANK(Sheet1!T31)=TRUE,"NULL",Sheet1!T31)</f>
        <v>0</v>
      </c>
      <c r="I31" t="b">
        <f>IF(ISBLANK(Sheet1!U31)=TRUE,"NULL",Sheet1!U31)</f>
        <v>0</v>
      </c>
      <c r="J31" t="b">
        <f>IF(ISBLANK(Sheet1!V31)=TRUE,"NULL",Sheet1!V31)</f>
        <v>0</v>
      </c>
      <c r="K31">
        <f>IF(ISBLANK(Sheet1!W31)=TRUE,"NULL",Sheet1!W31/100)</f>
        <v>0.56799999999999995</v>
      </c>
      <c r="L31">
        <f>IF(ISBLANK(Sheet1!X31)=TRUE,"NULL",Sheet1!X31/100)</f>
        <v>0.59</v>
      </c>
      <c r="M31">
        <f>IF(ISBLANK(Sheet1!Y31)=TRUE,"NULL",Sheet1!Y31/100)</f>
        <v>0.34</v>
      </c>
      <c r="N31">
        <f>IF(ISBLANK(Sheet1!Z31)=TRUE,"NULL",Sheet1!Z31)</f>
        <v>1.761634154</v>
      </c>
      <c r="O31">
        <f t="shared" si="0"/>
        <v>0.28000000000000003</v>
      </c>
    </row>
    <row r="32" spans="1:15" x14ac:dyDescent="0.35">
      <c r="A32" t="s">
        <v>214</v>
      </c>
      <c r="B32" t="s">
        <v>216</v>
      </c>
      <c r="C32" t="s">
        <v>217</v>
      </c>
      <c r="D32" t="str">
        <f>IF(ISBLANK(Sheet1!P32)=TRUE,"NULL",Sheet1!P32)</f>
        <v>NULL</v>
      </c>
      <c r="E32" t="str">
        <f>IF(ISBLANK(Sheet1!Q32)=TRUE,"NULL",Sheet1!Q32/100)</f>
        <v>NULL</v>
      </c>
      <c r="F32" t="b">
        <f>IF(ISBLANK(Sheet1!R32)=TRUE,"NULL",Sheet1!R32)</f>
        <v>0</v>
      </c>
      <c r="G32" t="str">
        <f>IF(ISBLANK(Sheet1!S32)=TRUE,"NULL",Sheet1!S32)</f>
        <v>NULL</v>
      </c>
      <c r="H32" t="b">
        <f>IF(ISBLANK(Sheet1!T32)=TRUE,"NULL",Sheet1!T32)</f>
        <v>0</v>
      </c>
      <c r="I32" t="b">
        <f>IF(ISBLANK(Sheet1!U32)=TRUE,"NULL",Sheet1!U32)</f>
        <v>0</v>
      </c>
      <c r="J32" t="b">
        <f>IF(ISBLANK(Sheet1!V32)=TRUE,"NULL",Sheet1!V32)</f>
        <v>0</v>
      </c>
      <c r="K32" t="str">
        <f>IF(ISBLANK(Sheet1!W32)=TRUE,"NULL",Sheet1!W32/100)</f>
        <v>NULL</v>
      </c>
      <c r="L32" t="str">
        <f>IF(ISBLANK(Sheet1!X32)=TRUE,"NULL",Sheet1!X32/100)</f>
        <v>NULL</v>
      </c>
      <c r="M32" t="str">
        <f>IF(ISBLANK(Sheet1!Y32)=TRUE,"NULL",Sheet1!Y32/100)</f>
        <v>NULL</v>
      </c>
      <c r="N32" t="str">
        <f>IF(ISBLANK(Sheet1!Z32)=TRUE,"NULL",Sheet1!Z32)</f>
        <v>NULL</v>
      </c>
      <c r="O32" t="str">
        <f t="shared" si="0"/>
        <v>"Null</v>
      </c>
    </row>
    <row r="33" spans="1:15" x14ac:dyDescent="0.35">
      <c r="A33" t="s">
        <v>220</v>
      </c>
      <c r="B33" t="s">
        <v>222</v>
      </c>
      <c r="C33" t="s">
        <v>223</v>
      </c>
      <c r="D33" t="str">
        <f>IF(ISBLANK(Sheet1!P33)=TRUE,"NULL",Sheet1!P33)</f>
        <v>NULL</v>
      </c>
      <c r="E33">
        <f>IF(ISBLANK(Sheet1!Q33)=TRUE,"NULL",Sheet1!Q33/100)</f>
        <v>0.72</v>
      </c>
      <c r="F33" t="b">
        <f>IF(ISBLANK(Sheet1!R33)=TRUE,"NULL",Sheet1!R33)</f>
        <v>1</v>
      </c>
      <c r="G33">
        <f>IF(ISBLANK(Sheet1!S33)=TRUE,"NULL",Sheet1!S33)</f>
        <v>1.988</v>
      </c>
      <c r="H33" t="b">
        <f>IF(ISBLANK(Sheet1!T33)=TRUE,"NULL",Sheet1!T33)</f>
        <v>0</v>
      </c>
      <c r="I33" t="b">
        <f>IF(ISBLANK(Sheet1!U33)=TRUE,"NULL",Sheet1!U33)</f>
        <v>0</v>
      </c>
      <c r="J33" t="b">
        <f>IF(ISBLANK(Sheet1!V33)=TRUE,"NULL",Sheet1!V33)</f>
        <v>0</v>
      </c>
      <c r="K33">
        <f>IF(ISBLANK(Sheet1!W33)=TRUE,"NULL",Sheet1!W33/100)</f>
        <v>0.49149999999999999</v>
      </c>
      <c r="L33">
        <f>IF(ISBLANK(Sheet1!X33)=TRUE,"NULL",Sheet1!X33/100)</f>
        <v>0.36</v>
      </c>
      <c r="M33">
        <f>IF(ISBLANK(Sheet1!Y33)=TRUE,"NULL",Sheet1!Y33/100)</f>
        <v>0.8</v>
      </c>
      <c r="N33">
        <f>IF(ISBLANK(Sheet1!Z33)=TRUE,"NULL",Sheet1!Z33)</f>
        <v>2.4624663390000001</v>
      </c>
      <c r="O33">
        <f t="shared" si="0"/>
        <v>0.28000000000000003</v>
      </c>
    </row>
    <row r="34" spans="1:15" x14ac:dyDescent="0.35">
      <c r="A34" t="s">
        <v>226</v>
      </c>
      <c r="B34" t="s">
        <v>229</v>
      </c>
      <c r="C34" t="s">
        <v>230</v>
      </c>
      <c r="D34" t="str">
        <f>IF(ISBLANK(Sheet1!P34)=TRUE,"NULL",Sheet1!P34)</f>
        <v>NULL</v>
      </c>
      <c r="E34" t="str">
        <f>IF(ISBLANK(Sheet1!Q34)=TRUE,"NULL",Sheet1!Q34/100)</f>
        <v>NULL</v>
      </c>
      <c r="F34" t="b">
        <f>IF(ISBLANK(Sheet1!R34)=TRUE,"NULL",Sheet1!R34)</f>
        <v>0</v>
      </c>
      <c r="G34" t="str">
        <f>IF(ISBLANK(Sheet1!S34)=TRUE,"NULL",Sheet1!S34)</f>
        <v>NULL</v>
      </c>
      <c r="H34" t="b">
        <f>IF(ISBLANK(Sheet1!T34)=TRUE,"NULL",Sheet1!T34)</f>
        <v>0</v>
      </c>
      <c r="I34" t="b">
        <f>IF(ISBLANK(Sheet1!U34)=TRUE,"NULL",Sheet1!U34)</f>
        <v>0</v>
      </c>
      <c r="J34" t="b">
        <f>IF(ISBLANK(Sheet1!V34)=TRUE,"NULL",Sheet1!V34)</f>
        <v>0</v>
      </c>
      <c r="K34" t="str">
        <f>IF(ISBLANK(Sheet1!W34)=TRUE,"NULL",Sheet1!W34/100)</f>
        <v>NULL</v>
      </c>
      <c r="L34" t="str">
        <f>IF(ISBLANK(Sheet1!X34)=TRUE,"NULL",Sheet1!X34/100)</f>
        <v>NULL</v>
      </c>
      <c r="M34" t="str">
        <f>IF(ISBLANK(Sheet1!Y34)=TRUE,"NULL",Sheet1!Y34/100)</f>
        <v>NULL</v>
      </c>
      <c r="N34" t="str">
        <f>IF(ISBLANK(Sheet1!Z34)=TRUE,"NULL",Sheet1!Z34)</f>
        <v>NULL</v>
      </c>
      <c r="O34" t="str">
        <f t="shared" si="0"/>
        <v>"Null</v>
      </c>
    </row>
    <row r="35" spans="1:15" x14ac:dyDescent="0.35">
      <c r="A35" t="s">
        <v>233</v>
      </c>
      <c r="D35" t="str">
        <f>IF(ISBLANK(Sheet1!P35)=TRUE,"NULL",Sheet1!P35)</f>
        <v>NULL</v>
      </c>
      <c r="E35" t="str">
        <f>IF(ISBLANK(Sheet1!Q35)=TRUE,"NULL",Sheet1!Q35/100)</f>
        <v>NULL</v>
      </c>
      <c r="F35" t="b">
        <f>IF(ISBLANK(Sheet1!R35)=TRUE,"NULL",Sheet1!R35)</f>
        <v>0</v>
      </c>
      <c r="G35" t="str">
        <f>IF(ISBLANK(Sheet1!S35)=TRUE,"NULL",Sheet1!S35)</f>
        <v>NULL</v>
      </c>
      <c r="H35" t="b">
        <f>IF(ISBLANK(Sheet1!T35)=TRUE,"NULL",Sheet1!T35)</f>
        <v>0</v>
      </c>
      <c r="I35" t="b">
        <f>IF(ISBLANK(Sheet1!U35)=TRUE,"NULL",Sheet1!U35)</f>
        <v>0</v>
      </c>
      <c r="J35" t="b">
        <f>IF(ISBLANK(Sheet1!V35)=TRUE,"NULL",Sheet1!V35)</f>
        <v>0</v>
      </c>
      <c r="K35" t="str">
        <f>IF(ISBLANK(Sheet1!W35)=TRUE,"NULL",Sheet1!W35/100)</f>
        <v>NULL</v>
      </c>
      <c r="L35" t="str">
        <f>IF(ISBLANK(Sheet1!X35)=TRUE,"NULL",Sheet1!X35/100)</f>
        <v>NULL</v>
      </c>
      <c r="M35" t="str">
        <f>IF(ISBLANK(Sheet1!Y35)=TRUE,"NULL",Sheet1!Y35/100)</f>
        <v>NULL</v>
      </c>
      <c r="N35" t="str">
        <f>IF(ISBLANK(Sheet1!Z35)=TRUE,"NULL",Sheet1!Z35)</f>
        <v>NULL</v>
      </c>
      <c r="O35" t="str">
        <f t="shared" si="0"/>
        <v>"Null</v>
      </c>
    </row>
    <row r="36" spans="1:15" x14ac:dyDescent="0.35">
      <c r="A36" t="s">
        <v>235</v>
      </c>
      <c r="B36" t="s">
        <v>239</v>
      </c>
      <c r="C36" t="s">
        <v>240</v>
      </c>
      <c r="D36">
        <f>IF(ISBLANK(Sheet1!P36)=TRUE,"NULL",Sheet1!P36)</f>
        <v>4.38</v>
      </c>
      <c r="E36">
        <f>IF(ISBLANK(Sheet1!Q36)=TRUE,"NULL",Sheet1!Q36/100)</f>
        <v>0.28000000000000003</v>
      </c>
      <c r="F36" t="b">
        <f>IF(ISBLANK(Sheet1!R36)=TRUE,"NULL",Sheet1!R36)</f>
        <v>0</v>
      </c>
      <c r="G36" t="str">
        <f>IF(ISBLANK(Sheet1!S36)=TRUE,"NULL",Sheet1!S36)</f>
        <v>NULL</v>
      </c>
      <c r="H36" t="b">
        <f>IF(ISBLANK(Sheet1!T36)=TRUE,"NULL",Sheet1!T36)</f>
        <v>0</v>
      </c>
      <c r="I36" t="b">
        <f>IF(ISBLANK(Sheet1!U36)=TRUE,"NULL",Sheet1!U36)</f>
        <v>0</v>
      </c>
      <c r="J36" t="b">
        <f>IF(ISBLANK(Sheet1!V36)=TRUE,"NULL",Sheet1!V36)</f>
        <v>0</v>
      </c>
      <c r="K36">
        <f>IF(ISBLANK(Sheet1!W36)=TRUE,"NULL",Sheet1!W36/100)</f>
        <v>0.73299999999999998</v>
      </c>
      <c r="L36" t="str">
        <f>IF(ISBLANK(Sheet1!X36)=TRUE,"NULL",Sheet1!X36/100)</f>
        <v>NULL</v>
      </c>
      <c r="M36" t="str">
        <f>IF(ISBLANK(Sheet1!Y36)=TRUE,"NULL",Sheet1!Y36/100)</f>
        <v>NULL</v>
      </c>
      <c r="N36" t="str">
        <f>IF(ISBLANK(Sheet1!Z36)=TRUE,"NULL",Sheet1!Z36)</f>
        <v>NULL</v>
      </c>
      <c r="O36">
        <f t="shared" si="0"/>
        <v>0.72</v>
      </c>
    </row>
    <row r="37" spans="1:15" x14ac:dyDescent="0.35">
      <c r="A37" t="s">
        <v>243</v>
      </c>
      <c r="B37" t="s">
        <v>245</v>
      </c>
      <c r="C37" t="s">
        <v>246</v>
      </c>
      <c r="D37">
        <f>IF(ISBLANK(Sheet1!P37)=TRUE,"NULL",Sheet1!P37)</f>
        <v>5.16</v>
      </c>
      <c r="E37">
        <f>IF(ISBLANK(Sheet1!Q37)=TRUE,"NULL",Sheet1!Q37/100)</f>
        <v>0.78</v>
      </c>
      <c r="F37" t="b">
        <f>IF(ISBLANK(Sheet1!R37)=TRUE,"NULL",Sheet1!R37)</f>
        <v>0</v>
      </c>
      <c r="G37">
        <f>IF(ISBLANK(Sheet1!S37)=TRUE,"NULL",Sheet1!S37)</f>
        <v>0</v>
      </c>
      <c r="H37" t="b">
        <f>IF(ISBLANK(Sheet1!T37)=TRUE,"NULL",Sheet1!T37)</f>
        <v>0</v>
      </c>
      <c r="I37" t="b">
        <f>IF(ISBLANK(Sheet1!U37)=TRUE,"NULL",Sheet1!U37)</f>
        <v>1</v>
      </c>
      <c r="J37" t="b">
        <f>IF(ISBLANK(Sheet1!V37)=TRUE,"NULL",Sheet1!V37)</f>
        <v>1</v>
      </c>
      <c r="K37">
        <f>IF(ISBLANK(Sheet1!W37)=TRUE,"NULL",Sheet1!W37/100)</f>
        <v>0.52774999999999994</v>
      </c>
      <c r="L37">
        <f>IF(ISBLANK(Sheet1!X37)=TRUE,"NULL",Sheet1!X37/100)</f>
        <v>0.45</v>
      </c>
      <c r="M37">
        <f>IF(ISBLANK(Sheet1!Y37)=TRUE,"NULL",Sheet1!Y37/100)</f>
        <v>0.71</v>
      </c>
      <c r="N37">
        <f>IF(ISBLANK(Sheet1!Z37)=TRUE,"NULL",Sheet1!Z37)</f>
        <v>1.6426799519999999</v>
      </c>
      <c r="O37">
        <f t="shared" si="0"/>
        <v>0.21999999999999997</v>
      </c>
    </row>
    <row r="38" spans="1:15" x14ac:dyDescent="0.35">
      <c r="A38" t="s">
        <v>249</v>
      </c>
      <c r="B38" t="s">
        <v>250</v>
      </c>
      <c r="C38" t="s">
        <v>251</v>
      </c>
      <c r="D38">
        <f>IF(ISBLANK(Sheet1!P38)=TRUE,"NULL",Sheet1!P38)</f>
        <v>6.48</v>
      </c>
      <c r="E38">
        <f>IF(ISBLANK(Sheet1!Q38)=TRUE,"NULL",Sheet1!Q38/100)</f>
        <v>0.27</v>
      </c>
      <c r="F38" t="b">
        <f>IF(ISBLANK(Sheet1!R38)=TRUE,"NULL",Sheet1!R38)</f>
        <v>0</v>
      </c>
      <c r="G38">
        <f>IF(ISBLANK(Sheet1!S38)=TRUE,"NULL",Sheet1!S38)</f>
        <v>8.5709999999999997</v>
      </c>
      <c r="H38" t="b">
        <f>IF(ISBLANK(Sheet1!T38)=TRUE,"NULL",Sheet1!T38)</f>
        <v>1</v>
      </c>
      <c r="I38" t="b">
        <f>IF(ISBLANK(Sheet1!U38)=TRUE,"NULL",Sheet1!U38)</f>
        <v>0</v>
      </c>
      <c r="J38" t="b">
        <f>IF(ISBLANK(Sheet1!V38)=TRUE,"NULL",Sheet1!V38)</f>
        <v>1</v>
      </c>
      <c r="K38" t="str">
        <f>IF(ISBLANK(Sheet1!W38)=TRUE,"NULL",Sheet1!W38/100)</f>
        <v>NULL</v>
      </c>
      <c r="L38">
        <f>IF(ISBLANK(Sheet1!X38)=TRUE,"NULL",Sheet1!X38/100)</f>
        <v>0.41</v>
      </c>
      <c r="M38">
        <f>IF(ISBLANK(Sheet1!Y38)=TRUE,"NULL",Sheet1!Y38/100)</f>
        <v>0.31</v>
      </c>
      <c r="N38">
        <f>IF(ISBLANK(Sheet1!Z38)=TRUE,"NULL",Sheet1!Z38)</f>
        <v>2.8676345009999999</v>
      </c>
      <c r="O38">
        <f t="shared" si="0"/>
        <v>0.73</v>
      </c>
    </row>
    <row r="39" spans="1:15" x14ac:dyDescent="0.35">
      <c r="A39" t="s">
        <v>254</v>
      </c>
      <c r="D39">
        <f>IF(ISBLANK(Sheet1!P39)=TRUE,"NULL",Sheet1!P39)</f>
        <v>8.1300000000000008</v>
      </c>
      <c r="E39">
        <f>IF(ISBLANK(Sheet1!Q39)=TRUE,"NULL",Sheet1!Q39/100)</f>
        <v>0.08</v>
      </c>
      <c r="F39" t="b">
        <f>IF(ISBLANK(Sheet1!R39)=TRUE,"NULL",Sheet1!R39)</f>
        <v>0</v>
      </c>
      <c r="G39">
        <f>IF(ISBLANK(Sheet1!S39)=TRUE,"NULL",Sheet1!S39)</f>
        <v>7.5359999999999996</v>
      </c>
      <c r="H39" t="b">
        <f>IF(ISBLANK(Sheet1!T39)=TRUE,"NULL",Sheet1!T39)</f>
        <v>1</v>
      </c>
      <c r="I39" t="b">
        <f>IF(ISBLANK(Sheet1!U39)=TRUE,"NULL",Sheet1!U39)</f>
        <v>0</v>
      </c>
      <c r="J39" t="b">
        <f>IF(ISBLANK(Sheet1!V39)=TRUE,"NULL",Sheet1!V39)</f>
        <v>1</v>
      </c>
      <c r="K39" t="str">
        <f>IF(ISBLANK(Sheet1!W39)=TRUE,"NULL",Sheet1!W39/100)</f>
        <v>NULL</v>
      </c>
      <c r="L39">
        <f>IF(ISBLANK(Sheet1!X39)=TRUE,"NULL",Sheet1!X39/100)</f>
        <v>0.2</v>
      </c>
      <c r="M39">
        <f>IF(ISBLANK(Sheet1!Y39)=TRUE,"NULL",Sheet1!Y39/100)</f>
        <v>0.3</v>
      </c>
      <c r="N39">
        <f>IF(ISBLANK(Sheet1!Z39)=TRUE,"NULL",Sheet1!Z39)</f>
        <v>2.7407252710000001</v>
      </c>
      <c r="O39">
        <f t="shared" si="0"/>
        <v>0.92</v>
      </c>
    </row>
    <row r="40" spans="1:15" x14ac:dyDescent="0.35">
      <c r="A40" t="s">
        <v>260</v>
      </c>
      <c r="B40" t="s">
        <v>262</v>
      </c>
      <c r="C40" t="s">
        <v>263</v>
      </c>
      <c r="D40" t="str">
        <f>IF(ISBLANK(Sheet1!P40)=TRUE,"NULL",Sheet1!P40)</f>
        <v>NULL</v>
      </c>
      <c r="E40">
        <f>IF(ISBLANK(Sheet1!Q40)=TRUE,"NULL",Sheet1!Q40/100)</f>
        <v>0.14000000000000001</v>
      </c>
      <c r="F40" t="b">
        <f>IF(ISBLANK(Sheet1!R40)=TRUE,"NULL",Sheet1!R40)</f>
        <v>0</v>
      </c>
      <c r="G40">
        <f>IF(ISBLANK(Sheet1!S40)=TRUE,"NULL",Sheet1!S40)</f>
        <v>2.4340000000000002</v>
      </c>
      <c r="H40" t="b">
        <f>IF(ISBLANK(Sheet1!T40)=TRUE,"NULL",Sheet1!T40)</f>
        <v>0</v>
      </c>
      <c r="I40" t="b">
        <f>IF(ISBLANK(Sheet1!U40)=TRUE,"NULL",Sheet1!U40)</f>
        <v>0</v>
      </c>
      <c r="J40" t="b">
        <f>IF(ISBLANK(Sheet1!V40)=TRUE,"NULL",Sheet1!V40)</f>
        <v>0</v>
      </c>
      <c r="K40" t="str">
        <f>IF(ISBLANK(Sheet1!W40)=TRUE,"NULL",Sheet1!W40/100)</f>
        <v>NULL</v>
      </c>
      <c r="L40">
        <f>IF(ISBLANK(Sheet1!X40)=TRUE,"NULL",Sheet1!X40/100)</f>
        <v>0.2</v>
      </c>
      <c r="M40">
        <f>IF(ISBLANK(Sheet1!Y40)=TRUE,"NULL",Sheet1!Y40/100)</f>
        <v>0.09</v>
      </c>
      <c r="N40">
        <f>IF(ISBLANK(Sheet1!Z40)=TRUE,"NULL",Sheet1!Z40)</f>
        <v>2.3932218879999998</v>
      </c>
      <c r="O40">
        <f t="shared" si="0"/>
        <v>0.86</v>
      </c>
    </row>
    <row r="41" spans="1:15" x14ac:dyDescent="0.35">
      <c r="A41" t="s">
        <v>266</v>
      </c>
      <c r="B41" t="s">
        <v>269</v>
      </c>
      <c r="C41" t="s">
        <v>270</v>
      </c>
      <c r="D41" t="str">
        <f>IF(ISBLANK(Sheet1!P41)=TRUE,"NULL",Sheet1!P41)</f>
        <v>NULL</v>
      </c>
      <c r="E41">
        <f>IF(ISBLANK(Sheet1!Q41)=TRUE,"NULL",Sheet1!Q41/100)</f>
        <v>0.92</v>
      </c>
      <c r="F41" t="b">
        <f>IF(ISBLANK(Sheet1!R41)=TRUE,"NULL",Sheet1!R41)</f>
        <v>0</v>
      </c>
      <c r="G41" t="str">
        <f>IF(ISBLANK(Sheet1!S41)=TRUE,"NULL",Sheet1!S41)</f>
        <v>NULL</v>
      </c>
      <c r="H41" t="b">
        <f>IF(ISBLANK(Sheet1!T41)=TRUE,"NULL",Sheet1!T41)</f>
        <v>0</v>
      </c>
      <c r="I41" t="b">
        <f>IF(ISBLANK(Sheet1!U41)=TRUE,"NULL",Sheet1!U41)</f>
        <v>0</v>
      </c>
      <c r="J41" t="b">
        <f>IF(ISBLANK(Sheet1!V41)=TRUE,"NULL",Sheet1!V41)</f>
        <v>0</v>
      </c>
      <c r="K41" t="str">
        <f>IF(ISBLANK(Sheet1!W41)=TRUE,"NULL",Sheet1!W41/100)</f>
        <v>NULL</v>
      </c>
      <c r="L41">
        <f>IF(ISBLANK(Sheet1!X41)=TRUE,"NULL",Sheet1!X41/100)</f>
        <v>0.6</v>
      </c>
      <c r="M41" t="str">
        <f>IF(ISBLANK(Sheet1!Y41)=TRUE,"NULL",Sheet1!Y41/100)</f>
        <v>NULL</v>
      </c>
      <c r="N41">
        <f>IF(ISBLANK(Sheet1!Z41)=TRUE,"NULL",Sheet1!Z41)</f>
        <v>-1</v>
      </c>
      <c r="O41">
        <f t="shared" si="0"/>
        <v>7.999999999999996E-2</v>
      </c>
    </row>
    <row r="42" spans="1:15" x14ac:dyDescent="0.35">
      <c r="A42" t="s">
        <v>273</v>
      </c>
      <c r="B42" t="s">
        <v>275</v>
      </c>
      <c r="C42" t="s">
        <v>276</v>
      </c>
      <c r="D42">
        <f>IF(ISBLANK(Sheet1!P42)=TRUE,"NULL",Sheet1!P42)</f>
        <v>6.78</v>
      </c>
      <c r="E42">
        <f>IF(ISBLANK(Sheet1!Q42)=TRUE,"NULL",Sheet1!Q42/100)</f>
        <v>0.23</v>
      </c>
      <c r="F42" t="b">
        <f>IF(ISBLANK(Sheet1!R42)=TRUE,"NULL",Sheet1!R42)</f>
        <v>0</v>
      </c>
      <c r="G42">
        <f>IF(ISBLANK(Sheet1!S42)=TRUE,"NULL",Sheet1!S42)</f>
        <v>0</v>
      </c>
      <c r="H42" t="b">
        <f>IF(ISBLANK(Sheet1!T42)=TRUE,"NULL",Sheet1!T42)</f>
        <v>0</v>
      </c>
      <c r="I42" t="b">
        <f>IF(ISBLANK(Sheet1!U42)=TRUE,"NULL",Sheet1!U42)</f>
        <v>0</v>
      </c>
      <c r="J42" t="b">
        <f>IF(ISBLANK(Sheet1!V42)=TRUE,"NULL",Sheet1!V42)</f>
        <v>0</v>
      </c>
      <c r="K42" t="str">
        <f>IF(ISBLANK(Sheet1!W42)=TRUE,"NULL",Sheet1!W42/100)</f>
        <v>NULL</v>
      </c>
      <c r="L42">
        <f>IF(ISBLANK(Sheet1!X42)=TRUE,"NULL",Sheet1!X42/100)</f>
        <v>0.22</v>
      </c>
      <c r="M42">
        <f>IF(ISBLANK(Sheet1!Y42)=TRUE,"NULL",Sheet1!Y42/100)</f>
        <v>0.33</v>
      </c>
      <c r="N42">
        <f>IF(ISBLANK(Sheet1!Z42)=TRUE,"NULL",Sheet1!Z42)</f>
        <v>1.9474392679999999</v>
      </c>
      <c r="O42">
        <f t="shared" si="0"/>
        <v>0.77</v>
      </c>
    </row>
    <row r="43" spans="1:15" x14ac:dyDescent="0.35">
      <c r="A43" t="s">
        <v>279</v>
      </c>
      <c r="B43" t="s">
        <v>281</v>
      </c>
      <c r="C43" t="s">
        <v>282</v>
      </c>
      <c r="D43">
        <f>IF(ISBLANK(Sheet1!P43)=TRUE,"NULL",Sheet1!P43)</f>
        <v>6.75</v>
      </c>
      <c r="E43">
        <f>IF(ISBLANK(Sheet1!Q43)=TRUE,"NULL",Sheet1!Q43/100)</f>
        <v>0.15</v>
      </c>
      <c r="F43" t="b">
        <f>IF(ISBLANK(Sheet1!R43)=TRUE,"NULL",Sheet1!R43)</f>
        <v>0</v>
      </c>
      <c r="G43">
        <f>IF(ISBLANK(Sheet1!S43)=TRUE,"NULL",Sheet1!S43)</f>
        <v>6.98</v>
      </c>
      <c r="H43" t="b">
        <f>IF(ISBLANK(Sheet1!T43)=TRUE,"NULL",Sheet1!T43)</f>
        <v>1</v>
      </c>
      <c r="I43" t="b">
        <f>IF(ISBLANK(Sheet1!U43)=TRUE,"NULL",Sheet1!U43)</f>
        <v>0</v>
      </c>
      <c r="J43" t="b">
        <f>IF(ISBLANK(Sheet1!V43)=TRUE,"NULL",Sheet1!V43)</f>
        <v>1</v>
      </c>
      <c r="K43">
        <f>IF(ISBLANK(Sheet1!W43)=TRUE,"NULL",Sheet1!W43/100)</f>
        <v>0.70250000000000001</v>
      </c>
      <c r="L43">
        <f>IF(ISBLANK(Sheet1!X43)=TRUE,"NULL",Sheet1!X43/100)</f>
        <v>0.27</v>
      </c>
      <c r="M43">
        <f>IF(ISBLANK(Sheet1!Y43)=TRUE,"NULL",Sheet1!Y43/100)</f>
        <v>0.34</v>
      </c>
      <c r="N43">
        <f>IF(ISBLANK(Sheet1!Z43)=TRUE,"NULL",Sheet1!Z43)</f>
        <v>2.6604704510000001</v>
      </c>
      <c r="O43">
        <f t="shared" si="0"/>
        <v>0.85</v>
      </c>
    </row>
    <row r="44" spans="1:15" x14ac:dyDescent="0.35">
      <c r="A44" t="s">
        <v>285</v>
      </c>
      <c r="B44" t="s">
        <v>287</v>
      </c>
      <c r="C44" t="s">
        <v>288</v>
      </c>
      <c r="D44">
        <f>IF(ISBLANK(Sheet1!P44)=TRUE,"NULL",Sheet1!P44)</f>
        <v>4.28</v>
      </c>
      <c r="E44">
        <f>IF(ISBLANK(Sheet1!Q44)=TRUE,"NULL",Sheet1!Q44/100)</f>
        <v>0.97</v>
      </c>
      <c r="F44" t="b">
        <f>IF(ISBLANK(Sheet1!R44)=TRUE,"NULL",Sheet1!R44)</f>
        <v>1</v>
      </c>
      <c r="G44">
        <f>IF(ISBLANK(Sheet1!S44)=TRUE,"NULL",Sheet1!S44)</f>
        <v>1.7529999999999999</v>
      </c>
      <c r="H44" t="b">
        <f>IF(ISBLANK(Sheet1!T44)=TRUE,"NULL",Sheet1!T44)</f>
        <v>0</v>
      </c>
      <c r="I44" t="b">
        <f>IF(ISBLANK(Sheet1!U44)=TRUE,"NULL",Sheet1!U44)</f>
        <v>0</v>
      </c>
      <c r="J44" t="b">
        <f>IF(ISBLANK(Sheet1!V44)=TRUE,"NULL",Sheet1!V44)</f>
        <v>0</v>
      </c>
      <c r="K44">
        <f>IF(ISBLANK(Sheet1!W44)=TRUE,"NULL",Sheet1!W44/100)</f>
        <v>0.51149999999999995</v>
      </c>
      <c r="L44">
        <f>IF(ISBLANK(Sheet1!X44)=TRUE,"NULL",Sheet1!X44/100)</f>
        <v>0.76</v>
      </c>
      <c r="M44">
        <f>IF(ISBLANK(Sheet1!Y44)=TRUE,"NULL",Sheet1!Y44/100)</f>
        <v>0.31</v>
      </c>
      <c r="N44">
        <f>IF(ISBLANK(Sheet1!Z44)=TRUE,"NULL",Sheet1!Z44)</f>
        <v>1.3496799399999999</v>
      </c>
      <c r="O44">
        <f t="shared" si="0"/>
        <v>3.0000000000000027E-2</v>
      </c>
    </row>
    <row r="45" spans="1:15" x14ac:dyDescent="0.35">
      <c r="A45" t="s">
        <v>291</v>
      </c>
      <c r="D45">
        <f>IF(ISBLANK(Sheet1!P45)=TRUE,"NULL",Sheet1!P45)</f>
        <v>6.05</v>
      </c>
      <c r="E45" t="str">
        <f>IF(ISBLANK(Sheet1!Q45)=TRUE,"NULL",Sheet1!Q45/100)</f>
        <v>NULL</v>
      </c>
      <c r="F45" t="b">
        <f>IF(ISBLANK(Sheet1!R45)=TRUE,"NULL",Sheet1!R45)</f>
        <v>0</v>
      </c>
      <c r="G45" t="str">
        <f>IF(ISBLANK(Sheet1!S45)=TRUE,"NULL",Sheet1!S45)</f>
        <v>NULL</v>
      </c>
      <c r="H45" t="b">
        <f>IF(ISBLANK(Sheet1!T45)=TRUE,"NULL",Sheet1!T45)</f>
        <v>0</v>
      </c>
      <c r="I45" t="b">
        <f>IF(ISBLANK(Sheet1!U45)=TRUE,"NULL",Sheet1!U45)</f>
        <v>0</v>
      </c>
      <c r="J45" t="b">
        <f>IF(ISBLANK(Sheet1!V45)=TRUE,"NULL",Sheet1!V45)</f>
        <v>0</v>
      </c>
      <c r="K45" t="str">
        <f>IF(ISBLANK(Sheet1!W45)=TRUE,"NULL",Sheet1!W45/100)</f>
        <v>NULL</v>
      </c>
      <c r="L45" t="str">
        <f>IF(ISBLANK(Sheet1!X45)=TRUE,"NULL",Sheet1!X45/100)</f>
        <v>NULL</v>
      </c>
      <c r="M45" t="str">
        <f>IF(ISBLANK(Sheet1!Y45)=TRUE,"NULL",Sheet1!Y45/100)</f>
        <v>NULL</v>
      </c>
      <c r="N45" t="str">
        <f>IF(ISBLANK(Sheet1!Z45)=TRUE,"NULL",Sheet1!Z45)</f>
        <v>NULL</v>
      </c>
      <c r="O45" t="str">
        <f t="shared" si="0"/>
        <v>"Null</v>
      </c>
    </row>
    <row r="46" spans="1:15" x14ac:dyDescent="0.35">
      <c r="A46" t="s">
        <v>293</v>
      </c>
      <c r="B46" t="s">
        <v>295</v>
      </c>
      <c r="C46" t="s">
        <v>296</v>
      </c>
      <c r="D46" t="str">
        <f>IF(ISBLANK(Sheet1!P46)=TRUE,"NULL",Sheet1!P46)</f>
        <v>NULL</v>
      </c>
      <c r="E46" t="str">
        <f>IF(ISBLANK(Sheet1!Q46)=TRUE,"NULL",Sheet1!Q46/100)</f>
        <v>NULL</v>
      </c>
      <c r="F46" t="b">
        <f>IF(ISBLANK(Sheet1!R46)=TRUE,"NULL",Sheet1!R46)</f>
        <v>0</v>
      </c>
      <c r="G46" t="str">
        <f>IF(ISBLANK(Sheet1!S46)=TRUE,"NULL",Sheet1!S46)</f>
        <v>NULL</v>
      </c>
      <c r="H46" t="b">
        <f>IF(ISBLANK(Sheet1!T46)=TRUE,"NULL",Sheet1!T46)</f>
        <v>0</v>
      </c>
      <c r="I46" t="b">
        <f>IF(ISBLANK(Sheet1!U46)=TRUE,"NULL",Sheet1!U46)</f>
        <v>0</v>
      </c>
      <c r="J46" t="b">
        <f>IF(ISBLANK(Sheet1!V46)=TRUE,"NULL",Sheet1!V46)</f>
        <v>0</v>
      </c>
      <c r="K46">
        <f>IF(ISBLANK(Sheet1!W46)=TRUE,"NULL",Sheet1!W46/100)</f>
        <v>0.72624999999999995</v>
      </c>
      <c r="L46" t="str">
        <f>IF(ISBLANK(Sheet1!X46)=TRUE,"NULL",Sheet1!X46/100)</f>
        <v>NULL</v>
      </c>
      <c r="M46" t="str">
        <f>IF(ISBLANK(Sheet1!Y46)=TRUE,"NULL",Sheet1!Y46/100)</f>
        <v>NULL</v>
      </c>
      <c r="N46" t="str">
        <f>IF(ISBLANK(Sheet1!Z46)=TRUE,"NULL",Sheet1!Z46)</f>
        <v>NULL</v>
      </c>
      <c r="O46" t="str">
        <f t="shared" si="0"/>
        <v>"Null</v>
      </c>
    </row>
    <row r="47" spans="1:15" x14ac:dyDescent="0.35">
      <c r="A47" t="s">
        <v>299</v>
      </c>
      <c r="B47" t="s">
        <v>301</v>
      </c>
      <c r="C47" t="s">
        <v>302</v>
      </c>
      <c r="D47" t="str">
        <f>IF(ISBLANK(Sheet1!P47)=TRUE,"NULL",Sheet1!P47)</f>
        <v>NULL</v>
      </c>
      <c r="E47">
        <f>IF(ISBLANK(Sheet1!Q47)=TRUE,"NULL",Sheet1!Q47/100)</f>
        <v>0.05</v>
      </c>
      <c r="F47" t="b">
        <f>IF(ISBLANK(Sheet1!R47)=TRUE,"NULL",Sheet1!R47)</f>
        <v>0</v>
      </c>
      <c r="G47">
        <f>IF(ISBLANK(Sheet1!S47)=TRUE,"NULL",Sheet1!S47)</f>
        <v>1.4450000000000001</v>
      </c>
      <c r="H47" t="b">
        <f>IF(ISBLANK(Sheet1!T47)=TRUE,"NULL",Sheet1!T47)</f>
        <v>0</v>
      </c>
      <c r="I47" t="b">
        <f>IF(ISBLANK(Sheet1!U47)=TRUE,"NULL",Sheet1!U47)</f>
        <v>0</v>
      </c>
      <c r="J47" t="b">
        <f>IF(ISBLANK(Sheet1!V47)=TRUE,"NULL",Sheet1!V47)</f>
        <v>0</v>
      </c>
      <c r="K47" t="str">
        <f>IF(ISBLANK(Sheet1!W47)=TRUE,"NULL",Sheet1!W47/100)</f>
        <v>NULL</v>
      </c>
      <c r="L47">
        <f>IF(ISBLANK(Sheet1!X47)=TRUE,"NULL",Sheet1!X47/100)</f>
        <v>0.24</v>
      </c>
      <c r="M47" t="str">
        <f>IF(ISBLANK(Sheet1!Y47)=TRUE,"NULL",Sheet1!Y47/100)</f>
        <v>NULL</v>
      </c>
      <c r="N47">
        <f>IF(ISBLANK(Sheet1!Z47)=TRUE,"NULL",Sheet1!Z47)</f>
        <v>2.9344215760000001</v>
      </c>
      <c r="O47">
        <f t="shared" si="0"/>
        <v>0.95</v>
      </c>
    </row>
    <row r="48" spans="1:15" x14ac:dyDescent="0.35">
      <c r="A48" t="s">
        <v>305</v>
      </c>
      <c r="B48" t="s">
        <v>307</v>
      </c>
      <c r="C48" t="s">
        <v>308</v>
      </c>
      <c r="D48">
        <f>IF(ISBLANK(Sheet1!P48)=TRUE,"NULL",Sheet1!P48)</f>
        <v>8.14</v>
      </c>
      <c r="E48">
        <f>IF(ISBLANK(Sheet1!Q48)=TRUE,"NULL",Sheet1!Q48/100)</f>
        <v>0.15</v>
      </c>
      <c r="F48" t="b">
        <f>IF(ISBLANK(Sheet1!R48)=TRUE,"NULL",Sheet1!R48)</f>
        <v>0</v>
      </c>
      <c r="G48">
        <f>IF(ISBLANK(Sheet1!S48)=TRUE,"NULL",Sheet1!S48)</f>
        <v>4.9870000000000001</v>
      </c>
      <c r="H48" t="b">
        <f>IF(ISBLANK(Sheet1!T48)=TRUE,"NULL",Sheet1!T48)</f>
        <v>0</v>
      </c>
      <c r="I48" t="b">
        <f>IF(ISBLANK(Sheet1!U48)=TRUE,"NULL",Sheet1!U48)</f>
        <v>0</v>
      </c>
      <c r="J48" t="b">
        <f>IF(ISBLANK(Sheet1!V48)=TRUE,"NULL",Sheet1!V48)</f>
        <v>0</v>
      </c>
      <c r="K48" t="str">
        <f>IF(ISBLANK(Sheet1!W48)=TRUE,"NULL",Sheet1!W48/100)</f>
        <v>NULL</v>
      </c>
      <c r="L48">
        <f>IF(ISBLANK(Sheet1!X48)=TRUE,"NULL",Sheet1!X48/100)</f>
        <v>0.2</v>
      </c>
      <c r="M48">
        <f>IF(ISBLANK(Sheet1!Y48)=TRUE,"NULL",Sheet1!Y48/100)</f>
        <v>0.06</v>
      </c>
      <c r="N48">
        <f>IF(ISBLANK(Sheet1!Z48)=TRUE,"NULL",Sheet1!Z48)</f>
        <v>2.699343818</v>
      </c>
      <c r="O48">
        <f t="shared" si="0"/>
        <v>0.85</v>
      </c>
    </row>
    <row r="49" spans="1:15" x14ac:dyDescent="0.35">
      <c r="A49" t="s">
        <v>311</v>
      </c>
      <c r="B49" t="s">
        <v>313</v>
      </c>
      <c r="C49" t="s">
        <v>314</v>
      </c>
      <c r="D49">
        <f>IF(ISBLANK(Sheet1!P49)=TRUE,"NULL",Sheet1!P49)</f>
        <v>4.13</v>
      </c>
      <c r="E49">
        <f>IF(ISBLANK(Sheet1!Q49)=TRUE,"NULL",Sheet1!Q49/100)</f>
        <v>0.94</v>
      </c>
      <c r="F49" t="b">
        <f>IF(ISBLANK(Sheet1!R49)=TRUE,"NULL",Sheet1!R49)</f>
        <v>0</v>
      </c>
      <c r="G49">
        <f>IF(ISBLANK(Sheet1!S49)=TRUE,"NULL",Sheet1!S49)</f>
        <v>5.6790000000000003</v>
      </c>
      <c r="H49" t="b">
        <f>IF(ISBLANK(Sheet1!T49)=TRUE,"NULL",Sheet1!T49)</f>
        <v>0</v>
      </c>
      <c r="I49" t="b">
        <f>IF(ISBLANK(Sheet1!U49)=TRUE,"NULL",Sheet1!U49)</f>
        <v>0</v>
      </c>
      <c r="J49" t="b">
        <f>IF(ISBLANK(Sheet1!V49)=TRUE,"NULL",Sheet1!V49)</f>
        <v>0</v>
      </c>
      <c r="K49">
        <f>IF(ISBLANK(Sheet1!W49)=TRUE,"NULL",Sheet1!W49/100)</f>
        <v>0.59775</v>
      </c>
      <c r="L49">
        <f>IF(ISBLANK(Sheet1!X49)=TRUE,"NULL",Sheet1!X49/100)</f>
        <v>0.66</v>
      </c>
      <c r="M49">
        <f>IF(ISBLANK(Sheet1!Y49)=TRUE,"NULL",Sheet1!Y49/100)</f>
        <v>0.6</v>
      </c>
      <c r="N49">
        <f>IF(ISBLANK(Sheet1!Z49)=TRUE,"NULL",Sheet1!Z49)</f>
        <v>1.8736345029999999</v>
      </c>
      <c r="O49">
        <f t="shared" si="0"/>
        <v>6.0000000000000053E-2</v>
      </c>
    </row>
    <row r="50" spans="1:15" x14ac:dyDescent="0.35">
      <c r="A50" t="s">
        <v>317</v>
      </c>
      <c r="B50" t="s">
        <v>319</v>
      </c>
      <c r="C50" t="s">
        <v>320</v>
      </c>
      <c r="D50">
        <f>IF(ISBLANK(Sheet1!P50)=TRUE,"NULL",Sheet1!P50)</f>
        <v>6.77</v>
      </c>
      <c r="E50">
        <f>IF(ISBLANK(Sheet1!Q50)=TRUE,"NULL",Sheet1!Q50/100)</f>
        <v>0.09</v>
      </c>
      <c r="F50" t="b">
        <f>IF(ISBLANK(Sheet1!R50)=TRUE,"NULL",Sheet1!R50)</f>
        <v>1</v>
      </c>
      <c r="G50">
        <f>IF(ISBLANK(Sheet1!S50)=TRUE,"NULL",Sheet1!S50)</f>
        <v>0.58199999999999996</v>
      </c>
      <c r="H50" t="b">
        <f>IF(ISBLANK(Sheet1!T50)=TRUE,"NULL",Sheet1!T50)</f>
        <v>0</v>
      </c>
      <c r="I50" t="b">
        <f>IF(ISBLANK(Sheet1!U50)=TRUE,"NULL",Sheet1!U50)</f>
        <v>0</v>
      </c>
      <c r="J50" t="b">
        <f>IF(ISBLANK(Sheet1!V50)=TRUE,"NULL",Sheet1!V50)</f>
        <v>0</v>
      </c>
      <c r="K50">
        <f>IF(ISBLANK(Sheet1!W50)=TRUE,"NULL",Sheet1!W50/100)</f>
        <v>0.66449999999999998</v>
      </c>
      <c r="L50">
        <f>IF(ISBLANK(Sheet1!X50)=TRUE,"NULL",Sheet1!X50/100)</f>
        <v>0.42</v>
      </c>
      <c r="M50">
        <f>IF(ISBLANK(Sheet1!Y50)=TRUE,"NULL",Sheet1!Y50/100)</f>
        <v>0.2</v>
      </c>
      <c r="N50">
        <f>IF(ISBLANK(Sheet1!Z50)=TRUE,"NULL",Sheet1!Z50)</f>
        <v>2.0092087470000002</v>
      </c>
      <c r="O50">
        <f t="shared" si="0"/>
        <v>0.91</v>
      </c>
    </row>
    <row r="51" spans="1:15" x14ac:dyDescent="0.35">
      <c r="A51" t="s">
        <v>323</v>
      </c>
      <c r="B51" t="s">
        <v>325</v>
      </c>
      <c r="C51" t="s">
        <v>326</v>
      </c>
      <c r="D51" t="str">
        <f>IF(ISBLANK(Sheet1!P51)=TRUE,"NULL",Sheet1!P51)</f>
        <v>NULL</v>
      </c>
      <c r="E51" t="str">
        <f>IF(ISBLANK(Sheet1!Q51)=TRUE,"NULL",Sheet1!Q51/100)</f>
        <v>NULL</v>
      </c>
      <c r="F51" t="b">
        <f>IF(ISBLANK(Sheet1!R51)=TRUE,"NULL",Sheet1!R51)</f>
        <v>0</v>
      </c>
      <c r="G51" t="str">
        <f>IF(ISBLANK(Sheet1!S51)=TRUE,"NULL",Sheet1!S51)</f>
        <v>NULL</v>
      </c>
      <c r="H51" t="b">
        <f>IF(ISBLANK(Sheet1!T51)=TRUE,"NULL",Sheet1!T51)</f>
        <v>0</v>
      </c>
      <c r="I51" t="b">
        <f>IF(ISBLANK(Sheet1!U51)=TRUE,"NULL",Sheet1!U51)</f>
        <v>0</v>
      </c>
      <c r="J51" t="b">
        <f>IF(ISBLANK(Sheet1!V51)=TRUE,"NULL",Sheet1!V51)</f>
        <v>0</v>
      </c>
      <c r="K51" t="str">
        <f>IF(ISBLANK(Sheet1!W51)=TRUE,"NULL",Sheet1!W51/100)</f>
        <v>NULL</v>
      </c>
      <c r="L51" t="str">
        <f>IF(ISBLANK(Sheet1!X51)=TRUE,"NULL",Sheet1!X51/100)</f>
        <v>NULL</v>
      </c>
      <c r="M51" t="str">
        <f>IF(ISBLANK(Sheet1!Y51)=TRUE,"NULL",Sheet1!Y51/100)</f>
        <v>NULL</v>
      </c>
      <c r="N51" t="str">
        <f>IF(ISBLANK(Sheet1!Z51)=TRUE,"NULL",Sheet1!Z51)</f>
        <v>NULL</v>
      </c>
      <c r="O51" t="str">
        <f t="shared" si="0"/>
        <v>"Null</v>
      </c>
    </row>
    <row r="52" spans="1:15" x14ac:dyDescent="0.35">
      <c r="A52" t="s">
        <v>329</v>
      </c>
      <c r="B52" t="s">
        <v>332</v>
      </c>
      <c r="C52" t="s">
        <v>333</v>
      </c>
      <c r="D52" t="str">
        <f>IF(ISBLANK(Sheet1!P52)=TRUE,"NULL",Sheet1!P52)</f>
        <v>NULL</v>
      </c>
      <c r="E52" t="str">
        <f>IF(ISBLANK(Sheet1!Q52)=TRUE,"NULL",Sheet1!Q52/100)</f>
        <v>NULL</v>
      </c>
      <c r="F52" t="b">
        <f>IF(ISBLANK(Sheet1!R52)=TRUE,"NULL",Sheet1!R52)</f>
        <v>0</v>
      </c>
      <c r="G52" t="str">
        <f>IF(ISBLANK(Sheet1!S52)=TRUE,"NULL",Sheet1!S52)</f>
        <v>NULL</v>
      </c>
      <c r="H52" t="b">
        <f>IF(ISBLANK(Sheet1!T52)=TRUE,"NULL",Sheet1!T52)</f>
        <v>0</v>
      </c>
      <c r="I52" t="b">
        <f>IF(ISBLANK(Sheet1!U52)=TRUE,"NULL",Sheet1!U52)</f>
        <v>0</v>
      </c>
      <c r="J52" t="b">
        <f>IF(ISBLANK(Sheet1!V52)=TRUE,"NULL",Sheet1!V52)</f>
        <v>0</v>
      </c>
      <c r="K52" t="str">
        <f>IF(ISBLANK(Sheet1!W52)=TRUE,"NULL",Sheet1!W52/100)</f>
        <v>NULL</v>
      </c>
      <c r="L52" t="str">
        <f>IF(ISBLANK(Sheet1!X52)=TRUE,"NULL",Sheet1!X52/100)</f>
        <v>NULL</v>
      </c>
      <c r="M52" t="str">
        <f>IF(ISBLANK(Sheet1!Y52)=TRUE,"NULL",Sheet1!Y52/100)</f>
        <v>NULL</v>
      </c>
      <c r="N52" t="str">
        <f>IF(ISBLANK(Sheet1!Z52)=TRUE,"NULL",Sheet1!Z52)</f>
        <v>NULL</v>
      </c>
      <c r="O52" t="str">
        <f t="shared" si="0"/>
        <v>"Null</v>
      </c>
    </row>
    <row r="53" spans="1:15" x14ac:dyDescent="0.35">
      <c r="A53" t="s">
        <v>336</v>
      </c>
      <c r="B53" t="s">
        <v>338</v>
      </c>
      <c r="C53" t="s">
        <v>339</v>
      </c>
      <c r="D53">
        <f>IF(ISBLANK(Sheet1!P53)=TRUE,"NULL",Sheet1!P53)</f>
        <v>4.74</v>
      </c>
      <c r="E53">
        <f>IF(ISBLANK(Sheet1!Q53)=TRUE,"NULL",Sheet1!Q53/100)</f>
        <v>0.7</v>
      </c>
      <c r="F53" t="b">
        <f>IF(ISBLANK(Sheet1!R53)=TRUE,"NULL",Sheet1!R53)</f>
        <v>0</v>
      </c>
      <c r="G53">
        <f>IF(ISBLANK(Sheet1!S53)=TRUE,"NULL",Sheet1!S53)</f>
        <v>6.1879999999999997</v>
      </c>
      <c r="H53" t="b">
        <f>IF(ISBLANK(Sheet1!T53)=TRUE,"NULL",Sheet1!T53)</f>
        <v>0</v>
      </c>
      <c r="I53" t="b">
        <f>IF(ISBLANK(Sheet1!U53)=TRUE,"NULL",Sheet1!U53)</f>
        <v>0</v>
      </c>
      <c r="J53" t="b">
        <f>IF(ISBLANK(Sheet1!V53)=TRUE,"NULL",Sheet1!V53)</f>
        <v>0</v>
      </c>
      <c r="K53">
        <f>IF(ISBLANK(Sheet1!W53)=TRUE,"NULL",Sheet1!W53/100)</f>
        <v>0.54325000000000001</v>
      </c>
      <c r="L53">
        <f>IF(ISBLANK(Sheet1!X53)=TRUE,"NULL",Sheet1!X53/100)</f>
        <v>0.4</v>
      </c>
      <c r="M53">
        <f>IF(ISBLANK(Sheet1!Y53)=TRUE,"NULL",Sheet1!Y53/100)</f>
        <v>0.5</v>
      </c>
      <c r="N53">
        <f>IF(ISBLANK(Sheet1!Z53)=TRUE,"NULL",Sheet1!Z53)</f>
        <v>2.6930547389999999</v>
      </c>
      <c r="O53">
        <f t="shared" si="0"/>
        <v>0.30000000000000004</v>
      </c>
    </row>
    <row r="54" spans="1:15" x14ac:dyDescent="0.35">
      <c r="A54" t="s">
        <v>342</v>
      </c>
      <c r="B54" t="s">
        <v>345</v>
      </c>
      <c r="C54" t="s">
        <v>346</v>
      </c>
      <c r="D54" t="str">
        <f>IF(ISBLANK(Sheet1!P54)=TRUE,"NULL",Sheet1!P54)</f>
        <v>NULL</v>
      </c>
      <c r="E54">
        <f>IF(ISBLANK(Sheet1!Q54)=TRUE,"NULL",Sheet1!Q54/100)</f>
        <v>0.42</v>
      </c>
      <c r="F54" t="b">
        <f>IF(ISBLANK(Sheet1!R54)=TRUE,"NULL",Sheet1!R54)</f>
        <v>0</v>
      </c>
      <c r="G54" t="str">
        <f>IF(ISBLANK(Sheet1!S54)=TRUE,"NULL",Sheet1!S54)</f>
        <v>NULL</v>
      </c>
      <c r="H54" t="b">
        <f>IF(ISBLANK(Sheet1!T54)=TRUE,"NULL",Sheet1!T54)</f>
        <v>0</v>
      </c>
      <c r="I54" t="b">
        <f>IF(ISBLANK(Sheet1!U54)=TRUE,"NULL",Sheet1!U54)</f>
        <v>0</v>
      </c>
      <c r="J54" t="b">
        <f>IF(ISBLANK(Sheet1!V54)=TRUE,"NULL",Sheet1!V54)</f>
        <v>0</v>
      </c>
      <c r="K54" t="str">
        <f>IF(ISBLANK(Sheet1!W54)=TRUE,"NULL",Sheet1!W54/100)</f>
        <v>NULL</v>
      </c>
      <c r="L54">
        <f>IF(ISBLANK(Sheet1!X54)=TRUE,"NULL",Sheet1!X54/100)</f>
        <v>0.2</v>
      </c>
      <c r="M54">
        <f>IF(ISBLANK(Sheet1!Y54)=TRUE,"NULL",Sheet1!Y54/100)</f>
        <v>0</v>
      </c>
      <c r="N54" t="str">
        <f>IF(ISBLANK(Sheet1!Z54)=TRUE,"NULL",Sheet1!Z54)</f>
        <v>NULL</v>
      </c>
      <c r="O54">
        <f t="shared" si="0"/>
        <v>0.58000000000000007</v>
      </c>
    </row>
    <row r="55" spans="1:15" x14ac:dyDescent="0.35">
      <c r="A55" t="s">
        <v>349</v>
      </c>
      <c r="B55" t="s">
        <v>353</v>
      </c>
      <c r="C55" t="s">
        <v>354</v>
      </c>
      <c r="D55">
        <f>IF(ISBLANK(Sheet1!P55)=TRUE,"NULL",Sheet1!P55)</f>
        <v>8.1</v>
      </c>
      <c r="E55">
        <f>IF(ISBLANK(Sheet1!Q55)=TRUE,"NULL",Sheet1!Q55/100)</f>
        <v>0.19</v>
      </c>
      <c r="F55" t="b">
        <f>IF(ISBLANK(Sheet1!R55)=TRUE,"NULL",Sheet1!R55)</f>
        <v>0</v>
      </c>
      <c r="G55">
        <f>IF(ISBLANK(Sheet1!S55)=TRUE,"NULL",Sheet1!S55)</f>
        <v>6.5140000000000002</v>
      </c>
      <c r="H55" t="b">
        <f>IF(ISBLANK(Sheet1!T55)=TRUE,"NULL",Sheet1!T55)</f>
        <v>1</v>
      </c>
      <c r="I55" t="b">
        <f>IF(ISBLANK(Sheet1!U55)=TRUE,"NULL",Sheet1!U55)</f>
        <v>0</v>
      </c>
      <c r="J55" t="b">
        <f>IF(ISBLANK(Sheet1!V55)=TRUE,"NULL",Sheet1!V55)</f>
        <v>1</v>
      </c>
      <c r="K55" t="str">
        <f>IF(ISBLANK(Sheet1!W55)=TRUE,"NULL",Sheet1!W55/100)</f>
        <v>NULL</v>
      </c>
      <c r="L55">
        <f>IF(ISBLANK(Sheet1!X55)=TRUE,"NULL",Sheet1!X55/100)</f>
        <v>0.2</v>
      </c>
      <c r="M55">
        <f>IF(ISBLANK(Sheet1!Y55)=TRUE,"NULL",Sheet1!Y55/100)</f>
        <v>0.42</v>
      </c>
      <c r="N55">
        <f>IF(ISBLANK(Sheet1!Z55)=TRUE,"NULL",Sheet1!Z55)</f>
        <v>3.2138036859999999</v>
      </c>
      <c r="O55">
        <f t="shared" si="0"/>
        <v>0.81</v>
      </c>
    </row>
    <row r="56" spans="1:15" x14ac:dyDescent="0.35">
      <c r="A56" t="s">
        <v>357</v>
      </c>
      <c r="B56" t="s">
        <v>362</v>
      </c>
      <c r="C56" t="s">
        <v>363</v>
      </c>
      <c r="D56">
        <f>IF(ISBLANK(Sheet1!P56)=TRUE,"NULL",Sheet1!P56)</f>
        <v>7.91</v>
      </c>
      <c r="E56">
        <f>IF(ISBLANK(Sheet1!Q56)=TRUE,"NULL",Sheet1!Q56/100)</f>
        <v>0.17</v>
      </c>
      <c r="F56" t="b">
        <f>IF(ISBLANK(Sheet1!R56)=TRUE,"NULL",Sheet1!R56)</f>
        <v>0</v>
      </c>
      <c r="G56">
        <f>IF(ISBLANK(Sheet1!S56)=TRUE,"NULL",Sheet1!S56)</f>
        <v>0</v>
      </c>
      <c r="H56" t="b">
        <f>IF(ISBLANK(Sheet1!T56)=TRUE,"NULL",Sheet1!T56)</f>
        <v>0</v>
      </c>
      <c r="I56" t="b">
        <f>IF(ISBLANK(Sheet1!U56)=TRUE,"NULL",Sheet1!U56)</f>
        <v>0</v>
      </c>
      <c r="J56" t="b">
        <f>IF(ISBLANK(Sheet1!V56)=TRUE,"NULL",Sheet1!V56)</f>
        <v>0</v>
      </c>
      <c r="K56" t="str">
        <f>IF(ISBLANK(Sheet1!W56)=TRUE,"NULL",Sheet1!W56/100)</f>
        <v>NULL</v>
      </c>
      <c r="L56">
        <f>IF(ISBLANK(Sheet1!X56)=TRUE,"NULL",Sheet1!X56/100)</f>
        <v>0.21</v>
      </c>
      <c r="M56" t="str">
        <f>IF(ISBLANK(Sheet1!Y56)=TRUE,"NULL",Sheet1!Y56/100)</f>
        <v>NULL</v>
      </c>
      <c r="N56">
        <f>IF(ISBLANK(Sheet1!Z56)=TRUE,"NULL",Sheet1!Z56)</f>
        <v>2.2096864799999998</v>
      </c>
      <c r="O56">
        <f t="shared" si="0"/>
        <v>0.83</v>
      </c>
    </row>
    <row r="57" spans="1:15" x14ac:dyDescent="0.35">
      <c r="A57" t="s">
        <v>366</v>
      </c>
      <c r="B57" t="s">
        <v>369</v>
      </c>
      <c r="C57" t="s">
        <v>370</v>
      </c>
      <c r="D57" t="str">
        <f>IF(ISBLANK(Sheet1!P57)=TRUE,"NULL",Sheet1!P57)</f>
        <v>NULL</v>
      </c>
      <c r="E57" t="str">
        <f>IF(ISBLANK(Sheet1!Q57)=TRUE,"NULL",Sheet1!Q57/100)</f>
        <v>NULL</v>
      </c>
      <c r="F57" t="b">
        <f>IF(ISBLANK(Sheet1!R57)=TRUE,"NULL",Sheet1!R57)</f>
        <v>0</v>
      </c>
      <c r="G57" t="str">
        <f>IF(ISBLANK(Sheet1!S57)=TRUE,"NULL",Sheet1!S57)</f>
        <v>NULL</v>
      </c>
      <c r="H57" t="b">
        <f>IF(ISBLANK(Sheet1!T57)=TRUE,"NULL",Sheet1!T57)</f>
        <v>0</v>
      </c>
      <c r="I57" t="b">
        <f>IF(ISBLANK(Sheet1!U57)=TRUE,"NULL",Sheet1!U57)</f>
        <v>0</v>
      </c>
      <c r="J57" t="b">
        <f>IF(ISBLANK(Sheet1!V57)=TRUE,"NULL",Sheet1!V57)</f>
        <v>0</v>
      </c>
      <c r="K57">
        <f>IF(ISBLANK(Sheet1!W57)=TRUE,"NULL",Sheet1!W57/100)</f>
        <v>0.69750000000000001</v>
      </c>
      <c r="L57" t="str">
        <f>IF(ISBLANK(Sheet1!X57)=TRUE,"NULL",Sheet1!X57/100)</f>
        <v>NULL</v>
      </c>
      <c r="M57" t="str">
        <f>IF(ISBLANK(Sheet1!Y57)=TRUE,"NULL",Sheet1!Y57/100)</f>
        <v>NULL</v>
      </c>
      <c r="N57" t="str">
        <f>IF(ISBLANK(Sheet1!Z57)=TRUE,"NULL",Sheet1!Z57)</f>
        <v>NULL</v>
      </c>
      <c r="O57" t="str">
        <f t="shared" si="0"/>
        <v>"Null</v>
      </c>
    </row>
    <row r="58" spans="1:15" x14ac:dyDescent="0.35">
      <c r="A58" t="s">
        <v>373</v>
      </c>
      <c r="B58" t="s">
        <v>375</v>
      </c>
      <c r="C58" t="s">
        <v>376</v>
      </c>
      <c r="D58">
        <f>IF(ISBLANK(Sheet1!P58)=TRUE,"NULL",Sheet1!P58)</f>
        <v>4.72</v>
      </c>
      <c r="E58">
        <f>IF(ISBLANK(Sheet1!Q58)=TRUE,"NULL",Sheet1!Q58/100)</f>
        <v>0.91</v>
      </c>
      <c r="F58" t="b">
        <f>IF(ISBLANK(Sheet1!R58)=TRUE,"NULL",Sheet1!R58)</f>
        <v>0</v>
      </c>
      <c r="G58">
        <f>IF(ISBLANK(Sheet1!S58)=TRUE,"NULL",Sheet1!S58)</f>
        <v>0</v>
      </c>
      <c r="H58" t="b">
        <f>IF(ISBLANK(Sheet1!T58)=TRUE,"NULL",Sheet1!T58)</f>
        <v>0</v>
      </c>
      <c r="I58" t="b">
        <f>IF(ISBLANK(Sheet1!U58)=TRUE,"NULL",Sheet1!U58)</f>
        <v>0</v>
      </c>
      <c r="J58" t="b">
        <f>IF(ISBLANK(Sheet1!V58)=TRUE,"NULL",Sheet1!V58)</f>
        <v>0</v>
      </c>
      <c r="K58">
        <f>IF(ISBLANK(Sheet1!W58)=TRUE,"NULL",Sheet1!W58/100)</f>
        <v>0.55799999999999994</v>
      </c>
      <c r="L58">
        <f>IF(ISBLANK(Sheet1!X58)=TRUE,"NULL",Sheet1!X58/100)</f>
        <v>0.55000000000000004</v>
      </c>
      <c r="M58">
        <f>IF(ISBLANK(Sheet1!Y58)=TRUE,"NULL",Sheet1!Y58/100)</f>
        <v>0.63</v>
      </c>
      <c r="N58">
        <f>IF(ISBLANK(Sheet1!Z58)=TRUE,"NULL",Sheet1!Z58)</f>
        <v>1.730919627</v>
      </c>
      <c r="O58">
        <f t="shared" si="0"/>
        <v>8.9999999999999969E-2</v>
      </c>
    </row>
    <row r="59" spans="1:15" x14ac:dyDescent="0.35">
      <c r="A59" t="s">
        <v>379</v>
      </c>
      <c r="B59" t="s">
        <v>385</v>
      </c>
      <c r="C59" t="s">
        <v>386</v>
      </c>
      <c r="D59">
        <f>IF(ISBLANK(Sheet1!P59)=TRUE,"NULL",Sheet1!P59)</f>
        <v>6.87</v>
      </c>
      <c r="E59">
        <f>IF(ISBLANK(Sheet1!Q59)=TRUE,"NULL",Sheet1!Q59/100)</f>
        <v>0.49</v>
      </c>
      <c r="F59" t="b">
        <f>IF(ISBLANK(Sheet1!R59)=TRUE,"NULL",Sheet1!R59)</f>
        <v>0</v>
      </c>
      <c r="G59">
        <f>IF(ISBLANK(Sheet1!S59)=TRUE,"NULL",Sheet1!S59)</f>
        <v>2.06</v>
      </c>
      <c r="H59" t="b">
        <f>IF(ISBLANK(Sheet1!T59)=TRUE,"NULL",Sheet1!T59)</f>
        <v>0</v>
      </c>
      <c r="I59" t="b">
        <f>IF(ISBLANK(Sheet1!U59)=TRUE,"NULL",Sheet1!U59)</f>
        <v>0</v>
      </c>
      <c r="J59" t="b">
        <f>IF(ISBLANK(Sheet1!V59)=TRUE,"NULL",Sheet1!V59)</f>
        <v>0</v>
      </c>
      <c r="K59" t="str">
        <f>IF(ISBLANK(Sheet1!W59)=TRUE,"NULL",Sheet1!W59/100)</f>
        <v>NULL</v>
      </c>
      <c r="L59">
        <f>IF(ISBLANK(Sheet1!X59)=TRUE,"NULL",Sheet1!X59/100)</f>
        <v>0.4</v>
      </c>
      <c r="M59">
        <f>IF(ISBLANK(Sheet1!Y59)=TRUE,"NULL",Sheet1!Y59/100)</f>
        <v>0.47</v>
      </c>
      <c r="N59">
        <f>IF(ISBLANK(Sheet1!Z59)=TRUE,"NULL",Sheet1!Z59)</f>
        <v>2.052655283</v>
      </c>
      <c r="O59">
        <f t="shared" si="0"/>
        <v>0.51</v>
      </c>
    </row>
    <row r="60" spans="1:15" x14ac:dyDescent="0.35">
      <c r="A60" t="s">
        <v>389</v>
      </c>
      <c r="B60" t="s">
        <v>391</v>
      </c>
      <c r="C60" t="s">
        <v>392</v>
      </c>
      <c r="D60">
        <f>IF(ISBLANK(Sheet1!P60)=TRUE,"NULL",Sheet1!P60)</f>
        <v>4.66</v>
      </c>
      <c r="E60">
        <f>IF(ISBLANK(Sheet1!Q60)=TRUE,"NULL",Sheet1!Q60/100)</f>
        <v>0.83</v>
      </c>
      <c r="F60" t="b">
        <f>IF(ISBLANK(Sheet1!R60)=TRUE,"NULL",Sheet1!R60)</f>
        <v>0</v>
      </c>
      <c r="G60">
        <f>IF(ISBLANK(Sheet1!S60)=TRUE,"NULL",Sheet1!S60)</f>
        <v>0</v>
      </c>
      <c r="H60" t="b">
        <f>IF(ISBLANK(Sheet1!T60)=TRUE,"NULL",Sheet1!T60)</f>
        <v>0</v>
      </c>
      <c r="I60" t="b">
        <f>IF(ISBLANK(Sheet1!U60)=TRUE,"NULL",Sheet1!U60)</f>
        <v>1</v>
      </c>
      <c r="J60" t="b">
        <f>IF(ISBLANK(Sheet1!V60)=TRUE,"NULL",Sheet1!V60)</f>
        <v>1</v>
      </c>
      <c r="K60">
        <f>IF(ISBLANK(Sheet1!W60)=TRUE,"NULL",Sheet1!W60/100)</f>
        <v>0.53125</v>
      </c>
      <c r="L60">
        <f>IF(ISBLANK(Sheet1!X60)=TRUE,"NULL",Sheet1!X60/100)</f>
        <v>0.5</v>
      </c>
      <c r="M60">
        <f>IF(ISBLANK(Sheet1!Y60)=TRUE,"NULL",Sheet1!Y60/100)</f>
        <v>0.64</v>
      </c>
      <c r="N60">
        <f>IF(ISBLANK(Sheet1!Z60)=TRUE,"NULL",Sheet1!Z60)</f>
        <v>1.4495936439999999</v>
      </c>
      <c r="O60">
        <f t="shared" si="0"/>
        <v>0.17000000000000004</v>
      </c>
    </row>
    <row r="61" spans="1:15" x14ac:dyDescent="0.35">
      <c r="A61" t="s">
        <v>395</v>
      </c>
      <c r="B61" t="s">
        <v>397</v>
      </c>
      <c r="C61" t="s">
        <v>398</v>
      </c>
      <c r="D61">
        <f>IF(ISBLANK(Sheet1!P61)=TRUE,"NULL",Sheet1!P61)</f>
        <v>5.64</v>
      </c>
      <c r="E61">
        <f>IF(ISBLANK(Sheet1!Q61)=TRUE,"NULL",Sheet1!Q61/100)</f>
        <v>0.12</v>
      </c>
      <c r="F61" t="b">
        <f>IF(ISBLANK(Sheet1!R61)=TRUE,"NULL",Sheet1!R61)</f>
        <v>0</v>
      </c>
      <c r="G61">
        <f>IF(ISBLANK(Sheet1!S61)=TRUE,"NULL",Sheet1!S61)</f>
        <v>0</v>
      </c>
      <c r="H61" t="b">
        <f>IF(ISBLANK(Sheet1!T61)=TRUE,"NULL",Sheet1!T61)</f>
        <v>0</v>
      </c>
      <c r="I61" t="b">
        <f>IF(ISBLANK(Sheet1!U61)=TRUE,"NULL",Sheet1!U61)</f>
        <v>0</v>
      </c>
      <c r="J61" t="b">
        <f>IF(ISBLANK(Sheet1!V61)=TRUE,"NULL",Sheet1!V61)</f>
        <v>0</v>
      </c>
      <c r="K61" t="str">
        <f>IF(ISBLANK(Sheet1!W61)=TRUE,"NULL",Sheet1!W61/100)</f>
        <v>NULL</v>
      </c>
      <c r="L61">
        <f>IF(ISBLANK(Sheet1!X61)=TRUE,"NULL",Sheet1!X61/100)</f>
        <v>0.42</v>
      </c>
      <c r="M61" t="str">
        <f>IF(ISBLANK(Sheet1!Y61)=TRUE,"NULL",Sheet1!Y61/100)</f>
        <v>NULL</v>
      </c>
      <c r="N61">
        <f>IF(ISBLANK(Sheet1!Z61)=TRUE,"NULL",Sheet1!Z61)</f>
        <v>2.1031857309999999</v>
      </c>
      <c r="O61">
        <f t="shared" si="0"/>
        <v>0.88</v>
      </c>
    </row>
    <row r="62" spans="1:15" x14ac:dyDescent="0.35">
      <c r="A62" t="s">
        <v>401</v>
      </c>
      <c r="B62" t="s">
        <v>404</v>
      </c>
      <c r="C62" t="s">
        <v>405</v>
      </c>
      <c r="D62" t="str">
        <f>IF(ISBLANK(Sheet1!P62)=TRUE,"NULL",Sheet1!P62)</f>
        <v>NULL</v>
      </c>
      <c r="E62" t="str">
        <f>IF(ISBLANK(Sheet1!Q62)=TRUE,"NULL",Sheet1!Q62/100)</f>
        <v>NULL</v>
      </c>
      <c r="F62" t="b">
        <f>IF(ISBLANK(Sheet1!R62)=TRUE,"NULL",Sheet1!R62)</f>
        <v>0</v>
      </c>
      <c r="G62" t="str">
        <f>IF(ISBLANK(Sheet1!S62)=TRUE,"NULL",Sheet1!S62)</f>
        <v>NULL</v>
      </c>
      <c r="H62" t="b">
        <f>IF(ISBLANK(Sheet1!T62)=TRUE,"NULL",Sheet1!T62)</f>
        <v>0</v>
      </c>
      <c r="I62" t="b">
        <f>IF(ISBLANK(Sheet1!U62)=TRUE,"NULL",Sheet1!U62)</f>
        <v>0</v>
      </c>
      <c r="J62" t="b">
        <f>IF(ISBLANK(Sheet1!V62)=TRUE,"NULL",Sheet1!V62)</f>
        <v>0</v>
      </c>
      <c r="K62">
        <f>IF(ISBLANK(Sheet1!W62)=TRUE,"NULL",Sheet1!W62/100)</f>
        <v>0.76049999999999995</v>
      </c>
      <c r="L62" t="str">
        <f>IF(ISBLANK(Sheet1!X62)=TRUE,"NULL",Sheet1!X62/100)</f>
        <v>NULL</v>
      </c>
      <c r="M62" t="str">
        <f>IF(ISBLANK(Sheet1!Y62)=TRUE,"NULL",Sheet1!Y62/100)</f>
        <v>NULL</v>
      </c>
      <c r="N62" t="str">
        <f>IF(ISBLANK(Sheet1!Z62)=TRUE,"NULL",Sheet1!Z62)</f>
        <v>NULL</v>
      </c>
      <c r="O62" t="str">
        <f t="shared" si="0"/>
        <v>"Null</v>
      </c>
    </row>
    <row r="63" spans="1:15" x14ac:dyDescent="0.35">
      <c r="A63" t="s">
        <v>408</v>
      </c>
      <c r="B63" t="s">
        <v>412</v>
      </c>
      <c r="C63" t="s">
        <v>413</v>
      </c>
      <c r="D63">
        <f>IF(ISBLANK(Sheet1!P63)=TRUE,"NULL",Sheet1!P63)</f>
        <v>4.67</v>
      </c>
      <c r="E63">
        <f>IF(ISBLANK(Sheet1!Q63)=TRUE,"NULL",Sheet1!Q63/100)</f>
        <v>0.92</v>
      </c>
      <c r="F63" t="b">
        <f>IF(ISBLANK(Sheet1!R63)=TRUE,"NULL",Sheet1!R63)</f>
        <v>0</v>
      </c>
      <c r="G63">
        <f>IF(ISBLANK(Sheet1!S63)=TRUE,"NULL",Sheet1!S63)</f>
        <v>0.61599999999999999</v>
      </c>
      <c r="H63" t="b">
        <f>IF(ISBLANK(Sheet1!T63)=TRUE,"NULL",Sheet1!T63)</f>
        <v>0</v>
      </c>
      <c r="I63" t="b">
        <f>IF(ISBLANK(Sheet1!U63)=TRUE,"NULL",Sheet1!U63)</f>
        <v>1</v>
      </c>
      <c r="J63" t="b">
        <f>IF(ISBLANK(Sheet1!V63)=TRUE,"NULL",Sheet1!V63)</f>
        <v>0</v>
      </c>
      <c r="K63">
        <f>IF(ISBLANK(Sheet1!W63)=TRUE,"NULL",Sheet1!W63/100)</f>
        <v>0.61524999999999996</v>
      </c>
      <c r="L63">
        <f>IF(ISBLANK(Sheet1!X63)=TRUE,"NULL",Sheet1!X63/100)</f>
        <v>0.53</v>
      </c>
      <c r="M63" t="str">
        <f>IF(ISBLANK(Sheet1!Y63)=TRUE,"NULL",Sheet1!Y63/100)</f>
        <v>NULL</v>
      </c>
      <c r="N63">
        <f>IF(ISBLANK(Sheet1!Z63)=TRUE,"NULL",Sheet1!Z63)</f>
        <v>1.9039918229999999</v>
      </c>
      <c r="O63">
        <f t="shared" si="0"/>
        <v>7.999999999999996E-2</v>
      </c>
    </row>
    <row r="64" spans="1:15" x14ac:dyDescent="0.35">
      <c r="A64" t="s">
        <v>416</v>
      </c>
      <c r="B64" t="s">
        <v>419</v>
      </c>
      <c r="C64" t="s">
        <v>420</v>
      </c>
      <c r="D64">
        <f>IF(ISBLANK(Sheet1!P64)=TRUE,"NULL",Sheet1!P64)</f>
        <v>3.82</v>
      </c>
      <c r="E64">
        <f>IF(ISBLANK(Sheet1!Q64)=TRUE,"NULL",Sheet1!Q64/100)</f>
        <v>0.94</v>
      </c>
      <c r="F64" t="b">
        <f>IF(ISBLANK(Sheet1!R64)=TRUE,"NULL",Sheet1!R64)</f>
        <v>0</v>
      </c>
      <c r="G64">
        <f>IF(ISBLANK(Sheet1!S64)=TRUE,"NULL",Sheet1!S64)</f>
        <v>0</v>
      </c>
      <c r="H64" t="b">
        <f>IF(ISBLANK(Sheet1!T64)=TRUE,"NULL",Sheet1!T64)</f>
        <v>0</v>
      </c>
      <c r="I64" t="b">
        <f>IF(ISBLANK(Sheet1!U64)=TRUE,"NULL",Sheet1!U64)</f>
        <v>1</v>
      </c>
      <c r="J64" t="b">
        <f>IF(ISBLANK(Sheet1!V64)=TRUE,"NULL",Sheet1!V64)</f>
        <v>0</v>
      </c>
      <c r="K64">
        <f>IF(ISBLANK(Sheet1!W64)=TRUE,"NULL",Sheet1!W64/100)</f>
        <v>0.5</v>
      </c>
      <c r="L64">
        <f>IF(ISBLANK(Sheet1!X64)=TRUE,"NULL",Sheet1!X64/100)</f>
        <v>0.56999999999999995</v>
      </c>
      <c r="M64">
        <f>IF(ISBLANK(Sheet1!Y64)=TRUE,"NULL",Sheet1!Y64/100)</f>
        <v>0.6</v>
      </c>
      <c r="N64">
        <f>IF(ISBLANK(Sheet1!Z64)=TRUE,"NULL",Sheet1!Z64)</f>
        <v>1.3790817870000001</v>
      </c>
      <c r="O64">
        <f t="shared" si="0"/>
        <v>6.0000000000000053E-2</v>
      </c>
    </row>
    <row r="65" spans="1:15" x14ac:dyDescent="0.35">
      <c r="A65" t="s">
        <v>423</v>
      </c>
      <c r="B65" t="s">
        <v>425</v>
      </c>
      <c r="C65" t="s">
        <v>426</v>
      </c>
      <c r="D65">
        <f>IF(ISBLANK(Sheet1!P65)=TRUE,"NULL",Sheet1!P65)</f>
        <v>3.36</v>
      </c>
      <c r="E65">
        <f>IF(ISBLANK(Sheet1!Q65)=TRUE,"NULL",Sheet1!Q65/100)</f>
        <v>0.97</v>
      </c>
      <c r="F65" t="b">
        <f>IF(ISBLANK(Sheet1!R65)=TRUE,"NULL",Sheet1!R65)</f>
        <v>1</v>
      </c>
      <c r="G65">
        <f>IF(ISBLANK(Sheet1!S65)=TRUE,"NULL",Sheet1!S65)</f>
        <v>0</v>
      </c>
      <c r="H65" t="b">
        <f>IF(ISBLANK(Sheet1!T65)=TRUE,"NULL",Sheet1!T65)</f>
        <v>0</v>
      </c>
      <c r="I65" t="b">
        <f>IF(ISBLANK(Sheet1!U65)=TRUE,"NULL",Sheet1!U65)</f>
        <v>1</v>
      </c>
      <c r="J65" t="b">
        <f>IF(ISBLANK(Sheet1!V65)=TRUE,"NULL",Sheet1!V65)</f>
        <v>0</v>
      </c>
      <c r="K65">
        <f>IF(ISBLANK(Sheet1!W65)=TRUE,"NULL",Sheet1!W65/100)</f>
        <v>0.48950000000000005</v>
      </c>
      <c r="L65">
        <f>IF(ISBLANK(Sheet1!X65)=TRUE,"NULL",Sheet1!X65/100)</f>
        <v>0.9</v>
      </c>
      <c r="M65" t="str">
        <f>IF(ISBLANK(Sheet1!Y65)=TRUE,"NULL",Sheet1!Y65/100)</f>
        <v>NULL</v>
      </c>
      <c r="N65">
        <f>IF(ISBLANK(Sheet1!Z65)=TRUE,"NULL",Sheet1!Z65)</f>
        <v>1.310256021</v>
      </c>
      <c r="O65">
        <f t="shared" si="0"/>
        <v>3.0000000000000027E-2</v>
      </c>
    </row>
    <row r="66" spans="1:15" x14ac:dyDescent="0.35">
      <c r="A66" t="s">
        <v>429</v>
      </c>
      <c r="B66" t="s">
        <v>431</v>
      </c>
      <c r="C66" t="s">
        <v>432</v>
      </c>
      <c r="D66" t="str">
        <f>IF(ISBLANK(Sheet1!P66)=TRUE,"NULL",Sheet1!P66)</f>
        <v>NULL</v>
      </c>
      <c r="E66">
        <f>IF(ISBLANK(Sheet1!Q66)=TRUE,"NULL",Sheet1!Q66/100)</f>
        <v>0.24</v>
      </c>
      <c r="F66" t="b">
        <f>IF(ISBLANK(Sheet1!R66)=TRUE,"NULL",Sheet1!R66)</f>
        <v>0</v>
      </c>
      <c r="G66">
        <f>IF(ISBLANK(Sheet1!S66)=TRUE,"NULL",Sheet1!S66)</f>
        <v>2.0350000000000001</v>
      </c>
      <c r="H66" t="b">
        <f>IF(ISBLANK(Sheet1!T66)=TRUE,"NULL",Sheet1!T66)</f>
        <v>0</v>
      </c>
      <c r="I66" t="b">
        <f>IF(ISBLANK(Sheet1!U66)=TRUE,"NULL",Sheet1!U66)</f>
        <v>0</v>
      </c>
      <c r="J66" t="b">
        <f>IF(ISBLANK(Sheet1!V66)=TRUE,"NULL",Sheet1!V66)</f>
        <v>0</v>
      </c>
      <c r="K66" t="str">
        <f>IF(ISBLANK(Sheet1!W66)=TRUE,"NULL",Sheet1!W66/100)</f>
        <v>NULL</v>
      </c>
      <c r="L66">
        <f>IF(ISBLANK(Sheet1!X66)=TRUE,"NULL",Sheet1!X66/100)</f>
        <v>0.3</v>
      </c>
      <c r="M66" t="str">
        <f>IF(ISBLANK(Sheet1!Y66)=TRUE,"NULL",Sheet1!Y66/100)</f>
        <v>NULL</v>
      </c>
      <c r="N66">
        <f>IF(ISBLANK(Sheet1!Z66)=TRUE,"NULL",Sheet1!Z66)</f>
        <v>2.1956252699999999</v>
      </c>
      <c r="O66">
        <f t="shared" ref="O66:O129" si="1">IFERROR(1-E66,"""Null")</f>
        <v>0.76</v>
      </c>
    </row>
    <row r="67" spans="1:15" x14ac:dyDescent="0.35">
      <c r="A67" t="s">
        <v>435</v>
      </c>
      <c r="B67" t="s">
        <v>437</v>
      </c>
      <c r="C67" t="s">
        <v>438</v>
      </c>
      <c r="D67">
        <f>IF(ISBLANK(Sheet1!P67)=TRUE,"NULL",Sheet1!P67)</f>
        <v>4.46</v>
      </c>
      <c r="E67">
        <f>IF(ISBLANK(Sheet1!Q67)=TRUE,"NULL",Sheet1!Q67/100)</f>
        <v>0.93</v>
      </c>
      <c r="F67" t="b">
        <f>IF(ISBLANK(Sheet1!R67)=TRUE,"NULL",Sheet1!R67)</f>
        <v>0</v>
      </c>
      <c r="G67" t="str">
        <f>IF(ISBLANK(Sheet1!S67)=TRUE,"NULL",Sheet1!S67)</f>
        <v>NULL</v>
      </c>
      <c r="H67" t="b">
        <f>IF(ISBLANK(Sheet1!T67)=TRUE,"NULL",Sheet1!T67)</f>
        <v>0</v>
      </c>
      <c r="I67" t="b">
        <f>IF(ISBLANK(Sheet1!U67)=TRUE,"NULL",Sheet1!U67)</f>
        <v>0</v>
      </c>
      <c r="J67" t="b">
        <f>IF(ISBLANK(Sheet1!V67)=TRUE,"NULL",Sheet1!V67)</f>
        <v>0</v>
      </c>
      <c r="K67">
        <f>IF(ISBLANK(Sheet1!W67)=TRUE,"NULL",Sheet1!W67/100)</f>
        <v>0.65174999999999994</v>
      </c>
      <c r="L67">
        <f>IF(ISBLANK(Sheet1!X67)=TRUE,"NULL",Sheet1!X67/100)</f>
        <v>0.56000000000000005</v>
      </c>
      <c r="M67" t="str">
        <f>IF(ISBLANK(Sheet1!Y67)=TRUE,"NULL",Sheet1!Y67/100)</f>
        <v>NULL</v>
      </c>
      <c r="N67" t="str">
        <f>IF(ISBLANK(Sheet1!Z67)=TRUE,"NULL",Sheet1!Z67)</f>
        <v>NULL</v>
      </c>
      <c r="O67">
        <f t="shared" si="1"/>
        <v>6.9999999999999951E-2</v>
      </c>
    </row>
    <row r="68" spans="1:15" x14ac:dyDescent="0.35">
      <c r="A68" t="s">
        <v>441</v>
      </c>
      <c r="B68" t="s">
        <v>443</v>
      </c>
      <c r="C68" t="s">
        <v>444</v>
      </c>
      <c r="D68">
        <f>IF(ISBLANK(Sheet1!P68)=TRUE,"NULL",Sheet1!P68)</f>
        <v>5.21</v>
      </c>
      <c r="E68">
        <f>IF(ISBLANK(Sheet1!Q68)=TRUE,"NULL",Sheet1!Q68/100)</f>
        <v>0.68</v>
      </c>
      <c r="F68" t="b">
        <f>IF(ISBLANK(Sheet1!R68)=TRUE,"NULL",Sheet1!R68)</f>
        <v>0</v>
      </c>
      <c r="G68">
        <f>IF(ISBLANK(Sheet1!S68)=TRUE,"NULL",Sheet1!S68)</f>
        <v>0</v>
      </c>
      <c r="H68" t="b">
        <f>IF(ISBLANK(Sheet1!T68)=TRUE,"NULL",Sheet1!T68)</f>
        <v>0</v>
      </c>
      <c r="I68" t="b">
        <f>IF(ISBLANK(Sheet1!U68)=TRUE,"NULL",Sheet1!U68)</f>
        <v>0</v>
      </c>
      <c r="J68" t="b">
        <f>IF(ISBLANK(Sheet1!V68)=TRUE,"NULL",Sheet1!V68)</f>
        <v>0</v>
      </c>
      <c r="K68">
        <f>IF(ISBLANK(Sheet1!W68)=TRUE,"NULL",Sheet1!W68/100)</f>
        <v>0.64724999999999999</v>
      </c>
      <c r="L68">
        <f>IF(ISBLANK(Sheet1!X68)=TRUE,"NULL",Sheet1!X68/100)</f>
        <v>0.35</v>
      </c>
      <c r="M68">
        <f>IF(ISBLANK(Sheet1!Y68)=TRUE,"NULL",Sheet1!Y68/100)</f>
        <v>0.77</v>
      </c>
      <c r="N68">
        <f>IF(ISBLANK(Sheet1!Z68)=TRUE,"NULL",Sheet1!Z68)</f>
        <v>2.0187422779999999</v>
      </c>
      <c r="O68">
        <f t="shared" si="1"/>
        <v>0.31999999999999995</v>
      </c>
    </row>
    <row r="69" spans="1:15" x14ac:dyDescent="0.35">
      <c r="A69" t="s">
        <v>447</v>
      </c>
      <c r="B69" t="s">
        <v>449</v>
      </c>
      <c r="C69" t="s">
        <v>450</v>
      </c>
      <c r="D69">
        <f>IF(ISBLANK(Sheet1!P69)=TRUE,"NULL",Sheet1!P69)</f>
        <v>5.0599999999999996</v>
      </c>
      <c r="E69">
        <f>IF(ISBLANK(Sheet1!Q69)=TRUE,"NULL",Sheet1!Q69/100)</f>
        <v>0.67</v>
      </c>
      <c r="F69" t="b">
        <f>IF(ISBLANK(Sheet1!R69)=TRUE,"NULL",Sheet1!R69)</f>
        <v>0</v>
      </c>
      <c r="G69">
        <f>IF(ISBLANK(Sheet1!S69)=TRUE,"NULL",Sheet1!S69)</f>
        <v>0.16700000000000001</v>
      </c>
      <c r="H69" t="b">
        <f>IF(ISBLANK(Sheet1!T69)=TRUE,"NULL",Sheet1!T69)</f>
        <v>0</v>
      </c>
      <c r="I69" t="b">
        <f>IF(ISBLANK(Sheet1!U69)=TRUE,"NULL",Sheet1!U69)</f>
        <v>0</v>
      </c>
      <c r="J69" t="b">
        <f>IF(ISBLANK(Sheet1!V69)=TRUE,"NULL",Sheet1!V69)</f>
        <v>0</v>
      </c>
      <c r="K69">
        <f>IF(ISBLANK(Sheet1!W69)=TRUE,"NULL",Sheet1!W69/100)</f>
        <v>0.52224999999999999</v>
      </c>
      <c r="L69">
        <f>IF(ISBLANK(Sheet1!X69)=TRUE,"NULL",Sheet1!X69/100)</f>
        <v>0.34</v>
      </c>
      <c r="M69">
        <f>IF(ISBLANK(Sheet1!Y69)=TRUE,"NULL",Sheet1!Y69/100)</f>
        <v>0.46</v>
      </c>
      <c r="N69">
        <f>IF(ISBLANK(Sheet1!Z69)=TRUE,"NULL",Sheet1!Z69)</f>
        <v>2.094611446</v>
      </c>
      <c r="O69">
        <f t="shared" si="1"/>
        <v>0.32999999999999996</v>
      </c>
    </row>
    <row r="70" spans="1:15" x14ac:dyDescent="0.35">
      <c r="A70" t="s">
        <v>453</v>
      </c>
      <c r="B70" t="s">
        <v>455</v>
      </c>
      <c r="C70" t="s">
        <v>456</v>
      </c>
      <c r="D70">
        <f>IF(ISBLANK(Sheet1!P70)=TRUE,"NULL",Sheet1!P70)</f>
        <v>5.0599999999999996</v>
      </c>
      <c r="E70">
        <f>IF(ISBLANK(Sheet1!Q70)=TRUE,"NULL",Sheet1!Q70/100)</f>
        <v>0.18</v>
      </c>
      <c r="F70" t="b">
        <f>IF(ISBLANK(Sheet1!R70)=TRUE,"NULL",Sheet1!R70)</f>
        <v>0</v>
      </c>
      <c r="G70">
        <f>IF(ISBLANK(Sheet1!S70)=TRUE,"NULL",Sheet1!S70)</f>
        <v>5.2210000000000001</v>
      </c>
      <c r="H70" t="b">
        <f>IF(ISBLANK(Sheet1!T70)=TRUE,"NULL",Sheet1!T70)</f>
        <v>0</v>
      </c>
      <c r="I70" t="b">
        <f>IF(ISBLANK(Sheet1!U70)=TRUE,"NULL",Sheet1!U70)</f>
        <v>0</v>
      </c>
      <c r="J70" t="b">
        <f>IF(ISBLANK(Sheet1!V70)=TRUE,"NULL",Sheet1!V70)</f>
        <v>0</v>
      </c>
      <c r="K70">
        <f>IF(ISBLANK(Sheet1!W70)=TRUE,"NULL",Sheet1!W70/100)</f>
        <v>0.6825</v>
      </c>
      <c r="L70">
        <f>IF(ISBLANK(Sheet1!X70)=TRUE,"NULL",Sheet1!X70/100)</f>
        <v>0.35</v>
      </c>
      <c r="M70">
        <f>IF(ISBLANK(Sheet1!Y70)=TRUE,"NULL",Sheet1!Y70/100)</f>
        <v>0.43</v>
      </c>
      <c r="N70">
        <f>IF(ISBLANK(Sheet1!Z70)=TRUE,"NULL",Sheet1!Z70)</f>
        <v>2.266653662</v>
      </c>
      <c r="O70">
        <f t="shared" si="1"/>
        <v>0.82000000000000006</v>
      </c>
    </row>
    <row r="71" spans="1:15" x14ac:dyDescent="0.35">
      <c r="A71" t="s">
        <v>459</v>
      </c>
      <c r="B71" t="s">
        <v>461</v>
      </c>
      <c r="C71" t="s">
        <v>462</v>
      </c>
      <c r="D71" t="str">
        <f>IF(ISBLANK(Sheet1!P71)=TRUE,"NULL",Sheet1!P71)</f>
        <v>NULL</v>
      </c>
      <c r="E71">
        <f>IF(ISBLANK(Sheet1!Q71)=TRUE,"NULL",Sheet1!Q71/100)</f>
        <v>0.53</v>
      </c>
      <c r="F71" t="b">
        <f>IF(ISBLANK(Sheet1!R71)=TRUE,"NULL",Sheet1!R71)</f>
        <v>0</v>
      </c>
      <c r="G71">
        <f>IF(ISBLANK(Sheet1!S71)=TRUE,"NULL",Sheet1!S71)</f>
        <v>0</v>
      </c>
      <c r="H71" t="b">
        <f>IF(ISBLANK(Sheet1!T71)=TRUE,"NULL",Sheet1!T71)</f>
        <v>0</v>
      </c>
      <c r="I71" t="b">
        <f>IF(ISBLANK(Sheet1!U71)=TRUE,"NULL",Sheet1!U71)</f>
        <v>0</v>
      </c>
      <c r="J71" t="b">
        <f>IF(ISBLANK(Sheet1!V71)=TRUE,"NULL",Sheet1!V71)</f>
        <v>0</v>
      </c>
      <c r="K71">
        <f>IF(ISBLANK(Sheet1!W71)=TRUE,"NULL",Sheet1!W71/100)</f>
        <v>0.60499999999999998</v>
      </c>
      <c r="L71">
        <f>IF(ISBLANK(Sheet1!X71)=TRUE,"NULL",Sheet1!X71/100)</f>
        <v>0.31</v>
      </c>
      <c r="M71">
        <f>IF(ISBLANK(Sheet1!Y71)=TRUE,"NULL",Sheet1!Y71/100)</f>
        <v>0.41</v>
      </c>
      <c r="N71">
        <f>IF(ISBLANK(Sheet1!Z71)=TRUE,"NULL",Sheet1!Z71)</f>
        <v>2.2785829199999998</v>
      </c>
      <c r="O71">
        <f t="shared" si="1"/>
        <v>0.47</v>
      </c>
    </row>
    <row r="72" spans="1:15" x14ac:dyDescent="0.35">
      <c r="A72" t="s">
        <v>465</v>
      </c>
      <c r="B72" t="s">
        <v>467</v>
      </c>
      <c r="C72" t="s">
        <v>468</v>
      </c>
      <c r="D72" t="str">
        <f>IF(ISBLANK(Sheet1!P72)=TRUE,"NULL",Sheet1!P72)</f>
        <v>NULL</v>
      </c>
      <c r="E72">
        <f>IF(ISBLANK(Sheet1!Q72)=TRUE,"NULL",Sheet1!Q72/100)</f>
        <v>0.05</v>
      </c>
      <c r="F72" t="b">
        <f>IF(ISBLANK(Sheet1!R72)=TRUE,"NULL",Sheet1!R72)</f>
        <v>0</v>
      </c>
      <c r="G72">
        <f>IF(ISBLANK(Sheet1!S72)=TRUE,"NULL",Sheet1!S72)</f>
        <v>0</v>
      </c>
      <c r="H72" t="b">
        <f>IF(ISBLANK(Sheet1!T72)=TRUE,"NULL",Sheet1!T72)</f>
        <v>0</v>
      </c>
      <c r="I72" t="b">
        <f>IF(ISBLANK(Sheet1!U72)=TRUE,"NULL",Sheet1!U72)</f>
        <v>0</v>
      </c>
      <c r="J72" t="b">
        <f>IF(ISBLANK(Sheet1!V72)=TRUE,"NULL",Sheet1!V72)</f>
        <v>0</v>
      </c>
      <c r="K72" t="str">
        <f>IF(ISBLANK(Sheet1!W72)=TRUE,"NULL",Sheet1!W72/100)</f>
        <v>NULL</v>
      </c>
      <c r="L72">
        <f>IF(ISBLANK(Sheet1!X72)=TRUE,"NULL",Sheet1!X72/100)</f>
        <v>0.17</v>
      </c>
      <c r="M72">
        <f>IF(ISBLANK(Sheet1!Y72)=TRUE,"NULL",Sheet1!Y72/100)</f>
        <v>0</v>
      </c>
      <c r="N72">
        <f>IF(ISBLANK(Sheet1!Z72)=TRUE,"NULL",Sheet1!Z72)</f>
        <v>2.0125301229999999</v>
      </c>
      <c r="O72">
        <f t="shared" si="1"/>
        <v>0.95</v>
      </c>
    </row>
    <row r="73" spans="1:15" x14ac:dyDescent="0.35">
      <c r="A73" t="s">
        <v>471</v>
      </c>
      <c r="B73" t="s">
        <v>473</v>
      </c>
      <c r="C73" t="s">
        <v>474</v>
      </c>
      <c r="D73" t="str">
        <f>IF(ISBLANK(Sheet1!P73)=TRUE,"NULL",Sheet1!P73)</f>
        <v>NULL</v>
      </c>
      <c r="E73">
        <f>IF(ISBLANK(Sheet1!Q73)=TRUE,"NULL",Sheet1!Q73/100)</f>
        <v>0.03</v>
      </c>
      <c r="F73" t="b">
        <f>IF(ISBLANK(Sheet1!R73)=TRUE,"NULL",Sheet1!R73)</f>
        <v>0</v>
      </c>
      <c r="G73">
        <f>IF(ISBLANK(Sheet1!S73)=TRUE,"NULL",Sheet1!S73)</f>
        <v>0</v>
      </c>
      <c r="H73" t="b">
        <f>IF(ISBLANK(Sheet1!T73)=TRUE,"NULL",Sheet1!T73)</f>
        <v>0</v>
      </c>
      <c r="I73" t="b">
        <f>IF(ISBLANK(Sheet1!U73)=TRUE,"NULL",Sheet1!U73)</f>
        <v>0</v>
      </c>
      <c r="J73" t="b">
        <f>IF(ISBLANK(Sheet1!V73)=TRUE,"NULL",Sheet1!V73)</f>
        <v>0</v>
      </c>
      <c r="K73" t="str">
        <f>IF(ISBLANK(Sheet1!W73)=TRUE,"NULL",Sheet1!W73/100)</f>
        <v>NULL</v>
      </c>
      <c r="L73">
        <f>IF(ISBLANK(Sheet1!X73)=TRUE,"NULL",Sheet1!X73/100)</f>
        <v>0.21</v>
      </c>
      <c r="M73" t="str">
        <f>IF(ISBLANK(Sheet1!Y73)=TRUE,"NULL",Sheet1!Y73/100)</f>
        <v>NULL</v>
      </c>
      <c r="N73">
        <f>IF(ISBLANK(Sheet1!Z73)=TRUE,"NULL",Sheet1!Z73)</f>
        <v>2.5051936910000001</v>
      </c>
      <c r="O73">
        <f t="shared" si="1"/>
        <v>0.97</v>
      </c>
    </row>
    <row r="74" spans="1:15" x14ac:dyDescent="0.35">
      <c r="A74" t="s">
        <v>477</v>
      </c>
      <c r="B74" t="s">
        <v>479</v>
      </c>
      <c r="C74" t="s">
        <v>480</v>
      </c>
      <c r="D74">
        <f>IF(ISBLANK(Sheet1!P74)=TRUE,"NULL",Sheet1!P74)</f>
        <v>3</v>
      </c>
      <c r="E74">
        <f>IF(ISBLANK(Sheet1!Q74)=TRUE,"NULL",Sheet1!Q74/100)</f>
        <v>0.95</v>
      </c>
      <c r="F74" t="b">
        <f>IF(ISBLANK(Sheet1!R74)=TRUE,"NULL",Sheet1!R74)</f>
        <v>0</v>
      </c>
      <c r="G74">
        <f>IF(ISBLANK(Sheet1!S74)=TRUE,"NULL",Sheet1!S74)</f>
        <v>0</v>
      </c>
      <c r="H74" t="b">
        <f>IF(ISBLANK(Sheet1!T74)=TRUE,"NULL",Sheet1!T74)</f>
        <v>0</v>
      </c>
      <c r="I74" t="b">
        <f>IF(ISBLANK(Sheet1!U74)=TRUE,"NULL",Sheet1!U74)</f>
        <v>1</v>
      </c>
      <c r="J74" t="b">
        <f>IF(ISBLANK(Sheet1!V74)=TRUE,"NULL",Sheet1!V74)</f>
        <v>0</v>
      </c>
      <c r="K74">
        <f>IF(ISBLANK(Sheet1!W74)=TRUE,"NULL",Sheet1!W74/100)</f>
        <v>0.442</v>
      </c>
      <c r="L74">
        <f>IF(ISBLANK(Sheet1!X74)=TRUE,"NULL",Sheet1!X74/100)</f>
        <v>0.76</v>
      </c>
      <c r="M74" t="str">
        <f>IF(ISBLANK(Sheet1!Y74)=TRUE,"NULL",Sheet1!Y74/100)</f>
        <v>NULL</v>
      </c>
      <c r="N74">
        <f>IF(ISBLANK(Sheet1!Z74)=TRUE,"NULL",Sheet1!Z74)</f>
        <v>1.562591719</v>
      </c>
      <c r="O74">
        <f t="shared" si="1"/>
        <v>5.0000000000000044E-2</v>
      </c>
    </row>
    <row r="75" spans="1:15" x14ac:dyDescent="0.35">
      <c r="A75" t="s">
        <v>483</v>
      </c>
      <c r="B75" t="s">
        <v>485</v>
      </c>
      <c r="C75" t="s">
        <v>486</v>
      </c>
      <c r="D75">
        <f>IF(ISBLANK(Sheet1!P75)=TRUE,"NULL",Sheet1!P75)</f>
        <v>6.97</v>
      </c>
      <c r="E75">
        <f>IF(ISBLANK(Sheet1!Q75)=TRUE,"NULL",Sheet1!Q75/100)</f>
        <v>0.17</v>
      </c>
      <c r="F75" t="b">
        <f>IF(ISBLANK(Sheet1!R75)=TRUE,"NULL",Sheet1!R75)</f>
        <v>0</v>
      </c>
      <c r="G75">
        <f>IF(ISBLANK(Sheet1!S75)=TRUE,"NULL",Sheet1!S75)</f>
        <v>0.18</v>
      </c>
      <c r="H75" t="b">
        <f>IF(ISBLANK(Sheet1!T75)=TRUE,"NULL",Sheet1!T75)</f>
        <v>0</v>
      </c>
      <c r="I75" t="b">
        <f>IF(ISBLANK(Sheet1!U75)=TRUE,"NULL",Sheet1!U75)</f>
        <v>0</v>
      </c>
      <c r="J75" t="b">
        <f>IF(ISBLANK(Sheet1!V75)=TRUE,"NULL",Sheet1!V75)</f>
        <v>0</v>
      </c>
      <c r="K75" t="str">
        <f>IF(ISBLANK(Sheet1!W75)=TRUE,"NULL",Sheet1!W75/100)</f>
        <v>NULL</v>
      </c>
      <c r="L75">
        <f>IF(ISBLANK(Sheet1!X75)=TRUE,"NULL",Sheet1!X75/100)</f>
        <v>0.3</v>
      </c>
      <c r="M75">
        <f>IF(ISBLANK(Sheet1!Y75)=TRUE,"NULL",Sheet1!Y75/100)</f>
        <v>0.31</v>
      </c>
      <c r="N75">
        <f>IF(ISBLANK(Sheet1!Z75)=TRUE,"NULL",Sheet1!Z75)</f>
        <v>2.1683174890000001</v>
      </c>
      <c r="O75">
        <f t="shared" si="1"/>
        <v>0.83</v>
      </c>
    </row>
    <row r="76" spans="1:15" x14ac:dyDescent="0.35">
      <c r="A76" t="s">
        <v>489</v>
      </c>
      <c r="B76" t="s">
        <v>491</v>
      </c>
      <c r="C76" t="s">
        <v>492</v>
      </c>
      <c r="D76">
        <f>IF(ISBLANK(Sheet1!P76)=TRUE,"NULL",Sheet1!P76)</f>
        <v>5.54</v>
      </c>
      <c r="E76">
        <f>IF(ISBLANK(Sheet1!Q76)=TRUE,"NULL",Sheet1!Q76/100)</f>
        <v>0.2</v>
      </c>
      <c r="F76" t="b">
        <f>IF(ISBLANK(Sheet1!R76)=TRUE,"NULL",Sheet1!R76)</f>
        <v>0</v>
      </c>
      <c r="G76">
        <f>IF(ISBLANK(Sheet1!S76)=TRUE,"NULL",Sheet1!S76)</f>
        <v>1.272</v>
      </c>
      <c r="H76" t="b">
        <f>IF(ISBLANK(Sheet1!T76)=TRUE,"NULL",Sheet1!T76)</f>
        <v>0</v>
      </c>
      <c r="I76" t="b">
        <f>IF(ISBLANK(Sheet1!U76)=TRUE,"NULL",Sheet1!U76)</f>
        <v>0</v>
      </c>
      <c r="J76" t="b">
        <f>IF(ISBLANK(Sheet1!V76)=TRUE,"NULL",Sheet1!V76)</f>
        <v>0</v>
      </c>
      <c r="K76" t="str">
        <f>IF(ISBLANK(Sheet1!W76)=TRUE,"NULL",Sheet1!W76/100)</f>
        <v>NULL</v>
      </c>
      <c r="L76">
        <f>IF(ISBLANK(Sheet1!X76)=TRUE,"NULL",Sheet1!X76/100)</f>
        <v>0.37</v>
      </c>
      <c r="M76">
        <f>IF(ISBLANK(Sheet1!Y76)=TRUE,"NULL",Sheet1!Y76/100)</f>
        <v>0.08</v>
      </c>
      <c r="N76">
        <f>IF(ISBLANK(Sheet1!Z76)=TRUE,"NULL",Sheet1!Z76)</f>
        <v>2.8720397520000001</v>
      </c>
      <c r="O76">
        <f t="shared" si="1"/>
        <v>0.8</v>
      </c>
    </row>
    <row r="77" spans="1:15" x14ac:dyDescent="0.35">
      <c r="A77" t="s">
        <v>495</v>
      </c>
      <c r="B77" t="s">
        <v>497</v>
      </c>
      <c r="C77" t="s">
        <v>498</v>
      </c>
      <c r="D77" t="str">
        <f>IF(ISBLANK(Sheet1!P77)=TRUE,"NULL",Sheet1!P77)</f>
        <v>NULL</v>
      </c>
      <c r="E77" t="str">
        <f>IF(ISBLANK(Sheet1!Q77)=TRUE,"NULL",Sheet1!Q77/100)</f>
        <v>NULL</v>
      </c>
      <c r="F77" t="b">
        <f>IF(ISBLANK(Sheet1!R77)=TRUE,"NULL",Sheet1!R77)</f>
        <v>0</v>
      </c>
      <c r="G77" t="str">
        <f>IF(ISBLANK(Sheet1!S77)=TRUE,"NULL",Sheet1!S77)</f>
        <v>NULL</v>
      </c>
      <c r="H77" t="b">
        <f>IF(ISBLANK(Sheet1!T77)=TRUE,"NULL",Sheet1!T77)</f>
        <v>0</v>
      </c>
      <c r="I77" t="b">
        <f>IF(ISBLANK(Sheet1!U77)=TRUE,"NULL",Sheet1!U77)</f>
        <v>0</v>
      </c>
      <c r="J77" t="b">
        <f>IF(ISBLANK(Sheet1!V77)=TRUE,"NULL",Sheet1!V77)</f>
        <v>0</v>
      </c>
      <c r="K77" t="str">
        <f>IF(ISBLANK(Sheet1!W77)=TRUE,"NULL",Sheet1!W77/100)</f>
        <v>NULL</v>
      </c>
      <c r="L77" t="str">
        <f>IF(ISBLANK(Sheet1!X77)=TRUE,"NULL",Sheet1!X77/100)</f>
        <v>NULL</v>
      </c>
      <c r="M77" t="str">
        <f>IF(ISBLANK(Sheet1!Y77)=TRUE,"NULL",Sheet1!Y77/100)</f>
        <v>NULL</v>
      </c>
      <c r="N77" t="str">
        <f>IF(ISBLANK(Sheet1!Z77)=TRUE,"NULL",Sheet1!Z77)</f>
        <v>NULL</v>
      </c>
      <c r="O77" t="str">
        <f t="shared" si="1"/>
        <v>"Null</v>
      </c>
    </row>
    <row r="78" spans="1:15" x14ac:dyDescent="0.35">
      <c r="A78" t="s">
        <v>501</v>
      </c>
      <c r="B78" t="s">
        <v>503</v>
      </c>
      <c r="C78" t="s">
        <v>504</v>
      </c>
      <c r="D78" t="str">
        <f>IF(ISBLANK(Sheet1!P78)=TRUE,"NULL",Sheet1!P78)</f>
        <v>NULL</v>
      </c>
      <c r="E78" t="str">
        <f>IF(ISBLANK(Sheet1!Q78)=TRUE,"NULL",Sheet1!Q78/100)</f>
        <v>NULL</v>
      </c>
      <c r="F78" t="b">
        <f>IF(ISBLANK(Sheet1!R78)=TRUE,"NULL",Sheet1!R78)</f>
        <v>0</v>
      </c>
      <c r="G78" t="str">
        <f>IF(ISBLANK(Sheet1!S78)=TRUE,"NULL",Sheet1!S78)</f>
        <v>NULL</v>
      </c>
      <c r="H78" t="b">
        <f>IF(ISBLANK(Sheet1!T78)=TRUE,"NULL",Sheet1!T78)</f>
        <v>0</v>
      </c>
      <c r="I78" t="b">
        <f>IF(ISBLANK(Sheet1!U78)=TRUE,"NULL",Sheet1!U78)</f>
        <v>0</v>
      </c>
      <c r="J78" t="b">
        <f>IF(ISBLANK(Sheet1!V78)=TRUE,"NULL",Sheet1!V78)</f>
        <v>0</v>
      </c>
      <c r="K78" t="str">
        <f>IF(ISBLANK(Sheet1!W78)=TRUE,"NULL",Sheet1!W78/100)</f>
        <v>NULL</v>
      </c>
      <c r="L78" t="str">
        <f>IF(ISBLANK(Sheet1!X78)=TRUE,"NULL",Sheet1!X78/100)</f>
        <v>NULL</v>
      </c>
      <c r="M78" t="str">
        <f>IF(ISBLANK(Sheet1!Y78)=TRUE,"NULL",Sheet1!Y78/100)</f>
        <v>NULL</v>
      </c>
      <c r="N78" t="str">
        <f>IF(ISBLANK(Sheet1!Z78)=TRUE,"NULL",Sheet1!Z78)</f>
        <v>NULL</v>
      </c>
      <c r="O78" t="str">
        <f t="shared" si="1"/>
        <v>"Null</v>
      </c>
    </row>
    <row r="79" spans="1:15" x14ac:dyDescent="0.35">
      <c r="A79" t="s">
        <v>507</v>
      </c>
      <c r="B79" t="s">
        <v>509</v>
      </c>
      <c r="C79" t="s">
        <v>510</v>
      </c>
      <c r="D79">
        <f>IF(ISBLANK(Sheet1!P79)=TRUE,"NULL",Sheet1!P79)</f>
        <v>4.7</v>
      </c>
      <c r="E79">
        <f>IF(ISBLANK(Sheet1!Q79)=TRUE,"NULL",Sheet1!Q79/100)</f>
        <v>0.66</v>
      </c>
      <c r="F79" t="b">
        <f>IF(ISBLANK(Sheet1!R79)=TRUE,"NULL",Sheet1!R79)</f>
        <v>0</v>
      </c>
      <c r="G79" t="str">
        <f>IF(ISBLANK(Sheet1!S79)=TRUE,"NULL",Sheet1!S79)</f>
        <v>NULL</v>
      </c>
      <c r="H79" t="b">
        <f>IF(ISBLANK(Sheet1!T79)=TRUE,"NULL",Sheet1!T79)</f>
        <v>0</v>
      </c>
      <c r="I79" t="b">
        <f>IF(ISBLANK(Sheet1!U79)=TRUE,"NULL",Sheet1!U79)</f>
        <v>0</v>
      </c>
      <c r="J79" t="b">
        <f>IF(ISBLANK(Sheet1!V79)=TRUE,"NULL",Sheet1!V79)</f>
        <v>0</v>
      </c>
      <c r="K79">
        <f>IF(ISBLANK(Sheet1!W79)=TRUE,"NULL",Sheet1!W79/100)</f>
        <v>0.70299999999999996</v>
      </c>
      <c r="L79">
        <f>IF(ISBLANK(Sheet1!X79)=TRUE,"NULL",Sheet1!X79/100)</f>
        <v>0.52</v>
      </c>
      <c r="M79">
        <f>IF(ISBLANK(Sheet1!Y79)=TRUE,"NULL",Sheet1!Y79/100)</f>
        <v>0.37</v>
      </c>
      <c r="N79" t="str">
        <f>IF(ISBLANK(Sheet1!Z79)=TRUE,"NULL",Sheet1!Z79)</f>
        <v>NULL</v>
      </c>
      <c r="O79">
        <f t="shared" si="1"/>
        <v>0.33999999999999997</v>
      </c>
    </row>
    <row r="80" spans="1:15" x14ac:dyDescent="0.35">
      <c r="A80" t="s">
        <v>38</v>
      </c>
      <c r="B80" t="s">
        <v>514</v>
      </c>
      <c r="C80" t="s">
        <v>515</v>
      </c>
      <c r="D80">
        <f>IF(ISBLANK(Sheet1!P80)=TRUE,"NULL",Sheet1!P80)</f>
        <v>2.96</v>
      </c>
      <c r="E80">
        <f>IF(ISBLANK(Sheet1!Q80)=TRUE,"NULL",Sheet1!Q80/100)</f>
        <v>1</v>
      </c>
      <c r="F80" t="b">
        <f>IF(ISBLANK(Sheet1!R80)=TRUE,"NULL",Sheet1!R80)</f>
        <v>1</v>
      </c>
      <c r="G80">
        <f>IF(ISBLANK(Sheet1!S80)=TRUE,"NULL",Sheet1!S80)</f>
        <v>0</v>
      </c>
      <c r="H80" t="b">
        <f>IF(ISBLANK(Sheet1!T80)=TRUE,"NULL",Sheet1!T80)</f>
        <v>0</v>
      </c>
      <c r="I80" t="b">
        <f>IF(ISBLANK(Sheet1!U80)=TRUE,"NULL",Sheet1!U80)</f>
        <v>1</v>
      </c>
      <c r="J80" t="b">
        <f>IF(ISBLANK(Sheet1!V80)=TRUE,"NULL",Sheet1!V80)</f>
        <v>0</v>
      </c>
      <c r="K80">
        <f>IF(ISBLANK(Sheet1!W80)=TRUE,"NULL",Sheet1!W80/100)</f>
        <v>0.51800000000000002</v>
      </c>
      <c r="L80">
        <f>IF(ISBLANK(Sheet1!X80)=TRUE,"NULL",Sheet1!X80/100)</f>
        <v>0.87</v>
      </c>
      <c r="M80" t="str">
        <f>IF(ISBLANK(Sheet1!Y80)=TRUE,"NULL",Sheet1!Y80/100)</f>
        <v>NULL</v>
      </c>
      <c r="N80">
        <f>IF(ISBLANK(Sheet1!Z80)=TRUE,"NULL",Sheet1!Z80)</f>
        <v>1.3987536460000001</v>
      </c>
      <c r="O80">
        <f t="shared" si="1"/>
        <v>0</v>
      </c>
    </row>
    <row r="81" spans="1:15" x14ac:dyDescent="0.35">
      <c r="A81" t="s">
        <v>518</v>
      </c>
      <c r="B81" t="s">
        <v>520</v>
      </c>
      <c r="C81" t="s">
        <v>521</v>
      </c>
      <c r="D81">
        <f>IF(ISBLANK(Sheet1!P81)=TRUE,"NULL",Sheet1!P81)</f>
        <v>3.58</v>
      </c>
      <c r="E81">
        <f>IF(ISBLANK(Sheet1!Q81)=TRUE,"NULL",Sheet1!Q81/100)</f>
        <v>0.89</v>
      </c>
      <c r="F81" t="b">
        <f>IF(ISBLANK(Sheet1!R81)=TRUE,"NULL",Sheet1!R81)</f>
        <v>1</v>
      </c>
      <c r="G81">
        <f>IF(ISBLANK(Sheet1!S81)=TRUE,"NULL",Sheet1!S81)</f>
        <v>2.6469999999999998</v>
      </c>
      <c r="H81" t="b">
        <f>IF(ISBLANK(Sheet1!T81)=TRUE,"NULL",Sheet1!T81)</f>
        <v>0</v>
      </c>
      <c r="I81" t="b">
        <f>IF(ISBLANK(Sheet1!U81)=TRUE,"NULL",Sheet1!U81)</f>
        <v>1</v>
      </c>
      <c r="J81" t="b">
        <f>IF(ISBLANK(Sheet1!V81)=TRUE,"NULL",Sheet1!V81)</f>
        <v>0</v>
      </c>
      <c r="K81">
        <f>IF(ISBLANK(Sheet1!W81)=TRUE,"NULL",Sheet1!W81/100)</f>
        <v>0.47875000000000001</v>
      </c>
      <c r="L81">
        <f>IF(ISBLANK(Sheet1!X81)=TRUE,"NULL",Sheet1!X81/100)</f>
        <v>0.71</v>
      </c>
      <c r="M81">
        <f>IF(ISBLANK(Sheet1!Y81)=TRUE,"NULL",Sheet1!Y81/100)</f>
        <v>0.72</v>
      </c>
      <c r="N81">
        <f>IF(ISBLANK(Sheet1!Z81)=TRUE,"NULL",Sheet1!Z81)</f>
        <v>1.9387453059999999</v>
      </c>
      <c r="O81">
        <f t="shared" si="1"/>
        <v>0.10999999999999999</v>
      </c>
    </row>
    <row r="82" spans="1:15" x14ac:dyDescent="0.35">
      <c r="A82" t="s">
        <v>524</v>
      </c>
      <c r="B82" t="s">
        <v>526</v>
      </c>
      <c r="C82" t="s">
        <v>527</v>
      </c>
      <c r="D82" t="str">
        <f>IF(ISBLANK(Sheet1!P82)=TRUE,"NULL",Sheet1!P82)</f>
        <v>NULL</v>
      </c>
      <c r="E82" t="str">
        <f>IF(ISBLANK(Sheet1!Q82)=TRUE,"NULL",Sheet1!Q82/100)</f>
        <v>NULL</v>
      </c>
      <c r="F82" t="b">
        <f>IF(ISBLANK(Sheet1!R82)=TRUE,"NULL",Sheet1!R82)</f>
        <v>0</v>
      </c>
      <c r="G82" t="str">
        <f>IF(ISBLANK(Sheet1!S82)=TRUE,"NULL",Sheet1!S82)</f>
        <v>NULL</v>
      </c>
      <c r="H82" t="b">
        <f>IF(ISBLANK(Sheet1!T82)=TRUE,"NULL",Sheet1!T82)</f>
        <v>0</v>
      </c>
      <c r="I82" t="b">
        <f>IF(ISBLANK(Sheet1!U82)=TRUE,"NULL",Sheet1!U82)</f>
        <v>0</v>
      </c>
      <c r="J82" t="b">
        <f>IF(ISBLANK(Sheet1!V82)=TRUE,"NULL",Sheet1!V82)</f>
        <v>0</v>
      </c>
      <c r="K82" t="str">
        <f>IF(ISBLANK(Sheet1!W82)=TRUE,"NULL",Sheet1!W82/100)</f>
        <v>NULL</v>
      </c>
      <c r="L82" t="str">
        <f>IF(ISBLANK(Sheet1!X82)=TRUE,"NULL",Sheet1!X82/100)</f>
        <v>NULL</v>
      </c>
      <c r="M82" t="str">
        <f>IF(ISBLANK(Sheet1!Y82)=TRUE,"NULL",Sheet1!Y82/100)</f>
        <v>NULL</v>
      </c>
      <c r="N82" t="str">
        <f>IF(ISBLANK(Sheet1!Z82)=TRUE,"NULL",Sheet1!Z82)</f>
        <v>NULL</v>
      </c>
      <c r="O82" t="str">
        <f t="shared" si="1"/>
        <v>"Null</v>
      </c>
    </row>
    <row r="83" spans="1:15" x14ac:dyDescent="0.35">
      <c r="A83" t="s">
        <v>530</v>
      </c>
      <c r="B83" t="s">
        <v>531</v>
      </c>
      <c r="C83" t="s">
        <v>532</v>
      </c>
      <c r="D83" t="str">
        <f>IF(ISBLANK(Sheet1!P83)=TRUE,"NULL",Sheet1!P83)</f>
        <v>NULL</v>
      </c>
      <c r="E83" t="str">
        <f>IF(ISBLANK(Sheet1!Q83)=TRUE,"NULL",Sheet1!Q83/100)</f>
        <v>NULL</v>
      </c>
      <c r="F83" t="b">
        <f>IF(ISBLANK(Sheet1!R83)=TRUE,"NULL",Sheet1!R83)</f>
        <v>0</v>
      </c>
      <c r="G83" t="str">
        <f>IF(ISBLANK(Sheet1!S83)=TRUE,"NULL",Sheet1!S83)</f>
        <v>NULL</v>
      </c>
      <c r="H83" t="b">
        <f>IF(ISBLANK(Sheet1!T83)=TRUE,"NULL",Sheet1!T83)</f>
        <v>0</v>
      </c>
      <c r="I83" t="b">
        <f>IF(ISBLANK(Sheet1!U83)=TRUE,"NULL",Sheet1!U83)</f>
        <v>0</v>
      </c>
      <c r="J83" t="b">
        <f>IF(ISBLANK(Sheet1!V83)=TRUE,"NULL",Sheet1!V83)</f>
        <v>0</v>
      </c>
      <c r="K83" t="str">
        <f>IF(ISBLANK(Sheet1!W83)=TRUE,"NULL",Sheet1!W83/100)</f>
        <v>NULL</v>
      </c>
      <c r="L83" t="str">
        <f>IF(ISBLANK(Sheet1!X83)=TRUE,"NULL",Sheet1!X83/100)</f>
        <v>NULL</v>
      </c>
      <c r="M83" t="str">
        <f>IF(ISBLANK(Sheet1!Y83)=TRUE,"NULL",Sheet1!Y83/100)</f>
        <v>NULL</v>
      </c>
      <c r="N83" t="str">
        <f>IF(ISBLANK(Sheet1!Z83)=TRUE,"NULL",Sheet1!Z83)</f>
        <v>NULL</v>
      </c>
      <c r="O83" t="str">
        <f t="shared" si="1"/>
        <v>"Null</v>
      </c>
    </row>
    <row r="84" spans="1:15" x14ac:dyDescent="0.35">
      <c r="A84" t="s">
        <v>535</v>
      </c>
      <c r="B84" t="s">
        <v>538</v>
      </c>
      <c r="C84" t="s">
        <v>539</v>
      </c>
      <c r="D84" t="str">
        <f>IF(ISBLANK(Sheet1!P84)=TRUE,"NULL",Sheet1!P84)</f>
        <v>NULL</v>
      </c>
      <c r="E84" t="str">
        <f>IF(ISBLANK(Sheet1!Q84)=TRUE,"NULL",Sheet1!Q84/100)</f>
        <v>NULL</v>
      </c>
      <c r="F84" t="b">
        <f>IF(ISBLANK(Sheet1!R84)=TRUE,"NULL",Sheet1!R84)</f>
        <v>0</v>
      </c>
      <c r="G84" t="str">
        <f>IF(ISBLANK(Sheet1!S84)=TRUE,"NULL",Sheet1!S84)</f>
        <v>NULL</v>
      </c>
      <c r="H84" t="b">
        <f>IF(ISBLANK(Sheet1!T84)=TRUE,"NULL",Sheet1!T84)</f>
        <v>0</v>
      </c>
      <c r="I84" t="b">
        <f>IF(ISBLANK(Sheet1!U84)=TRUE,"NULL",Sheet1!U84)</f>
        <v>0</v>
      </c>
      <c r="J84" t="b">
        <f>IF(ISBLANK(Sheet1!V84)=TRUE,"NULL",Sheet1!V84)</f>
        <v>0</v>
      </c>
      <c r="K84" t="str">
        <f>IF(ISBLANK(Sheet1!W84)=TRUE,"NULL",Sheet1!W84/100)</f>
        <v>NULL</v>
      </c>
      <c r="L84" t="str">
        <f>IF(ISBLANK(Sheet1!X84)=TRUE,"NULL",Sheet1!X84/100)</f>
        <v>NULL</v>
      </c>
      <c r="M84" t="str">
        <f>IF(ISBLANK(Sheet1!Y84)=TRUE,"NULL",Sheet1!Y84/100)</f>
        <v>NULL</v>
      </c>
      <c r="N84" t="str">
        <f>IF(ISBLANK(Sheet1!Z84)=TRUE,"NULL",Sheet1!Z84)</f>
        <v>NULL</v>
      </c>
      <c r="O84" t="str">
        <f t="shared" si="1"/>
        <v>"Null</v>
      </c>
    </row>
    <row r="85" spans="1:15" x14ac:dyDescent="0.35">
      <c r="A85" t="s">
        <v>542</v>
      </c>
      <c r="B85" t="s">
        <v>544</v>
      </c>
      <c r="C85" t="s">
        <v>545</v>
      </c>
      <c r="D85">
        <f>IF(ISBLANK(Sheet1!P85)=TRUE,"NULL",Sheet1!P85)</f>
        <v>7.73</v>
      </c>
      <c r="E85">
        <f>IF(ISBLANK(Sheet1!Q85)=TRUE,"NULL",Sheet1!Q85/100)</f>
        <v>0.2</v>
      </c>
      <c r="F85" t="b">
        <f>IF(ISBLANK(Sheet1!R85)=TRUE,"NULL",Sheet1!R85)</f>
        <v>0</v>
      </c>
      <c r="G85">
        <f>IF(ISBLANK(Sheet1!S85)=TRUE,"NULL",Sheet1!S85)</f>
        <v>0</v>
      </c>
      <c r="H85" t="b">
        <f>IF(ISBLANK(Sheet1!T85)=TRUE,"NULL",Sheet1!T85)</f>
        <v>0</v>
      </c>
      <c r="I85" t="b">
        <f>IF(ISBLANK(Sheet1!U85)=TRUE,"NULL",Sheet1!U85)</f>
        <v>0</v>
      </c>
      <c r="J85" t="b">
        <f>IF(ISBLANK(Sheet1!V85)=TRUE,"NULL",Sheet1!V85)</f>
        <v>0</v>
      </c>
      <c r="K85" t="str">
        <f>IF(ISBLANK(Sheet1!W85)=TRUE,"NULL",Sheet1!W85/100)</f>
        <v>NULL</v>
      </c>
      <c r="L85">
        <f>IF(ISBLANK(Sheet1!X85)=TRUE,"NULL",Sheet1!X85/100)</f>
        <v>0.28000000000000003</v>
      </c>
      <c r="M85" t="str">
        <f>IF(ISBLANK(Sheet1!Y85)=TRUE,"NULL",Sheet1!Y85/100)</f>
        <v>NULL</v>
      </c>
      <c r="N85">
        <f>IF(ISBLANK(Sheet1!Z85)=TRUE,"NULL",Sheet1!Z85)</f>
        <v>2.0683733489999998</v>
      </c>
      <c r="O85">
        <f t="shared" si="1"/>
        <v>0.8</v>
      </c>
    </row>
    <row r="86" spans="1:15" x14ac:dyDescent="0.35">
      <c r="A86" t="s">
        <v>548</v>
      </c>
      <c r="B86" t="s">
        <v>551</v>
      </c>
      <c r="C86" t="s">
        <v>552</v>
      </c>
      <c r="D86">
        <f>IF(ISBLANK(Sheet1!P86)=TRUE,"NULL",Sheet1!P86)</f>
        <v>5.66</v>
      </c>
      <c r="E86">
        <f>IF(ISBLANK(Sheet1!Q86)=TRUE,"NULL",Sheet1!Q86/100)</f>
        <v>0.5</v>
      </c>
      <c r="F86" t="b">
        <f>IF(ISBLANK(Sheet1!R86)=TRUE,"NULL",Sheet1!R86)</f>
        <v>0</v>
      </c>
      <c r="G86">
        <f>IF(ISBLANK(Sheet1!S86)=TRUE,"NULL",Sheet1!S86)</f>
        <v>0</v>
      </c>
      <c r="H86" t="b">
        <f>IF(ISBLANK(Sheet1!T86)=TRUE,"NULL",Sheet1!T86)</f>
        <v>0</v>
      </c>
      <c r="I86" t="b">
        <f>IF(ISBLANK(Sheet1!U86)=TRUE,"NULL",Sheet1!U86)</f>
        <v>0</v>
      </c>
      <c r="J86" t="b">
        <f>IF(ISBLANK(Sheet1!V86)=TRUE,"NULL",Sheet1!V86)</f>
        <v>0</v>
      </c>
      <c r="K86">
        <f>IF(ISBLANK(Sheet1!W86)=TRUE,"NULL",Sheet1!W86/100)</f>
        <v>0.72724999999999995</v>
      </c>
      <c r="L86">
        <f>IF(ISBLANK(Sheet1!X86)=TRUE,"NULL",Sheet1!X86/100)</f>
        <v>0.34</v>
      </c>
      <c r="M86">
        <f>IF(ISBLANK(Sheet1!Y86)=TRUE,"NULL",Sheet1!Y86/100)</f>
        <v>0.35</v>
      </c>
      <c r="N86">
        <f>IF(ISBLANK(Sheet1!Z86)=TRUE,"NULL",Sheet1!Z86)</f>
        <v>1.888336579</v>
      </c>
      <c r="O86">
        <f t="shared" si="1"/>
        <v>0.5</v>
      </c>
    </row>
    <row r="87" spans="1:15" x14ac:dyDescent="0.35">
      <c r="A87" t="s">
        <v>555</v>
      </c>
      <c r="B87" t="s">
        <v>556</v>
      </c>
      <c r="C87" t="s">
        <v>557</v>
      </c>
      <c r="D87">
        <f>IF(ISBLANK(Sheet1!P87)=TRUE,"NULL",Sheet1!P87)</f>
        <v>4.6900000000000004</v>
      </c>
      <c r="E87">
        <f>IF(ISBLANK(Sheet1!Q87)=TRUE,"NULL",Sheet1!Q87/100)</f>
        <v>0.57999999999999996</v>
      </c>
      <c r="F87" t="b">
        <f>IF(ISBLANK(Sheet1!R87)=TRUE,"NULL",Sheet1!R87)</f>
        <v>0</v>
      </c>
      <c r="G87">
        <f>IF(ISBLANK(Sheet1!S87)=TRUE,"NULL",Sheet1!S87)</f>
        <v>0</v>
      </c>
      <c r="H87" t="b">
        <f>IF(ISBLANK(Sheet1!T87)=TRUE,"NULL",Sheet1!T87)</f>
        <v>0</v>
      </c>
      <c r="I87" t="b">
        <f>IF(ISBLANK(Sheet1!U87)=TRUE,"NULL",Sheet1!U87)</f>
        <v>0</v>
      </c>
      <c r="J87" t="b">
        <f>IF(ISBLANK(Sheet1!V87)=TRUE,"NULL",Sheet1!V87)</f>
        <v>0</v>
      </c>
      <c r="K87" t="str">
        <f>IF(ISBLANK(Sheet1!W87)=TRUE,"NULL",Sheet1!W87/100)</f>
        <v>NULL</v>
      </c>
      <c r="L87">
        <f>IF(ISBLANK(Sheet1!X87)=TRUE,"NULL",Sheet1!X87/100)</f>
        <v>0.53</v>
      </c>
      <c r="M87">
        <f>IF(ISBLANK(Sheet1!Y87)=TRUE,"NULL",Sheet1!Y87/100)</f>
        <v>0.87</v>
      </c>
      <c r="N87">
        <f>IF(ISBLANK(Sheet1!Z87)=TRUE,"NULL",Sheet1!Z87)</f>
        <v>2.0714691539999999</v>
      </c>
      <c r="O87">
        <f t="shared" si="1"/>
        <v>0.42000000000000004</v>
      </c>
    </row>
    <row r="88" spans="1:15" x14ac:dyDescent="0.35">
      <c r="A88" t="s">
        <v>560</v>
      </c>
      <c r="B88" t="s">
        <v>562</v>
      </c>
      <c r="C88" t="s">
        <v>563</v>
      </c>
      <c r="D88">
        <f>IF(ISBLANK(Sheet1!P88)=TRUE,"NULL",Sheet1!P88)</f>
        <v>4.29</v>
      </c>
      <c r="E88">
        <f>IF(ISBLANK(Sheet1!Q88)=TRUE,"NULL",Sheet1!Q88/100)</f>
        <v>0.93</v>
      </c>
      <c r="F88" t="b">
        <f>IF(ISBLANK(Sheet1!R88)=TRUE,"NULL",Sheet1!R88)</f>
        <v>1</v>
      </c>
      <c r="G88">
        <f>IF(ISBLANK(Sheet1!S88)=TRUE,"NULL",Sheet1!S88)</f>
        <v>2.782</v>
      </c>
      <c r="H88" t="b">
        <f>IF(ISBLANK(Sheet1!T88)=TRUE,"NULL",Sheet1!T88)</f>
        <v>0</v>
      </c>
      <c r="I88" t="b">
        <f>IF(ISBLANK(Sheet1!U88)=TRUE,"NULL",Sheet1!U88)</f>
        <v>1</v>
      </c>
      <c r="J88" t="b">
        <f>IF(ISBLANK(Sheet1!V88)=TRUE,"NULL",Sheet1!V88)</f>
        <v>0</v>
      </c>
      <c r="K88">
        <f>IF(ISBLANK(Sheet1!W88)=TRUE,"NULL",Sheet1!W88/100)</f>
        <v>0.56700000000000006</v>
      </c>
      <c r="L88">
        <f>IF(ISBLANK(Sheet1!X88)=TRUE,"NULL",Sheet1!X88/100)</f>
        <v>0.78</v>
      </c>
      <c r="M88">
        <f>IF(ISBLANK(Sheet1!Y88)=TRUE,"NULL",Sheet1!Y88/100)</f>
        <v>0.73</v>
      </c>
      <c r="N88">
        <f>IF(ISBLANK(Sheet1!Z88)=TRUE,"NULL",Sheet1!Z88)</f>
        <v>1.4561015740000001</v>
      </c>
      <c r="O88">
        <f t="shared" si="1"/>
        <v>6.9999999999999951E-2</v>
      </c>
    </row>
    <row r="89" spans="1:15" x14ac:dyDescent="0.35">
      <c r="A89" t="s">
        <v>566</v>
      </c>
      <c r="B89" t="s">
        <v>568</v>
      </c>
      <c r="C89" t="s">
        <v>569</v>
      </c>
      <c r="D89">
        <f>IF(ISBLANK(Sheet1!P89)=TRUE,"NULL",Sheet1!P89)</f>
        <v>5.29</v>
      </c>
      <c r="E89">
        <f>IF(ISBLANK(Sheet1!Q89)=TRUE,"NULL",Sheet1!Q89/100)</f>
        <v>0.8</v>
      </c>
      <c r="F89" t="b">
        <f>IF(ISBLANK(Sheet1!R89)=TRUE,"NULL",Sheet1!R89)</f>
        <v>0</v>
      </c>
      <c r="G89">
        <f>IF(ISBLANK(Sheet1!S89)=TRUE,"NULL",Sheet1!S89)</f>
        <v>0</v>
      </c>
      <c r="H89" t="b">
        <f>IF(ISBLANK(Sheet1!T89)=TRUE,"NULL",Sheet1!T89)</f>
        <v>0</v>
      </c>
      <c r="I89" t="b">
        <f>IF(ISBLANK(Sheet1!U89)=TRUE,"NULL",Sheet1!U89)</f>
        <v>0</v>
      </c>
      <c r="J89" t="b">
        <f>IF(ISBLANK(Sheet1!V89)=TRUE,"NULL",Sheet1!V89)</f>
        <v>0</v>
      </c>
      <c r="K89">
        <f>IF(ISBLANK(Sheet1!W89)=TRUE,"NULL",Sheet1!W89/100)</f>
        <v>0.52674999999999994</v>
      </c>
      <c r="L89">
        <f>IF(ISBLANK(Sheet1!X89)=TRUE,"NULL",Sheet1!X89/100)</f>
        <v>0.43</v>
      </c>
      <c r="M89">
        <f>IF(ISBLANK(Sheet1!Y89)=TRUE,"NULL",Sheet1!Y89/100)</f>
        <v>0.56000000000000005</v>
      </c>
      <c r="N89">
        <f>IF(ISBLANK(Sheet1!Z89)=TRUE,"NULL",Sheet1!Z89)</f>
        <v>1.7988790290000001</v>
      </c>
      <c r="O89">
        <f t="shared" si="1"/>
        <v>0.19999999999999996</v>
      </c>
    </row>
    <row r="90" spans="1:15" x14ac:dyDescent="0.35">
      <c r="A90" t="s">
        <v>572</v>
      </c>
      <c r="B90" t="s">
        <v>573</v>
      </c>
      <c r="C90" t="s">
        <v>574</v>
      </c>
      <c r="D90" t="str">
        <f>IF(ISBLANK(Sheet1!P90)=TRUE,"NULL",Sheet1!P90)</f>
        <v>NULL</v>
      </c>
      <c r="E90" t="str">
        <f>IF(ISBLANK(Sheet1!Q90)=TRUE,"NULL",Sheet1!Q90/100)</f>
        <v>NULL</v>
      </c>
      <c r="F90" t="b">
        <f>IF(ISBLANK(Sheet1!R90)=TRUE,"NULL",Sheet1!R90)</f>
        <v>0</v>
      </c>
      <c r="G90" t="str">
        <f>IF(ISBLANK(Sheet1!S90)=TRUE,"NULL",Sheet1!S90)</f>
        <v>NULL</v>
      </c>
      <c r="H90" t="b">
        <f>IF(ISBLANK(Sheet1!T90)=TRUE,"NULL",Sheet1!T90)</f>
        <v>1</v>
      </c>
      <c r="I90" t="b">
        <f>IF(ISBLANK(Sheet1!U90)=TRUE,"NULL",Sheet1!U90)</f>
        <v>0</v>
      </c>
      <c r="J90" t="b">
        <f>IF(ISBLANK(Sheet1!V90)=TRUE,"NULL",Sheet1!V90)</f>
        <v>0</v>
      </c>
      <c r="K90">
        <f>IF(ISBLANK(Sheet1!W90)=TRUE,"NULL",Sheet1!W90/100)</f>
        <v>0.66775000000000007</v>
      </c>
      <c r="L90" t="str">
        <f>IF(ISBLANK(Sheet1!X90)=TRUE,"NULL",Sheet1!X90/100)</f>
        <v>NULL</v>
      </c>
      <c r="M90" t="str">
        <f>IF(ISBLANK(Sheet1!Y90)=TRUE,"NULL",Sheet1!Y90/100)</f>
        <v>NULL</v>
      </c>
      <c r="N90" t="str">
        <f>IF(ISBLANK(Sheet1!Z90)=TRUE,"NULL",Sheet1!Z90)</f>
        <v>NULL</v>
      </c>
      <c r="O90" t="str">
        <f t="shared" si="1"/>
        <v>"Null</v>
      </c>
    </row>
    <row r="91" spans="1:15" x14ac:dyDescent="0.35">
      <c r="A91" t="s">
        <v>577</v>
      </c>
      <c r="B91" t="s">
        <v>579</v>
      </c>
      <c r="C91" t="s">
        <v>580</v>
      </c>
      <c r="D91">
        <f>IF(ISBLANK(Sheet1!P91)=TRUE,"NULL",Sheet1!P91)</f>
        <v>3.7</v>
      </c>
      <c r="E91">
        <f>IF(ISBLANK(Sheet1!Q91)=TRUE,"NULL",Sheet1!Q91/100)</f>
        <v>0.85</v>
      </c>
      <c r="F91" t="b">
        <f>IF(ISBLANK(Sheet1!R91)=TRUE,"NULL",Sheet1!R91)</f>
        <v>1</v>
      </c>
      <c r="G91">
        <f>IF(ISBLANK(Sheet1!S91)=TRUE,"NULL",Sheet1!S91)</f>
        <v>3.028</v>
      </c>
      <c r="H91" t="b">
        <f>IF(ISBLANK(Sheet1!T91)=TRUE,"NULL",Sheet1!T91)</f>
        <v>0</v>
      </c>
      <c r="I91" t="b">
        <f>IF(ISBLANK(Sheet1!U91)=TRUE,"NULL",Sheet1!U91)</f>
        <v>1</v>
      </c>
      <c r="J91" t="b">
        <f>IF(ISBLANK(Sheet1!V91)=TRUE,"NULL",Sheet1!V91)</f>
        <v>0</v>
      </c>
      <c r="K91">
        <f>IF(ISBLANK(Sheet1!W91)=TRUE,"NULL",Sheet1!W91/100)</f>
        <v>0.52825</v>
      </c>
      <c r="L91">
        <f>IF(ISBLANK(Sheet1!X91)=TRUE,"NULL",Sheet1!X91/100)</f>
        <v>0.49</v>
      </c>
      <c r="M91" t="str">
        <f>IF(ISBLANK(Sheet1!Y91)=TRUE,"NULL",Sheet1!Y91/100)</f>
        <v>NULL</v>
      </c>
      <c r="N91">
        <f>IF(ISBLANK(Sheet1!Z91)=TRUE,"NULL",Sheet1!Z91)</f>
        <v>1.890214574</v>
      </c>
      <c r="O91">
        <f t="shared" si="1"/>
        <v>0.15000000000000002</v>
      </c>
    </row>
    <row r="92" spans="1:15" x14ac:dyDescent="0.35">
      <c r="A92" t="s">
        <v>583</v>
      </c>
      <c r="B92" t="s">
        <v>585</v>
      </c>
      <c r="C92" t="s">
        <v>586</v>
      </c>
      <c r="D92" t="str">
        <f>IF(ISBLANK(Sheet1!P92)=TRUE,"NULL",Sheet1!P92)</f>
        <v>NULL</v>
      </c>
      <c r="E92" t="str">
        <f>IF(ISBLANK(Sheet1!Q92)=TRUE,"NULL",Sheet1!Q92/100)</f>
        <v>NULL</v>
      </c>
      <c r="F92" t="b">
        <f>IF(ISBLANK(Sheet1!R92)=TRUE,"NULL",Sheet1!R92)</f>
        <v>0</v>
      </c>
      <c r="G92" t="str">
        <f>IF(ISBLANK(Sheet1!S92)=TRUE,"NULL",Sheet1!S92)</f>
        <v>NULL</v>
      </c>
      <c r="H92" t="b">
        <f>IF(ISBLANK(Sheet1!T92)=TRUE,"NULL",Sheet1!T92)</f>
        <v>0</v>
      </c>
      <c r="I92" t="b">
        <f>IF(ISBLANK(Sheet1!U92)=TRUE,"NULL",Sheet1!U92)</f>
        <v>0</v>
      </c>
      <c r="J92" t="b">
        <f>IF(ISBLANK(Sheet1!V92)=TRUE,"NULL",Sheet1!V92)</f>
        <v>0</v>
      </c>
      <c r="K92" t="str">
        <f>IF(ISBLANK(Sheet1!W92)=TRUE,"NULL",Sheet1!W92/100)</f>
        <v>NULL</v>
      </c>
      <c r="L92" t="str">
        <f>IF(ISBLANK(Sheet1!X92)=TRUE,"NULL",Sheet1!X92/100)</f>
        <v>NULL</v>
      </c>
      <c r="M92" t="str">
        <f>IF(ISBLANK(Sheet1!Y92)=TRUE,"NULL",Sheet1!Y92/100)</f>
        <v>NULL</v>
      </c>
      <c r="N92" t="str">
        <f>IF(ISBLANK(Sheet1!Z92)=TRUE,"NULL",Sheet1!Z92)</f>
        <v>NULL</v>
      </c>
      <c r="O92" t="str">
        <f t="shared" si="1"/>
        <v>"Null</v>
      </c>
    </row>
    <row r="93" spans="1:15" x14ac:dyDescent="0.35">
      <c r="A93" t="s">
        <v>589</v>
      </c>
      <c r="B93" t="s">
        <v>590</v>
      </c>
      <c r="C93" t="s">
        <v>591</v>
      </c>
      <c r="D93">
        <f>IF(ISBLANK(Sheet1!P93)=TRUE,"NULL",Sheet1!P93)</f>
        <v>4.97</v>
      </c>
      <c r="E93">
        <f>IF(ISBLANK(Sheet1!Q93)=TRUE,"NULL",Sheet1!Q93/100)</f>
        <v>0.89</v>
      </c>
      <c r="F93" t="b">
        <f>IF(ISBLANK(Sheet1!R93)=TRUE,"NULL",Sheet1!R93)</f>
        <v>0</v>
      </c>
      <c r="G93" t="str">
        <f>IF(ISBLANK(Sheet1!S93)=TRUE,"NULL",Sheet1!S93)</f>
        <v>NULL</v>
      </c>
      <c r="H93" t="b">
        <f>IF(ISBLANK(Sheet1!T93)=TRUE,"NULL",Sheet1!T93)</f>
        <v>0</v>
      </c>
      <c r="I93" t="b">
        <f>IF(ISBLANK(Sheet1!U93)=TRUE,"NULL",Sheet1!U93)</f>
        <v>0</v>
      </c>
      <c r="J93" t="b">
        <f>IF(ISBLANK(Sheet1!V93)=TRUE,"NULL",Sheet1!V93)</f>
        <v>0</v>
      </c>
      <c r="K93">
        <f>IF(ISBLANK(Sheet1!W93)=TRUE,"NULL",Sheet1!W93/100)</f>
        <v>0.65900000000000003</v>
      </c>
      <c r="L93">
        <f>IF(ISBLANK(Sheet1!X93)=TRUE,"NULL",Sheet1!X93/100)</f>
        <v>0.53</v>
      </c>
      <c r="M93" t="str">
        <f>IF(ISBLANK(Sheet1!Y93)=TRUE,"NULL",Sheet1!Y93/100)</f>
        <v>NULL</v>
      </c>
      <c r="N93" t="str">
        <f>IF(ISBLANK(Sheet1!Z93)=TRUE,"NULL",Sheet1!Z93)</f>
        <v>NULL</v>
      </c>
      <c r="O93">
        <f t="shared" si="1"/>
        <v>0.10999999999999999</v>
      </c>
    </row>
    <row r="94" spans="1:15" x14ac:dyDescent="0.35">
      <c r="A94" t="s">
        <v>594</v>
      </c>
      <c r="B94" t="s">
        <v>595</v>
      </c>
      <c r="C94" t="s">
        <v>596</v>
      </c>
      <c r="D94" t="str">
        <f>IF(ISBLANK(Sheet1!P94)=TRUE,"NULL",Sheet1!P94)</f>
        <v>NULL</v>
      </c>
      <c r="E94" t="str">
        <f>IF(ISBLANK(Sheet1!Q94)=TRUE,"NULL",Sheet1!Q94/100)</f>
        <v>NULL</v>
      </c>
      <c r="F94" t="b">
        <f>IF(ISBLANK(Sheet1!R94)=TRUE,"NULL",Sheet1!R94)</f>
        <v>0</v>
      </c>
      <c r="G94" t="str">
        <f>IF(ISBLANK(Sheet1!S94)=TRUE,"NULL",Sheet1!S94)</f>
        <v>NULL</v>
      </c>
      <c r="H94" t="b">
        <f>IF(ISBLANK(Sheet1!T94)=TRUE,"NULL",Sheet1!T94)</f>
        <v>0</v>
      </c>
      <c r="I94" t="b">
        <f>IF(ISBLANK(Sheet1!U94)=TRUE,"NULL",Sheet1!U94)</f>
        <v>0</v>
      </c>
      <c r="J94" t="b">
        <f>IF(ISBLANK(Sheet1!V94)=TRUE,"NULL",Sheet1!V94)</f>
        <v>0</v>
      </c>
      <c r="K94" t="str">
        <f>IF(ISBLANK(Sheet1!W94)=TRUE,"NULL",Sheet1!W94/100)</f>
        <v>NULL</v>
      </c>
      <c r="L94" t="str">
        <f>IF(ISBLANK(Sheet1!X94)=TRUE,"NULL",Sheet1!X94/100)</f>
        <v>NULL</v>
      </c>
      <c r="M94" t="str">
        <f>IF(ISBLANK(Sheet1!Y94)=TRUE,"NULL",Sheet1!Y94/100)</f>
        <v>NULL</v>
      </c>
      <c r="N94" t="str">
        <f>IF(ISBLANK(Sheet1!Z94)=TRUE,"NULL",Sheet1!Z94)</f>
        <v>NULL</v>
      </c>
      <c r="O94" t="str">
        <f t="shared" si="1"/>
        <v>"Null</v>
      </c>
    </row>
    <row r="95" spans="1:15" x14ac:dyDescent="0.35">
      <c r="A95" t="s">
        <v>599</v>
      </c>
      <c r="B95" t="s">
        <v>601</v>
      </c>
      <c r="C95" t="s">
        <v>602</v>
      </c>
      <c r="D95" t="str">
        <f>IF(ISBLANK(Sheet1!P95)=TRUE,"NULL",Sheet1!P95)</f>
        <v>NULL</v>
      </c>
      <c r="E95" t="str">
        <f>IF(ISBLANK(Sheet1!Q95)=TRUE,"NULL",Sheet1!Q95/100)</f>
        <v>NULL</v>
      </c>
      <c r="F95" t="b">
        <f>IF(ISBLANK(Sheet1!R95)=TRUE,"NULL",Sheet1!R95)</f>
        <v>0</v>
      </c>
      <c r="G95" t="str">
        <f>IF(ISBLANK(Sheet1!S95)=TRUE,"NULL",Sheet1!S95)</f>
        <v>NULL</v>
      </c>
      <c r="H95" t="b">
        <f>IF(ISBLANK(Sheet1!T95)=TRUE,"NULL",Sheet1!T95)</f>
        <v>0</v>
      </c>
      <c r="I95" t="b">
        <f>IF(ISBLANK(Sheet1!U95)=TRUE,"NULL",Sheet1!U95)</f>
        <v>0</v>
      </c>
      <c r="J95" t="b">
        <f>IF(ISBLANK(Sheet1!V95)=TRUE,"NULL",Sheet1!V95)</f>
        <v>0</v>
      </c>
      <c r="K95">
        <f>IF(ISBLANK(Sheet1!W95)=TRUE,"NULL",Sheet1!W95/100)</f>
        <v>0.70299999999999996</v>
      </c>
      <c r="L95" t="str">
        <f>IF(ISBLANK(Sheet1!X95)=TRUE,"NULL",Sheet1!X95/100)</f>
        <v>NULL</v>
      </c>
      <c r="M95" t="str">
        <f>IF(ISBLANK(Sheet1!Y95)=TRUE,"NULL",Sheet1!Y95/100)</f>
        <v>NULL</v>
      </c>
      <c r="N95" t="str">
        <f>IF(ISBLANK(Sheet1!Z95)=TRUE,"NULL",Sheet1!Z95)</f>
        <v>NULL</v>
      </c>
      <c r="O95" t="str">
        <f t="shared" si="1"/>
        <v>"Null</v>
      </c>
    </row>
    <row r="96" spans="1:15" x14ac:dyDescent="0.35">
      <c r="A96" t="s">
        <v>605</v>
      </c>
      <c r="B96" t="s">
        <v>607</v>
      </c>
      <c r="C96" t="s">
        <v>608</v>
      </c>
      <c r="D96">
        <f>IF(ISBLANK(Sheet1!P96)=TRUE,"NULL",Sheet1!P96)</f>
        <v>5.38</v>
      </c>
      <c r="E96">
        <f>IF(ISBLANK(Sheet1!Q96)=TRUE,"NULL",Sheet1!Q96/100)</f>
        <v>0.46</v>
      </c>
      <c r="F96" t="b">
        <f>IF(ISBLANK(Sheet1!R96)=TRUE,"NULL",Sheet1!R96)</f>
        <v>0</v>
      </c>
      <c r="G96">
        <f>IF(ISBLANK(Sheet1!S96)=TRUE,"NULL",Sheet1!S96)</f>
        <v>0</v>
      </c>
      <c r="H96" t="b">
        <f>IF(ISBLANK(Sheet1!T96)=TRUE,"NULL",Sheet1!T96)</f>
        <v>0</v>
      </c>
      <c r="I96" t="b">
        <f>IF(ISBLANK(Sheet1!U96)=TRUE,"NULL",Sheet1!U96)</f>
        <v>0</v>
      </c>
      <c r="J96" t="b">
        <f>IF(ISBLANK(Sheet1!V96)=TRUE,"NULL",Sheet1!V96)</f>
        <v>0</v>
      </c>
      <c r="K96">
        <f>IF(ISBLANK(Sheet1!W96)=TRUE,"NULL",Sheet1!W96/100)</f>
        <v>0.74750000000000005</v>
      </c>
      <c r="L96">
        <f>IF(ISBLANK(Sheet1!X96)=TRUE,"NULL",Sheet1!X96/100)</f>
        <v>0.23</v>
      </c>
      <c r="M96">
        <f>IF(ISBLANK(Sheet1!Y96)=TRUE,"NULL",Sheet1!Y96/100)</f>
        <v>0.64</v>
      </c>
      <c r="N96">
        <f>IF(ISBLANK(Sheet1!Z96)=TRUE,"NULL",Sheet1!Z96)</f>
        <v>2.1303234070000001</v>
      </c>
      <c r="O96">
        <f t="shared" si="1"/>
        <v>0.54</v>
      </c>
    </row>
    <row r="97" spans="1:15" x14ac:dyDescent="0.35">
      <c r="A97" t="s">
        <v>611</v>
      </c>
      <c r="B97" t="s">
        <v>614</v>
      </c>
      <c r="C97" t="s">
        <v>615</v>
      </c>
      <c r="D97" t="str">
        <f>IF(ISBLANK(Sheet1!P97)=TRUE,"NULL",Sheet1!P97)</f>
        <v>NULL</v>
      </c>
      <c r="E97" t="str">
        <f>IF(ISBLANK(Sheet1!Q97)=TRUE,"NULL",Sheet1!Q97/100)</f>
        <v>NULL</v>
      </c>
      <c r="F97" t="b">
        <f>IF(ISBLANK(Sheet1!R97)=TRUE,"NULL",Sheet1!R97)</f>
        <v>0</v>
      </c>
      <c r="G97" t="str">
        <f>IF(ISBLANK(Sheet1!S97)=TRUE,"NULL",Sheet1!S97)</f>
        <v>NULL</v>
      </c>
      <c r="H97" t="b">
        <f>IF(ISBLANK(Sheet1!T97)=TRUE,"NULL",Sheet1!T97)</f>
        <v>0</v>
      </c>
      <c r="I97" t="b">
        <f>IF(ISBLANK(Sheet1!U97)=TRUE,"NULL",Sheet1!U97)</f>
        <v>0</v>
      </c>
      <c r="J97" t="b">
        <f>IF(ISBLANK(Sheet1!V97)=TRUE,"NULL",Sheet1!V97)</f>
        <v>0</v>
      </c>
      <c r="K97">
        <f>IF(ISBLANK(Sheet1!W97)=TRUE,"NULL",Sheet1!W97/100)</f>
        <v>0.70650000000000002</v>
      </c>
      <c r="L97" t="str">
        <f>IF(ISBLANK(Sheet1!X97)=TRUE,"NULL",Sheet1!X97/100)</f>
        <v>NULL</v>
      </c>
      <c r="M97" t="str">
        <f>IF(ISBLANK(Sheet1!Y97)=TRUE,"NULL",Sheet1!Y97/100)</f>
        <v>NULL</v>
      </c>
      <c r="N97" t="str">
        <f>IF(ISBLANK(Sheet1!Z97)=TRUE,"NULL",Sheet1!Z97)</f>
        <v>NULL</v>
      </c>
      <c r="O97" t="str">
        <f t="shared" si="1"/>
        <v>"Null</v>
      </c>
    </row>
    <row r="98" spans="1:15" x14ac:dyDescent="0.35">
      <c r="A98" t="s">
        <v>618</v>
      </c>
      <c r="B98" t="s">
        <v>620</v>
      </c>
      <c r="C98" t="s">
        <v>621</v>
      </c>
      <c r="D98" t="str">
        <f>IF(ISBLANK(Sheet1!P98)=TRUE,"NULL",Sheet1!P98)</f>
        <v>NULL</v>
      </c>
      <c r="E98">
        <f>IF(ISBLANK(Sheet1!Q98)=TRUE,"NULL",Sheet1!Q98/100)</f>
        <v>0.3</v>
      </c>
      <c r="F98" t="b">
        <f>IF(ISBLANK(Sheet1!R98)=TRUE,"NULL",Sheet1!R98)</f>
        <v>0</v>
      </c>
      <c r="G98">
        <f>IF(ISBLANK(Sheet1!S98)=TRUE,"NULL",Sheet1!S98)</f>
        <v>0</v>
      </c>
      <c r="H98" t="b">
        <f>IF(ISBLANK(Sheet1!T98)=TRUE,"NULL",Sheet1!T98)</f>
        <v>0</v>
      </c>
      <c r="I98" t="b">
        <f>IF(ISBLANK(Sheet1!U98)=TRUE,"NULL",Sheet1!U98)</f>
        <v>0</v>
      </c>
      <c r="J98" t="b">
        <f>IF(ISBLANK(Sheet1!V98)=TRUE,"NULL",Sheet1!V98)</f>
        <v>0</v>
      </c>
      <c r="K98" t="str">
        <f>IF(ISBLANK(Sheet1!W98)=TRUE,"NULL",Sheet1!W98/100)</f>
        <v>NULL</v>
      </c>
      <c r="L98">
        <f>IF(ISBLANK(Sheet1!X98)=TRUE,"NULL",Sheet1!X98/100)</f>
        <v>0.26</v>
      </c>
      <c r="M98" t="str">
        <f>IF(ISBLANK(Sheet1!Y98)=TRUE,"NULL",Sheet1!Y98/100)</f>
        <v>NULL</v>
      </c>
      <c r="N98">
        <f>IF(ISBLANK(Sheet1!Z98)=TRUE,"NULL",Sheet1!Z98)</f>
        <v>2.3590083630000001</v>
      </c>
      <c r="O98">
        <f t="shared" si="1"/>
        <v>0.7</v>
      </c>
    </row>
    <row r="99" spans="1:15" x14ac:dyDescent="0.35">
      <c r="A99" t="s">
        <v>624</v>
      </c>
      <c r="B99" t="s">
        <v>626</v>
      </c>
      <c r="C99" t="s">
        <v>627</v>
      </c>
      <c r="D99">
        <f>IF(ISBLANK(Sheet1!P99)=TRUE,"NULL",Sheet1!P99)</f>
        <v>7.69</v>
      </c>
      <c r="E99">
        <f>IF(ISBLANK(Sheet1!Q99)=TRUE,"NULL",Sheet1!Q99/100)</f>
        <v>0.43</v>
      </c>
      <c r="F99" t="b">
        <f>IF(ISBLANK(Sheet1!R99)=TRUE,"NULL",Sheet1!R99)</f>
        <v>0</v>
      </c>
      <c r="G99">
        <f>IF(ISBLANK(Sheet1!S99)=TRUE,"NULL",Sheet1!S99)</f>
        <v>0</v>
      </c>
      <c r="H99" t="b">
        <f>IF(ISBLANK(Sheet1!T99)=TRUE,"NULL",Sheet1!T99)</f>
        <v>0</v>
      </c>
      <c r="I99" t="b">
        <f>IF(ISBLANK(Sheet1!U99)=TRUE,"NULL",Sheet1!U99)</f>
        <v>0</v>
      </c>
      <c r="J99" t="b">
        <f>IF(ISBLANK(Sheet1!V99)=TRUE,"NULL",Sheet1!V99)</f>
        <v>0</v>
      </c>
      <c r="K99" t="str">
        <f>IF(ISBLANK(Sheet1!W99)=TRUE,"NULL",Sheet1!W99/100)</f>
        <v>NULL</v>
      </c>
      <c r="L99">
        <f>IF(ISBLANK(Sheet1!X99)=TRUE,"NULL",Sheet1!X99/100)</f>
        <v>0.22</v>
      </c>
      <c r="M99" t="str">
        <f>IF(ISBLANK(Sheet1!Y99)=TRUE,"NULL",Sheet1!Y99/100)</f>
        <v>NULL</v>
      </c>
      <c r="N99">
        <f>IF(ISBLANK(Sheet1!Z99)=TRUE,"NULL",Sheet1!Z99)</f>
        <v>2.0445377630000001</v>
      </c>
      <c r="O99">
        <f t="shared" si="1"/>
        <v>0.57000000000000006</v>
      </c>
    </row>
    <row r="100" spans="1:15" x14ac:dyDescent="0.35">
      <c r="A100" t="s">
        <v>630</v>
      </c>
      <c r="B100" t="s">
        <v>632</v>
      </c>
      <c r="C100" t="s">
        <v>633</v>
      </c>
      <c r="D100" t="str">
        <f>IF(ISBLANK(Sheet1!P100)=TRUE,"NULL",Sheet1!P100)</f>
        <v>NULL</v>
      </c>
      <c r="E100">
        <f>IF(ISBLANK(Sheet1!Q100)=TRUE,"NULL",Sheet1!Q100/100)</f>
        <v>0.73</v>
      </c>
      <c r="F100" t="b">
        <f>IF(ISBLANK(Sheet1!R100)=TRUE,"NULL",Sheet1!R100)</f>
        <v>0</v>
      </c>
      <c r="G100">
        <f>IF(ISBLANK(Sheet1!S100)=TRUE,"NULL",Sheet1!S100)</f>
        <v>0</v>
      </c>
      <c r="H100" t="b">
        <f>IF(ISBLANK(Sheet1!T100)=TRUE,"NULL",Sheet1!T100)</f>
        <v>0</v>
      </c>
      <c r="I100" t="b">
        <f>IF(ISBLANK(Sheet1!U100)=TRUE,"NULL",Sheet1!U100)</f>
        <v>0</v>
      </c>
      <c r="J100" t="b">
        <f>IF(ISBLANK(Sheet1!V100)=TRUE,"NULL",Sheet1!V100)</f>
        <v>0</v>
      </c>
      <c r="K100" t="str">
        <f>IF(ISBLANK(Sheet1!W100)=TRUE,"NULL",Sheet1!W100/100)</f>
        <v>NULL</v>
      </c>
      <c r="L100">
        <f>IF(ISBLANK(Sheet1!X100)=TRUE,"NULL",Sheet1!X100/100)</f>
        <v>0.4</v>
      </c>
      <c r="M100" t="str">
        <f>IF(ISBLANK(Sheet1!Y100)=TRUE,"NULL",Sheet1!Y100/100)</f>
        <v>NULL</v>
      </c>
      <c r="N100">
        <f>IF(ISBLANK(Sheet1!Z100)=TRUE,"NULL",Sheet1!Z100)</f>
        <v>2.1341154879999999</v>
      </c>
      <c r="O100">
        <f t="shared" si="1"/>
        <v>0.27</v>
      </c>
    </row>
    <row r="101" spans="1:15" x14ac:dyDescent="0.35">
      <c r="A101" t="s">
        <v>636</v>
      </c>
      <c r="B101" t="s">
        <v>638</v>
      </c>
      <c r="C101" t="s">
        <v>639</v>
      </c>
      <c r="D101">
        <f>IF(ISBLANK(Sheet1!P101)=TRUE,"NULL",Sheet1!P101)</f>
        <v>8.25</v>
      </c>
      <c r="E101">
        <f>IF(ISBLANK(Sheet1!Q101)=TRUE,"NULL",Sheet1!Q101/100)</f>
        <v>0.3</v>
      </c>
      <c r="F101" t="b">
        <f>IF(ISBLANK(Sheet1!R101)=TRUE,"NULL",Sheet1!R101)</f>
        <v>0</v>
      </c>
      <c r="G101">
        <f>IF(ISBLANK(Sheet1!S101)=TRUE,"NULL",Sheet1!S101)</f>
        <v>0</v>
      </c>
      <c r="H101" t="b">
        <f>IF(ISBLANK(Sheet1!T101)=TRUE,"NULL",Sheet1!T101)</f>
        <v>1</v>
      </c>
      <c r="I101" t="b">
        <f>IF(ISBLANK(Sheet1!U101)=TRUE,"NULL",Sheet1!U101)</f>
        <v>0</v>
      </c>
      <c r="J101" t="b">
        <f>IF(ISBLANK(Sheet1!V101)=TRUE,"NULL",Sheet1!V101)</f>
        <v>1</v>
      </c>
      <c r="K101" t="str">
        <f>IF(ISBLANK(Sheet1!W101)=TRUE,"NULL",Sheet1!W101/100)</f>
        <v>NULL</v>
      </c>
      <c r="L101">
        <f>IF(ISBLANK(Sheet1!X101)=TRUE,"NULL",Sheet1!X101/100)</f>
        <v>0.17</v>
      </c>
      <c r="M101" t="str">
        <f>IF(ISBLANK(Sheet1!Y101)=TRUE,"NULL",Sheet1!Y101/100)</f>
        <v>NULL</v>
      </c>
      <c r="N101">
        <f>IF(ISBLANK(Sheet1!Z101)=TRUE,"NULL",Sheet1!Z101)</f>
        <v>2.3946578650000001</v>
      </c>
      <c r="O101">
        <f t="shared" si="1"/>
        <v>0.7</v>
      </c>
    </row>
    <row r="102" spans="1:15" x14ac:dyDescent="0.35">
      <c r="A102" t="s">
        <v>642</v>
      </c>
      <c r="B102" t="s">
        <v>644</v>
      </c>
      <c r="C102" t="s">
        <v>645</v>
      </c>
      <c r="D102" t="str">
        <f>IF(ISBLANK(Sheet1!P102)=TRUE,"NULL",Sheet1!P102)</f>
        <v>NULL</v>
      </c>
      <c r="E102" t="str">
        <f>IF(ISBLANK(Sheet1!Q102)=TRUE,"NULL",Sheet1!Q102/100)</f>
        <v>NULL</v>
      </c>
      <c r="F102" t="b">
        <f>IF(ISBLANK(Sheet1!R102)=TRUE,"NULL",Sheet1!R102)</f>
        <v>0</v>
      </c>
      <c r="G102" t="str">
        <f>IF(ISBLANK(Sheet1!S102)=TRUE,"NULL",Sheet1!S102)</f>
        <v>NULL</v>
      </c>
      <c r="H102" t="b">
        <f>IF(ISBLANK(Sheet1!T102)=TRUE,"NULL",Sheet1!T102)</f>
        <v>0</v>
      </c>
      <c r="I102" t="b">
        <f>IF(ISBLANK(Sheet1!U102)=TRUE,"NULL",Sheet1!U102)</f>
        <v>0</v>
      </c>
      <c r="J102" t="b">
        <f>IF(ISBLANK(Sheet1!V102)=TRUE,"NULL",Sheet1!V102)</f>
        <v>0</v>
      </c>
      <c r="K102" t="str">
        <f>IF(ISBLANK(Sheet1!W102)=TRUE,"NULL",Sheet1!W102/100)</f>
        <v>NULL</v>
      </c>
      <c r="L102" t="str">
        <f>IF(ISBLANK(Sheet1!X102)=TRUE,"NULL",Sheet1!X102/100)</f>
        <v>NULL</v>
      </c>
      <c r="M102" t="str">
        <f>IF(ISBLANK(Sheet1!Y102)=TRUE,"NULL",Sheet1!Y102/100)</f>
        <v>NULL</v>
      </c>
      <c r="N102" t="str">
        <f>IF(ISBLANK(Sheet1!Z102)=TRUE,"NULL",Sheet1!Z102)</f>
        <v>NULL</v>
      </c>
      <c r="O102" t="str">
        <f t="shared" si="1"/>
        <v>"Null</v>
      </c>
    </row>
    <row r="103" spans="1:15" x14ac:dyDescent="0.35">
      <c r="A103" t="s">
        <v>648</v>
      </c>
      <c r="B103" t="s">
        <v>651</v>
      </c>
      <c r="C103" t="s">
        <v>652</v>
      </c>
      <c r="D103" t="str">
        <f>IF(ISBLANK(Sheet1!P103)=TRUE,"NULL",Sheet1!P103)</f>
        <v>NULL</v>
      </c>
      <c r="E103" t="str">
        <f>IF(ISBLANK(Sheet1!Q103)=TRUE,"NULL",Sheet1!Q103/100)</f>
        <v>NULL</v>
      </c>
      <c r="F103" t="b">
        <f>IF(ISBLANK(Sheet1!R103)=TRUE,"NULL",Sheet1!R103)</f>
        <v>0</v>
      </c>
      <c r="G103" t="str">
        <f>IF(ISBLANK(Sheet1!S103)=TRUE,"NULL",Sheet1!S103)</f>
        <v>NULL</v>
      </c>
      <c r="H103" t="b">
        <f>IF(ISBLANK(Sheet1!T103)=TRUE,"NULL",Sheet1!T103)</f>
        <v>0</v>
      </c>
      <c r="I103" t="b">
        <f>IF(ISBLANK(Sheet1!U103)=TRUE,"NULL",Sheet1!U103)</f>
        <v>0</v>
      </c>
      <c r="J103" t="b">
        <f>IF(ISBLANK(Sheet1!V103)=TRUE,"NULL",Sheet1!V103)</f>
        <v>0</v>
      </c>
      <c r="K103" t="str">
        <f>IF(ISBLANK(Sheet1!W103)=TRUE,"NULL",Sheet1!W103/100)</f>
        <v>NULL</v>
      </c>
      <c r="L103" t="str">
        <f>IF(ISBLANK(Sheet1!X103)=TRUE,"NULL",Sheet1!X103/100)</f>
        <v>NULL</v>
      </c>
      <c r="M103" t="str">
        <f>IF(ISBLANK(Sheet1!Y103)=TRUE,"NULL",Sheet1!Y103/100)</f>
        <v>NULL</v>
      </c>
      <c r="N103" t="str">
        <f>IF(ISBLANK(Sheet1!Z103)=TRUE,"NULL",Sheet1!Z103)</f>
        <v>NULL</v>
      </c>
      <c r="O103" t="str">
        <f t="shared" si="1"/>
        <v>"Null</v>
      </c>
    </row>
    <row r="104" spans="1:15" x14ac:dyDescent="0.35">
      <c r="A104" t="s">
        <v>655</v>
      </c>
      <c r="B104" t="s">
        <v>657</v>
      </c>
      <c r="C104" t="s">
        <v>658</v>
      </c>
      <c r="D104">
        <f>IF(ISBLANK(Sheet1!P104)=TRUE,"NULL",Sheet1!P104)</f>
        <v>5.6</v>
      </c>
      <c r="E104">
        <f>IF(ISBLANK(Sheet1!Q104)=TRUE,"NULL",Sheet1!Q104/100)</f>
        <v>0.48</v>
      </c>
      <c r="F104" t="b">
        <f>IF(ISBLANK(Sheet1!R104)=TRUE,"NULL",Sheet1!R104)</f>
        <v>0</v>
      </c>
      <c r="G104">
        <f>IF(ISBLANK(Sheet1!S104)=TRUE,"NULL",Sheet1!S104)</f>
        <v>0</v>
      </c>
      <c r="H104" t="b">
        <f>IF(ISBLANK(Sheet1!T104)=TRUE,"NULL",Sheet1!T104)</f>
        <v>0</v>
      </c>
      <c r="I104" t="b">
        <f>IF(ISBLANK(Sheet1!U104)=TRUE,"NULL",Sheet1!U104)</f>
        <v>0</v>
      </c>
      <c r="J104" t="b">
        <f>IF(ISBLANK(Sheet1!V104)=TRUE,"NULL",Sheet1!V104)</f>
        <v>0</v>
      </c>
      <c r="K104" t="str">
        <f>IF(ISBLANK(Sheet1!W104)=TRUE,"NULL",Sheet1!W104/100)</f>
        <v>NULL</v>
      </c>
      <c r="L104">
        <f>IF(ISBLANK(Sheet1!X104)=TRUE,"NULL",Sheet1!X104/100)</f>
        <v>0.23</v>
      </c>
      <c r="M104">
        <f>IF(ISBLANK(Sheet1!Y104)=TRUE,"NULL",Sheet1!Y104/100)</f>
        <v>0.61</v>
      </c>
      <c r="N104">
        <f>IF(ISBLANK(Sheet1!Z104)=TRUE,"NULL",Sheet1!Z104)</f>
        <v>2.2649747750000002</v>
      </c>
      <c r="O104">
        <f t="shared" si="1"/>
        <v>0.52</v>
      </c>
    </row>
    <row r="105" spans="1:15" x14ac:dyDescent="0.35">
      <c r="A105" t="s">
        <v>661</v>
      </c>
      <c r="B105" t="s">
        <v>665</v>
      </c>
      <c r="C105" t="s">
        <v>666</v>
      </c>
      <c r="D105">
        <f>IF(ISBLANK(Sheet1!P105)=TRUE,"NULL",Sheet1!P105)</f>
        <v>4.93</v>
      </c>
      <c r="E105" t="str">
        <f>IF(ISBLANK(Sheet1!Q105)=TRUE,"NULL",Sheet1!Q105/100)</f>
        <v>NULL</v>
      </c>
      <c r="F105" t="b">
        <f>IF(ISBLANK(Sheet1!R105)=TRUE,"NULL",Sheet1!R105)</f>
        <v>1</v>
      </c>
      <c r="G105" t="str">
        <f>IF(ISBLANK(Sheet1!S105)=TRUE,"NULL",Sheet1!S105)</f>
        <v>NULL</v>
      </c>
      <c r="H105" t="b">
        <f>IF(ISBLANK(Sheet1!T105)=TRUE,"NULL",Sheet1!T105)</f>
        <v>0</v>
      </c>
      <c r="I105" t="b">
        <f>IF(ISBLANK(Sheet1!U105)=TRUE,"NULL",Sheet1!U105)</f>
        <v>0</v>
      </c>
      <c r="J105" t="b">
        <f>IF(ISBLANK(Sheet1!V105)=TRUE,"NULL",Sheet1!V105)</f>
        <v>0</v>
      </c>
      <c r="K105">
        <f>IF(ISBLANK(Sheet1!W105)=TRUE,"NULL",Sheet1!W105/100)</f>
        <v>0.64950000000000008</v>
      </c>
      <c r="L105">
        <f>IF(ISBLANK(Sheet1!X105)=TRUE,"NULL",Sheet1!X105/100)</f>
        <v>0.76</v>
      </c>
      <c r="M105" t="str">
        <f>IF(ISBLANK(Sheet1!Y105)=TRUE,"NULL",Sheet1!Y105/100)</f>
        <v>NULL</v>
      </c>
      <c r="N105" t="str">
        <f>IF(ISBLANK(Sheet1!Z105)=TRUE,"NULL",Sheet1!Z105)</f>
        <v>NULL</v>
      </c>
      <c r="O105" t="str">
        <f t="shared" si="1"/>
        <v>"Null</v>
      </c>
    </row>
    <row r="106" spans="1:15" x14ac:dyDescent="0.35">
      <c r="A106" t="s">
        <v>669</v>
      </c>
      <c r="B106" t="s">
        <v>670</v>
      </c>
      <c r="C106" t="s">
        <v>671</v>
      </c>
      <c r="D106">
        <f>IF(ISBLANK(Sheet1!P106)=TRUE,"NULL",Sheet1!P106)</f>
        <v>4.9400000000000004</v>
      </c>
      <c r="E106">
        <f>IF(ISBLANK(Sheet1!Q106)=TRUE,"NULL",Sheet1!Q106/100)</f>
        <v>0.65</v>
      </c>
      <c r="F106" t="b">
        <f>IF(ISBLANK(Sheet1!R106)=TRUE,"NULL",Sheet1!R106)</f>
        <v>0</v>
      </c>
      <c r="G106">
        <f>IF(ISBLANK(Sheet1!S106)=TRUE,"NULL",Sheet1!S106)</f>
        <v>0</v>
      </c>
      <c r="H106" t="b">
        <f>IF(ISBLANK(Sheet1!T106)=TRUE,"NULL",Sheet1!T106)</f>
        <v>0</v>
      </c>
      <c r="I106" t="b">
        <f>IF(ISBLANK(Sheet1!U106)=TRUE,"NULL",Sheet1!U106)</f>
        <v>1</v>
      </c>
      <c r="J106" t="b">
        <f>IF(ISBLANK(Sheet1!V106)=TRUE,"NULL",Sheet1!V106)</f>
        <v>0</v>
      </c>
      <c r="K106">
        <f>IF(ISBLANK(Sheet1!W106)=TRUE,"NULL",Sheet1!W106/100)</f>
        <v>0.55200000000000005</v>
      </c>
      <c r="L106">
        <f>IF(ISBLANK(Sheet1!X106)=TRUE,"NULL",Sheet1!X106/100)</f>
        <v>0.42</v>
      </c>
      <c r="M106">
        <f>IF(ISBLANK(Sheet1!Y106)=TRUE,"NULL",Sheet1!Y106/100)</f>
        <v>0.44</v>
      </c>
      <c r="N106">
        <f>IF(ISBLANK(Sheet1!Z106)=TRUE,"NULL",Sheet1!Z106)</f>
        <v>1.507697345</v>
      </c>
      <c r="O106">
        <f t="shared" si="1"/>
        <v>0.35</v>
      </c>
    </row>
    <row r="107" spans="1:15" x14ac:dyDescent="0.35">
      <c r="A107" t="s">
        <v>674</v>
      </c>
      <c r="B107" t="s">
        <v>675</v>
      </c>
      <c r="C107" t="s">
        <v>676</v>
      </c>
      <c r="D107">
        <f>IF(ISBLANK(Sheet1!P107)=TRUE,"NULL",Sheet1!P107)</f>
        <v>2.87</v>
      </c>
      <c r="E107">
        <f>IF(ISBLANK(Sheet1!Q107)=TRUE,"NULL",Sheet1!Q107/100)</f>
        <v>0.94</v>
      </c>
      <c r="F107" t="b">
        <f>IF(ISBLANK(Sheet1!R107)=TRUE,"NULL",Sheet1!R107)</f>
        <v>1</v>
      </c>
      <c r="G107">
        <f>IF(ISBLANK(Sheet1!S107)=TRUE,"NULL",Sheet1!S107)</f>
        <v>0.23300000000000001</v>
      </c>
      <c r="H107" t="b">
        <f>IF(ISBLANK(Sheet1!T107)=TRUE,"NULL",Sheet1!T107)</f>
        <v>0</v>
      </c>
      <c r="I107" t="b">
        <f>IF(ISBLANK(Sheet1!U107)=TRUE,"NULL",Sheet1!U107)</f>
        <v>0</v>
      </c>
      <c r="J107" t="b">
        <f>IF(ISBLANK(Sheet1!V107)=TRUE,"NULL",Sheet1!V107)</f>
        <v>0</v>
      </c>
      <c r="K107">
        <f>IF(ISBLANK(Sheet1!W107)=TRUE,"NULL",Sheet1!W107/100)</f>
        <v>0.42450000000000004</v>
      </c>
      <c r="L107">
        <f>IF(ISBLANK(Sheet1!X107)=TRUE,"NULL",Sheet1!X107/100)</f>
        <v>0.72</v>
      </c>
      <c r="M107" t="str">
        <f>IF(ISBLANK(Sheet1!Y107)=TRUE,"NULL",Sheet1!Y107/100)</f>
        <v>NULL</v>
      </c>
      <c r="N107">
        <f>IF(ISBLANK(Sheet1!Z107)=TRUE,"NULL",Sheet1!Z107)</f>
        <v>1.1244745899999999</v>
      </c>
      <c r="O107">
        <f t="shared" si="1"/>
        <v>6.0000000000000053E-2</v>
      </c>
    </row>
    <row r="108" spans="1:15" x14ac:dyDescent="0.35">
      <c r="A108" t="s">
        <v>679</v>
      </c>
      <c r="B108" t="s">
        <v>681</v>
      </c>
      <c r="C108" t="s">
        <v>682</v>
      </c>
      <c r="D108" t="str">
        <f>IF(ISBLANK(Sheet1!P108)=TRUE,"NULL",Sheet1!P108)</f>
        <v>NULL</v>
      </c>
      <c r="E108">
        <f>IF(ISBLANK(Sheet1!Q108)=TRUE,"NULL",Sheet1!Q108/100)</f>
        <v>0.66</v>
      </c>
      <c r="F108" t="b">
        <f>IF(ISBLANK(Sheet1!R108)=TRUE,"NULL",Sheet1!R108)</f>
        <v>1</v>
      </c>
      <c r="G108">
        <f>IF(ISBLANK(Sheet1!S108)=TRUE,"NULL",Sheet1!S108)</f>
        <v>6.3239999999999998</v>
      </c>
      <c r="H108" t="b">
        <f>IF(ISBLANK(Sheet1!T108)=TRUE,"NULL",Sheet1!T108)</f>
        <v>0</v>
      </c>
      <c r="I108" t="b">
        <f>IF(ISBLANK(Sheet1!U108)=TRUE,"NULL",Sheet1!U108)</f>
        <v>0</v>
      </c>
      <c r="J108" t="b">
        <f>IF(ISBLANK(Sheet1!V108)=TRUE,"NULL",Sheet1!V108)</f>
        <v>0</v>
      </c>
      <c r="K108">
        <f>IF(ISBLANK(Sheet1!W108)=TRUE,"NULL",Sheet1!W108/100)</f>
        <v>0.54725000000000001</v>
      </c>
      <c r="L108">
        <f>IF(ISBLANK(Sheet1!X108)=TRUE,"NULL",Sheet1!X108/100)</f>
        <v>0.39</v>
      </c>
      <c r="M108">
        <f>IF(ISBLANK(Sheet1!Y108)=TRUE,"NULL",Sheet1!Y108/100)</f>
        <v>0.37</v>
      </c>
      <c r="N108">
        <f>IF(ISBLANK(Sheet1!Z108)=TRUE,"NULL",Sheet1!Z108)</f>
        <v>2.3138193089999999</v>
      </c>
      <c r="O108">
        <f t="shared" si="1"/>
        <v>0.33999999999999997</v>
      </c>
    </row>
    <row r="109" spans="1:15" x14ac:dyDescent="0.35">
      <c r="A109" t="s">
        <v>685</v>
      </c>
      <c r="B109" t="s">
        <v>687</v>
      </c>
      <c r="C109" t="s">
        <v>688</v>
      </c>
      <c r="D109">
        <f>IF(ISBLANK(Sheet1!P109)=TRUE,"NULL",Sheet1!P109)</f>
        <v>5.01</v>
      </c>
      <c r="E109">
        <f>IF(ISBLANK(Sheet1!Q109)=TRUE,"NULL",Sheet1!Q109/100)</f>
        <v>0.56999999999999995</v>
      </c>
      <c r="F109" t="b">
        <f>IF(ISBLANK(Sheet1!R109)=TRUE,"NULL",Sheet1!R109)</f>
        <v>1</v>
      </c>
      <c r="G109">
        <f>IF(ISBLANK(Sheet1!S109)=TRUE,"NULL",Sheet1!S109)</f>
        <v>3.9929999999999999</v>
      </c>
      <c r="H109" t="b">
        <f>IF(ISBLANK(Sheet1!T109)=TRUE,"NULL",Sheet1!T109)</f>
        <v>0</v>
      </c>
      <c r="I109" t="b">
        <f>IF(ISBLANK(Sheet1!U109)=TRUE,"NULL",Sheet1!U109)</f>
        <v>0</v>
      </c>
      <c r="J109" t="b">
        <f>IF(ISBLANK(Sheet1!V109)=TRUE,"NULL",Sheet1!V109)</f>
        <v>0</v>
      </c>
      <c r="K109">
        <f>IF(ISBLANK(Sheet1!W109)=TRUE,"NULL",Sheet1!W109/100)</f>
        <v>0.55799999999999994</v>
      </c>
      <c r="L109">
        <f>IF(ISBLANK(Sheet1!X109)=TRUE,"NULL",Sheet1!X109/100)</f>
        <v>0.34</v>
      </c>
      <c r="M109">
        <f>IF(ISBLANK(Sheet1!Y109)=TRUE,"NULL",Sheet1!Y109/100)</f>
        <v>0.7</v>
      </c>
      <c r="N109">
        <f>IF(ISBLANK(Sheet1!Z109)=TRUE,"NULL",Sheet1!Z109)</f>
        <v>1.8291263149999999</v>
      </c>
      <c r="O109">
        <f t="shared" si="1"/>
        <v>0.43000000000000005</v>
      </c>
    </row>
    <row r="110" spans="1:15" x14ac:dyDescent="0.35">
      <c r="A110" t="s">
        <v>691</v>
      </c>
      <c r="B110" t="s">
        <v>695</v>
      </c>
      <c r="C110" t="s">
        <v>696</v>
      </c>
      <c r="D110" t="str">
        <f>IF(ISBLANK(Sheet1!P110)=TRUE,"NULL",Sheet1!P110)</f>
        <v>NULL</v>
      </c>
      <c r="E110">
        <f>IF(ISBLANK(Sheet1!Q110)=TRUE,"NULL",Sheet1!Q110/100)</f>
        <v>0.11</v>
      </c>
      <c r="F110" t="b">
        <f>IF(ISBLANK(Sheet1!R110)=TRUE,"NULL",Sheet1!R110)</f>
        <v>0</v>
      </c>
      <c r="G110">
        <f>IF(ISBLANK(Sheet1!S110)=TRUE,"NULL",Sheet1!S110)</f>
        <v>4.4640000000000004</v>
      </c>
      <c r="H110" t="b">
        <f>IF(ISBLANK(Sheet1!T110)=TRUE,"NULL",Sheet1!T110)</f>
        <v>1</v>
      </c>
      <c r="I110" t="b">
        <f>IF(ISBLANK(Sheet1!U110)=TRUE,"NULL",Sheet1!U110)</f>
        <v>0</v>
      </c>
      <c r="J110" t="b">
        <f>IF(ISBLANK(Sheet1!V110)=TRUE,"NULL",Sheet1!V110)</f>
        <v>1</v>
      </c>
      <c r="K110" t="str">
        <f>IF(ISBLANK(Sheet1!W110)=TRUE,"NULL",Sheet1!W110/100)</f>
        <v>NULL</v>
      </c>
      <c r="L110">
        <f>IF(ISBLANK(Sheet1!X110)=TRUE,"NULL",Sheet1!X110/100)</f>
        <v>0.25</v>
      </c>
      <c r="M110" t="str">
        <f>IF(ISBLANK(Sheet1!Y110)=TRUE,"NULL",Sheet1!Y110/100)</f>
        <v>NULL</v>
      </c>
      <c r="N110">
        <f>IF(ISBLANK(Sheet1!Z110)=TRUE,"NULL",Sheet1!Z110)</f>
        <v>2.800404307</v>
      </c>
      <c r="O110">
        <f t="shared" si="1"/>
        <v>0.89</v>
      </c>
    </row>
    <row r="111" spans="1:15" x14ac:dyDescent="0.35">
      <c r="A111" t="s">
        <v>699</v>
      </c>
      <c r="B111" t="s">
        <v>701</v>
      </c>
      <c r="C111" t="s">
        <v>702</v>
      </c>
      <c r="D111" t="str">
        <f>IF(ISBLANK(Sheet1!P111)=TRUE,"NULL",Sheet1!P111)</f>
        <v>NULL</v>
      </c>
      <c r="E111">
        <f>IF(ISBLANK(Sheet1!Q111)=TRUE,"NULL",Sheet1!Q111/100)</f>
        <v>0.3</v>
      </c>
      <c r="F111" t="b">
        <f>IF(ISBLANK(Sheet1!R111)=TRUE,"NULL",Sheet1!R111)</f>
        <v>0</v>
      </c>
      <c r="G111">
        <f>IF(ISBLANK(Sheet1!S111)=TRUE,"NULL",Sheet1!S111)</f>
        <v>7.0780000000000003</v>
      </c>
      <c r="H111" t="b">
        <f>IF(ISBLANK(Sheet1!T111)=TRUE,"NULL",Sheet1!T111)</f>
        <v>0</v>
      </c>
      <c r="I111" t="b">
        <f>IF(ISBLANK(Sheet1!U111)=TRUE,"NULL",Sheet1!U111)</f>
        <v>0</v>
      </c>
      <c r="J111" t="b">
        <f>IF(ISBLANK(Sheet1!V111)=TRUE,"NULL",Sheet1!V111)</f>
        <v>0</v>
      </c>
      <c r="K111" t="str">
        <f>IF(ISBLANK(Sheet1!W111)=TRUE,"NULL",Sheet1!W111/100)</f>
        <v>NULL</v>
      </c>
      <c r="L111">
        <f>IF(ISBLANK(Sheet1!X111)=TRUE,"NULL",Sheet1!X111/100)</f>
        <v>0.23</v>
      </c>
      <c r="M111">
        <f>IF(ISBLANK(Sheet1!Y111)=TRUE,"NULL",Sheet1!Y111/100)</f>
        <v>0.06</v>
      </c>
      <c r="N111">
        <f>IF(ISBLANK(Sheet1!Z111)=TRUE,"NULL",Sheet1!Z111)</f>
        <v>3.006105867</v>
      </c>
      <c r="O111">
        <f t="shared" si="1"/>
        <v>0.7</v>
      </c>
    </row>
    <row r="112" spans="1:15" x14ac:dyDescent="0.35">
      <c r="A112" t="s">
        <v>705</v>
      </c>
      <c r="B112" t="s">
        <v>706</v>
      </c>
      <c r="C112" t="s">
        <v>707</v>
      </c>
      <c r="D112">
        <f>IF(ISBLANK(Sheet1!P112)=TRUE,"NULL",Sheet1!P112)</f>
        <v>4.01</v>
      </c>
      <c r="E112">
        <f>IF(ISBLANK(Sheet1!Q112)=TRUE,"NULL",Sheet1!Q112/100)</f>
        <v>0.97</v>
      </c>
      <c r="F112" t="b">
        <f>IF(ISBLANK(Sheet1!R112)=TRUE,"NULL",Sheet1!R112)</f>
        <v>1</v>
      </c>
      <c r="G112">
        <f>IF(ISBLANK(Sheet1!S112)=TRUE,"NULL",Sheet1!S112)</f>
        <v>0.03</v>
      </c>
      <c r="H112" t="b">
        <f>IF(ISBLANK(Sheet1!T112)=TRUE,"NULL",Sheet1!T112)</f>
        <v>0</v>
      </c>
      <c r="I112" t="b">
        <f>IF(ISBLANK(Sheet1!U112)=TRUE,"NULL",Sheet1!U112)</f>
        <v>1</v>
      </c>
      <c r="J112" t="b">
        <f>IF(ISBLANK(Sheet1!V112)=TRUE,"NULL",Sheet1!V112)</f>
        <v>0</v>
      </c>
      <c r="K112">
        <f>IF(ISBLANK(Sheet1!W112)=TRUE,"NULL",Sheet1!W112/100)</f>
        <v>0.47200000000000003</v>
      </c>
      <c r="L112">
        <f>IF(ISBLANK(Sheet1!X112)=TRUE,"NULL",Sheet1!X112/100)</f>
        <v>0.77</v>
      </c>
      <c r="M112" t="str">
        <f>IF(ISBLANK(Sheet1!Y112)=TRUE,"NULL",Sheet1!Y112/100)</f>
        <v>NULL</v>
      </c>
      <c r="N112">
        <f>IF(ISBLANK(Sheet1!Z112)=TRUE,"NULL",Sheet1!Z112)</f>
        <v>1.3119081850000001</v>
      </c>
      <c r="O112">
        <f t="shared" si="1"/>
        <v>3.0000000000000027E-2</v>
      </c>
    </row>
    <row r="113" spans="1:15" x14ac:dyDescent="0.35">
      <c r="A113" t="s">
        <v>710</v>
      </c>
      <c r="B113" t="s">
        <v>712</v>
      </c>
      <c r="C113" t="s">
        <v>713</v>
      </c>
      <c r="D113" t="str">
        <f>IF(ISBLANK(Sheet1!P113)=TRUE,"NULL",Sheet1!P113)</f>
        <v>NULL</v>
      </c>
      <c r="E113" t="str">
        <f>IF(ISBLANK(Sheet1!Q113)=TRUE,"NULL",Sheet1!Q113/100)</f>
        <v>NULL</v>
      </c>
      <c r="F113" t="b">
        <f>IF(ISBLANK(Sheet1!R113)=TRUE,"NULL",Sheet1!R113)</f>
        <v>0</v>
      </c>
      <c r="G113" t="str">
        <f>IF(ISBLANK(Sheet1!S113)=TRUE,"NULL",Sheet1!S113)</f>
        <v>NULL</v>
      </c>
      <c r="H113" t="b">
        <f>IF(ISBLANK(Sheet1!T113)=TRUE,"NULL",Sheet1!T113)</f>
        <v>0</v>
      </c>
      <c r="I113" t="b">
        <f>IF(ISBLANK(Sheet1!U113)=TRUE,"NULL",Sheet1!U113)</f>
        <v>0</v>
      </c>
      <c r="J113" t="b">
        <f>IF(ISBLANK(Sheet1!V113)=TRUE,"NULL",Sheet1!V113)</f>
        <v>0</v>
      </c>
      <c r="K113">
        <f>IF(ISBLANK(Sheet1!W113)=TRUE,"NULL",Sheet1!W113/100)</f>
        <v>0.65</v>
      </c>
      <c r="L113" t="str">
        <f>IF(ISBLANK(Sheet1!X113)=TRUE,"NULL",Sheet1!X113/100)</f>
        <v>NULL</v>
      </c>
      <c r="M113" t="str">
        <f>IF(ISBLANK(Sheet1!Y113)=TRUE,"NULL",Sheet1!Y113/100)</f>
        <v>NULL</v>
      </c>
      <c r="N113" t="str">
        <f>IF(ISBLANK(Sheet1!Z113)=TRUE,"NULL",Sheet1!Z113)</f>
        <v>NULL</v>
      </c>
      <c r="O113" t="str">
        <f t="shared" si="1"/>
        <v>"Null</v>
      </c>
    </row>
    <row r="114" spans="1:15" x14ac:dyDescent="0.35">
      <c r="A114" t="s">
        <v>716</v>
      </c>
      <c r="B114" t="s">
        <v>718</v>
      </c>
      <c r="C114" t="s">
        <v>719</v>
      </c>
      <c r="D114">
        <f>IF(ISBLANK(Sheet1!P114)=TRUE,"NULL",Sheet1!P114)</f>
        <v>3.67</v>
      </c>
      <c r="E114">
        <f>IF(ISBLANK(Sheet1!Q114)=TRUE,"NULL",Sheet1!Q114/100)</f>
        <v>0.74</v>
      </c>
      <c r="F114" t="b">
        <f>IF(ISBLANK(Sheet1!R114)=TRUE,"NULL",Sheet1!R114)</f>
        <v>1</v>
      </c>
      <c r="G114">
        <f>IF(ISBLANK(Sheet1!S114)=TRUE,"NULL",Sheet1!S114)</f>
        <v>8.1430000000000007</v>
      </c>
      <c r="H114" t="b">
        <f>IF(ISBLANK(Sheet1!T114)=TRUE,"NULL",Sheet1!T114)</f>
        <v>0</v>
      </c>
      <c r="I114" t="b">
        <f>IF(ISBLANK(Sheet1!U114)=TRUE,"NULL",Sheet1!U114)</f>
        <v>0</v>
      </c>
      <c r="J114" t="b">
        <f>IF(ISBLANK(Sheet1!V114)=TRUE,"NULL",Sheet1!V114)</f>
        <v>0</v>
      </c>
      <c r="K114">
        <f>IF(ISBLANK(Sheet1!W114)=TRUE,"NULL",Sheet1!W114/100)</f>
        <v>0.59299999999999997</v>
      </c>
      <c r="L114">
        <f>IF(ISBLANK(Sheet1!X114)=TRUE,"NULL",Sheet1!X114/100)</f>
        <v>0.62</v>
      </c>
      <c r="M114" t="str">
        <f>IF(ISBLANK(Sheet1!Y114)=TRUE,"NULL",Sheet1!Y114/100)</f>
        <v>NULL</v>
      </c>
      <c r="N114">
        <f>IF(ISBLANK(Sheet1!Z114)=TRUE,"NULL",Sheet1!Z114)</f>
        <v>2.7061740259999998</v>
      </c>
      <c r="O114">
        <f t="shared" si="1"/>
        <v>0.26</v>
      </c>
    </row>
    <row r="115" spans="1:15" x14ac:dyDescent="0.35">
      <c r="A115" t="s">
        <v>722</v>
      </c>
      <c r="B115" t="s">
        <v>724</v>
      </c>
      <c r="C115" t="s">
        <v>725</v>
      </c>
      <c r="D115">
        <f>IF(ISBLANK(Sheet1!P115)=TRUE,"NULL",Sheet1!P115)</f>
        <v>4.5599999999999996</v>
      </c>
      <c r="E115">
        <f>IF(ISBLANK(Sheet1!Q115)=TRUE,"NULL",Sheet1!Q115/100)</f>
        <v>0.9</v>
      </c>
      <c r="F115" t="b">
        <f>IF(ISBLANK(Sheet1!R115)=TRUE,"NULL",Sheet1!R115)</f>
        <v>1</v>
      </c>
      <c r="G115">
        <f>IF(ISBLANK(Sheet1!S115)=TRUE,"NULL",Sheet1!S115)</f>
        <v>1.4470000000000001</v>
      </c>
      <c r="H115" t="b">
        <f>IF(ISBLANK(Sheet1!T115)=TRUE,"NULL",Sheet1!T115)</f>
        <v>0</v>
      </c>
      <c r="I115" t="b">
        <f>IF(ISBLANK(Sheet1!U115)=TRUE,"NULL",Sheet1!U115)</f>
        <v>1</v>
      </c>
      <c r="J115" t="b">
        <f>IF(ISBLANK(Sheet1!V115)=TRUE,"NULL",Sheet1!V115)</f>
        <v>0</v>
      </c>
      <c r="K115">
        <f>IF(ISBLANK(Sheet1!W115)=TRUE,"NULL",Sheet1!W115/100)</f>
        <v>0.54849999999999999</v>
      </c>
      <c r="L115">
        <f>IF(ISBLANK(Sheet1!X115)=TRUE,"NULL",Sheet1!X115/100)</f>
        <v>0.56000000000000005</v>
      </c>
      <c r="M115">
        <f>IF(ISBLANK(Sheet1!Y115)=TRUE,"NULL",Sheet1!Y115/100)</f>
        <v>0.75</v>
      </c>
      <c r="N115">
        <f>IF(ISBLANK(Sheet1!Z115)=TRUE,"NULL",Sheet1!Z115)</f>
        <v>1.6624630709999999</v>
      </c>
      <c r="O115">
        <f t="shared" si="1"/>
        <v>9.9999999999999978E-2</v>
      </c>
    </row>
    <row r="116" spans="1:15" x14ac:dyDescent="0.35">
      <c r="A116" t="s">
        <v>728</v>
      </c>
      <c r="B116" t="s">
        <v>729</v>
      </c>
      <c r="C116" t="s">
        <v>730</v>
      </c>
      <c r="D116">
        <f>IF(ISBLANK(Sheet1!P116)=TRUE,"NULL",Sheet1!P116)</f>
        <v>5.29</v>
      </c>
      <c r="E116">
        <f>IF(ISBLANK(Sheet1!Q116)=TRUE,"NULL",Sheet1!Q116/100)</f>
        <v>0.8</v>
      </c>
      <c r="F116" t="b">
        <f>IF(ISBLANK(Sheet1!R116)=TRUE,"NULL",Sheet1!R116)</f>
        <v>0</v>
      </c>
      <c r="G116">
        <f>IF(ISBLANK(Sheet1!S116)=TRUE,"NULL",Sheet1!S116)</f>
        <v>0</v>
      </c>
      <c r="H116" t="b">
        <f>IF(ISBLANK(Sheet1!T116)=TRUE,"NULL",Sheet1!T116)</f>
        <v>1</v>
      </c>
      <c r="I116" t="b">
        <f>IF(ISBLANK(Sheet1!U116)=TRUE,"NULL",Sheet1!U116)</f>
        <v>0</v>
      </c>
      <c r="J116" t="b">
        <f>IF(ISBLANK(Sheet1!V116)=TRUE,"NULL",Sheet1!V116)</f>
        <v>1</v>
      </c>
      <c r="K116" t="str">
        <f>IF(ISBLANK(Sheet1!W116)=TRUE,"NULL",Sheet1!W116/100)</f>
        <v>NULL</v>
      </c>
      <c r="L116">
        <f>IF(ISBLANK(Sheet1!X116)=TRUE,"NULL",Sheet1!X116/100)</f>
        <v>0.44</v>
      </c>
      <c r="M116">
        <f>IF(ISBLANK(Sheet1!Y116)=TRUE,"NULL",Sheet1!Y116/100)</f>
        <v>0.5</v>
      </c>
      <c r="N116">
        <f>IF(ISBLANK(Sheet1!Z116)=TRUE,"NULL",Sheet1!Z116)</f>
        <v>1.9857145620000001</v>
      </c>
      <c r="O116">
        <f t="shared" si="1"/>
        <v>0.19999999999999996</v>
      </c>
    </row>
    <row r="117" spans="1:15" x14ac:dyDescent="0.35">
      <c r="A117" t="s">
        <v>733</v>
      </c>
      <c r="B117" t="s">
        <v>734</v>
      </c>
      <c r="C117" t="s">
        <v>735</v>
      </c>
      <c r="D117">
        <f>IF(ISBLANK(Sheet1!P117)=TRUE,"NULL",Sheet1!P117)</f>
        <v>4.66</v>
      </c>
      <c r="E117">
        <f>IF(ISBLANK(Sheet1!Q117)=TRUE,"NULL",Sheet1!Q117/100)</f>
        <v>0.96</v>
      </c>
      <c r="F117" t="b">
        <f>IF(ISBLANK(Sheet1!R117)=TRUE,"NULL",Sheet1!R117)</f>
        <v>1</v>
      </c>
      <c r="G117">
        <f>IF(ISBLANK(Sheet1!S117)=TRUE,"NULL",Sheet1!S117)</f>
        <v>1.1890000000000001</v>
      </c>
      <c r="H117" t="b">
        <f>IF(ISBLANK(Sheet1!T117)=TRUE,"NULL",Sheet1!T117)</f>
        <v>0</v>
      </c>
      <c r="I117" t="b">
        <f>IF(ISBLANK(Sheet1!U117)=TRUE,"NULL",Sheet1!U117)</f>
        <v>0</v>
      </c>
      <c r="J117" t="b">
        <f>IF(ISBLANK(Sheet1!V117)=TRUE,"NULL",Sheet1!V117)</f>
        <v>0</v>
      </c>
      <c r="K117">
        <f>IF(ISBLANK(Sheet1!W117)=TRUE,"NULL",Sheet1!W117/100)</f>
        <v>0.63124999999999998</v>
      </c>
      <c r="L117">
        <f>IF(ISBLANK(Sheet1!X117)=TRUE,"NULL",Sheet1!X117/100)</f>
        <v>0.73</v>
      </c>
      <c r="M117">
        <f>IF(ISBLANK(Sheet1!Y117)=TRUE,"NULL",Sheet1!Y117/100)</f>
        <v>0.61</v>
      </c>
      <c r="N117">
        <f>IF(ISBLANK(Sheet1!Z117)=TRUE,"NULL",Sheet1!Z117)</f>
        <v>1.3364367070000001</v>
      </c>
      <c r="O117">
        <f t="shared" si="1"/>
        <v>4.0000000000000036E-2</v>
      </c>
    </row>
    <row r="118" spans="1:15" x14ac:dyDescent="0.35">
      <c r="A118" t="s">
        <v>738</v>
      </c>
      <c r="B118" t="s">
        <v>740</v>
      </c>
      <c r="C118" t="s">
        <v>741</v>
      </c>
      <c r="D118" t="str">
        <f>IF(ISBLANK(Sheet1!P118)=TRUE,"NULL",Sheet1!P118)</f>
        <v>NULL</v>
      </c>
      <c r="E118" t="str">
        <f>IF(ISBLANK(Sheet1!Q118)=TRUE,"NULL",Sheet1!Q118/100)</f>
        <v>NULL</v>
      </c>
      <c r="F118" t="b">
        <f>IF(ISBLANK(Sheet1!R118)=TRUE,"NULL",Sheet1!R118)</f>
        <v>0</v>
      </c>
      <c r="G118" t="str">
        <f>IF(ISBLANK(Sheet1!S118)=TRUE,"NULL",Sheet1!S118)</f>
        <v>NULL</v>
      </c>
      <c r="H118" t="b">
        <f>IF(ISBLANK(Sheet1!T118)=TRUE,"NULL",Sheet1!T118)</f>
        <v>0</v>
      </c>
      <c r="I118" t="b">
        <f>IF(ISBLANK(Sheet1!U118)=TRUE,"NULL",Sheet1!U118)</f>
        <v>0</v>
      </c>
      <c r="J118" t="b">
        <f>IF(ISBLANK(Sheet1!V118)=TRUE,"NULL",Sheet1!V118)</f>
        <v>0</v>
      </c>
      <c r="K118">
        <f>IF(ISBLANK(Sheet1!W118)=TRUE,"NULL",Sheet1!W118/100)</f>
        <v>0.63450000000000006</v>
      </c>
      <c r="L118" t="str">
        <f>IF(ISBLANK(Sheet1!X118)=TRUE,"NULL",Sheet1!X118/100)</f>
        <v>NULL</v>
      </c>
      <c r="M118" t="str">
        <f>IF(ISBLANK(Sheet1!Y118)=TRUE,"NULL",Sheet1!Y118/100)</f>
        <v>NULL</v>
      </c>
      <c r="N118" t="str">
        <f>IF(ISBLANK(Sheet1!Z118)=TRUE,"NULL",Sheet1!Z118)</f>
        <v>NULL</v>
      </c>
      <c r="O118" t="str">
        <f t="shared" si="1"/>
        <v>"Null</v>
      </c>
    </row>
    <row r="119" spans="1:15" x14ac:dyDescent="0.35">
      <c r="A119" t="s">
        <v>744</v>
      </c>
      <c r="B119" t="s">
        <v>746</v>
      </c>
      <c r="C119" t="s">
        <v>747</v>
      </c>
      <c r="D119">
        <f>IF(ISBLANK(Sheet1!P119)=TRUE,"NULL",Sheet1!P119)</f>
        <v>4.9000000000000004</v>
      </c>
      <c r="E119">
        <f>IF(ISBLANK(Sheet1!Q119)=TRUE,"NULL",Sheet1!Q119/100)</f>
        <v>0.33</v>
      </c>
      <c r="F119" t="b">
        <f>IF(ISBLANK(Sheet1!R119)=TRUE,"NULL",Sheet1!R119)</f>
        <v>0</v>
      </c>
      <c r="G119">
        <f>IF(ISBLANK(Sheet1!S119)=TRUE,"NULL",Sheet1!S119)</f>
        <v>0.45500000000000002</v>
      </c>
      <c r="H119" t="b">
        <f>IF(ISBLANK(Sheet1!T119)=TRUE,"NULL",Sheet1!T119)</f>
        <v>0</v>
      </c>
      <c r="I119" t="b">
        <f>IF(ISBLANK(Sheet1!U119)=TRUE,"NULL",Sheet1!U119)</f>
        <v>0</v>
      </c>
      <c r="J119" t="b">
        <f>IF(ISBLANK(Sheet1!V119)=TRUE,"NULL",Sheet1!V119)</f>
        <v>0</v>
      </c>
      <c r="K119">
        <f>IF(ISBLANK(Sheet1!W119)=TRUE,"NULL",Sheet1!W119/100)</f>
        <v>0.71924999999999994</v>
      </c>
      <c r="L119">
        <f>IF(ISBLANK(Sheet1!X119)=TRUE,"NULL",Sheet1!X119/100)</f>
        <v>0.46</v>
      </c>
      <c r="M119">
        <f>IF(ISBLANK(Sheet1!Y119)=TRUE,"NULL",Sheet1!Y119/100)</f>
        <v>0.61</v>
      </c>
      <c r="N119">
        <f>IF(ISBLANK(Sheet1!Z119)=TRUE,"NULL",Sheet1!Z119)</f>
        <v>1.895212146</v>
      </c>
      <c r="O119">
        <f t="shared" si="1"/>
        <v>0.66999999999999993</v>
      </c>
    </row>
    <row r="120" spans="1:15" x14ac:dyDescent="0.35">
      <c r="A120" t="s">
        <v>750</v>
      </c>
      <c r="B120" t="s">
        <v>752</v>
      </c>
      <c r="C120" t="s">
        <v>753</v>
      </c>
      <c r="D120">
        <f>IF(ISBLANK(Sheet1!P120)=TRUE,"NULL",Sheet1!P120)</f>
        <v>4.71</v>
      </c>
      <c r="E120">
        <f>IF(ISBLANK(Sheet1!Q120)=TRUE,"NULL",Sheet1!Q120/100)</f>
        <v>0.23</v>
      </c>
      <c r="F120" t="b">
        <f>IF(ISBLANK(Sheet1!R120)=TRUE,"NULL",Sheet1!R120)</f>
        <v>0</v>
      </c>
      <c r="G120">
        <f>IF(ISBLANK(Sheet1!S120)=TRUE,"NULL",Sheet1!S120)</f>
        <v>0</v>
      </c>
      <c r="H120" t="b">
        <f>IF(ISBLANK(Sheet1!T120)=TRUE,"NULL",Sheet1!T120)</f>
        <v>0</v>
      </c>
      <c r="I120" t="b">
        <f>IF(ISBLANK(Sheet1!U120)=TRUE,"NULL",Sheet1!U120)</f>
        <v>0</v>
      </c>
      <c r="J120" t="b">
        <f>IF(ISBLANK(Sheet1!V120)=TRUE,"NULL",Sheet1!V120)</f>
        <v>0</v>
      </c>
      <c r="K120">
        <f>IF(ISBLANK(Sheet1!W120)=TRUE,"NULL",Sheet1!W120/100)</f>
        <v>0.629</v>
      </c>
      <c r="L120">
        <f>IF(ISBLANK(Sheet1!X120)=TRUE,"NULL",Sheet1!X120/100)</f>
        <v>0.39</v>
      </c>
      <c r="M120">
        <f>IF(ISBLANK(Sheet1!Y120)=TRUE,"NULL",Sheet1!Y120/100)</f>
        <v>0.63</v>
      </c>
      <c r="N120">
        <f>IF(ISBLANK(Sheet1!Z120)=TRUE,"NULL",Sheet1!Z120)</f>
        <v>1.9802983540000001</v>
      </c>
      <c r="O120">
        <f t="shared" si="1"/>
        <v>0.77</v>
      </c>
    </row>
    <row r="121" spans="1:15" x14ac:dyDescent="0.35">
      <c r="A121" t="s">
        <v>756</v>
      </c>
      <c r="B121" t="s">
        <v>758</v>
      </c>
      <c r="C121" t="s">
        <v>759</v>
      </c>
      <c r="D121">
        <f>IF(ISBLANK(Sheet1!P121)=TRUE,"NULL",Sheet1!P121)</f>
        <v>6.95</v>
      </c>
      <c r="E121">
        <f>IF(ISBLANK(Sheet1!Q121)=TRUE,"NULL",Sheet1!Q121/100)</f>
        <v>0.52</v>
      </c>
      <c r="F121" t="b">
        <f>IF(ISBLANK(Sheet1!R121)=TRUE,"NULL",Sheet1!R121)</f>
        <v>0</v>
      </c>
      <c r="G121">
        <f>IF(ISBLANK(Sheet1!S121)=TRUE,"NULL",Sheet1!S121)</f>
        <v>5.6159999999999997</v>
      </c>
      <c r="H121" t="b">
        <f>IF(ISBLANK(Sheet1!T121)=TRUE,"NULL",Sheet1!T121)</f>
        <v>0</v>
      </c>
      <c r="I121" t="b">
        <f>IF(ISBLANK(Sheet1!U121)=TRUE,"NULL",Sheet1!U121)</f>
        <v>0</v>
      </c>
      <c r="J121" t="b">
        <f>IF(ISBLANK(Sheet1!V121)=TRUE,"NULL",Sheet1!V121)</f>
        <v>1</v>
      </c>
      <c r="K121">
        <f>IF(ISBLANK(Sheet1!W121)=TRUE,"NULL",Sheet1!W121/100)</f>
        <v>0.66700000000000004</v>
      </c>
      <c r="L121">
        <f>IF(ISBLANK(Sheet1!X121)=TRUE,"NULL",Sheet1!X121/100)</f>
        <v>0.31</v>
      </c>
      <c r="M121">
        <f>IF(ISBLANK(Sheet1!Y121)=TRUE,"NULL",Sheet1!Y121/100)</f>
        <v>0.5</v>
      </c>
      <c r="N121">
        <f>IF(ISBLANK(Sheet1!Z121)=TRUE,"NULL",Sheet1!Z121)</f>
        <v>2.253966573</v>
      </c>
      <c r="O121">
        <f t="shared" si="1"/>
        <v>0.48</v>
      </c>
    </row>
    <row r="122" spans="1:15" x14ac:dyDescent="0.35">
      <c r="A122" t="s">
        <v>762</v>
      </c>
      <c r="B122" t="s">
        <v>764</v>
      </c>
      <c r="C122" t="s">
        <v>765</v>
      </c>
      <c r="D122" t="str">
        <f>IF(ISBLANK(Sheet1!P122)=TRUE,"NULL",Sheet1!P122)</f>
        <v>NULL</v>
      </c>
      <c r="E122">
        <f>IF(ISBLANK(Sheet1!Q122)=TRUE,"NULL",Sheet1!Q122/100)</f>
        <v>0.9</v>
      </c>
      <c r="F122" t="b">
        <f>IF(ISBLANK(Sheet1!R122)=TRUE,"NULL",Sheet1!R122)</f>
        <v>0</v>
      </c>
      <c r="G122" t="str">
        <f>IF(ISBLANK(Sheet1!S122)=TRUE,"NULL",Sheet1!S122)</f>
        <v>NULL</v>
      </c>
      <c r="H122" t="b">
        <f>IF(ISBLANK(Sheet1!T122)=TRUE,"NULL",Sheet1!T122)</f>
        <v>0</v>
      </c>
      <c r="I122" t="b">
        <f>IF(ISBLANK(Sheet1!U122)=TRUE,"NULL",Sheet1!U122)</f>
        <v>0</v>
      </c>
      <c r="J122" t="b">
        <f>IF(ISBLANK(Sheet1!V122)=TRUE,"NULL",Sheet1!V122)</f>
        <v>0</v>
      </c>
      <c r="K122" t="str">
        <f>IF(ISBLANK(Sheet1!W122)=TRUE,"NULL",Sheet1!W122/100)</f>
        <v>NULL</v>
      </c>
      <c r="L122" t="str">
        <f>IF(ISBLANK(Sheet1!X122)=TRUE,"NULL",Sheet1!X122/100)</f>
        <v>NULL</v>
      </c>
      <c r="M122" t="str">
        <f>IF(ISBLANK(Sheet1!Y122)=TRUE,"NULL",Sheet1!Y122/100)</f>
        <v>NULL</v>
      </c>
      <c r="N122" t="str">
        <f>IF(ISBLANK(Sheet1!Z122)=TRUE,"NULL",Sheet1!Z122)</f>
        <v>NULL</v>
      </c>
      <c r="O122">
        <f t="shared" si="1"/>
        <v>9.9999999999999978E-2</v>
      </c>
    </row>
    <row r="123" spans="1:15" x14ac:dyDescent="0.35">
      <c r="A123" t="s">
        <v>768</v>
      </c>
      <c r="B123" t="s">
        <v>772</v>
      </c>
      <c r="C123" t="s">
        <v>773</v>
      </c>
      <c r="D123" t="str">
        <f>IF(ISBLANK(Sheet1!P123)=TRUE,"NULL",Sheet1!P123)</f>
        <v>NULL</v>
      </c>
      <c r="E123">
        <f>IF(ISBLANK(Sheet1!Q123)=TRUE,"NULL",Sheet1!Q123/100)</f>
        <v>0.03</v>
      </c>
      <c r="F123" t="b">
        <f>IF(ISBLANK(Sheet1!R123)=TRUE,"NULL",Sheet1!R123)</f>
        <v>0</v>
      </c>
      <c r="G123">
        <f>IF(ISBLANK(Sheet1!S123)=TRUE,"NULL",Sheet1!S123)</f>
        <v>0</v>
      </c>
      <c r="H123" t="b">
        <f>IF(ISBLANK(Sheet1!T123)=TRUE,"NULL",Sheet1!T123)</f>
        <v>1</v>
      </c>
      <c r="I123" t="b">
        <f>IF(ISBLANK(Sheet1!U123)=TRUE,"NULL",Sheet1!U123)</f>
        <v>0</v>
      </c>
      <c r="J123" t="b">
        <f>IF(ISBLANK(Sheet1!V123)=TRUE,"NULL",Sheet1!V123)</f>
        <v>1</v>
      </c>
      <c r="K123" t="str">
        <f>IF(ISBLANK(Sheet1!W123)=TRUE,"NULL",Sheet1!W123/100)</f>
        <v>NULL</v>
      </c>
      <c r="L123">
        <f>IF(ISBLANK(Sheet1!X123)=TRUE,"NULL",Sheet1!X123/100)</f>
        <v>0.17</v>
      </c>
      <c r="M123" t="str">
        <f>IF(ISBLANK(Sheet1!Y123)=TRUE,"NULL",Sheet1!Y123/100)</f>
        <v>NULL</v>
      </c>
      <c r="N123">
        <f>IF(ISBLANK(Sheet1!Z123)=TRUE,"NULL",Sheet1!Z123)</f>
        <v>2.8476634710000002</v>
      </c>
      <c r="O123">
        <f t="shared" si="1"/>
        <v>0.97</v>
      </c>
    </row>
    <row r="124" spans="1:15" x14ac:dyDescent="0.35">
      <c r="A124" t="s">
        <v>776</v>
      </c>
      <c r="B124" t="s">
        <v>780</v>
      </c>
      <c r="C124" t="s">
        <v>781</v>
      </c>
      <c r="D124">
        <f>IF(ISBLANK(Sheet1!P124)=TRUE,"NULL",Sheet1!P124)</f>
        <v>4.5599999999999996</v>
      </c>
      <c r="E124">
        <f>IF(ISBLANK(Sheet1!Q124)=TRUE,"NULL",Sheet1!Q124/100)</f>
        <v>0.83</v>
      </c>
      <c r="F124" t="b">
        <f>IF(ISBLANK(Sheet1!R124)=TRUE,"NULL",Sheet1!R124)</f>
        <v>1</v>
      </c>
      <c r="G124">
        <f>IF(ISBLANK(Sheet1!S124)=TRUE,"NULL",Sheet1!S124)</f>
        <v>0</v>
      </c>
      <c r="H124" t="b">
        <f>IF(ISBLANK(Sheet1!T124)=TRUE,"NULL",Sheet1!T124)</f>
        <v>0</v>
      </c>
      <c r="I124" t="b">
        <f>IF(ISBLANK(Sheet1!U124)=TRUE,"NULL",Sheet1!U124)</f>
        <v>0</v>
      </c>
      <c r="J124" t="b">
        <f>IF(ISBLANK(Sheet1!V124)=TRUE,"NULL",Sheet1!V124)</f>
        <v>0</v>
      </c>
      <c r="K124">
        <f>IF(ISBLANK(Sheet1!W124)=TRUE,"NULL",Sheet1!W124/100)</f>
        <v>0.63800000000000001</v>
      </c>
      <c r="L124">
        <f>IF(ISBLANK(Sheet1!X124)=TRUE,"NULL",Sheet1!X124/100)</f>
        <v>0.63</v>
      </c>
      <c r="M124">
        <f>IF(ISBLANK(Sheet1!Y124)=TRUE,"NULL",Sheet1!Y124/100)</f>
        <v>0.74</v>
      </c>
      <c r="N124">
        <f>IF(ISBLANK(Sheet1!Z124)=TRUE,"NULL",Sheet1!Z124)</f>
        <v>1.763069623</v>
      </c>
      <c r="O124">
        <f t="shared" si="1"/>
        <v>0.17000000000000004</v>
      </c>
    </row>
    <row r="125" spans="1:15" x14ac:dyDescent="0.35">
      <c r="A125" t="s">
        <v>784</v>
      </c>
      <c r="B125" t="s">
        <v>786</v>
      </c>
      <c r="C125" t="s">
        <v>787</v>
      </c>
      <c r="D125" t="str">
        <f>IF(ISBLANK(Sheet1!P125)=TRUE,"NULL",Sheet1!P125)</f>
        <v>NULL</v>
      </c>
      <c r="E125">
        <f>IF(ISBLANK(Sheet1!Q125)=TRUE,"NULL",Sheet1!Q125/100)</f>
        <v>0.38</v>
      </c>
      <c r="F125" t="b">
        <f>IF(ISBLANK(Sheet1!R125)=TRUE,"NULL",Sheet1!R125)</f>
        <v>0</v>
      </c>
      <c r="G125">
        <f>IF(ISBLANK(Sheet1!S125)=TRUE,"NULL",Sheet1!S125)</f>
        <v>0</v>
      </c>
      <c r="H125" t="b">
        <f>IF(ISBLANK(Sheet1!T125)=TRUE,"NULL",Sheet1!T125)</f>
        <v>0</v>
      </c>
      <c r="I125" t="b">
        <f>IF(ISBLANK(Sheet1!U125)=TRUE,"NULL",Sheet1!U125)</f>
        <v>0</v>
      </c>
      <c r="J125" t="b">
        <f>IF(ISBLANK(Sheet1!V125)=TRUE,"NULL",Sheet1!V125)</f>
        <v>0</v>
      </c>
      <c r="K125">
        <f>IF(ISBLANK(Sheet1!W125)=TRUE,"NULL",Sheet1!W125/100)</f>
        <v>0.74575000000000002</v>
      </c>
      <c r="L125">
        <f>IF(ISBLANK(Sheet1!X125)=TRUE,"NULL",Sheet1!X125/100)</f>
        <v>0.46</v>
      </c>
      <c r="M125" t="str">
        <f>IF(ISBLANK(Sheet1!Y125)=TRUE,"NULL",Sheet1!Y125/100)</f>
        <v>NULL</v>
      </c>
      <c r="N125">
        <f>IF(ISBLANK(Sheet1!Z125)=TRUE,"NULL",Sheet1!Z125)</f>
        <v>1.669496402</v>
      </c>
      <c r="O125">
        <f t="shared" si="1"/>
        <v>0.62</v>
      </c>
    </row>
    <row r="126" spans="1:15" x14ac:dyDescent="0.35">
      <c r="A126" t="s">
        <v>790</v>
      </c>
      <c r="B126" t="s">
        <v>793</v>
      </c>
      <c r="C126" t="s">
        <v>794</v>
      </c>
      <c r="D126">
        <f>IF(ISBLANK(Sheet1!P126)=TRUE,"NULL",Sheet1!P126)</f>
        <v>6</v>
      </c>
      <c r="E126">
        <f>IF(ISBLANK(Sheet1!Q126)=TRUE,"NULL",Sheet1!Q126/100)</f>
        <v>0.27</v>
      </c>
      <c r="F126" t="b">
        <f>IF(ISBLANK(Sheet1!R126)=TRUE,"NULL",Sheet1!R126)</f>
        <v>0</v>
      </c>
      <c r="G126">
        <f>IF(ISBLANK(Sheet1!S126)=TRUE,"NULL",Sheet1!S126)</f>
        <v>0</v>
      </c>
      <c r="H126" t="b">
        <f>IF(ISBLANK(Sheet1!T126)=TRUE,"NULL",Sheet1!T126)</f>
        <v>0</v>
      </c>
      <c r="I126" t="b">
        <f>IF(ISBLANK(Sheet1!U126)=TRUE,"NULL",Sheet1!U126)</f>
        <v>0</v>
      </c>
      <c r="J126" t="b">
        <f>IF(ISBLANK(Sheet1!V126)=TRUE,"NULL",Sheet1!V126)</f>
        <v>0</v>
      </c>
      <c r="K126" t="str">
        <f>IF(ISBLANK(Sheet1!W126)=TRUE,"NULL",Sheet1!W126/100)</f>
        <v>NULL</v>
      </c>
      <c r="L126">
        <f>IF(ISBLANK(Sheet1!X126)=TRUE,"NULL",Sheet1!X126/100)</f>
        <v>0.26</v>
      </c>
      <c r="M126">
        <f>IF(ISBLANK(Sheet1!Y126)=TRUE,"NULL",Sheet1!Y126/100)</f>
        <v>0.62</v>
      </c>
      <c r="N126">
        <f>IF(ISBLANK(Sheet1!Z126)=TRUE,"NULL",Sheet1!Z126)</f>
        <v>2.1101208690000002</v>
      </c>
      <c r="O126">
        <f t="shared" si="1"/>
        <v>0.73</v>
      </c>
    </row>
    <row r="127" spans="1:15" x14ac:dyDescent="0.35">
      <c r="A127" t="s">
        <v>797</v>
      </c>
      <c r="B127" t="s">
        <v>801</v>
      </c>
      <c r="C127" t="s">
        <v>802</v>
      </c>
      <c r="D127">
        <f>IF(ISBLANK(Sheet1!P127)=TRUE,"NULL",Sheet1!P127)</f>
        <v>7.44</v>
      </c>
      <c r="E127">
        <f>IF(ISBLANK(Sheet1!Q127)=TRUE,"NULL",Sheet1!Q127/100)</f>
        <v>0.13</v>
      </c>
      <c r="F127" t="b">
        <f>IF(ISBLANK(Sheet1!R127)=TRUE,"NULL",Sheet1!R127)</f>
        <v>0</v>
      </c>
      <c r="G127">
        <f>IF(ISBLANK(Sheet1!S127)=TRUE,"NULL",Sheet1!S127)</f>
        <v>0</v>
      </c>
      <c r="H127" t="b">
        <f>IF(ISBLANK(Sheet1!T127)=TRUE,"NULL",Sheet1!T127)</f>
        <v>0</v>
      </c>
      <c r="I127" t="b">
        <f>IF(ISBLANK(Sheet1!U127)=TRUE,"NULL",Sheet1!U127)</f>
        <v>0</v>
      </c>
      <c r="J127" t="b">
        <f>IF(ISBLANK(Sheet1!V127)=TRUE,"NULL",Sheet1!V127)</f>
        <v>0</v>
      </c>
      <c r="K127" t="str">
        <f>IF(ISBLANK(Sheet1!W127)=TRUE,"NULL",Sheet1!W127/100)</f>
        <v>NULL</v>
      </c>
      <c r="L127">
        <f>IF(ISBLANK(Sheet1!X127)=TRUE,"NULL",Sheet1!X127/100)</f>
        <v>0.28000000000000003</v>
      </c>
      <c r="M127" t="str">
        <f>IF(ISBLANK(Sheet1!Y127)=TRUE,"NULL",Sheet1!Y127/100)</f>
        <v>NULL</v>
      </c>
      <c r="N127">
        <f>IF(ISBLANK(Sheet1!Z127)=TRUE,"NULL",Sheet1!Z127)</f>
        <v>1.7794501709999999</v>
      </c>
      <c r="O127">
        <f t="shared" si="1"/>
        <v>0.87</v>
      </c>
    </row>
    <row r="128" spans="1:15" x14ac:dyDescent="0.35">
      <c r="A128" t="s">
        <v>805</v>
      </c>
      <c r="B128" t="s">
        <v>807</v>
      </c>
      <c r="C128" t="s">
        <v>808</v>
      </c>
      <c r="D128">
        <f>IF(ISBLANK(Sheet1!P128)=TRUE,"NULL",Sheet1!P128)</f>
        <v>4</v>
      </c>
      <c r="E128">
        <f>IF(ISBLANK(Sheet1!Q128)=TRUE,"NULL",Sheet1!Q128/100)</f>
        <v>0.88</v>
      </c>
      <c r="F128" t="b">
        <f>IF(ISBLANK(Sheet1!R128)=TRUE,"NULL",Sheet1!R128)</f>
        <v>0</v>
      </c>
      <c r="G128">
        <f>IF(ISBLANK(Sheet1!S128)=TRUE,"NULL",Sheet1!S128)</f>
        <v>0</v>
      </c>
      <c r="H128" t="b">
        <f>IF(ISBLANK(Sheet1!T128)=TRUE,"NULL",Sheet1!T128)</f>
        <v>0</v>
      </c>
      <c r="I128" t="b">
        <f>IF(ISBLANK(Sheet1!U128)=TRUE,"NULL",Sheet1!U128)</f>
        <v>1</v>
      </c>
      <c r="J128" t="b">
        <f>IF(ISBLANK(Sheet1!V128)=TRUE,"NULL",Sheet1!V128)</f>
        <v>0</v>
      </c>
      <c r="K128">
        <f>IF(ISBLANK(Sheet1!W128)=TRUE,"NULL",Sheet1!W128/100)</f>
        <v>0.55274999999999996</v>
      </c>
      <c r="L128">
        <f>IF(ISBLANK(Sheet1!X128)=TRUE,"NULL",Sheet1!X128/100)</f>
        <v>0.6</v>
      </c>
      <c r="M128" t="str">
        <f>IF(ISBLANK(Sheet1!Y128)=TRUE,"NULL",Sheet1!Y128/100)</f>
        <v>NULL</v>
      </c>
      <c r="N128">
        <f>IF(ISBLANK(Sheet1!Z128)=TRUE,"NULL",Sheet1!Z128)</f>
        <v>1.5818882510000001</v>
      </c>
      <c r="O128">
        <f t="shared" si="1"/>
        <v>0.12</v>
      </c>
    </row>
    <row r="129" spans="1:15" x14ac:dyDescent="0.35">
      <c r="A129" t="s">
        <v>811</v>
      </c>
      <c r="B129" t="s">
        <v>813</v>
      </c>
      <c r="C129" t="s">
        <v>814</v>
      </c>
      <c r="D129" t="str">
        <f>IF(ISBLANK(Sheet1!P129)=TRUE,"NULL",Sheet1!P129)</f>
        <v>NULL</v>
      </c>
      <c r="E129">
        <f>IF(ISBLANK(Sheet1!Q129)=TRUE,"NULL",Sheet1!Q129/100)</f>
        <v>0.42</v>
      </c>
      <c r="F129" t="b">
        <f>IF(ISBLANK(Sheet1!R129)=TRUE,"NULL",Sheet1!R129)</f>
        <v>0</v>
      </c>
      <c r="G129">
        <f>IF(ISBLANK(Sheet1!S129)=TRUE,"NULL",Sheet1!S129)</f>
        <v>1.5620000000000001</v>
      </c>
      <c r="H129" t="b">
        <f>IF(ISBLANK(Sheet1!T129)=TRUE,"NULL",Sheet1!T129)</f>
        <v>0</v>
      </c>
      <c r="I129" t="b">
        <f>IF(ISBLANK(Sheet1!U129)=TRUE,"NULL",Sheet1!U129)</f>
        <v>0</v>
      </c>
      <c r="J129" t="b">
        <f>IF(ISBLANK(Sheet1!V129)=TRUE,"NULL",Sheet1!V129)</f>
        <v>0</v>
      </c>
      <c r="K129">
        <f>IF(ISBLANK(Sheet1!W129)=TRUE,"NULL",Sheet1!W129/100)</f>
        <v>0.64599999999999991</v>
      </c>
      <c r="L129">
        <f>IF(ISBLANK(Sheet1!X129)=TRUE,"NULL",Sheet1!X129/100)</f>
        <v>0.24</v>
      </c>
      <c r="M129">
        <f>IF(ISBLANK(Sheet1!Y129)=TRUE,"NULL",Sheet1!Y129/100)</f>
        <v>0.09</v>
      </c>
      <c r="N129">
        <f>IF(ISBLANK(Sheet1!Z129)=TRUE,"NULL",Sheet1!Z129)</f>
        <v>2.5805019379999998</v>
      </c>
      <c r="O129">
        <f t="shared" si="1"/>
        <v>0.58000000000000007</v>
      </c>
    </row>
    <row r="130" spans="1:15" x14ac:dyDescent="0.35">
      <c r="A130" t="s">
        <v>817</v>
      </c>
      <c r="B130" t="s">
        <v>819</v>
      </c>
      <c r="C130" t="s">
        <v>820</v>
      </c>
      <c r="D130" t="str">
        <f>IF(ISBLANK(Sheet1!P130)=TRUE,"NULL",Sheet1!P130)</f>
        <v>NULL</v>
      </c>
      <c r="E130">
        <f>IF(ISBLANK(Sheet1!Q130)=TRUE,"NULL",Sheet1!Q130/100)</f>
        <v>0.66</v>
      </c>
      <c r="F130" t="b">
        <f>IF(ISBLANK(Sheet1!R130)=TRUE,"NULL",Sheet1!R130)</f>
        <v>0</v>
      </c>
      <c r="G130">
        <f>IF(ISBLANK(Sheet1!S130)=TRUE,"NULL",Sheet1!S130)</f>
        <v>0</v>
      </c>
      <c r="H130" t="b">
        <f>IF(ISBLANK(Sheet1!T130)=TRUE,"NULL",Sheet1!T130)</f>
        <v>0</v>
      </c>
      <c r="I130" t="b">
        <f>IF(ISBLANK(Sheet1!U130)=TRUE,"NULL",Sheet1!U130)</f>
        <v>0</v>
      </c>
      <c r="J130" t="b">
        <f>IF(ISBLANK(Sheet1!V130)=TRUE,"NULL",Sheet1!V130)</f>
        <v>0</v>
      </c>
      <c r="K130" t="str">
        <f>IF(ISBLANK(Sheet1!W130)=TRUE,"NULL",Sheet1!W130/100)</f>
        <v>NULL</v>
      </c>
      <c r="L130">
        <f>IF(ISBLANK(Sheet1!X130)=TRUE,"NULL",Sheet1!X130/100)</f>
        <v>0.39</v>
      </c>
      <c r="M130">
        <f>IF(ISBLANK(Sheet1!Y130)=TRUE,"NULL",Sheet1!Y130/100)</f>
        <v>0.26</v>
      </c>
      <c r="N130">
        <f>IF(ISBLANK(Sheet1!Z130)=TRUE,"NULL",Sheet1!Z130)</f>
        <v>2.1911207030000002</v>
      </c>
      <c r="O130">
        <f t="shared" ref="O130:O193" si="2">IFERROR(1-E130,"""Null")</f>
        <v>0.33999999999999997</v>
      </c>
    </row>
    <row r="131" spans="1:15" x14ac:dyDescent="0.35">
      <c r="A131" t="s">
        <v>823</v>
      </c>
      <c r="B131" t="s">
        <v>825</v>
      </c>
      <c r="C131" t="s">
        <v>826</v>
      </c>
      <c r="D131">
        <f>IF(ISBLANK(Sheet1!P131)=TRUE,"NULL",Sheet1!P131)</f>
        <v>7.17</v>
      </c>
      <c r="E131">
        <f>IF(ISBLANK(Sheet1!Q131)=TRUE,"NULL",Sheet1!Q131/100)</f>
        <v>0.64</v>
      </c>
      <c r="F131" t="b">
        <f>IF(ISBLANK(Sheet1!R131)=TRUE,"NULL",Sheet1!R131)</f>
        <v>0</v>
      </c>
      <c r="G131">
        <f>IF(ISBLANK(Sheet1!S131)=TRUE,"NULL",Sheet1!S131)</f>
        <v>0</v>
      </c>
      <c r="H131" t="b">
        <f>IF(ISBLANK(Sheet1!T131)=TRUE,"NULL",Sheet1!T131)</f>
        <v>0</v>
      </c>
      <c r="I131" t="b">
        <f>IF(ISBLANK(Sheet1!U131)=TRUE,"NULL",Sheet1!U131)</f>
        <v>0</v>
      </c>
      <c r="J131" t="b">
        <f>IF(ISBLANK(Sheet1!V131)=TRUE,"NULL",Sheet1!V131)</f>
        <v>0</v>
      </c>
      <c r="K131">
        <f>IF(ISBLANK(Sheet1!W131)=TRUE,"NULL",Sheet1!W131/100)</f>
        <v>0.73250000000000004</v>
      </c>
      <c r="L131">
        <f>IF(ISBLANK(Sheet1!X131)=TRUE,"NULL",Sheet1!X131/100)</f>
        <v>0.25</v>
      </c>
      <c r="M131">
        <f>IF(ISBLANK(Sheet1!Y131)=TRUE,"NULL",Sheet1!Y131/100)</f>
        <v>0.45</v>
      </c>
      <c r="N131">
        <f>IF(ISBLANK(Sheet1!Z131)=TRUE,"NULL",Sheet1!Z131)</f>
        <v>1.946474826</v>
      </c>
      <c r="O131">
        <f t="shared" si="2"/>
        <v>0.36</v>
      </c>
    </row>
    <row r="132" spans="1:15" x14ac:dyDescent="0.35">
      <c r="A132" t="s">
        <v>829</v>
      </c>
      <c r="B132" t="s">
        <v>831</v>
      </c>
      <c r="C132" t="s">
        <v>832</v>
      </c>
      <c r="D132" t="str">
        <f>IF(ISBLANK(Sheet1!P132)=TRUE,"NULL",Sheet1!P132)</f>
        <v>NULL</v>
      </c>
      <c r="E132">
        <f>IF(ISBLANK(Sheet1!Q132)=TRUE,"NULL",Sheet1!Q132/100)</f>
        <v>0.09</v>
      </c>
      <c r="F132" t="b">
        <f>IF(ISBLANK(Sheet1!R132)=TRUE,"NULL",Sheet1!R132)</f>
        <v>0</v>
      </c>
      <c r="G132">
        <f>IF(ISBLANK(Sheet1!S132)=TRUE,"NULL",Sheet1!S132)</f>
        <v>2.4689999999999999</v>
      </c>
      <c r="H132" t="b">
        <f>IF(ISBLANK(Sheet1!T132)=TRUE,"NULL",Sheet1!T132)</f>
        <v>0</v>
      </c>
      <c r="I132" t="b">
        <f>IF(ISBLANK(Sheet1!U132)=TRUE,"NULL",Sheet1!U132)</f>
        <v>0</v>
      </c>
      <c r="J132" t="b">
        <f>IF(ISBLANK(Sheet1!V132)=TRUE,"NULL",Sheet1!V132)</f>
        <v>0</v>
      </c>
      <c r="K132" t="str">
        <f>IF(ISBLANK(Sheet1!W132)=TRUE,"NULL",Sheet1!W132/100)</f>
        <v>NULL</v>
      </c>
      <c r="L132">
        <f>IF(ISBLANK(Sheet1!X132)=TRUE,"NULL",Sheet1!X132/100)</f>
        <v>0.18</v>
      </c>
      <c r="M132" t="str">
        <f>IF(ISBLANK(Sheet1!Y132)=TRUE,"NULL",Sheet1!Y132/100)</f>
        <v>NULL</v>
      </c>
      <c r="N132">
        <f>IF(ISBLANK(Sheet1!Z132)=TRUE,"NULL",Sheet1!Z132)</f>
        <v>2.605144906</v>
      </c>
      <c r="O132">
        <f t="shared" si="2"/>
        <v>0.91</v>
      </c>
    </row>
    <row r="133" spans="1:15" x14ac:dyDescent="0.35">
      <c r="A133" t="s">
        <v>835</v>
      </c>
      <c r="B133" t="s">
        <v>837</v>
      </c>
      <c r="C133" t="s">
        <v>838</v>
      </c>
      <c r="D133">
        <f>IF(ISBLANK(Sheet1!P133)=TRUE,"NULL",Sheet1!P133)</f>
        <v>4.58</v>
      </c>
      <c r="E133">
        <f>IF(ISBLANK(Sheet1!Q133)=TRUE,"NULL",Sheet1!Q133/100)</f>
        <v>0.9</v>
      </c>
      <c r="F133" t="b">
        <f>IF(ISBLANK(Sheet1!R133)=TRUE,"NULL",Sheet1!R133)</f>
        <v>0</v>
      </c>
      <c r="G133" t="str">
        <f>IF(ISBLANK(Sheet1!S133)=TRUE,"NULL",Sheet1!S133)</f>
        <v>NULL</v>
      </c>
      <c r="H133" t="b">
        <f>IF(ISBLANK(Sheet1!T133)=TRUE,"NULL",Sheet1!T133)</f>
        <v>0</v>
      </c>
      <c r="I133" t="b">
        <f>IF(ISBLANK(Sheet1!U133)=TRUE,"NULL",Sheet1!U133)</f>
        <v>0</v>
      </c>
      <c r="J133" t="b">
        <f>IF(ISBLANK(Sheet1!V133)=TRUE,"NULL",Sheet1!V133)</f>
        <v>0</v>
      </c>
      <c r="K133">
        <f>IF(ISBLANK(Sheet1!W133)=TRUE,"NULL",Sheet1!W133/100)</f>
        <v>0.72175</v>
      </c>
      <c r="L133" t="str">
        <f>IF(ISBLANK(Sheet1!X133)=TRUE,"NULL",Sheet1!X133/100)</f>
        <v>NULL</v>
      </c>
      <c r="M133" t="str">
        <f>IF(ISBLANK(Sheet1!Y133)=TRUE,"NULL",Sheet1!Y133/100)</f>
        <v>NULL</v>
      </c>
      <c r="N133">
        <f>IF(ISBLANK(Sheet1!Z133)=TRUE,"NULL",Sheet1!Z133)</f>
        <v>-1</v>
      </c>
      <c r="O133">
        <f t="shared" si="2"/>
        <v>9.9999999999999978E-2</v>
      </c>
    </row>
    <row r="134" spans="1:15" x14ac:dyDescent="0.35">
      <c r="A134" t="s">
        <v>841</v>
      </c>
      <c r="B134" t="s">
        <v>843</v>
      </c>
      <c r="C134" t="s">
        <v>844</v>
      </c>
      <c r="D134">
        <f>IF(ISBLANK(Sheet1!P134)=TRUE,"NULL",Sheet1!P134)</f>
        <v>3.47</v>
      </c>
      <c r="E134">
        <f>IF(ISBLANK(Sheet1!Q134)=TRUE,"NULL",Sheet1!Q134/100)</f>
        <v>0.89</v>
      </c>
      <c r="F134" t="b">
        <f>IF(ISBLANK(Sheet1!R134)=TRUE,"NULL",Sheet1!R134)</f>
        <v>0</v>
      </c>
      <c r="G134">
        <f>IF(ISBLANK(Sheet1!S134)=TRUE,"NULL",Sheet1!S134)</f>
        <v>5.8999999999999997E-2</v>
      </c>
      <c r="H134" t="b">
        <f>IF(ISBLANK(Sheet1!T134)=TRUE,"NULL",Sheet1!T134)</f>
        <v>0</v>
      </c>
      <c r="I134" t="b">
        <f>IF(ISBLANK(Sheet1!U134)=TRUE,"NULL",Sheet1!U134)</f>
        <v>1</v>
      </c>
      <c r="J134" t="b">
        <f>IF(ISBLANK(Sheet1!V134)=TRUE,"NULL",Sheet1!V134)</f>
        <v>0</v>
      </c>
      <c r="K134">
        <f>IF(ISBLANK(Sheet1!W134)=TRUE,"NULL",Sheet1!W134/100)</f>
        <v>0.50950000000000006</v>
      </c>
      <c r="L134">
        <f>IF(ISBLANK(Sheet1!X134)=TRUE,"NULL",Sheet1!X134/100)</f>
        <v>0.61</v>
      </c>
      <c r="M134" t="str">
        <f>IF(ISBLANK(Sheet1!Y134)=TRUE,"NULL",Sheet1!Y134/100)</f>
        <v>NULL</v>
      </c>
      <c r="N134">
        <f>IF(ISBLANK(Sheet1!Z134)=TRUE,"NULL",Sheet1!Z134)</f>
        <v>1.671428081</v>
      </c>
      <c r="O134">
        <f t="shared" si="2"/>
        <v>0.10999999999999999</v>
      </c>
    </row>
    <row r="135" spans="1:15" x14ac:dyDescent="0.35">
      <c r="A135" t="s">
        <v>847</v>
      </c>
      <c r="B135" t="s">
        <v>849</v>
      </c>
      <c r="C135" t="s">
        <v>850</v>
      </c>
      <c r="D135">
        <f>IF(ISBLANK(Sheet1!P135)=TRUE,"NULL",Sheet1!P135)</f>
        <v>3.67</v>
      </c>
      <c r="E135">
        <f>IF(ISBLANK(Sheet1!Q135)=TRUE,"NULL",Sheet1!Q135/100)</f>
        <v>0.97</v>
      </c>
      <c r="F135" t="b">
        <f>IF(ISBLANK(Sheet1!R135)=TRUE,"NULL",Sheet1!R135)</f>
        <v>1</v>
      </c>
      <c r="G135" t="str">
        <f>IF(ISBLANK(Sheet1!S135)=TRUE,"NULL",Sheet1!S135)</f>
        <v>NULL</v>
      </c>
      <c r="H135" t="b">
        <f>IF(ISBLANK(Sheet1!T135)=TRUE,"NULL",Sheet1!T135)</f>
        <v>0</v>
      </c>
      <c r="I135" t="b">
        <f>IF(ISBLANK(Sheet1!U135)=TRUE,"NULL",Sheet1!U135)</f>
        <v>1</v>
      </c>
      <c r="J135" t="b">
        <f>IF(ISBLANK(Sheet1!V135)=TRUE,"NULL",Sheet1!V135)</f>
        <v>0</v>
      </c>
      <c r="K135">
        <f>IF(ISBLANK(Sheet1!W135)=TRUE,"NULL",Sheet1!W135/100)</f>
        <v>0.54974999999999996</v>
      </c>
      <c r="L135">
        <f>IF(ISBLANK(Sheet1!X135)=TRUE,"NULL",Sheet1!X135/100)</f>
        <v>0.78</v>
      </c>
      <c r="M135" t="str">
        <f>IF(ISBLANK(Sheet1!Y135)=TRUE,"NULL",Sheet1!Y135/100)</f>
        <v>NULL</v>
      </c>
      <c r="N135">
        <f>IF(ISBLANK(Sheet1!Z135)=TRUE,"NULL",Sheet1!Z135)</f>
        <v>-1</v>
      </c>
      <c r="O135">
        <f t="shared" si="2"/>
        <v>3.0000000000000027E-2</v>
      </c>
    </row>
    <row r="136" spans="1:15" x14ac:dyDescent="0.35">
      <c r="A136" t="s">
        <v>853</v>
      </c>
      <c r="B136" t="s">
        <v>856</v>
      </c>
      <c r="C136" t="s">
        <v>857</v>
      </c>
      <c r="D136">
        <f>IF(ISBLANK(Sheet1!P136)=TRUE,"NULL",Sheet1!P136)</f>
        <v>6.05</v>
      </c>
      <c r="E136" t="str">
        <f>IF(ISBLANK(Sheet1!Q136)=TRUE,"NULL",Sheet1!Q136/100)</f>
        <v>NULL</v>
      </c>
      <c r="F136" t="b">
        <f>IF(ISBLANK(Sheet1!R136)=TRUE,"NULL",Sheet1!R136)</f>
        <v>0</v>
      </c>
      <c r="G136" t="str">
        <f>IF(ISBLANK(Sheet1!S136)=TRUE,"NULL",Sheet1!S136)</f>
        <v>NULL</v>
      </c>
      <c r="H136" t="b">
        <f>IF(ISBLANK(Sheet1!T136)=TRUE,"NULL",Sheet1!T136)</f>
        <v>0</v>
      </c>
      <c r="I136" t="b">
        <f>IF(ISBLANK(Sheet1!U136)=TRUE,"NULL",Sheet1!U136)</f>
        <v>0</v>
      </c>
      <c r="J136" t="b">
        <f>IF(ISBLANK(Sheet1!V136)=TRUE,"NULL",Sheet1!V136)</f>
        <v>0</v>
      </c>
      <c r="K136">
        <f>IF(ISBLANK(Sheet1!W136)=TRUE,"NULL",Sheet1!W136/100)</f>
        <v>0.63100000000000001</v>
      </c>
      <c r="L136" t="str">
        <f>IF(ISBLANK(Sheet1!X136)=TRUE,"NULL",Sheet1!X136/100)</f>
        <v>NULL</v>
      </c>
      <c r="M136" t="str">
        <f>IF(ISBLANK(Sheet1!Y136)=TRUE,"NULL",Sheet1!Y136/100)</f>
        <v>NULL</v>
      </c>
      <c r="N136" t="str">
        <f>IF(ISBLANK(Sheet1!Z136)=TRUE,"NULL",Sheet1!Z136)</f>
        <v>NULL</v>
      </c>
      <c r="O136" t="str">
        <f t="shared" si="2"/>
        <v>"Null</v>
      </c>
    </row>
    <row r="137" spans="1:15" x14ac:dyDescent="0.35">
      <c r="A137" t="s">
        <v>860</v>
      </c>
      <c r="B137" t="s">
        <v>862</v>
      </c>
      <c r="C137" t="s">
        <v>863</v>
      </c>
      <c r="D137">
        <f>IF(ISBLANK(Sheet1!P137)=TRUE,"NULL",Sheet1!P137)</f>
        <v>7.43</v>
      </c>
      <c r="E137">
        <f>IF(ISBLANK(Sheet1!Q137)=TRUE,"NULL",Sheet1!Q137/100)</f>
        <v>0.57999999999999996</v>
      </c>
      <c r="F137" t="b">
        <f>IF(ISBLANK(Sheet1!R137)=TRUE,"NULL",Sheet1!R137)</f>
        <v>0</v>
      </c>
      <c r="G137">
        <f>IF(ISBLANK(Sheet1!S137)=TRUE,"NULL",Sheet1!S137)</f>
        <v>0</v>
      </c>
      <c r="H137" t="b">
        <f>IF(ISBLANK(Sheet1!T137)=TRUE,"NULL",Sheet1!T137)</f>
        <v>0</v>
      </c>
      <c r="I137" t="b">
        <f>IF(ISBLANK(Sheet1!U137)=TRUE,"NULL",Sheet1!U137)</f>
        <v>0</v>
      </c>
      <c r="J137" t="b">
        <f>IF(ISBLANK(Sheet1!V137)=TRUE,"NULL",Sheet1!V137)</f>
        <v>0</v>
      </c>
      <c r="K137" t="str">
        <f>IF(ISBLANK(Sheet1!W137)=TRUE,"NULL",Sheet1!W137/100)</f>
        <v>NULL</v>
      </c>
      <c r="L137">
        <f>IF(ISBLANK(Sheet1!X137)=TRUE,"NULL",Sheet1!X137/100)</f>
        <v>0.25</v>
      </c>
      <c r="M137">
        <f>IF(ISBLANK(Sheet1!Y137)=TRUE,"NULL",Sheet1!Y137/100)</f>
        <v>0.27</v>
      </c>
      <c r="N137">
        <f>IF(ISBLANK(Sheet1!Z137)=TRUE,"NULL",Sheet1!Z137)</f>
        <v>1.845936346</v>
      </c>
      <c r="O137">
        <f t="shared" si="2"/>
        <v>0.42000000000000004</v>
      </c>
    </row>
    <row r="138" spans="1:15" x14ac:dyDescent="0.35">
      <c r="A138" t="s">
        <v>866</v>
      </c>
      <c r="B138" t="s">
        <v>868</v>
      </c>
      <c r="C138" t="s">
        <v>869</v>
      </c>
      <c r="D138">
        <f>IF(ISBLANK(Sheet1!P138)=TRUE,"NULL",Sheet1!P138)</f>
        <v>5.63</v>
      </c>
      <c r="E138">
        <f>IF(ISBLANK(Sheet1!Q138)=TRUE,"NULL",Sheet1!Q138/100)</f>
        <v>0.66</v>
      </c>
      <c r="F138" t="b">
        <f>IF(ISBLANK(Sheet1!R138)=TRUE,"NULL",Sheet1!R138)</f>
        <v>0</v>
      </c>
      <c r="G138">
        <f>IF(ISBLANK(Sheet1!S138)=TRUE,"NULL",Sheet1!S138)</f>
        <v>0</v>
      </c>
      <c r="H138" t="b">
        <f>IF(ISBLANK(Sheet1!T138)=TRUE,"NULL",Sheet1!T138)</f>
        <v>0</v>
      </c>
      <c r="I138" t="b">
        <f>IF(ISBLANK(Sheet1!U138)=TRUE,"NULL",Sheet1!U138)</f>
        <v>0</v>
      </c>
      <c r="J138" t="b">
        <f>IF(ISBLANK(Sheet1!V138)=TRUE,"NULL",Sheet1!V138)</f>
        <v>0</v>
      </c>
      <c r="K138" t="str">
        <f>IF(ISBLANK(Sheet1!W138)=TRUE,"NULL",Sheet1!W138/100)</f>
        <v>NULL</v>
      </c>
      <c r="L138">
        <f>IF(ISBLANK(Sheet1!X138)=TRUE,"NULL",Sheet1!X138/100)</f>
        <v>0.34</v>
      </c>
      <c r="M138">
        <f>IF(ISBLANK(Sheet1!Y138)=TRUE,"NULL",Sheet1!Y138/100)</f>
        <v>0.2</v>
      </c>
      <c r="N138">
        <f>IF(ISBLANK(Sheet1!Z138)=TRUE,"NULL",Sheet1!Z138)</f>
        <v>1.9698396499999999</v>
      </c>
      <c r="O138">
        <f t="shared" si="2"/>
        <v>0.33999999999999997</v>
      </c>
    </row>
    <row r="139" spans="1:15" x14ac:dyDescent="0.35">
      <c r="A139" t="s">
        <v>872</v>
      </c>
      <c r="B139" t="s">
        <v>873</v>
      </c>
      <c r="C139" t="s">
        <v>874</v>
      </c>
      <c r="D139">
        <f>IF(ISBLANK(Sheet1!P139)=TRUE,"NULL",Sheet1!P139)</f>
        <v>5.21</v>
      </c>
      <c r="E139">
        <f>IF(ISBLANK(Sheet1!Q139)=TRUE,"NULL",Sheet1!Q139/100)</f>
        <v>0.53</v>
      </c>
      <c r="F139" t="b">
        <f>IF(ISBLANK(Sheet1!R139)=TRUE,"NULL",Sheet1!R139)</f>
        <v>1</v>
      </c>
      <c r="G139">
        <f>IF(ISBLANK(Sheet1!S139)=TRUE,"NULL",Sheet1!S139)</f>
        <v>0.192</v>
      </c>
      <c r="H139" t="b">
        <f>IF(ISBLANK(Sheet1!T139)=TRUE,"NULL",Sheet1!T139)</f>
        <v>0</v>
      </c>
      <c r="I139" t="b">
        <f>IF(ISBLANK(Sheet1!U139)=TRUE,"NULL",Sheet1!U139)</f>
        <v>0</v>
      </c>
      <c r="J139" t="b">
        <f>IF(ISBLANK(Sheet1!V139)=TRUE,"NULL",Sheet1!V139)</f>
        <v>0</v>
      </c>
      <c r="K139">
        <f>IF(ISBLANK(Sheet1!W139)=TRUE,"NULL",Sheet1!W139/100)</f>
        <v>0.65749999999999997</v>
      </c>
      <c r="L139">
        <f>IF(ISBLANK(Sheet1!X139)=TRUE,"NULL",Sheet1!X139/100)</f>
        <v>0.5</v>
      </c>
      <c r="M139">
        <f>IF(ISBLANK(Sheet1!Y139)=TRUE,"NULL",Sheet1!Y139/100)</f>
        <v>0.47</v>
      </c>
      <c r="N139">
        <f>IF(ISBLANK(Sheet1!Z139)=TRUE,"NULL",Sheet1!Z139)</f>
        <v>1.5129606529999999</v>
      </c>
      <c r="O139">
        <f t="shared" si="2"/>
        <v>0.47</v>
      </c>
    </row>
    <row r="140" spans="1:15" x14ac:dyDescent="0.35">
      <c r="A140" t="s">
        <v>877</v>
      </c>
      <c r="B140" t="s">
        <v>879</v>
      </c>
      <c r="C140" t="s">
        <v>880</v>
      </c>
      <c r="D140" t="str">
        <f>IF(ISBLANK(Sheet1!P140)=TRUE,"NULL",Sheet1!P140)</f>
        <v>NULL</v>
      </c>
      <c r="E140">
        <f>IF(ISBLANK(Sheet1!Q140)=TRUE,"NULL",Sheet1!Q140/100)</f>
        <v>0.44</v>
      </c>
      <c r="F140" t="b">
        <f>IF(ISBLANK(Sheet1!R140)=TRUE,"NULL",Sheet1!R140)</f>
        <v>0</v>
      </c>
      <c r="G140" t="str">
        <f>IF(ISBLANK(Sheet1!S140)=TRUE,"NULL",Sheet1!S140)</f>
        <v>NULL</v>
      </c>
      <c r="H140" t="b">
        <f>IF(ISBLANK(Sheet1!T140)=TRUE,"NULL",Sheet1!T140)</f>
        <v>0</v>
      </c>
      <c r="I140" t="b">
        <f>IF(ISBLANK(Sheet1!U140)=TRUE,"NULL",Sheet1!U140)</f>
        <v>0</v>
      </c>
      <c r="J140" t="b">
        <f>IF(ISBLANK(Sheet1!V140)=TRUE,"NULL",Sheet1!V140)</f>
        <v>0</v>
      </c>
      <c r="K140">
        <f>IF(ISBLANK(Sheet1!W140)=TRUE,"NULL",Sheet1!W140/100)</f>
        <v>0.752</v>
      </c>
      <c r="L140">
        <f>IF(ISBLANK(Sheet1!X140)=TRUE,"NULL",Sheet1!X140/100)</f>
        <v>0.39</v>
      </c>
      <c r="M140" t="str">
        <f>IF(ISBLANK(Sheet1!Y140)=TRUE,"NULL",Sheet1!Y140/100)</f>
        <v>NULL</v>
      </c>
      <c r="N140" t="str">
        <f>IF(ISBLANK(Sheet1!Z140)=TRUE,"NULL",Sheet1!Z140)</f>
        <v>NULL</v>
      </c>
      <c r="O140">
        <f t="shared" si="2"/>
        <v>0.56000000000000005</v>
      </c>
    </row>
    <row r="141" spans="1:15" x14ac:dyDescent="0.35">
      <c r="A141" t="s">
        <v>883</v>
      </c>
      <c r="B141" t="s">
        <v>885</v>
      </c>
      <c r="C141" t="s">
        <v>886</v>
      </c>
      <c r="D141">
        <f>IF(ISBLANK(Sheet1!P141)=TRUE,"NULL",Sheet1!P141)</f>
        <v>7.06</v>
      </c>
      <c r="E141">
        <f>IF(ISBLANK(Sheet1!Q141)=TRUE,"NULL",Sheet1!Q141/100)</f>
        <v>0.26</v>
      </c>
      <c r="F141" t="b">
        <f>IF(ISBLANK(Sheet1!R141)=TRUE,"NULL",Sheet1!R141)</f>
        <v>0</v>
      </c>
      <c r="G141">
        <f>IF(ISBLANK(Sheet1!S141)=TRUE,"NULL",Sheet1!S141)</f>
        <v>7.9980000000000002</v>
      </c>
      <c r="H141" t="b">
        <f>IF(ISBLANK(Sheet1!T141)=TRUE,"NULL",Sheet1!T141)</f>
        <v>1</v>
      </c>
      <c r="I141" t="b">
        <f>IF(ISBLANK(Sheet1!U141)=TRUE,"NULL",Sheet1!U141)</f>
        <v>0</v>
      </c>
      <c r="J141" t="b">
        <f>IF(ISBLANK(Sheet1!V141)=TRUE,"NULL",Sheet1!V141)</f>
        <v>1</v>
      </c>
      <c r="K141" t="str">
        <f>IF(ISBLANK(Sheet1!W141)=TRUE,"NULL",Sheet1!W141/100)</f>
        <v>NULL</v>
      </c>
      <c r="L141">
        <f>IF(ISBLANK(Sheet1!X141)=TRUE,"NULL",Sheet1!X141/100)</f>
        <v>0.28000000000000003</v>
      </c>
      <c r="M141">
        <f>IF(ISBLANK(Sheet1!Y141)=TRUE,"NULL",Sheet1!Y141/100)</f>
        <v>0.08</v>
      </c>
      <c r="N141">
        <f>IF(ISBLANK(Sheet1!Z141)=TRUE,"NULL",Sheet1!Z141)</f>
        <v>2.9626508299999998</v>
      </c>
      <c r="O141">
        <f t="shared" si="2"/>
        <v>0.74</v>
      </c>
    </row>
    <row r="142" spans="1:15" x14ac:dyDescent="0.35">
      <c r="A142" t="s">
        <v>889</v>
      </c>
      <c r="B142" t="s">
        <v>891</v>
      </c>
      <c r="C142" t="s">
        <v>892</v>
      </c>
      <c r="D142">
        <f>IF(ISBLANK(Sheet1!P142)=TRUE,"NULL",Sheet1!P142)</f>
        <v>4.6500000000000004</v>
      </c>
      <c r="E142">
        <f>IF(ISBLANK(Sheet1!Q142)=TRUE,"NULL",Sheet1!Q142/100)</f>
        <v>0.87</v>
      </c>
      <c r="F142" t="b">
        <f>IF(ISBLANK(Sheet1!R142)=TRUE,"NULL",Sheet1!R142)</f>
        <v>0</v>
      </c>
      <c r="G142" t="str">
        <f>IF(ISBLANK(Sheet1!S142)=TRUE,"NULL",Sheet1!S142)</f>
        <v>NULL</v>
      </c>
      <c r="H142" t="b">
        <f>IF(ISBLANK(Sheet1!T142)=TRUE,"NULL",Sheet1!T142)</f>
        <v>0</v>
      </c>
      <c r="I142" t="b">
        <f>IF(ISBLANK(Sheet1!U142)=TRUE,"NULL",Sheet1!U142)</f>
        <v>1</v>
      </c>
      <c r="J142" t="b">
        <f>IF(ISBLANK(Sheet1!V142)=TRUE,"NULL",Sheet1!V142)</f>
        <v>0</v>
      </c>
      <c r="K142">
        <f>IF(ISBLANK(Sheet1!W142)=TRUE,"NULL",Sheet1!W142/100)</f>
        <v>0.53925000000000001</v>
      </c>
      <c r="L142">
        <f>IF(ISBLANK(Sheet1!X142)=TRUE,"NULL",Sheet1!X142/100)</f>
        <v>0.51</v>
      </c>
      <c r="M142" t="str">
        <f>IF(ISBLANK(Sheet1!Y142)=TRUE,"NULL",Sheet1!Y142/100)</f>
        <v>NULL</v>
      </c>
      <c r="N142">
        <f>IF(ISBLANK(Sheet1!Z142)=TRUE,"NULL",Sheet1!Z142)</f>
        <v>-1</v>
      </c>
      <c r="O142">
        <f t="shared" si="2"/>
        <v>0.13</v>
      </c>
    </row>
    <row r="143" spans="1:15" x14ac:dyDescent="0.35">
      <c r="A143" t="s">
        <v>895</v>
      </c>
      <c r="B143" t="s">
        <v>898</v>
      </c>
      <c r="C143" t="s">
        <v>899</v>
      </c>
      <c r="D143" t="str">
        <f>IF(ISBLANK(Sheet1!P143)=TRUE,"NULL",Sheet1!P143)</f>
        <v>NULL</v>
      </c>
      <c r="E143">
        <f>IF(ISBLANK(Sheet1!Q143)=TRUE,"NULL",Sheet1!Q143/100)</f>
        <v>0.93</v>
      </c>
      <c r="F143" t="b">
        <f>IF(ISBLANK(Sheet1!R143)=TRUE,"NULL",Sheet1!R143)</f>
        <v>0</v>
      </c>
      <c r="G143" t="str">
        <f>IF(ISBLANK(Sheet1!S143)=TRUE,"NULL",Sheet1!S143)</f>
        <v>NULL</v>
      </c>
      <c r="H143" t="b">
        <f>IF(ISBLANK(Sheet1!T143)=TRUE,"NULL",Sheet1!T143)</f>
        <v>0</v>
      </c>
      <c r="I143" t="b">
        <f>IF(ISBLANK(Sheet1!U143)=TRUE,"NULL",Sheet1!U143)</f>
        <v>0</v>
      </c>
      <c r="J143" t="b">
        <f>IF(ISBLANK(Sheet1!V143)=TRUE,"NULL",Sheet1!V143)</f>
        <v>0</v>
      </c>
      <c r="K143">
        <f>IF(ISBLANK(Sheet1!W143)=TRUE,"NULL",Sheet1!W143/100)</f>
        <v>0.71250000000000002</v>
      </c>
      <c r="L143" t="str">
        <f>IF(ISBLANK(Sheet1!X143)=TRUE,"NULL",Sheet1!X143/100)</f>
        <v>NULL</v>
      </c>
      <c r="M143" t="str">
        <f>IF(ISBLANK(Sheet1!Y143)=TRUE,"NULL",Sheet1!Y143/100)</f>
        <v>NULL</v>
      </c>
      <c r="N143">
        <f>IF(ISBLANK(Sheet1!Z143)=TRUE,"NULL",Sheet1!Z143)</f>
        <v>-1</v>
      </c>
      <c r="O143">
        <f t="shared" si="2"/>
        <v>6.9999999999999951E-2</v>
      </c>
    </row>
    <row r="144" spans="1:15" x14ac:dyDescent="0.35">
      <c r="A144" t="s">
        <v>902</v>
      </c>
      <c r="B144" t="s">
        <v>903</v>
      </c>
      <c r="C144" t="s">
        <v>904</v>
      </c>
      <c r="D144" t="str">
        <f>IF(ISBLANK(Sheet1!P144)=TRUE,"NULL",Sheet1!P144)</f>
        <v>NULL</v>
      </c>
      <c r="E144" t="str">
        <f>IF(ISBLANK(Sheet1!Q144)=TRUE,"NULL",Sheet1!Q144/100)</f>
        <v>NULL</v>
      </c>
      <c r="F144" t="b">
        <f>IF(ISBLANK(Sheet1!R144)=TRUE,"NULL",Sheet1!R144)</f>
        <v>0</v>
      </c>
      <c r="G144" t="str">
        <f>IF(ISBLANK(Sheet1!S144)=TRUE,"NULL",Sheet1!S144)</f>
        <v>NULL</v>
      </c>
      <c r="H144" t="b">
        <f>IF(ISBLANK(Sheet1!T144)=TRUE,"NULL",Sheet1!T144)</f>
        <v>0</v>
      </c>
      <c r="I144" t="b">
        <f>IF(ISBLANK(Sheet1!U144)=TRUE,"NULL",Sheet1!U144)</f>
        <v>0</v>
      </c>
      <c r="J144" t="b">
        <f>IF(ISBLANK(Sheet1!V144)=TRUE,"NULL",Sheet1!V144)</f>
        <v>0</v>
      </c>
      <c r="K144" t="str">
        <f>IF(ISBLANK(Sheet1!W144)=TRUE,"NULL",Sheet1!W144/100)</f>
        <v>NULL</v>
      </c>
      <c r="L144" t="str">
        <f>IF(ISBLANK(Sheet1!X144)=TRUE,"NULL",Sheet1!X144/100)</f>
        <v>NULL</v>
      </c>
      <c r="M144" t="str">
        <f>IF(ISBLANK(Sheet1!Y144)=TRUE,"NULL",Sheet1!Y144/100)</f>
        <v>NULL</v>
      </c>
      <c r="N144" t="str">
        <f>IF(ISBLANK(Sheet1!Z144)=TRUE,"NULL",Sheet1!Z144)</f>
        <v>NULL</v>
      </c>
      <c r="O144" t="str">
        <f t="shared" si="2"/>
        <v>"Null</v>
      </c>
    </row>
    <row r="145" spans="1:15" x14ac:dyDescent="0.35">
      <c r="A145" t="s">
        <v>907</v>
      </c>
      <c r="B145" t="s">
        <v>909</v>
      </c>
      <c r="C145" t="s">
        <v>910</v>
      </c>
      <c r="D145">
        <f>IF(ISBLANK(Sheet1!P145)=TRUE,"NULL",Sheet1!P145)</f>
        <v>6.62</v>
      </c>
      <c r="E145">
        <f>IF(ISBLANK(Sheet1!Q145)=TRUE,"NULL",Sheet1!Q145/100)</f>
        <v>0.39</v>
      </c>
      <c r="F145" t="b">
        <f>IF(ISBLANK(Sheet1!R145)=TRUE,"NULL",Sheet1!R145)</f>
        <v>0</v>
      </c>
      <c r="G145">
        <f>IF(ISBLANK(Sheet1!S145)=TRUE,"NULL",Sheet1!S145)</f>
        <v>0</v>
      </c>
      <c r="H145" t="b">
        <f>IF(ISBLANK(Sheet1!T145)=TRUE,"NULL",Sheet1!T145)</f>
        <v>0</v>
      </c>
      <c r="I145" t="b">
        <f>IF(ISBLANK(Sheet1!U145)=TRUE,"NULL",Sheet1!U145)</f>
        <v>0</v>
      </c>
      <c r="J145" t="b">
        <f>IF(ISBLANK(Sheet1!V145)=TRUE,"NULL",Sheet1!V145)</f>
        <v>0</v>
      </c>
      <c r="K145" t="str">
        <f>IF(ISBLANK(Sheet1!W145)=TRUE,"NULL",Sheet1!W145/100)</f>
        <v>NULL</v>
      </c>
      <c r="L145">
        <f>IF(ISBLANK(Sheet1!X145)=TRUE,"NULL",Sheet1!X145/100)</f>
        <v>0.3</v>
      </c>
      <c r="M145" t="str">
        <f>IF(ISBLANK(Sheet1!Y145)=TRUE,"NULL",Sheet1!Y145/100)</f>
        <v>NULL</v>
      </c>
      <c r="N145">
        <f>IF(ISBLANK(Sheet1!Z145)=TRUE,"NULL",Sheet1!Z145)</f>
        <v>2.2284564869999999</v>
      </c>
      <c r="O145">
        <f t="shared" si="2"/>
        <v>0.61</v>
      </c>
    </row>
    <row r="146" spans="1:15" x14ac:dyDescent="0.35">
      <c r="A146" t="s">
        <v>913</v>
      </c>
      <c r="B146" t="s">
        <v>915</v>
      </c>
      <c r="C146" t="s">
        <v>916</v>
      </c>
      <c r="D146">
        <f>IF(ISBLANK(Sheet1!P146)=TRUE,"NULL",Sheet1!P146)</f>
        <v>4.74</v>
      </c>
      <c r="E146">
        <f>IF(ISBLANK(Sheet1!Q146)=TRUE,"NULL",Sheet1!Q146/100)</f>
        <v>0.85</v>
      </c>
      <c r="F146" t="b">
        <f>IF(ISBLANK(Sheet1!R146)=TRUE,"NULL",Sheet1!R146)</f>
        <v>0</v>
      </c>
      <c r="G146">
        <f>IF(ISBLANK(Sheet1!S146)=TRUE,"NULL",Sheet1!S146)</f>
        <v>0</v>
      </c>
      <c r="H146" t="b">
        <f>IF(ISBLANK(Sheet1!T146)=TRUE,"NULL",Sheet1!T146)</f>
        <v>0</v>
      </c>
      <c r="I146" t="b">
        <f>IF(ISBLANK(Sheet1!U146)=TRUE,"NULL",Sheet1!U146)</f>
        <v>0</v>
      </c>
      <c r="J146" t="b">
        <f>IF(ISBLANK(Sheet1!V146)=TRUE,"NULL",Sheet1!V146)</f>
        <v>0</v>
      </c>
      <c r="K146">
        <f>IF(ISBLANK(Sheet1!W146)=TRUE,"NULL",Sheet1!W146/100)</f>
        <v>0.70125000000000004</v>
      </c>
      <c r="L146">
        <f>IF(ISBLANK(Sheet1!X146)=TRUE,"NULL",Sheet1!X146/100)</f>
        <v>0.51</v>
      </c>
      <c r="M146" t="str">
        <f>IF(ISBLANK(Sheet1!Y146)=TRUE,"NULL",Sheet1!Y146/100)</f>
        <v>NULL</v>
      </c>
      <c r="N146">
        <f>IF(ISBLANK(Sheet1!Z146)=TRUE,"NULL",Sheet1!Z146)</f>
        <v>1.546492172</v>
      </c>
      <c r="O146">
        <f t="shared" si="2"/>
        <v>0.15000000000000002</v>
      </c>
    </row>
    <row r="147" spans="1:15" x14ac:dyDescent="0.35">
      <c r="A147" t="s">
        <v>919</v>
      </c>
      <c r="B147" t="s">
        <v>921</v>
      </c>
      <c r="C147" t="s">
        <v>922</v>
      </c>
      <c r="D147" t="str">
        <f>IF(ISBLANK(Sheet1!P147)=TRUE,"NULL",Sheet1!P147)</f>
        <v>NULL</v>
      </c>
      <c r="E147" t="str">
        <f>IF(ISBLANK(Sheet1!Q147)=TRUE,"NULL",Sheet1!Q147/100)</f>
        <v>NULL</v>
      </c>
      <c r="F147" t="b">
        <f>IF(ISBLANK(Sheet1!R147)=TRUE,"NULL",Sheet1!R147)</f>
        <v>0</v>
      </c>
      <c r="G147" t="str">
        <f>IF(ISBLANK(Sheet1!S147)=TRUE,"NULL",Sheet1!S147)</f>
        <v>NULL</v>
      </c>
      <c r="H147" t="b">
        <f>IF(ISBLANK(Sheet1!T147)=TRUE,"NULL",Sheet1!T147)</f>
        <v>0</v>
      </c>
      <c r="I147" t="b">
        <f>IF(ISBLANK(Sheet1!U147)=TRUE,"NULL",Sheet1!U147)</f>
        <v>0</v>
      </c>
      <c r="J147" t="b">
        <f>IF(ISBLANK(Sheet1!V147)=TRUE,"NULL",Sheet1!V147)</f>
        <v>0</v>
      </c>
      <c r="K147" t="str">
        <f>IF(ISBLANK(Sheet1!W147)=TRUE,"NULL",Sheet1!W147/100)</f>
        <v>NULL</v>
      </c>
      <c r="L147" t="str">
        <f>IF(ISBLANK(Sheet1!X147)=TRUE,"NULL",Sheet1!X147/100)</f>
        <v>NULL</v>
      </c>
      <c r="M147" t="str">
        <f>IF(ISBLANK(Sheet1!Y147)=TRUE,"NULL",Sheet1!Y147/100)</f>
        <v>NULL</v>
      </c>
      <c r="N147" t="str">
        <f>IF(ISBLANK(Sheet1!Z147)=TRUE,"NULL",Sheet1!Z147)</f>
        <v>NULL</v>
      </c>
      <c r="O147" t="str">
        <f t="shared" si="2"/>
        <v>"Null</v>
      </c>
    </row>
    <row r="148" spans="1:15" x14ac:dyDescent="0.35">
      <c r="A148" t="s">
        <v>925</v>
      </c>
      <c r="B148" t="s">
        <v>927</v>
      </c>
      <c r="C148" t="s">
        <v>928</v>
      </c>
      <c r="D148">
        <f>IF(ISBLANK(Sheet1!P148)=TRUE,"NULL",Sheet1!P148)</f>
        <v>5.21</v>
      </c>
      <c r="E148">
        <f>IF(ISBLANK(Sheet1!Q148)=TRUE,"NULL",Sheet1!Q148/100)</f>
        <v>0.6</v>
      </c>
      <c r="F148" t="b">
        <f>IF(ISBLANK(Sheet1!R148)=TRUE,"NULL",Sheet1!R148)</f>
        <v>1</v>
      </c>
      <c r="G148">
        <f>IF(ISBLANK(Sheet1!S148)=TRUE,"NULL",Sheet1!S148)</f>
        <v>1.04</v>
      </c>
      <c r="H148" t="b">
        <f>IF(ISBLANK(Sheet1!T148)=TRUE,"NULL",Sheet1!T148)</f>
        <v>0</v>
      </c>
      <c r="I148" t="b">
        <f>IF(ISBLANK(Sheet1!U148)=TRUE,"NULL",Sheet1!U148)</f>
        <v>0</v>
      </c>
      <c r="J148" t="b">
        <f>IF(ISBLANK(Sheet1!V148)=TRUE,"NULL",Sheet1!V148)</f>
        <v>0</v>
      </c>
      <c r="K148">
        <f>IF(ISBLANK(Sheet1!W148)=TRUE,"NULL",Sheet1!W148/100)</f>
        <v>0.53075000000000006</v>
      </c>
      <c r="L148">
        <f>IF(ISBLANK(Sheet1!X148)=TRUE,"NULL",Sheet1!X148/100)</f>
        <v>0.31</v>
      </c>
      <c r="M148">
        <f>IF(ISBLANK(Sheet1!Y148)=TRUE,"NULL",Sheet1!Y148/100)</f>
        <v>0.82</v>
      </c>
      <c r="N148">
        <f>IF(ISBLANK(Sheet1!Z148)=TRUE,"NULL",Sheet1!Z148)</f>
        <v>2.5990327259999999</v>
      </c>
      <c r="O148">
        <f t="shared" si="2"/>
        <v>0.4</v>
      </c>
    </row>
    <row r="149" spans="1:15" x14ac:dyDescent="0.35">
      <c r="A149" t="s">
        <v>931</v>
      </c>
      <c r="B149" t="s">
        <v>934</v>
      </c>
      <c r="C149" t="s">
        <v>935</v>
      </c>
      <c r="D149" t="str">
        <f>IF(ISBLANK(Sheet1!P149)=TRUE,"NULL",Sheet1!P149)</f>
        <v>NULL</v>
      </c>
      <c r="E149">
        <f>IF(ISBLANK(Sheet1!Q149)=TRUE,"NULL",Sheet1!Q149/100)</f>
        <v>0.92</v>
      </c>
      <c r="F149" t="b">
        <f>IF(ISBLANK(Sheet1!R149)=TRUE,"NULL",Sheet1!R149)</f>
        <v>0</v>
      </c>
      <c r="G149" t="str">
        <f>IF(ISBLANK(Sheet1!S149)=TRUE,"NULL",Sheet1!S149)</f>
        <v>NULL</v>
      </c>
      <c r="H149" t="b">
        <f>IF(ISBLANK(Sheet1!T149)=TRUE,"NULL",Sheet1!T149)</f>
        <v>0</v>
      </c>
      <c r="I149" t="b">
        <f>IF(ISBLANK(Sheet1!U149)=TRUE,"NULL",Sheet1!U149)</f>
        <v>0</v>
      </c>
      <c r="J149" t="b">
        <f>IF(ISBLANK(Sheet1!V149)=TRUE,"NULL",Sheet1!V149)</f>
        <v>0</v>
      </c>
      <c r="K149" t="str">
        <f>IF(ISBLANK(Sheet1!W149)=TRUE,"NULL",Sheet1!W149/100)</f>
        <v>NULL</v>
      </c>
      <c r="L149" t="str">
        <f>IF(ISBLANK(Sheet1!X149)=TRUE,"NULL",Sheet1!X149/100)</f>
        <v>NULL</v>
      </c>
      <c r="M149" t="str">
        <f>IF(ISBLANK(Sheet1!Y149)=TRUE,"NULL",Sheet1!Y149/100)</f>
        <v>NULL</v>
      </c>
      <c r="N149" t="str">
        <f>IF(ISBLANK(Sheet1!Z149)=TRUE,"NULL",Sheet1!Z149)</f>
        <v>NULL</v>
      </c>
      <c r="O149">
        <f t="shared" si="2"/>
        <v>7.999999999999996E-2</v>
      </c>
    </row>
    <row r="150" spans="1:15" x14ac:dyDescent="0.35">
      <c r="A150" t="s">
        <v>938</v>
      </c>
      <c r="B150" t="s">
        <v>942</v>
      </c>
      <c r="C150" t="s">
        <v>943</v>
      </c>
      <c r="D150">
        <f>IF(ISBLANK(Sheet1!P150)=TRUE,"NULL",Sheet1!P150)</f>
        <v>4.59</v>
      </c>
      <c r="E150">
        <f>IF(ISBLANK(Sheet1!Q150)=TRUE,"NULL",Sheet1!Q150/100)</f>
        <v>0.61</v>
      </c>
      <c r="F150" t="b">
        <f>IF(ISBLANK(Sheet1!R150)=TRUE,"NULL",Sheet1!R150)</f>
        <v>0</v>
      </c>
      <c r="G150">
        <f>IF(ISBLANK(Sheet1!S150)=TRUE,"NULL",Sheet1!S150)</f>
        <v>0</v>
      </c>
      <c r="H150" t="b">
        <f>IF(ISBLANK(Sheet1!T150)=TRUE,"NULL",Sheet1!T150)</f>
        <v>0</v>
      </c>
      <c r="I150" t="b">
        <f>IF(ISBLANK(Sheet1!U150)=TRUE,"NULL",Sheet1!U150)</f>
        <v>0</v>
      </c>
      <c r="J150" t="b">
        <f>IF(ISBLANK(Sheet1!V150)=TRUE,"NULL",Sheet1!V150)</f>
        <v>0</v>
      </c>
      <c r="K150" t="str">
        <f>IF(ISBLANK(Sheet1!W150)=TRUE,"NULL",Sheet1!W150/100)</f>
        <v>NULL</v>
      </c>
      <c r="L150">
        <f>IF(ISBLANK(Sheet1!X150)=TRUE,"NULL",Sheet1!X150/100)</f>
        <v>0.42</v>
      </c>
      <c r="M150">
        <f>IF(ISBLANK(Sheet1!Y150)=TRUE,"NULL",Sheet1!Y150/100)</f>
        <v>0.65</v>
      </c>
      <c r="N150">
        <f>IF(ISBLANK(Sheet1!Z150)=TRUE,"NULL",Sheet1!Z150)</f>
        <v>1.8727265980000001</v>
      </c>
      <c r="O150">
        <f t="shared" si="2"/>
        <v>0.39</v>
      </c>
    </row>
    <row r="151" spans="1:15" x14ac:dyDescent="0.35">
      <c r="A151" t="s">
        <v>946</v>
      </c>
      <c r="B151" t="s">
        <v>948</v>
      </c>
      <c r="C151" t="s">
        <v>949</v>
      </c>
      <c r="D151" t="str">
        <f>IF(ISBLANK(Sheet1!P151)=TRUE,"NULL",Sheet1!P151)</f>
        <v>NULL</v>
      </c>
      <c r="E151">
        <f>IF(ISBLANK(Sheet1!Q151)=TRUE,"NULL",Sheet1!Q151/100)</f>
        <v>0.82</v>
      </c>
      <c r="F151" t="b">
        <f>IF(ISBLANK(Sheet1!R151)=TRUE,"NULL",Sheet1!R151)</f>
        <v>0</v>
      </c>
      <c r="G151" t="str">
        <f>IF(ISBLANK(Sheet1!S151)=TRUE,"NULL",Sheet1!S151)</f>
        <v>NULL</v>
      </c>
      <c r="H151" t="b">
        <f>IF(ISBLANK(Sheet1!T151)=TRUE,"NULL",Sheet1!T151)</f>
        <v>0</v>
      </c>
      <c r="I151" t="b">
        <f>IF(ISBLANK(Sheet1!U151)=TRUE,"NULL",Sheet1!U151)</f>
        <v>0</v>
      </c>
      <c r="J151" t="b">
        <f>IF(ISBLANK(Sheet1!V151)=TRUE,"NULL",Sheet1!V151)</f>
        <v>0</v>
      </c>
      <c r="K151">
        <f>IF(ISBLANK(Sheet1!W151)=TRUE,"NULL",Sheet1!W151/100)</f>
        <v>0.73549999999999993</v>
      </c>
      <c r="L151" t="str">
        <f>IF(ISBLANK(Sheet1!X151)=TRUE,"NULL",Sheet1!X151/100)</f>
        <v>NULL</v>
      </c>
      <c r="M151" t="str">
        <f>IF(ISBLANK(Sheet1!Y151)=TRUE,"NULL",Sheet1!Y151/100)</f>
        <v>NULL</v>
      </c>
      <c r="N151" t="str">
        <f>IF(ISBLANK(Sheet1!Z151)=TRUE,"NULL",Sheet1!Z151)</f>
        <v>NULL</v>
      </c>
      <c r="O151">
        <f t="shared" si="2"/>
        <v>0.18000000000000005</v>
      </c>
    </row>
    <row r="152" spans="1:15" x14ac:dyDescent="0.35">
      <c r="A152" t="s">
        <v>952</v>
      </c>
      <c r="B152" t="s">
        <v>953</v>
      </c>
      <c r="C152" t="s">
        <v>954</v>
      </c>
      <c r="D152">
        <f>IF(ISBLANK(Sheet1!P152)=TRUE,"NULL",Sheet1!P152)</f>
        <v>5</v>
      </c>
      <c r="E152">
        <f>IF(ISBLANK(Sheet1!Q152)=TRUE,"NULL",Sheet1!Q152/100)</f>
        <v>0.84</v>
      </c>
      <c r="F152" t="b">
        <f>IF(ISBLANK(Sheet1!R152)=TRUE,"NULL",Sheet1!R152)</f>
        <v>0</v>
      </c>
      <c r="G152">
        <f>IF(ISBLANK(Sheet1!S152)=TRUE,"NULL",Sheet1!S152)</f>
        <v>0</v>
      </c>
      <c r="H152" t="b">
        <f>IF(ISBLANK(Sheet1!T152)=TRUE,"NULL",Sheet1!T152)</f>
        <v>0</v>
      </c>
      <c r="I152" t="b">
        <f>IF(ISBLANK(Sheet1!U152)=TRUE,"NULL",Sheet1!U152)</f>
        <v>0</v>
      </c>
      <c r="J152" t="b">
        <f>IF(ISBLANK(Sheet1!V152)=TRUE,"NULL",Sheet1!V152)</f>
        <v>0</v>
      </c>
      <c r="K152" t="str">
        <f>IF(ISBLANK(Sheet1!W152)=TRUE,"NULL",Sheet1!W152/100)</f>
        <v>NULL</v>
      </c>
      <c r="L152">
        <f>IF(ISBLANK(Sheet1!X152)=TRUE,"NULL",Sheet1!X152/100)</f>
        <v>0.33</v>
      </c>
      <c r="M152">
        <f>IF(ISBLANK(Sheet1!Y152)=TRUE,"NULL",Sheet1!Y152/100)</f>
        <v>0.6</v>
      </c>
      <c r="N152">
        <f>IF(ISBLANK(Sheet1!Z152)=TRUE,"NULL",Sheet1!Z152)</f>
        <v>1.765275567</v>
      </c>
      <c r="O152">
        <f t="shared" si="2"/>
        <v>0.16000000000000003</v>
      </c>
    </row>
    <row r="153" spans="1:15" x14ac:dyDescent="0.35">
      <c r="A153" t="s">
        <v>957</v>
      </c>
      <c r="B153" t="s">
        <v>958</v>
      </c>
      <c r="C153" t="s">
        <v>959</v>
      </c>
      <c r="D153" t="str">
        <f>IF(ISBLANK(Sheet1!P153)=TRUE,"NULL",Sheet1!P153)</f>
        <v>NULL</v>
      </c>
      <c r="E153">
        <f>IF(ISBLANK(Sheet1!Q153)=TRUE,"NULL",Sheet1!Q153/100)</f>
        <v>0.69</v>
      </c>
      <c r="F153" t="b">
        <f>IF(ISBLANK(Sheet1!R153)=TRUE,"NULL",Sheet1!R153)</f>
        <v>0</v>
      </c>
      <c r="G153">
        <f>IF(ISBLANK(Sheet1!S153)=TRUE,"NULL",Sheet1!S153)</f>
        <v>0</v>
      </c>
      <c r="H153" t="b">
        <f>IF(ISBLANK(Sheet1!T153)=TRUE,"NULL",Sheet1!T153)</f>
        <v>0</v>
      </c>
      <c r="I153" t="b">
        <f>IF(ISBLANK(Sheet1!U153)=TRUE,"NULL",Sheet1!U153)</f>
        <v>0</v>
      </c>
      <c r="J153" t="b">
        <f>IF(ISBLANK(Sheet1!V153)=TRUE,"NULL",Sheet1!V153)</f>
        <v>0</v>
      </c>
      <c r="K153">
        <f>IF(ISBLANK(Sheet1!W153)=TRUE,"NULL",Sheet1!W153/100)</f>
        <v>0.60675000000000001</v>
      </c>
      <c r="L153">
        <f>IF(ISBLANK(Sheet1!X153)=TRUE,"NULL",Sheet1!X153/100)</f>
        <v>0.46</v>
      </c>
      <c r="M153" t="str">
        <f>IF(ISBLANK(Sheet1!Y153)=TRUE,"NULL",Sheet1!Y153/100)</f>
        <v>NULL</v>
      </c>
      <c r="N153">
        <f>IF(ISBLANK(Sheet1!Z153)=TRUE,"NULL",Sheet1!Z153)</f>
        <v>1.7718821309999999</v>
      </c>
      <c r="O153">
        <f t="shared" si="2"/>
        <v>0.31000000000000005</v>
      </c>
    </row>
    <row r="154" spans="1:15" x14ac:dyDescent="0.35">
      <c r="A154" t="s">
        <v>962</v>
      </c>
      <c r="B154" t="s">
        <v>963</v>
      </c>
      <c r="C154" t="s">
        <v>964</v>
      </c>
      <c r="D154" t="str">
        <f>IF(ISBLANK(Sheet1!P154)=TRUE,"NULL",Sheet1!P154)</f>
        <v>NULL</v>
      </c>
      <c r="E154" t="str">
        <f>IF(ISBLANK(Sheet1!Q154)=TRUE,"NULL",Sheet1!Q154/100)</f>
        <v>NULL</v>
      </c>
      <c r="F154" t="b">
        <f>IF(ISBLANK(Sheet1!R154)=TRUE,"NULL",Sheet1!R154)</f>
        <v>0</v>
      </c>
      <c r="G154" t="str">
        <f>IF(ISBLANK(Sheet1!S154)=TRUE,"NULL",Sheet1!S154)</f>
        <v>NULL</v>
      </c>
      <c r="H154" t="b">
        <f>IF(ISBLANK(Sheet1!T154)=TRUE,"NULL",Sheet1!T154)</f>
        <v>0</v>
      </c>
      <c r="I154" t="b">
        <f>IF(ISBLANK(Sheet1!U154)=TRUE,"NULL",Sheet1!U154)</f>
        <v>0</v>
      </c>
      <c r="J154" t="b">
        <f>IF(ISBLANK(Sheet1!V154)=TRUE,"NULL",Sheet1!V154)</f>
        <v>0</v>
      </c>
      <c r="K154">
        <f>IF(ISBLANK(Sheet1!W154)=TRUE,"NULL",Sheet1!W154/100)</f>
        <v>0.73750000000000004</v>
      </c>
      <c r="L154" t="str">
        <f>IF(ISBLANK(Sheet1!X154)=TRUE,"NULL",Sheet1!X154/100)</f>
        <v>NULL</v>
      </c>
      <c r="M154" t="str">
        <f>IF(ISBLANK(Sheet1!Y154)=TRUE,"NULL",Sheet1!Y154/100)</f>
        <v>NULL</v>
      </c>
      <c r="N154" t="str">
        <f>IF(ISBLANK(Sheet1!Z154)=TRUE,"NULL",Sheet1!Z154)</f>
        <v>NULL</v>
      </c>
      <c r="O154" t="str">
        <f t="shared" si="2"/>
        <v>"Null</v>
      </c>
    </row>
    <row r="155" spans="1:15" x14ac:dyDescent="0.35">
      <c r="A155" t="s">
        <v>967</v>
      </c>
      <c r="B155" t="s">
        <v>969</v>
      </c>
      <c r="C155" t="s">
        <v>970</v>
      </c>
      <c r="D155">
        <f>IF(ISBLANK(Sheet1!P155)=TRUE,"NULL",Sheet1!P155)</f>
        <v>4.6900000000000004</v>
      </c>
      <c r="E155">
        <f>IF(ISBLANK(Sheet1!Q155)=TRUE,"NULL",Sheet1!Q155/100)</f>
        <v>0.37</v>
      </c>
      <c r="F155" t="b">
        <f>IF(ISBLANK(Sheet1!R155)=TRUE,"NULL",Sheet1!R155)</f>
        <v>0</v>
      </c>
      <c r="G155">
        <f>IF(ISBLANK(Sheet1!S155)=TRUE,"NULL",Sheet1!S155)</f>
        <v>0</v>
      </c>
      <c r="H155" t="b">
        <f>IF(ISBLANK(Sheet1!T155)=TRUE,"NULL",Sheet1!T155)</f>
        <v>0</v>
      </c>
      <c r="I155" t="b">
        <f>IF(ISBLANK(Sheet1!U155)=TRUE,"NULL",Sheet1!U155)</f>
        <v>0</v>
      </c>
      <c r="J155" t="b">
        <f>IF(ISBLANK(Sheet1!V155)=TRUE,"NULL",Sheet1!V155)</f>
        <v>0</v>
      </c>
      <c r="K155">
        <f>IF(ISBLANK(Sheet1!W155)=TRUE,"NULL",Sheet1!W155/100)</f>
        <v>0.65974999999999995</v>
      </c>
      <c r="L155">
        <f>IF(ISBLANK(Sheet1!X155)=TRUE,"NULL",Sheet1!X155/100)</f>
        <v>0.38</v>
      </c>
      <c r="M155">
        <f>IF(ISBLANK(Sheet1!Y155)=TRUE,"NULL",Sheet1!Y155/100)</f>
        <v>0.48</v>
      </c>
      <c r="N155">
        <f>IF(ISBLANK(Sheet1!Z155)=TRUE,"NULL",Sheet1!Z155)</f>
        <v>2.0201228320000002</v>
      </c>
      <c r="O155">
        <f t="shared" si="2"/>
        <v>0.63</v>
      </c>
    </row>
    <row r="156" spans="1:15" x14ac:dyDescent="0.35">
      <c r="A156" t="s">
        <v>973</v>
      </c>
      <c r="B156" t="s">
        <v>975</v>
      </c>
      <c r="C156" t="s">
        <v>976</v>
      </c>
      <c r="D156">
        <f>IF(ISBLANK(Sheet1!P156)=TRUE,"NULL",Sheet1!P156)</f>
        <v>7.88</v>
      </c>
      <c r="E156">
        <f>IF(ISBLANK(Sheet1!Q156)=TRUE,"NULL",Sheet1!Q156/100)</f>
        <v>0.44</v>
      </c>
      <c r="F156" t="b">
        <f>IF(ISBLANK(Sheet1!R156)=TRUE,"NULL",Sheet1!R156)</f>
        <v>0</v>
      </c>
      <c r="G156">
        <f>IF(ISBLANK(Sheet1!S156)=TRUE,"NULL",Sheet1!S156)</f>
        <v>6.2670000000000003</v>
      </c>
      <c r="H156" t="b">
        <f>IF(ISBLANK(Sheet1!T156)=TRUE,"NULL",Sheet1!T156)</f>
        <v>1</v>
      </c>
      <c r="I156" t="b">
        <f>IF(ISBLANK(Sheet1!U156)=TRUE,"NULL",Sheet1!U156)</f>
        <v>0</v>
      </c>
      <c r="J156" t="b">
        <f>IF(ISBLANK(Sheet1!V156)=TRUE,"NULL",Sheet1!V156)</f>
        <v>1</v>
      </c>
      <c r="K156" t="str">
        <f>IF(ISBLANK(Sheet1!W156)=TRUE,"NULL",Sheet1!W156/100)</f>
        <v>NULL</v>
      </c>
      <c r="L156">
        <f>IF(ISBLANK(Sheet1!X156)=TRUE,"NULL",Sheet1!X156/100)</f>
        <v>0.25</v>
      </c>
      <c r="M156">
        <f>IF(ISBLANK(Sheet1!Y156)=TRUE,"NULL",Sheet1!Y156/100)</f>
        <v>0.45</v>
      </c>
      <c r="N156">
        <f>IF(ISBLANK(Sheet1!Z156)=TRUE,"NULL",Sheet1!Z156)</f>
        <v>2.2589877129999998</v>
      </c>
      <c r="O156">
        <f t="shared" si="2"/>
        <v>0.56000000000000005</v>
      </c>
    </row>
    <row r="157" spans="1:15" x14ac:dyDescent="0.35">
      <c r="A157" t="s">
        <v>979</v>
      </c>
      <c r="C157" t="s">
        <v>981</v>
      </c>
      <c r="D157">
        <f>IF(ISBLANK(Sheet1!P157)=TRUE,"NULL",Sheet1!P157)</f>
        <v>5.09</v>
      </c>
      <c r="E157">
        <f>IF(ISBLANK(Sheet1!Q157)=TRUE,"NULL",Sheet1!Q157/100)</f>
        <v>0.77</v>
      </c>
      <c r="F157" t="b">
        <f>IF(ISBLANK(Sheet1!R157)=TRUE,"NULL",Sheet1!R157)</f>
        <v>0</v>
      </c>
      <c r="G157">
        <f>IF(ISBLANK(Sheet1!S157)=TRUE,"NULL",Sheet1!S157)</f>
        <v>0</v>
      </c>
      <c r="H157" t="b">
        <f>IF(ISBLANK(Sheet1!T157)=TRUE,"NULL",Sheet1!T157)</f>
        <v>0</v>
      </c>
      <c r="I157" t="b">
        <f>IF(ISBLANK(Sheet1!U157)=TRUE,"NULL",Sheet1!U157)</f>
        <v>0</v>
      </c>
      <c r="J157" t="b">
        <f>IF(ISBLANK(Sheet1!V157)=TRUE,"NULL",Sheet1!V157)</f>
        <v>1</v>
      </c>
      <c r="K157" t="str">
        <f>IF(ISBLANK(Sheet1!W157)=TRUE,"NULL",Sheet1!W157/100)</f>
        <v>NULL</v>
      </c>
      <c r="L157">
        <f>IF(ISBLANK(Sheet1!X157)=TRUE,"NULL",Sheet1!X157/100)</f>
        <v>0.49</v>
      </c>
      <c r="M157">
        <f>IF(ISBLANK(Sheet1!Y157)=TRUE,"NULL",Sheet1!Y157/100)</f>
        <v>0.42</v>
      </c>
      <c r="N157">
        <f>IF(ISBLANK(Sheet1!Z157)=TRUE,"NULL",Sheet1!Z157)</f>
        <v>1.858709682</v>
      </c>
      <c r="O157">
        <f t="shared" si="2"/>
        <v>0.22999999999999998</v>
      </c>
    </row>
    <row r="158" spans="1:15" x14ac:dyDescent="0.35">
      <c r="A158" t="s">
        <v>984</v>
      </c>
      <c r="B158" t="s">
        <v>986</v>
      </c>
      <c r="C158" t="s">
        <v>987</v>
      </c>
      <c r="D158" t="str">
        <f>IF(ISBLANK(Sheet1!P158)=TRUE,"NULL",Sheet1!P158)</f>
        <v>NULL</v>
      </c>
      <c r="E158">
        <f>IF(ISBLANK(Sheet1!Q158)=TRUE,"NULL",Sheet1!Q158/100)</f>
        <v>0.77</v>
      </c>
      <c r="F158" t="b">
        <f>IF(ISBLANK(Sheet1!R158)=TRUE,"NULL",Sheet1!R158)</f>
        <v>0</v>
      </c>
      <c r="G158" t="str">
        <f>IF(ISBLANK(Sheet1!S158)=TRUE,"NULL",Sheet1!S158)</f>
        <v>NULL</v>
      </c>
      <c r="H158" t="b">
        <f>IF(ISBLANK(Sheet1!T158)=TRUE,"NULL",Sheet1!T158)</f>
        <v>0</v>
      </c>
      <c r="I158" t="b">
        <f>IF(ISBLANK(Sheet1!U158)=TRUE,"NULL",Sheet1!U158)</f>
        <v>0</v>
      </c>
      <c r="J158" t="b">
        <f>IF(ISBLANK(Sheet1!V158)=TRUE,"NULL",Sheet1!V158)</f>
        <v>0</v>
      </c>
      <c r="K158">
        <f>IF(ISBLANK(Sheet1!W158)=TRUE,"NULL",Sheet1!W158/100)</f>
        <v>0.59075</v>
      </c>
      <c r="L158" t="str">
        <f>IF(ISBLANK(Sheet1!X158)=TRUE,"NULL",Sheet1!X158/100)</f>
        <v>NULL</v>
      </c>
      <c r="M158" t="str">
        <f>IF(ISBLANK(Sheet1!Y158)=TRUE,"NULL",Sheet1!Y158/100)</f>
        <v>NULL</v>
      </c>
      <c r="N158" t="str">
        <f>IF(ISBLANK(Sheet1!Z158)=TRUE,"NULL",Sheet1!Z158)</f>
        <v>NULL</v>
      </c>
      <c r="O158">
        <f t="shared" si="2"/>
        <v>0.22999999999999998</v>
      </c>
    </row>
    <row r="159" spans="1:15" x14ac:dyDescent="0.35">
      <c r="A159" t="s">
        <v>990</v>
      </c>
      <c r="B159" t="s">
        <v>992</v>
      </c>
      <c r="C159" t="s">
        <v>993</v>
      </c>
      <c r="D159" t="str">
        <f>IF(ISBLANK(Sheet1!P159)=TRUE,"NULL",Sheet1!P159)</f>
        <v>NULL</v>
      </c>
      <c r="E159">
        <f>IF(ISBLANK(Sheet1!Q159)=TRUE,"NULL",Sheet1!Q159/100)</f>
        <v>0.62</v>
      </c>
      <c r="F159" t="b">
        <f>IF(ISBLANK(Sheet1!R159)=TRUE,"NULL",Sheet1!R159)</f>
        <v>0</v>
      </c>
      <c r="G159">
        <f>IF(ISBLANK(Sheet1!S159)=TRUE,"NULL",Sheet1!S159)</f>
        <v>2.1629999999999998</v>
      </c>
      <c r="H159" t="b">
        <f>IF(ISBLANK(Sheet1!T159)=TRUE,"NULL",Sheet1!T159)</f>
        <v>0</v>
      </c>
      <c r="I159" t="b">
        <f>IF(ISBLANK(Sheet1!U159)=TRUE,"NULL",Sheet1!U159)</f>
        <v>0</v>
      </c>
      <c r="J159" t="b">
        <f>IF(ISBLANK(Sheet1!V159)=TRUE,"NULL",Sheet1!V159)</f>
        <v>0</v>
      </c>
      <c r="K159" t="str">
        <f>IF(ISBLANK(Sheet1!W159)=TRUE,"NULL",Sheet1!W159/100)</f>
        <v>NULL</v>
      </c>
      <c r="L159">
        <f>IF(ISBLANK(Sheet1!X159)=TRUE,"NULL",Sheet1!X159/100)</f>
        <v>0.35</v>
      </c>
      <c r="M159">
        <f>IF(ISBLANK(Sheet1!Y159)=TRUE,"NULL",Sheet1!Y159/100)</f>
        <v>0.39</v>
      </c>
      <c r="N159">
        <f>IF(ISBLANK(Sheet1!Z159)=TRUE,"NULL",Sheet1!Z159)</f>
        <v>2.0062907280000002</v>
      </c>
      <c r="O159">
        <f t="shared" si="2"/>
        <v>0.38</v>
      </c>
    </row>
    <row r="160" spans="1:15" x14ac:dyDescent="0.35">
      <c r="A160" t="s">
        <v>108</v>
      </c>
      <c r="B160" t="s">
        <v>998</v>
      </c>
      <c r="C160" t="s">
        <v>999</v>
      </c>
      <c r="D160">
        <f>IF(ISBLANK(Sheet1!P160)=TRUE,"NULL",Sheet1!P160)</f>
        <v>4.1500000000000004</v>
      </c>
      <c r="E160">
        <f>IF(ISBLANK(Sheet1!Q160)=TRUE,"NULL",Sheet1!Q160/100)</f>
        <v>0.97</v>
      </c>
      <c r="F160" t="b">
        <f>IF(ISBLANK(Sheet1!R160)=TRUE,"NULL",Sheet1!R160)</f>
        <v>1</v>
      </c>
      <c r="G160">
        <f>IF(ISBLANK(Sheet1!S160)=TRUE,"NULL",Sheet1!S160)</f>
        <v>0.57699999999999996</v>
      </c>
      <c r="H160" t="b">
        <f>IF(ISBLANK(Sheet1!T160)=TRUE,"NULL",Sheet1!T160)</f>
        <v>0</v>
      </c>
      <c r="I160" t="b">
        <f>IF(ISBLANK(Sheet1!U160)=TRUE,"NULL",Sheet1!U160)</f>
        <v>1</v>
      </c>
      <c r="J160" t="b">
        <f>IF(ISBLANK(Sheet1!V160)=TRUE,"NULL",Sheet1!V160)</f>
        <v>0</v>
      </c>
      <c r="K160">
        <f>IF(ISBLANK(Sheet1!W160)=TRUE,"NULL",Sheet1!W160/100)</f>
        <v>0.64624999999999999</v>
      </c>
      <c r="L160">
        <f>IF(ISBLANK(Sheet1!X160)=TRUE,"NULL",Sheet1!X160/100)</f>
        <v>0.79</v>
      </c>
      <c r="M160" t="str">
        <f>IF(ISBLANK(Sheet1!Y160)=TRUE,"NULL",Sheet1!Y160/100)</f>
        <v>NULL</v>
      </c>
      <c r="N160">
        <f>IF(ISBLANK(Sheet1!Z160)=TRUE,"NULL",Sheet1!Z160)</f>
        <v>1.490405271</v>
      </c>
      <c r="O160">
        <f t="shared" si="2"/>
        <v>3.0000000000000027E-2</v>
      </c>
    </row>
    <row r="161" spans="1:15" x14ac:dyDescent="0.35">
      <c r="A161" t="s">
        <v>1002</v>
      </c>
      <c r="B161" t="s">
        <v>1003</v>
      </c>
      <c r="C161" t="s">
        <v>1004</v>
      </c>
      <c r="D161" t="str">
        <f>IF(ISBLANK(Sheet1!P161)=TRUE,"NULL",Sheet1!P161)</f>
        <v>NULL</v>
      </c>
      <c r="E161" t="str">
        <f>IF(ISBLANK(Sheet1!Q161)=TRUE,"NULL",Sheet1!Q161/100)</f>
        <v>NULL</v>
      </c>
      <c r="F161" t="b">
        <f>IF(ISBLANK(Sheet1!R161)=TRUE,"NULL",Sheet1!R161)</f>
        <v>0</v>
      </c>
      <c r="G161" t="str">
        <f>IF(ISBLANK(Sheet1!S161)=TRUE,"NULL",Sheet1!S161)</f>
        <v>NULL</v>
      </c>
      <c r="H161" t="b">
        <f>IF(ISBLANK(Sheet1!T161)=TRUE,"NULL",Sheet1!T161)</f>
        <v>0</v>
      </c>
      <c r="I161" t="b">
        <f>IF(ISBLANK(Sheet1!U161)=TRUE,"NULL",Sheet1!U161)</f>
        <v>0</v>
      </c>
      <c r="J161" t="b">
        <f>IF(ISBLANK(Sheet1!V161)=TRUE,"NULL",Sheet1!V161)</f>
        <v>0</v>
      </c>
      <c r="K161" t="str">
        <f>IF(ISBLANK(Sheet1!W161)=TRUE,"NULL",Sheet1!W161/100)</f>
        <v>NULL</v>
      </c>
      <c r="L161" t="str">
        <f>IF(ISBLANK(Sheet1!X161)=TRUE,"NULL",Sheet1!X161/100)</f>
        <v>NULL</v>
      </c>
      <c r="M161" t="str">
        <f>IF(ISBLANK(Sheet1!Y161)=TRUE,"NULL",Sheet1!Y161/100)</f>
        <v>NULL</v>
      </c>
      <c r="N161" t="str">
        <f>IF(ISBLANK(Sheet1!Z161)=TRUE,"NULL",Sheet1!Z161)</f>
        <v>NULL</v>
      </c>
      <c r="O161" t="str">
        <f t="shared" si="2"/>
        <v>"Null</v>
      </c>
    </row>
    <row r="162" spans="1:15" x14ac:dyDescent="0.35">
      <c r="A162" t="s">
        <v>368</v>
      </c>
      <c r="B162" t="s">
        <v>1007</v>
      </c>
      <c r="C162" t="s">
        <v>1008</v>
      </c>
      <c r="D162">
        <f>IF(ISBLANK(Sheet1!P162)=TRUE,"NULL",Sheet1!P162)</f>
        <v>3.38</v>
      </c>
      <c r="E162">
        <f>IF(ISBLANK(Sheet1!Q162)=TRUE,"NULL",Sheet1!Q162/100)</f>
        <v>0.99</v>
      </c>
      <c r="F162" t="b">
        <f>IF(ISBLANK(Sheet1!R162)=TRUE,"NULL",Sheet1!R162)</f>
        <v>1</v>
      </c>
      <c r="G162">
        <f>IF(ISBLANK(Sheet1!S162)=TRUE,"NULL",Sheet1!S162)</f>
        <v>1.9470000000000001</v>
      </c>
      <c r="H162" t="b">
        <f>IF(ISBLANK(Sheet1!T162)=TRUE,"NULL",Sheet1!T162)</f>
        <v>0</v>
      </c>
      <c r="I162" t="b">
        <f>IF(ISBLANK(Sheet1!U162)=TRUE,"NULL",Sheet1!U162)</f>
        <v>0</v>
      </c>
      <c r="J162" t="b">
        <f>IF(ISBLANK(Sheet1!V162)=TRUE,"NULL",Sheet1!V162)</f>
        <v>0</v>
      </c>
      <c r="K162">
        <f>IF(ISBLANK(Sheet1!W162)=TRUE,"NULL",Sheet1!W162/100)</f>
        <v>0.62950000000000006</v>
      </c>
      <c r="L162">
        <f>IF(ISBLANK(Sheet1!X162)=TRUE,"NULL",Sheet1!X162/100)</f>
        <v>0.85</v>
      </c>
      <c r="M162">
        <f>IF(ISBLANK(Sheet1!Y162)=TRUE,"NULL",Sheet1!Y162/100)</f>
        <v>0.85</v>
      </c>
      <c r="N162">
        <f>IF(ISBLANK(Sheet1!Z162)=TRUE,"NULL",Sheet1!Z162)</f>
        <v>1.312505279</v>
      </c>
      <c r="O162">
        <f t="shared" si="2"/>
        <v>1.0000000000000009E-2</v>
      </c>
    </row>
    <row r="163" spans="1:15" x14ac:dyDescent="0.35">
      <c r="A163" t="s">
        <v>1011</v>
      </c>
      <c r="B163" t="s">
        <v>1013</v>
      </c>
      <c r="C163" t="s">
        <v>1014</v>
      </c>
      <c r="D163">
        <f>IF(ISBLANK(Sheet1!P163)=TRUE,"NULL",Sheet1!P163)</f>
        <v>6.42</v>
      </c>
      <c r="E163">
        <f>IF(ISBLANK(Sheet1!Q163)=TRUE,"NULL",Sheet1!Q163/100)</f>
        <v>0.16</v>
      </c>
      <c r="F163" t="b">
        <f>IF(ISBLANK(Sheet1!R163)=TRUE,"NULL",Sheet1!R163)</f>
        <v>0</v>
      </c>
      <c r="G163">
        <f>IF(ISBLANK(Sheet1!S163)=TRUE,"NULL",Sheet1!S163)</f>
        <v>0</v>
      </c>
      <c r="H163" t="b">
        <f>IF(ISBLANK(Sheet1!T163)=TRUE,"NULL",Sheet1!T163)</f>
        <v>0</v>
      </c>
      <c r="I163" t="b">
        <f>IF(ISBLANK(Sheet1!U163)=TRUE,"NULL",Sheet1!U163)</f>
        <v>0</v>
      </c>
      <c r="J163" t="b">
        <f>IF(ISBLANK(Sheet1!V163)=TRUE,"NULL",Sheet1!V163)</f>
        <v>0</v>
      </c>
      <c r="K163" t="str">
        <f>IF(ISBLANK(Sheet1!W163)=TRUE,"NULL",Sheet1!W163/100)</f>
        <v>NULL</v>
      </c>
      <c r="L163">
        <f>IF(ISBLANK(Sheet1!X163)=TRUE,"NULL",Sheet1!X163/100)</f>
        <v>0.17</v>
      </c>
      <c r="M163">
        <f>IF(ISBLANK(Sheet1!Y163)=TRUE,"NULL",Sheet1!Y163/100)</f>
        <v>0.42</v>
      </c>
      <c r="N163">
        <f>IF(ISBLANK(Sheet1!Z163)=TRUE,"NULL",Sheet1!Z163)</f>
        <v>2.2944217349999998</v>
      </c>
      <c r="O163">
        <f t="shared" si="2"/>
        <v>0.84</v>
      </c>
    </row>
    <row r="164" spans="1:15" x14ac:dyDescent="0.35">
      <c r="A164" t="s">
        <v>1017</v>
      </c>
      <c r="B164" t="s">
        <v>1020</v>
      </c>
      <c r="C164" t="s">
        <v>1021</v>
      </c>
      <c r="D164">
        <f>IF(ISBLANK(Sheet1!P164)=TRUE,"NULL",Sheet1!P164)</f>
        <v>6.64</v>
      </c>
      <c r="E164">
        <f>IF(ISBLANK(Sheet1!Q164)=TRUE,"NULL",Sheet1!Q164/100)</f>
        <v>0.33</v>
      </c>
      <c r="F164" t="b">
        <f>IF(ISBLANK(Sheet1!R164)=TRUE,"NULL",Sheet1!R164)</f>
        <v>0</v>
      </c>
      <c r="G164">
        <f>IF(ISBLANK(Sheet1!S164)=TRUE,"NULL",Sheet1!S164)</f>
        <v>7.274</v>
      </c>
      <c r="H164" t="b">
        <f>IF(ISBLANK(Sheet1!T164)=TRUE,"NULL",Sheet1!T164)</f>
        <v>0</v>
      </c>
      <c r="I164" t="b">
        <f>IF(ISBLANK(Sheet1!U164)=TRUE,"NULL",Sheet1!U164)</f>
        <v>0</v>
      </c>
      <c r="J164" t="b">
        <f>IF(ISBLANK(Sheet1!V164)=TRUE,"NULL",Sheet1!V164)</f>
        <v>0</v>
      </c>
      <c r="K164" t="str">
        <f>IF(ISBLANK(Sheet1!W164)=TRUE,"NULL",Sheet1!W164/100)</f>
        <v>NULL</v>
      </c>
      <c r="L164">
        <f>IF(ISBLANK(Sheet1!X164)=TRUE,"NULL",Sheet1!X164/100)</f>
        <v>0.32</v>
      </c>
      <c r="M164">
        <f>IF(ISBLANK(Sheet1!Y164)=TRUE,"NULL",Sheet1!Y164/100)</f>
        <v>0.27</v>
      </c>
      <c r="N164">
        <f>IF(ISBLANK(Sheet1!Z164)=TRUE,"NULL",Sheet1!Z164)</f>
        <v>2.6248118969999998</v>
      </c>
      <c r="O164">
        <f t="shared" si="2"/>
        <v>0.66999999999999993</v>
      </c>
    </row>
    <row r="165" spans="1:15" x14ac:dyDescent="0.35">
      <c r="A165" t="s">
        <v>1024</v>
      </c>
      <c r="B165" t="s">
        <v>1026</v>
      </c>
      <c r="C165" t="s">
        <v>1027</v>
      </c>
      <c r="D165">
        <f>IF(ISBLANK(Sheet1!P165)=TRUE,"NULL",Sheet1!P165)</f>
        <v>6.72</v>
      </c>
      <c r="E165">
        <f>IF(ISBLANK(Sheet1!Q165)=TRUE,"NULL",Sheet1!Q165/100)</f>
        <v>0.44</v>
      </c>
      <c r="F165" t="b">
        <f>IF(ISBLANK(Sheet1!R165)=TRUE,"NULL",Sheet1!R165)</f>
        <v>0</v>
      </c>
      <c r="G165">
        <f>IF(ISBLANK(Sheet1!S165)=TRUE,"NULL",Sheet1!S165)</f>
        <v>7.5750000000000002</v>
      </c>
      <c r="H165" t="b">
        <f>IF(ISBLANK(Sheet1!T165)=TRUE,"NULL",Sheet1!T165)</f>
        <v>1</v>
      </c>
      <c r="I165" t="b">
        <f>IF(ISBLANK(Sheet1!U165)=TRUE,"NULL",Sheet1!U165)</f>
        <v>0</v>
      </c>
      <c r="J165" t="b">
        <f>IF(ISBLANK(Sheet1!V165)=TRUE,"NULL",Sheet1!V165)</f>
        <v>1</v>
      </c>
      <c r="K165">
        <f>IF(ISBLANK(Sheet1!W165)=TRUE,"NULL",Sheet1!W165/100)</f>
        <v>0.64775000000000005</v>
      </c>
      <c r="L165">
        <f>IF(ISBLANK(Sheet1!X165)=TRUE,"NULL",Sheet1!X165/100)</f>
        <v>0.25</v>
      </c>
      <c r="M165">
        <f>IF(ISBLANK(Sheet1!Y165)=TRUE,"NULL",Sheet1!Y165/100)</f>
        <v>0.45</v>
      </c>
      <c r="N165">
        <f>IF(ISBLANK(Sheet1!Z165)=TRUE,"NULL",Sheet1!Z165)</f>
        <v>2.713309953</v>
      </c>
      <c r="O165">
        <f t="shared" si="2"/>
        <v>0.56000000000000005</v>
      </c>
    </row>
    <row r="166" spans="1:15" x14ac:dyDescent="0.35">
      <c r="A166" t="s">
        <v>1030</v>
      </c>
      <c r="B166" t="s">
        <v>1031</v>
      </c>
      <c r="C166" t="s">
        <v>1032</v>
      </c>
      <c r="D166" t="str">
        <f>IF(ISBLANK(Sheet1!P166)=TRUE,"NULL",Sheet1!P166)</f>
        <v>NULL</v>
      </c>
      <c r="E166" t="str">
        <f>IF(ISBLANK(Sheet1!Q166)=TRUE,"NULL",Sheet1!Q166/100)</f>
        <v>NULL</v>
      </c>
      <c r="F166" t="b">
        <f>IF(ISBLANK(Sheet1!R166)=TRUE,"NULL",Sheet1!R166)</f>
        <v>0</v>
      </c>
      <c r="G166" t="str">
        <f>IF(ISBLANK(Sheet1!S166)=TRUE,"NULL",Sheet1!S166)</f>
        <v>NULL</v>
      </c>
      <c r="H166" t="b">
        <f>IF(ISBLANK(Sheet1!T166)=TRUE,"NULL",Sheet1!T166)</f>
        <v>0</v>
      </c>
      <c r="I166" t="b">
        <f>IF(ISBLANK(Sheet1!U166)=TRUE,"NULL",Sheet1!U166)</f>
        <v>0</v>
      </c>
      <c r="J166" t="b">
        <f>IF(ISBLANK(Sheet1!V166)=TRUE,"NULL",Sheet1!V166)</f>
        <v>0</v>
      </c>
      <c r="K166" t="str">
        <f>IF(ISBLANK(Sheet1!W166)=TRUE,"NULL",Sheet1!W166/100)</f>
        <v>NULL</v>
      </c>
      <c r="L166" t="str">
        <f>IF(ISBLANK(Sheet1!X166)=TRUE,"NULL",Sheet1!X166/100)</f>
        <v>NULL</v>
      </c>
      <c r="M166" t="str">
        <f>IF(ISBLANK(Sheet1!Y166)=TRUE,"NULL",Sheet1!Y166/100)</f>
        <v>NULL</v>
      </c>
      <c r="N166" t="str">
        <f>IF(ISBLANK(Sheet1!Z166)=TRUE,"NULL",Sheet1!Z166)</f>
        <v>NULL</v>
      </c>
      <c r="O166" t="str">
        <f t="shared" si="2"/>
        <v>"Null</v>
      </c>
    </row>
    <row r="167" spans="1:15" x14ac:dyDescent="0.35">
      <c r="A167" t="s">
        <v>1035</v>
      </c>
      <c r="B167" t="s">
        <v>1037</v>
      </c>
      <c r="C167" t="s">
        <v>1038</v>
      </c>
      <c r="D167" t="str">
        <f>IF(ISBLANK(Sheet1!P167)=TRUE,"NULL",Sheet1!P167)</f>
        <v>NULL</v>
      </c>
      <c r="E167" t="str">
        <f>IF(ISBLANK(Sheet1!Q167)=TRUE,"NULL",Sheet1!Q167/100)</f>
        <v>NULL</v>
      </c>
      <c r="F167" t="b">
        <f>IF(ISBLANK(Sheet1!R167)=TRUE,"NULL",Sheet1!R167)</f>
        <v>0</v>
      </c>
      <c r="G167" t="str">
        <f>IF(ISBLANK(Sheet1!S167)=TRUE,"NULL",Sheet1!S167)</f>
        <v>NULL</v>
      </c>
      <c r="H167" t="b">
        <f>IF(ISBLANK(Sheet1!T167)=TRUE,"NULL",Sheet1!T167)</f>
        <v>0</v>
      </c>
      <c r="I167" t="b">
        <f>IF(ISBLANK(Sheet1!U167)=TRUE,"NULL",Sheet1!U167)</f>
        <v>0</v>
      </c>
      <c r="J167" t="b">
        <f>IF(ISBLANK(Sheet1!V167)=TRUE,"NULL",Sheet1!V167)</f>
        <v>0</v>
      </c>
      <c r="K167" t="str">
        <f>IF(ISBLANK(Sheet1!W167)=TRUE,"NULL",Sheet1!W167/100)</f>
        <v>NULL</v>
      </c>
      <c r="L167" t="str">
        <f>IF(ISBLANK(Sheet1!X167)=TRUE,"NULL",Sheet1!X167/100)</f>
        <v>NULL</v>
      </c>
      <c r="M167" t="str">
        <f>IF(ISBLANK(Sheet1!Y167)=TRUE,"NULL",Sheet1!Y167/100)</f>
        <v>NULL</v>
      </c>
      <c r="N167" t="str">
        <f>IF(ISBLANK(Sheet1!Z167)=TRUE,"NULL",Sheet1!Z167)</f>
        <v>NULL</v>
      </c>
      <c r="O167" t="str">
        <f t="shared" si="2"/>
        <v>"Null</v>
      </c>
    </row>
    <row r="168" spans="1:15" x14ac:dyDescent="0.35">
      <c r="A168" t="s">
        <v>1041</v>
      </c>
      <c r="B168" t="s">
        <v>1044</v>
      </c>
      <c r="C168" t="s">
        <v>1045</v>
      </c>
      <c r="D168">
        <f>IF(ISBLANK(Sheet1!P168)=TRUE,"NULL",Sheet1!P168)</f>
        <v>4.26</v>
      </c>
      <c r="E168">
        <f>IF(ISBLANK(Sheet1!Q168)=TRUE,"NULL",Sheet1!Q168/100)</f>
        <v>0.67</v>
      </c>
      <c r="F168" t="b">
        <f>IF(ISBLANK(Sheet1!R168)=TRUE,"NULL",Sheet1!R168)</f>
        <v>0</v>
      </c>
      <c r="G168">
        <f>IF(ISBLANK(Sheet1!S168)=TRUE,"NULL",Sheet1!S168)</f>
        <v>0</v>
      </c>
      <c r="H168" t="b">
        <f>IF(ISBLANK(Sheet1!T168)=TRUE,"NULL",Sheet1!T168)</f>
        <v>0</v>
      </c>
      <c r="I168" t="b">
        <f>IF(ISBLANK(Sheet1!U168)=TRUE,"NULL",Sheet1!U168)</f>
        <v>0</v>
      </c>
      <c r="J168" t="b">
        <f>IF(ISBLANK(Sheet1!V168)=TRUE,"NULL",Sheet1!V168)</f>
        <v>0</v>
      </c>
      <c r="K168">
        <f>IF(ISBLANK(Sheet1!W168)=TRUE,"NULL",Sheet1!W168/100)</f>
        <v>0.61950000000000005</v>
      </c>
      <c r="L168">
        <f>IF(ISBLANK(Sheet1!X168)=TRUE,"NULL",Sheet1!X168/100)</f>
        <v>0.42</v>
      </c>
      <c r="M168">
        <f>IF(ISBLANK(Sheet1!Y168)=TRUE,"NULL",Sheet1!Y168/100)</f>
        <v>0.36</v>
      </c>
      <c r="N168">
        <f>IF(ISBLANK(Sheet1!Z168)=TRUE,"NULL",Sheet1!Z168)</f>
        <v>1.713226487</v>
      </c>
      <c r="O168">
        <f t="shared" si="2"/>
        <v>0.32999999999999996</v>
      </c>
    </row>
    <row r="169" spans="1:15" x14ac:dyDescent="0.35">
      <c r="A169" t="s">
        <v>1048</v>
      </c>
      <c r="B169" t="s">
        <v>1051</v>
      </c>
      <c r="C169" t="s">
        <v>1052</v>
      </c>
      <c r="D169" t="str">
        <f>IF(ISBLANK(Sheet1!P169)=TRUE,"NULL",Sheet1!P169)</f>
        <v>NULL</v>
      </c>
      <c r="E169" t="str">
        <f>IF(ISBLANK(Sheet1!Q169)=TRUE,"NULL",Sheet1!Q169/100)</f>
        <v>NULL</v>
      </c>
      <c r="F169" t="b">
        <f>IF(ISBLANK(Sheet1!R169)=TRUE,"NULL",Sheet1!R169)</f>
        <v>0</v>
      </c>
      <c r="G169" t="str">
        <f>IF(ISBLANK(Sheet1!S169)=TRUE,"NULL",Sheet1!S169)</f>
        <v>NULL</v>
      </c>
      <c r="H169" t="b">
        <f>IF(ISBLANK(Sheet1!T169)=TRUE,"NULL",Sheet1!T169)</f>
        <v>0</v>
      </c>
      <c r="I169" t="b">
        <f>IF(ISBLANK(Sheet1!U169)=TRUE,"NULL",Sheet1!U169)</f>
        <v>0</v>
      </c>
      <c r="J169" t="b">
        <f>IF(ISBLANK(Sheet1!V169)=TRUE,"NULL",Sheet1!V169)</f>
        <v>0</v>
      </c>
      <c r="K169" t="str">
        <f>IF(ISBLANK(Sheet1!W169)=TRUE,"NULL",Sheet1!W169/100)</f>
        <v>NULL</v>
      </c>
      <c r="L169" t="str">
        <f>IF(ISBLANK(Sheet1!X169)=TRUE,"NULL",Sheet1!X169/100)</f>
        <v>NULL</v>
      </c>
      <c r="M169" t="str">
        <f>IF(ISBLANK(Sheet1!Y169)=TRUE,"NULL",Sheet1!Y169/100)</f>
        <v>NULL</v>
      </c>
      <c r="N169" t="str">
        <f>IF(ISBLANK(Sheet1!Z169)=TRUE,"NULL",Sheet1!Z169)</f>
        <v>NULL</v>
      </c>
      <c r="O169" t="str">
        <f t="shared" si="2"/>
        <v>"Null</v>
      </c>
    </row>
    <row r="170" spans="1:15" x14ac:dyDescent="0.35">
      <c r="A170" t="s">
        <v>215</v>
      </c>
      <c r="B170" t="s">
        <v>1056</v>
      </c>
      <c r="C170" t="s">
        <v>1057</v>
      </c>
      <c r="D170">
        <f>IF(ISBLANK(Sheet1!P170)=TRUE,"NULL",Sheet1!P170)</f>
        <v>3.45</v>
      </c>
      <c r="E170">
        <f>IF(ISBLANK(Sheet1!Q170)=TRUE,"NULL",Sheet1!Q170/100)</f>
        <v>0.98</v>
      </c>
      <c r="F170" t="b">
        <f>IF(ISBLANK(Sheet1!R170)=TRUE,"NULL",Sheet1!R170)</f>
        <v>1</v>
      </c>
      <c r="G170">
        <f>IF(ISBLANK(Sheet1!S170)=TRUE,"NULL",Sheet1!S170)</f>
        <v>1.7470000000000001</v>
      </c>
      <c r="H170" t="b">
        <f>IF(ISBLANK(Sheet1!T170)=TRUE,"NULL",Sheet1!T170)</f>
        <v>0</v>
      </c>
      <c r="I170" t="b">
        <f>IF(ISBLANK(Sheet1!U170)=TRUE,"NULL",Sheet1!U170)</f>
        <v>0</v>
      </c>
      <c r="J170" t="b">
        <f>IF(ISBLANK(Sheet1!V170)=TRUE,"NULL",Sheet1!V170)</f>
        <v>0</v>
      </c>
      <c r="K170">
        <f>IF(ISBLANK(Sheet1!W170)=TRUE,"NULL",Sheet1!W170/100)</f>
        <v>0.53299999999999992</v>
      </c>
      <c r="L170">
        <f>IF(ISBLANK(Sheet1!X170)=TRUE,"NULL",Sheet1!X170/100)</f>
        <v>0.84</v>
      </c>
      <c r="M170">
        <f>IF(ISBLANK(Sheet1!Y170)=TRUE,"NULL",Sheet1!Y170/100)</f>
        <v>0.81</v>
      </c>
      <c r="N170">
        <f>IF(ISBLANK(Sheet1!Z170)=TRUE,"NULL",Sheet1!Z170)</f>
        <v>1.55014177</v>
      </c>
      <c r="O170">
        <f t="shared" si="2"/>
        <v>2.0000000000000018E-2</v>
      </c>
    </row>
    <row r="171" spans="1:15" x14ac:dyDescent="0.35">
      <c r="A171" t="s">
        <v>1060</v>
      </c>
      <c r="B171" t="s">
        <v>1062</v>
      </c>
      <c r="C171" t="s">
        <v>1063</v>
      </c>
      <c r="D171" t="str">
        <f>IF(ISBLANK(Sheet1!P171)=TRUE,"NULL",Sheet1!P171)</f>
        <v>NULL</v>
      </c>
      <c r="E171">
        <f>IF(ISBLANK(Sheet1!Q171)=TRUE,"NULL",Sheet1!Q171/100)</f>
        <v>0.24</v>
      </c>
      <c r="F171" t="b">
        <f>IF(ISBLANK(Sheet1!R171)=TRUE,"NULL",Sheet1!R171)</f>
        <v>0</v>
      </c>
      <c r="G171">
        <f>IF(ISBLANK(Sheet1!S171)=TRUE,"NULL",Sheet1!S171)</f>
        <v>0</v>
      </c>
      <c r="H171" t="b">
        <f>IF(ISBLANK(Sheet1!T171)=TRUE,"NULL",Sheet1!T171)</f>
        <v>0</v>
      </c>
      <c r="I171" t="b">
        <f>IF(ISBLANK(Sheet1!U171)=TRUE,"NULL",Sheet1!U171)</f>
        <v>0</v>
      </c>
      <c r="J171" t="b">
        <f>IF(ISBLANK(Sheet1!V171)=TRUE,"NULL",Sheet1!V171)</f>
        <v>0</v>
      </c>
      <c r="K171">
        <f>IF(ISBLANK(Sheet1!W171)=TRUE,"NULL",Sheet1!W171/100)</f>
        <v>0.73499999999999999</v>
      </c>
      <c r="L171">
        <f>IF(ISBLANK(Sheet1!X171)=TRUE,"NULL",Sheet1!X171/100)</f>
        <v>0.43</v>
      </c>
      <c r="M171" t="str">
        <f>IF(ISBLANK(Sheet1!Y171)=TRUE,"NULL",Sheet1!Y171/100)</f>
        <v>NULL</v>
      </c>
      <c r="N171">
        <f>IF(ISBLANK(Sheet1!Z171)=TRUE,"NULL",Sheet1!Z171)</f>
        <v>1.7941306669999999</v>
      </c>
      <c r="O171">
        <f t="shared" si="2"/>
        <v>0.76</v>
      </c>
    </row>
    <row r="172" spans="1:15" x14ac:dyDescent="0.35">
      <c r="A172" t="s">
        <v>1066</v>
      </c>
      <c r="B172" t="s">
        <v>1068</v>
      </c>
      <c r="C172" t="s">
        <v>1069</v>
      </c>
      <c r="D172">
        <f>IF(ISBLANK(Sheet1!P172)=TRUE,"NULL",Sheet1!P172)</f>
        <v>5.44</v>
      </c>
      <c r="E172">
        <f>IF(ISBLANK(Sheet1!Q172)=TRUE,"NULL",Sheet1!Q172/100)</f>
        <v>0.35</v>
      </c>
      <c r="F172" t="b">
        <f>IF(ISBLANK(Sheet1!R172)=TRUE,"NULL",Sheet1!R172)</f>
        <v>0</v>
      </c>
      <c r="G172">
        <f>IF(ISBLANK(Sheet1!S172)=TRUE,"NULL",Sheet1!S172)</f>
        <v>7.9160000000000004</v>
      </c>
      <c r="H172" t="b">
        <f>IF(ISBLANK(Sheet1!T172)=TRUE,"NULL",Sheet1!T172)</f>
        <v>0</v>
      </c>
      <c r="I172" t="b">
        <f>IF(ISBLANK(Sheet1!U172)=TRUE,"NULL",Sheet1!U172)</f>
        <v>0</v>
      </c>
      <c r="J172" t="b">
        <f>IF(ISBLANK(Sheet1!V172)=TRUE,"NULL",Sheet1!V172)</f>
        <v>0</v>
      </c>
      <c r="K172">
        <f>IF(ISBLANK(Sheet1!W172)=TRUE,"NULL",Sheet1!W172/100)</f>
        <v>0.66349999999999998</v>
      </c>
      <c r="L172">
        <f>IF(ISBLANK(Sheet1!X172)=TRUE,"NULL",Sheet1!X172/100)</f>
        <v>0.28999999999999998</v>
      </c>
      <c r="M172">
        <f>IF(ISBLANK(Sheet1!Y172)=TRUE,"NULL",Sheet1!Y172/100)</f>
        <v>0.46</v>
      </c>
      <c r="N172">
        <f>IF(ISBLANK(Sheet1!Z172)=TRUE,"NULL",Sheet1!Z172)</f>
        <v>2.744852436</v>
      </c>
      <c r="O172">
        <f t="shared" si="2"/>
        <v>0.65</v>
      </c>
    </row>
    <row r="173" spans="1:15" x14ac:dyDescent="0.35">
      <c r="A173" t="s">
        <v>1072</v>
      </c>
      <c r="B173" t="s">
        <v>1074</v>
      </c>
      <c r="C173" t="s">
        <v>1075</v>
      </c>
      <c r="D173">
        <f>IF(ISBLANK(Sheet1!P173)=TRUE,"NULL",Sheet1!P173)</f>
        <v>5.68</v>
      </c>
      <c r="E173">
        <f>IF(ISBLANK(Sheet1!Q173)=TRUE,"NULL",Sheet1!Q173/100)</f>
        <v>0.92</v>
      </c>
      <c r="F173" t="b">
        <f>IF(ISBLANK(Sheet1!R173)=TRUE,"NULL",Sheet1!R173)</f>
        <v>0</v>
      </c>
      <c r="G173" t="str">
        <f>IF(ISBLANK(Sheet1!S173)=TRUE,"NULL",Sheet1!S173)</f>
        <v>NULL</v>
      </c>
      <c r="H173" t="b">
        <f>IF(ISBLANK(Sheet1!T173)=TRUE,"NULL",Sheet1!T173)</f>
        <v>0</v>
      </c>
      <c r="I173" t="b">
        <f>IF(ISBLANK(Sheet1!U173)=TRUE,"NULL",Sheet1!U173)</f>
        <v>0</v>
      </c>
      <c r="J173" t="b">
        <f>IF(ISBLANK(Sheet1!V173)=TRUE,"NULL",Sheet1!V173)</f>
        <v>0</v>
      </c>
      <c r="K173" t="str">
        <f>IF(ISBLANK(Sheet1!W173)=TRUE,"NULL",Sheet1!W173/100)</f>
        <v>NULL</v>
      </c>
      <c r="L173" t="str">
        <f>IF(ISBLANK(Sheet1!X173)=TRUE,"NULL",Sheet1!X173/100)</f>
        <v>NULL</v>
      </c>
      <c r="M173" t="str">
        <f>IF(ISBLANK(Sheet1!Y173)=TRUE,"NULL",Sheet1!Y173/100)</f>
        <v>NULL</v>
      </c>
      <c r="N173" t="str">
        <f>IF(ISBLANK(Sheet1!Z173)=TRUE,"NULL",Sheet1!Z173)</f>
        <v>NULL</v>
      </c>
      <c r="O173">
        <f t="shared" si="2"/>
        <v>7.999999999999996E-2</v>
      </c>
    </row>
    <row r="174" spans="1:15" x14ac:dyDescent="0.35">
      <c r="A174" t="s">
        <v>1078</v>
      </c>
      <c r="B174" t="s">
        <v>1081</v>
      </c>
      <c r="C174" t="s">
        <v>1082</v>
      </c>
      <c r="D174" t="str">
        <f>IF(ISBLANK(Sheet1!P174)=TRUE,"NULL",Sheet1!P174)</f>
        <v>NULL</v>
      </c>
      <c r="E174" t="str">
        <f>IF(ISBLANK(Sheet1!Q174)=TRUE,"NULL",Sheet1!Q174/100)</f>
        <v>NULL</v>
      </c>
      <c r="F174" t="b">
        <f>IF(ISBLANK(Sheet1!R174)=TRUE,"NULL",Sheet1!R174)</f>
        <v>0</v>
      </c>
      <c r="G174">
        <f>IF(ISBLANK(Sheet1!S174)=TRUE,"NULL",Sheet1!S174)</f>
        <v>4.9660000000000002</v>
      </c>
      <c r="H174" t="b">
        <f>IF(ISBLANK(Sheet1!T174)=TRUE,"NULL",Sheet1!T174)</f>
        <v>0</v>
      </c>
      <c r="I174" t="b">
        <f>IF(ISBLANK(Sheet1!U174)=TRUE,"NULL",Sheet1!U174)</f>
        <v>0</v>
      </c>
      <c r="J174" t="b">
        <f>IF(ISBLANK(Sheet1!V174)=TRUE,"NULL",Sheet1!V174)</f>
        <v>0</v>
      </c>
      <c r="K174" t="str">
        <f>IF(ISBLANK(Sheet1!W174)=TRUE,"NULL",Sheet1!W174/100)</f>
        <v>NULL</v>
      </c>
      <c r="L174" t="str">
        <f>IF(ISBLANK(Sheet1!X174)=TRUE,"NULL",Sheet1!X174/100)</f>
        <v>NULL</v>
      </c>
      <c r="M174" t="str">
        <f>IF(ISBLANK(Sheet1!Y174)=TRUE,"NULL",Sheet1!Y174/100)</f>
        <v>NULL</v>
      </c>
      <c r="N174">
        <f>IF(ISBLANK(Sheet1!Z174)=TRUE,"NULL",Sheet1!Z174)</f>
        <v>2.5376446869999998</v>
      </c>
      <c r="O174" t="str">
        <f t="shared" si="2"/>
        <v>"Null</v>
      </c>
    </row>
    <row r="175" spans="1:15" x14ac:dyDescent="0.35">
      <c r="A175" t="s">
        <v>1085</v>
      </c>
      <c r="B175" t="s">
        <v>1087</v>
      </c>
      <c r="C175" t="s">
        <v>1088</v>
      </c>
      <c r="D175">
        <f>IF(ISBLANK(Sheet1!P175)=TRUE,"NULL",Sheet1!P175)</f>
        <v>5.76</v>
      </c>
      <c r="E175">
        <f>IF(ISBLANK(Sheet1!Q175)=TRUE,"NULL",Sheet1!Q175/100)</f>
        <v>0.83</v>
      </c>
      <c r="F175" t="b">
        <f>IF(ISBLANK(Sheet1!R175)=TRUE,"NULL",Sheet1!R175)</f>
        <v>0</v>
      </c>
      <c r="G175">
        <f>IF(ISBLANK(Sheet1!S175)=TRUE,"NULL",Sheet1!S175)</f>
        <v>0</v>
      </c>
      <c r="H175" t="b">
        <f>IF(ISBLANK(Sheet1!T175)=TRUE,"NULL",Sheet1!T175)</f>
        <v>1</v>
      </c>
      <c r="I175" t="b">
        <f>IF(ISBLANK(Sheet1!U175)=TRUE,"NULL",Sheet1!U175)</f>
        <v>0</v>
      </c>
      <c r="J175" t="b">
        <f>IF(ISBLANK(Sheet1!V175)=TRUE,"NULL",Sheet1!V175)</f>
        <v>0</v>
      </c>
      <c r="K175">
        <f>IF(ISBLANK(Sheet1!W175)=TRUE,"NULL",Sheet1!W175/100)</f>
        <v>0.72724999999999995</v>
      </c>
      <c r="L175">
        <f>IF(ISBLANK(Sheet1!X175)=TRUE,"NULL",Sheet1!X175/100)</f>
        <v>0.35</v>
      </c>
      <c r="M175" t="str">
        <f>IF(ISBLANK(Sheet1!Y175)=TRUE,"NULL",Sheet1!Y175/100)</f>
        <v>NULL</v>
      </c>
      <c r="N175">
        <f>IF(ISBLANK(Sheet1!Z175)=TRUE,"NULL",Sheet1!Z175)</f>
        <v>1.9417329800000001</v>
      </c>
      <c r="O175">
        <f t="shared" si="2"/>
        <v>0.17000000000000004</v>
      </c>
    </row>
    <row r="176" spans="1:15" x14ac:dyDescent="0.35">
      <c r="A176" t="s">
        <v>1091</v>
      </c>
      <c r="B176" t="s">
        <v>1093</v>
      </c>
      <c r="C176" t="s">
        <v>1094</v>
      </c>
      <c r="D176" t="str">
        <f>IF(ISBLANK(Sheet1!P176)=TRUE,"NULL",Sheet1!P176)</f>
        <v>NULL</v>
      </c>
      <c r="E176">
        <f>IF(ISBLANK(Sheet1!Q176)=TRUE,"NULL",Sheet1!Q176/100)</f>
        <v>0.61</v>
      </c>
      <c r="F176" t="b">
        <f>IF(ISBLANK(Sheet1!R176)=TRUE,"NULL",Sheet1!R176)</f>
        <v>0</v>
      </c>
      <c r="G176">
        <f>IF(ISBLANK(Sheet1!S176)=TRUE,"NULL",Sheet1!S176)</f>
        <v>0</v>
      </c>
      <c r="H176" t="b">
        <f>IF(ISBLANK(Sheet1!T176)=TRUE,"NULL",Sheet1!T176)</f>
        <v>0</v>
      </c>
      <c r="I176" t="b">
        <f>IF(ISBLANK(Sheet1!U176)=TRUE,"NULL",Sheet1!U176)</f>
        <v>0</v>
      </c>
      <c r="J176" t="b">
        <f>IF(ISBLANK(Sheet1!V176)=TRUE,"NULL",Sheet1!V176)</f>
        <v>0</v>
      </c>
      <c r="K176" t="str">
        <f>IF(ISBLANK(Sheet1!W176)=TRUE,"NULL",Sheet1!W176/100)</f>
        <v>NULL</v>
      </c>
      <c r="L176">
        <f>IF(ISBLANK(Sheet1!X176)=TRUE,"NULL",Sheet1!X176/100)</f>
        <v>0.28999999999999998</v>
      </c>
      <c r="M176">
        <f>IF(ISBLANK(Sheet1!Y176)=TRUE,"NULL",Sheet1!Y176/100)</f>
        <v>0.5</v>
      </c>
      <c r="N176">
        <f>IF(ISBLANK(Sheet1!Z176)=TRUE,"NULL",Sheet1!Z176)</f>
        <v>2.0952045410000002</v>
      </c>
      <c r="O176">
        <f t="shared" si="2"/>
        <v>0.39</v>
      </c>
    </row>
    <row r="177" spans="1:15" x14ac:dyDescent="0.35">
      <c r="A177" t="s">
        <v>1097</v>
      </c>
      <c r="B177" t="s">
        <v>1099</v>
      </c>
      <c r="C177" t="s">
        <v>1100</v>
      </c>
      <c r="D177">
        <f>IF(ISBLANK(Sheet1!P177)=TRUE,"NULL",Sheet1!P177)</f>
        <v>5.07</v>
      </c>
      <c r="E177">
        <f>IF(ISBLANK(Sheet1!Q177)=TRUE,"NULL",Sheet1!Q177/100)</f>
        <v>0.63</v>
      </c>
      <c r="F177" t="b">
        <f>IF(ISBLANK(Sheet1!R177)=TRUE,"NULL",Sheet1!R177)</f>
        <v>0</v>
      </c>
      <c r="G177">
        <f>IF(ISBLANK(Sheet1!S177)=TRUE,"NULL",Sheet1!S177)</f>
        <v>0.24099999999999999</v>
      </c>
      <c r="H177" t="b">
        <f>IF(ISBLANK(Sheet1!T177)=TRUE,"NULL",Sheet1!T177)</f>
        <v>0</v>
      </c>
      <c r="I177" t="b">
        <f>IF(ISBLANK(Sheet1!U177)=TRUE,"NULL",Sheet1!U177)</f>
        <v>0</v>
      </c>
      <c r="J177" t="b">
        <f>IF(ISBLANK(Sheet1!V177)=TRUE,"NULL",Sheet1!V177)</f>
        <v>0</v>
      </c>
      <c r="K177">
        <f>IF(ISBLANK(Sheet1!W177)=TRUE,"NULL",Sheet1!W177/100)</f>
        <v>0.66224999999999989</v>
      </c>
      <c r="L177">
        <f>IF(ISBLANK(Sheet1!X177)=TRUE,"NULL",Sheet1!X177/100)</f>
        <v>0.28000000000000003</v>
      </c>
      <c r="M177">
        <f>IF(ISBLANK(Sheet1!Y177)=TRUE,"NULL",Sheet1!Y177/100)</f>
        <v>0.47</v>
      </c>
      <c r="N177">
        <f>IF(ISBLANK(Sheet1!Z177)=TRUE,"NULL",Sheet1!Z177)</f>
        <v>1.942421044</v>
      </c>
      <c r="O177">
        <f t="shared" si="2"/>
        <v>0.37</v>
      </c>
    </row>
    <row r="178" spans="1:15" x14ac:dyDescent="0.35">
      <c r="A178" t="s">
        <v>1103</v>
      </c>
      <c r="B178" t="s">
        <v>1105</v>
      </c>
      <c r="C178" t="s">
        <v>1106</v>
      </c>
      <c r="D178">
        <f>IF(ISBLANK(Sheet1!P178)=TRUE,"NULL",Sheet1!P178)</f>
        <v>4.8099999999999996</v>
      </c>
      <c r="E178">
        <f>IF(ISBLANK(Sheet1!Q178)=TRUE,"NULL",Sheet1!Q178/100)</f>
        <v>0.66</v>
      </c>
      <c r="F178" t="b">
        <f>IF(ISBLANK(Sheet1!R178)=TRUE,"NULL",Sheet1!R178)</f>
        <v>0</v>
      </c>
      <c r="G178">
        <f>IF(ISBLANK(Sheet1!S178)=TRUE,"NULL",Sheet1!S178)</f>
        <v>2.0449999999999999</v>
      </c>
      <c r="H178" t="b">
        <f>IF(ISBLANK(Sheet1!T178)=TRUE,"NULL",Sheet1!T178)</f>
        <v>0</v>
      </c>
      <c r="I178" t="b">
        <f>IF(ISBLANK(Sheet1!U178)=TRUE,"NULL",Sheet1!U178)</f>
        <v>0</v>
      </c>
      <c r="J178" t="b">
        <f>IF(ISBLANK(Sheet1!V178)=TRUE,"NULL",Sheet1!V178)</f>
        <v>0</v>
      </c>
      <c r="K178">
        <f>IF(ISBLANK(Sheet1!W178)=TRUE,"NULL",Sheet1!W178/100)</f>
        <v>0.54075000000000006</v>
      </c>
      <c r="L178">
        <f>IF(ISBLANK(Sheet1!X178)=TRUE,"NULL",Sheet1!X178/100)</f>
        <v>0.33</v>
      </c>
      <c r="M178">
        <f>IF(ISBLANK(Sheet1!Y178)=TRUE,"NULL",Sheet1!Y178/100)</f>
        <v>0.61</v>
      </c>
      <c r="N178">
        <f>IF(ISBLANK(Sheet1!Z178)=TRUE,"NULL",Sheet1!Z178)</f>
        <v>2.1303145410000002</v>
      </c>
      <c r="O178">
        <f t="shared" si="2"/>
        <v>0.33999999999999997</v>
      </c>
    </row>
    <row r="179" spans="1:15" x14ac:dyDescent="0.35">
      <c r="A179" t="s">
        <v>1109</v>
      </c>
      <c r="B179" t="s">
        <v>1112</v>
      </c>
      <c r="C179" t="s">
        <v>1113</v>
      </c>
      <c r="D179">
        <f>IF(ISBLANK(Sheet1!P179)=TRUE,"NULL",Sheet1!P179)</f>
        <v>5.64</v>
      </c>
      <c r="E179">
        <f>IF(ISBLANK(Sheet1!Q179)=TRUE,"NULL",Sheet1!Q179/100)</f>
        <v>0.57999999999999996</v>
      </c>
      <c r="F179" t="b">
        <f>IF(ISBLANK(Sheet1!R179)=TRUE,"NULL",Sheet1!R179)</f>
        <v>0</v>
      </c>
      <c r="G179">
        <f>IF(ISBLANK(Sheet1!S179)=TRUE,"NULL",Sheet1!S179)</f>
        <v>5.383</v>
      </c>
      <c r="H179" t="b">
        <f>IF(ISBLANK(Sheet1!T179)=TRUE,"NULL",Sheet1!T179)</f>
        <v>1</v>
      </c>
      <c r="I179" t="b">
        <f>IF(ISBLANK(Sheet1!U179)=TRUE,"NULL",Sheet1!U179)</f>
        <v>0</v>
      </c>
      <c r="J179" t="b">
        <f>IF(ISBLANK(Sheet1!V179)=TRUE,"NULL",Sheet1!V179)</f>
        <v>1</v>
      </c>
      <c r="K179">
        <f>IF(ISBLANK(Sheet1!W179)=TRUE,"NULL",Sheet1!W179/100)</f>
        <v>0.67099999999999993</v>
      </c>
      <c r="L179">
        <f>IF(ISBLANK(Sheet1!X179)=TRUE,"NULL",Sheet1!X179/100)</f>
        <v>0.34</v>
      </c>
      <c r="M179">
        <f>IF(ISBLANK(Sheet1!Y179)=TRUE,"NULL",Sheet1!Y179/100)</f>
        <v>0.68</v>
      </c>
      <c r="N179">
        <f>IF(ISBLANK(Sheet1!Z179)=TRUE,"NULL",Sheet1!Z179)</f>
        <v>2.228980408</v>
      </c>
      <c r="O179">
        <f t="shared" si="2"/>
        <v>0.42000000000000004</v>
      </c>
    </row>
    <row r="180" spans="1:15" x14ac:dyDescent="0.35">
      <c r="A180" t="s">
        <v>1116</v>
      </c>
      <c r="B180" t="s">
        <v>1118</v>
      </c>
      <c r="C180" t="s">
        <v>1119</v>
      </c>
      <c r="D180" t="str">
        <f>IF(ISBLANK(Sheet1!P180)=TRUE,"NULL",Sheet1!P180)</f>
        <v>NULL</v>
      </c>
      <c r="E180" t="str">
        <f>IF(ISBLANK(Sheet1!Q180)=TRUE,"NULL",Sheet1!Q180/100)</f>
        <v>NULL</v>
      </c>
      <c r="F180" t="b">
        <f>IF(ISBLANK(Sheet1!R180)=TRUE,"NULL",Sheet1!R180)</f>
        <v>0</v>
      </c>
      <c r="G180" t="str">
        <f>IF(ISBLANK(Sheet1!S180)=TRUE,"NULL",Sheet1!S180)</f>
        <v>NULL</v>
      </c>
      <c r="H180" t="b">
        <f>IF(ISBLANK(Sheet1!T180)=TRUE,"NULL",Sheet1!T180)</f>
        <v>0</v>
      </c>
      <c r="I180" t="b">
        <f>IF(ISBLANK(Sheet1!U180)=TRUE,"NULL",Sheet1!U180)</f>
        <v>0</v>
      </c>
      <c r="J180" t="b">
        <f>IF(ISBLANK(Sheet1!V180)=TRUE,"NULL",Sheet1!V180)</f>
        <v>0</v>
      </c>
      <c r="K180" t="str">
        <f>IF(ISBLANK(Sheet1!W180)=TRUE,"NULL",Sheet1!W180/100)</f>
        <v>NULL</v>
      </c>
      <c r="L180" t="str">
        <f>IF(ISBLANK(Sheet1!X180)=TRUE,"NULL",Sheet1!X180/100)</f>
        <v>NULL</v>
      </c>
      <c r="M180" t="str">
        <f>IF(ISBLANK(Sheet1!Y180)=TRUE,"NULL",Sheet1!Y180/100)</f>
        <v>NULL</v>
      </c>
      <c r="N180" t="str">
        <f>IF(ISBLANK(Sheet1!Z180)=TRUE,"NULL",Sheet1!Z180)</f>
        <v>NULL</v>
      </c>
      <c r="O180" t="str">
        <f t="shared" si="2"/>
        <v>"Null</v>
      </c>
    </row>
    <row r="181" spans="1:15" x14ac:dyDescent="0.35">
      <c r="A181" t="s">
        <v>1122</v>
      </c>
      <c r="B181" t="s">
        <v>1124</v>
      </c>
      <c r="C181" t="s">
        <v>1125</v>
      </c>
      <c r="D181">
        <f>IF(ISBLANK(Sheet1!P181)=TRUE,"NULL",Sheet1!P181)</f>
        <v>4.46</v>
      </c>
      <c r="E181">
        <f>IF(ISBLANK(Sheet1!Q181)=TRUE,"NULL",Sheet1!Q181/100)</f>
        <v>0.8</v>
      </c>
      <c r="F181" t="b">
        <f>IF(ISBLANK(Sheet1!R181)=TRUE,"NULL",Sheet1!R181)</f>
        <v>0</v>
      </c>
      <c r="G181">
        <f>IF(ISBLANK(Sheet1!S181)=TRUE,"NULL",Sheet1!S181)</f>
        <v>0</v>
      </c>
      <c r="H181" t="b">
        <f>IF(ISBLANK(Sheet1!T181)=TRUE,"NULL",Sheet1!T181)</f>
        <v>0</v>
      </c>
      <c r="I181" t="b">
        <f>IF(ISBLANK(Sheet1!U181)=TRUE,"NULL",Sheet1!U181)</f>
        <v>1</v>
      </c>
      <c r="J181" t="b">
        <f>IF(ISBLANK(Sheet1!V181)=TRUE,"NULL",Sheet1!V181)</f>
        <v>0</v>
      </c>
      <c r="K181">
        <f>IF(ISBLANK(Sheet1!W181)=TRUE,"NULL",Sheet1!W181/100)</f>
        <v>0.46049999999999996</v>
      </c>
      <c r="L181">
        <f>IF(ISBLANK(Sheet1!X181)=TRUE,"NULL",Sheet1!X181/100)</f>
        <v>0.54</v>
      </c>
      <c r="M181">
        <f>IF(ISBLANK(Sheet1!Y181)=TRUE,"NULL",Sheet1!Y181/100)</f>
        <v>0.6</v>
      </c>
      <c r="N181">
        <f>IF(ISBLANK(Sheet1!Z181)=TRUE,"NULL",Sheet1!Z181)</f>
        <v>1.6336868579999999</v>
      </c>
      <c r="O181">
        <f t="shared" si="2"/>
        <v>0.19999999999999996</v>
      </c>
    </row>
    <row r="182" spans="1:15" x14ac:dyDescent="0.35">
      <c r="A182" t="s">
        <v>1128</v>
      </c>
      <c r="B182" t="s">
        <v>1130</v>
      </c>
      <c r="C182" t="s">
        <v>1131</v>
      </c>
      <c r="D182">
        <f>IF(ISBLANK(Sheet1!P182)=TRUE,"NULL",Sheet1!P182)</f>
        <v>4.08</v>
      </c>
      <c r="E182">
        <f>IF(ISBLANK(Sheet1!Q182)=TRUE,"NULL",Sheet1!Q182/100)</f>
        <v>0.96</v>
      </c>
      <c r="F182" t="b">
        <f>IF(ISBLANK(Sheet1!R182)=TRUE,"NULL",Sheet1!R182)</f>
        <v>1</v>
      </c>
      <c r="G182">
        <f>IF(ISBLANK(Sheet1!S182)=TRUE,"NULL",Sheet1!S182)</f>
        <v>0</v>
      </c>
      <c r="H182" t="b">
        <f>IF(ISBLANK(Sheet1!T182)=TRUE,"NULL",Sheet1!T182)</f>
        <v>0</v>
      </c>
      <c r="I182" t="b">
        <f>IF(ISBLANK(Sheet1!U182)=TRUE,"NULL",Sheet1!U182)</f>
        <v>1</v>
      </c>
      <c r="J182" t="b">
        <f>IF(ISBLANK(Sheet1!V182)=TRUE,"NULL",Sheet1!V182)</f>
        <v>0</v>
      </c>
      <c r="K182">
        <f>IF(ISBLANK(Sheet1!W182)=TRUE,"NULL",Sheet1!W182/100)</f>
        <v>0.56874999999999998</v>
      </c>
      <c r="L182">
        <f>IF(ISBLANK(Sheet1!X182)=TRUE,"NULL",Sheet1!X182/100)</f>
        <v>0.61</v>
      </c>
      <c r="M182">
        <f>IF(ISBLANK(Sheet1!Y182)=TRUE,"NULL",Sheet1!Y182/100)</f>
        <v>0.6</v>
      </c>
      <c r="N182">
        <f>IF(ISBLANK(Sheet1!Z182)=TRUE,"NULL",Sheet1!Z182)</f>
        <v>1.3330587190000001</v>
      </c>
      <c r="O182">
        <f t="shared" si="2"/>
        <v>4.0000000000000036E-2</v>
      </c>
    </row>
    <row r="183" spans="1:15" x14ac:dyDescent="0.35">
      <c r="A183" t="s">
        <v>1134</v>
      </c>
      <c r="B183" t="s">
        <v>1136</v>
      </c>
      <c r="C183" t="s">
        <v>1137</v>
      </c>
      <c r="D183" t="str">
        <f>IF(ISBLANK(Sheet1!P183)=TRUE,"NULL",Sheet1!P183)</f>
        <v>NULL</v>
      </c>
      <c r="E183" t="str">
        <f>IF(ISBLANK(Sheet1!Q183)=TRUE,"NULL",Sheet1!Q183/100)</f>
        <v>NULL</v>
      </c>
      <c r="F183" t="b">
        <f>IF(ISBLANK(Sheet1!R183)=TRUE,"NULL",Sheet1!R183)</f>
        <v>0</v>
      </c>
      <c r="G183" t="str">
        <f>IF(ISBLANK(Sheet1!S183)=TRUE,"NULL",Sheet1!S183)</f>
        <v>NULL</v>
      </c>
      <c r="H183" t="b">
        <f>IF(ISBLANK(Sheet1!T183)=TRUE,"NULL",Sheet1!T183)</f>
        <v>0</v>
      </c>
      <c r="I183" t="b">
        <f>IF(ISBLANK(Sheet1!U183)=TRUE,"NULL",Sheet1!U183)</f>
        <v>0</v>
      </c>
      <c r="J183" t="b">
        <f>IF(ISBLANK(Sheet1!V183)=TRUE,"NULL",Sheet1!V183)</f>
        <v>0</v>
      </c>
      <c r="K183">
        <f>IF(ISBLANK(Sheet1!W183)=TRUE,"NULL",Sheet1!W183/100)</f>
        <v>0.78299999999999992</v>
      </c>
      <c r="L183" t="str">
        <f>IF(ISBLANK(Sheet1!X183)=TRUE,"NULL",Sheet1!X183/100)</f>
        <v>NULL</v>
      </c>
      <c r="M183" t="str">
        <f>IF(ISBLANK(Sheet1!Y183)=TRUE,"NULL",Sheet1!Y183/100)</f>
        <v>NULL</v>
      </c>
      <c r="N183" t="str">
        <f>IF(ISBLANK(Sheet1!Z183)=TRUE,"NULL",Sheet1!Z183)</f>
        <v>NULL</v>
      </c>
      <c r="O183" t="str">
        <f t="shared" si="2"/>
        <v>"Null</v>
      </c>
    </row>
    <row r="184" spans="1:15" x14ac:dyDescent="0.35">
      <c r="A184" t="s">
        <v>1140</v>
      </c>
      <c r="B184" t="s">
        <v>1142</v>
      </c>
      <c r="C184" t="s">
        <v>1143</v>
      </c>
      <c r="D184">
        <f>IF(ISBLANK(Sheet1!P184)=TRUE,"NULL",Sheet1!P184)</f>
        <v>5.19</v>
      </c>
      <c r="E184">
        <f>IF(ISBLANK(Sheet1!Q184)=TRUE,"NULL",Sheet1!Q184/100)</f>
        <v>0.25</v>
      </c>
      <c r="F184" t="b">
        <f>IF(ISBLANK(Sheet1!R184)=TRUE,"NULL",Sheet1!R184)</f>
        <v>0</v>
      </c>
      <c r="G184">
        <f>IF(ISBLANK(Sheet1!S184)=TRUE,"NULL",Sheet1!S184)</f>
        <v>0</v>
      </c>
      <c r="H184" t="b">
        <f>IF(ISBLANK(Sheet1!T184)=TRUE,"NULL",Sheet1!T184)</f>
        <v>0</v>
      </c>
      <c r="I184" t="b">
        <f>IF(ISBLANK(Sheet1!U184)=TRUE,"NULL",Sheet1!U184)</f>
        <v>0</v>
      </c>
      <c r="J184" t="b">
        <f>IF(ISBLANK(Sheet1!V184)=TRUE,"NULL",Sheet1!V184)</f>
        <v>0</v>
      </c>
      <c r="K184">
        <f>IF(ISBLANK(Sheet1!W184)=TRUE,"NULL",Sheet1!W184/100)</f>
        <v>0.73575000000000002</v>
      </c>
      <c r="L184">
        <f>IF(ISBLANK(Sheet1!X184)=TRUE,"NULL",Sheet1!X184/100)</f>
        <v>0.57999999999999996</v>
      </c>
      <c r="M184">
        <f>IF(ISBLANK(Sheet1!Y184)=TRUE,"NULL",Sheet1!Y184/100)</f>
        <v>0.02</v>
      </c>
      <c r="N184">
        <f>IF(ISBLANK(Sheet1!Z184)=TRUE,"NULL",Sheet1!Z184)</f>
        <v>1.52398747</v>
      </c>
      <c r="O184">
        <f t="shared" si="2"/>
        <v>0.75</v>
      </c>
    </row>
    <row r="185" spans="1:15" x14ac:dyDescent="0.35">
      <c r="A185" t="s">
        <v>1146</v>
      </c>
      <c r="B185" t="s">
        <v>1147</v>
      </c>
      <c r="C185" t="s">
        <v>1148</v>
      </c>
      <c r="D185" t="str">
        <f>IF(ISBLANK(Sheet1!P185)=TRUE,"NULL",Sheet1!P185)</f>
        <v>NULL</v>
      </c>
      <c r="E185" t="str">
        <f>IF(ISBLANK(Sheet1!Q185)=TRUE,"NULL",Sheet1!Q185/100)</f>
        <v>NULL</v>
      </c>
      <c r="F185" t="b">
        <f>IF(ISBLANK(Sheet1!R185)=TRUE,"NULL",Sheet1!R185)</f>
        <v>0</v>
      </c>
      <c r="G185" t="str">
        <f>IF(ISBLANK(Sheet1!S185)=TRUE,"NULL",Sheet1!S185)</f>
        <v>NULL</v>
      </c>
      <c r="H185" t="b">
        <f>IF(ISBLANK(Sheet1!T185)=TRUE,"NULL",Sheet1!T185)</f>
        <v>0</v>
      </c>
      <c r="I185" t="b">
        <f>IF(ISBLANK(Sheet1!U185)=TRUE,"NULL",Sheet1!U185)</f>
        <v>0</v>
      </c>
      <c r="J185" t="b">
        <f>IF(ISBLANK(Sheet1!V185)=TRUE,"NULL",Sheet1!V185)</f>
        <v>0</v>
      </c>
      <c r="K185" t="str">
        <f>IF(ISBLANK(Sheet1!W185)=TRUE,"NULL",Sheet1!W185/100)</f>
        <v>NULL</v>
      </c>
      <c r="L185" t="str">
        <f>IF(ISBLANK(Sheet1!X185)=TRUE,"NULL",Sheet1!X185/100)</f>
        <v>NULL</v>
      </c>
      <c r="M185" t="str">
        <f>IF(ISBLANK(Sheet1!Y185)=TRUE,"NULL",Sheet1!Y185/100)</f>
        <v>NULL</v>
      </c>
      <c r="N185" t="str">
        <f>IF(ISBLANK(Sheet1!Z185)=TRUE,"NULL",Sheet1!Z185)</f>
        <v>NULL</v>
      </c>
      <c r="O185" t="str">
        <f t="shared" si="2"/>
        <v>"Null</v>
      </c>
    </row>
    <row r="186" spans="1:15" x14ac:dyDescent="0.35">
      <c r="A186" t="s">
        <v>1151</v>
      </c>
      <c r="B186" t="s">
        <v>1152</v>
      </c>
      <c r="C186" t="s">
        <v>1153</v>
      </c>
      <c r="D186">
        <f>IF(ISBLANK(Sheet1!P186)=TRUE,"NULL",Sheet1!P186)</f>
        <v>4.9000000000000004</v>
      </c>
      <c r="E186">
        <f>IF(ISBLANK(Sheet1!Q186)=TRUE,"NULL",Sheet1!Q186/100)</f>
        <v>0.83</v>
      </c>
      <c r="F186" t="b">
        <f>IF(ISBLANK(Sheet1!R186)=TRUE,"NULL",Sheet1!R186)</f>
        <v>0</v>
      </c>
      <c r="G186">
        <f>IF(ISBLANK(Sheet1!S186)=TRUE,"NULL",Sheet1!S186)</f>
        <v>0</v>
      </c>
      <c r="H186" t="b">
        <f>IF(ISBLANK(Sheet1!T186)=TRUE,"NULL",Sheet1!T186)</f>
        <v>0</v>
      </c>
      <c r="I186" t="b">
        <f>IF(ISBLANK(Sheet1!U186)=TRUE,"NULL",Sheet1!U186)</f>
        <v>1</v>
      </c>
      <c r="J186" t="b">
        <f>IF(ISBLANK(Sheet1!V186)=TRUE,"NULL",Sheet1!V186)</f>
        <v>0</v>
      </c>
      <c r="K186">
        <f>IF(ISBLANK(Sheet1!W186)=TRUE,"NULL",Sheet1!W186/100)</f>
        <v>0.59375</v>
      </c>
      <c r="L186">
        <f>IF(ISBLANK(Sheet1!X186)=TRUE,"NULL",Sheet1!X186/100)</f>
        <v>0.46</v>
      </c>
      <c r="M186">
        <f>IF(ISBLANK(Sheet1!Y186)=TRUE,"NULL",Sheet1!Y186/100)</f>
        <v>0.63</v>
      </c>
      <c r="N186">
        <f>IF(ISBLANK(Sheet1!Z186)=TRUE,"NULL",Sheet1!Z186)</f>
        <v>1.6490294169999999</v>
      </c>
      <c r="O186">
        <f t="shared" si="2"/>
        <v>0.17000000000000004</v>
      </c>
    </row>
    <row r="187" spans="1:15" x14ac:dyDescent="0.35">
      <c r="A187" t="s">
        <v>1156</v>
      </c>
      <c r="B187" t="s">
        <v>1159</v>
      </c>
      <c r="C187" t="s">
        <v>1160</v>
      </c>
      <c r="D187" t="str">
        <f>IF(ISBLANK(Sheet1!P187)=TRUE,"NULL",Sheet1!P187)</f>
        <v>NULL</v>
      </c>
      <c r="E187">
        <f>IF(ISBLANK(Sheet1!Q187)=TRUE,"NULL",Sheet1!Q187/100)</f>
        <v>0.13</v>
      </c>
      <c r="F187" t="b">
        <f>IF(ISBLANK(Sheet1!R187)=TRUE,"NULL",Sheet1!R187)</f>
        <v>1</v>
      </c>
      <c r="G187">
        <f>IF(ISBLANK(Sheet1!S187)=TRUE,"NULL",Sheet1!S187)</f>
        <v>3.016</v>
      </c>
      <c r="H187" t="b">
        <f>IF(ISBLANK(Sheet1!T187)=TRUE,"NULL",Sheet1!T187)</f>
        <v>0</v>
      </c>
      <c r="I187" t="b">
        <f>IF(ISBLANK(Sheet1!U187)=TRUE,"NULL",Sheet1!U187)</f>
        <v>0</v>
      </c>
      <c r="J187" t="b">
        <f>IF(ISBLANK(Sheet1!V187)=TRUE,"NULL",Sheet1!V187)</f>
        <v>0</v>
      </c>
      <c r="K187">
        <f>IF(ISBLANK(Sheet1!W187)=TRUE,"NULL",Sheet1!W187/100)</f>
        <v>0.59599999999999997</v>
      </c>
      <c r="L187">
        <f>IF(ISBLANK(Sheet1!X187)=TRUE,"NULL",Sheet1!X187/100)</f>
        <v>0.28000000000000003</v>
      </c>
      <c r="M187">
        <f>IF(ISBLANK(Sheet1!Y187)=TRUE,"NULL",Sheet1!Y187/100)</f>
        <v>0.73</v>
      </c>
      <c r="N187">
        <f>IF(ISBLANK(Sheet1!Z187)=TRUE,"NULL",Sheet1!Z187)</f>
        <v>3.141972703</v>
      </c>
      <c r="O187">
        <f t="shared" si="2"/>
        <v>0.87</v>
      </c>
    </row>
    <row r="188" spans="1:15" x14ac:dyDescent="0.35">
      <c r="A188" t="s">
        <v>1163</v>
      </c>
      <c r="B188" t="s">
        <v>1165</v>
      </c>
      <c r="C188" t="s">
        <v>1166</v>
      </c>
      <c r="D188" t="str">
        <f>IF(ISBLANK(Sheet1!P188)=TRUE,"NULL",Sheet1!P188)</f>
        <v>NULL</v>
      </c>
      <c r="E188">
        <f>IF(ISBLANK(Sheet1!Q188)=TRUE,"NULL",Sheet1!Q188/100)</f>
        <v>0.23</v>
      </c>
      <c r="F188" t="b">
        <f>IF(ISBLANK(Sheet1!R188)=TRUE,"NULL",Sheet1!R188)</f>
        <v>0</v>
      </c>
      <c r="G188">
        <f>IF(ISBLANK(Sheet1!S188)=TRUE,"NULL",Sheet1!S188)</f>
        <v>0.114</v>
      </c>
      <c r="H188" t="b">
        <f>IF(ISBLANK(Sheet1!T188)=TRUE,"NULL",Sheet1!T188)</f>
        <v>0</v>
      </c>
      <c r="I188" t="b">
        <f>IF(ISBLANK(Sheet1!U188)=TRUE,"NULL",Sheet1!U188)</f>
        <v>0</v>
      </c>
      <c r="J188" t="b">
        <f>IF(ISBLANK(Sheet1!V188)=TRUE,"NULL",Sheet1!V188)</f>
        <v>0</v>
      </c>
      <c r="K188">
        <f>IF(ISBLANK(Sheet1!W188)=TRUE,"NULL",Sheet1!W188/100)</f>
        <v>0.72124999999999995</v>
      </c>
      <c r="L188">
        <f>IF(ISBLANK(Sheet1!X188)=TRUE,"NULL",Sheet1!X188/100)</f>
        <v>0.53</v>
      </c>
      <c r="M188">
        <f>IF(ISBLANK(Sheet1!Y188)=TRUE,"NULL",Sheet1!Y188/100)</f>
        <v>0.45</v>
      </c>
      <c r="N188">
        <f>IF(ISBLANK(Sheet1!Z188)=TRUE,"NULL",Sheet1!Z188)</f>
        <v>2.0508125690000001</v>
      </c>
      <c r="O188">
        <f t="shared" si="2"/>
        <v>0.77</v>
      </c>
    </row>
    <row r="189" spans="1:15" x14ac:dyDescent="0.35">
      <c r="A189" t="s">
        <v>1169</v>
      </c>
      <c r="B189" t="s">
        <v>1171</v>
      </c>
      <c r="C189" t="s">
        <v>1172</v>
      </c>
      <c r="D189" t="str">
        <f>IF(ISBLANK(Sheet1!P189)=TRUE,"NULL",Sheet1!P189)</f>
        <v>NULL</v>
      </c>
      <c r="E189" t="str">
        <f>IF(ISBLANK(Sheet1!Q189)=TRUE,"NULL",Sheet1!Q189/100)</f>
        <v>NULL</v>
      </c>
      <c r="F189" t="b">
        <f>IF(ISBLANK(Sheet1!R189)=TRUE,"NULL",Sheet1!R189)</f>
        <v>0</v>
      </c>
      <c r="G189" t="str">
        <f>IF(ISBLANK(Sheet1!S189)=TRUE,"NULL",Sheet1!S189)</f>
        <v>NULL</v>
      </c>
      <c r="H189" t="b">
        <f>IF(ISBLANK(Sheet1!T189)=TRUE,"NULL",Sheet1!T189)</f>
        <v>0</v>
      </c>
      <c r="I189" t="b">
        <f>IF(ISBLANK(Sheet1!U189)=TRUE,"NULL",Sheet1!U189)</f>
        <v>0</v>
      </c>
      <c r="J189" t="b">
        <f>IF(ISBLANK(Sheet1!V189)=TRUE,"NULL",Sheet1!V189)</f>
        <v>0</v>
      </c>
      <c r="K189" t="str">
        <f>IF(ISBLANK(Sheet1!W189)=TRUE,"NULL",Sheet1!W189/100)</f>
        <v>NULL</v>
      </c>
      <c r="L189" t="str">
        <f>IF(ISBLANK(Sheet1!X189)=TRUE,"NULL",Sheet1!X189/100)</f>
        <v>NULL</v>
      </c>
      <c r="M189" t="str">
        <f>IF(ISBLANK(Sheet1!Y189)=TRUE,"NULL",Sheet1!Y189/100)</f>
        <v>NULL</v>
      </c>
      <c r="N189" t="str">
        <f>IF(ISBLANK(Sheet1!Z189)=TRUE,"NULL",Sheet1!Z189)</f>
        <v>NULL</v>
      </c>
      <c r="O189" t="str">
        <f t="shared" si="2"/>
        <v>"Null</v>
      </c>
    </row>
    <row r="190" spans="1:15" x14ac:dyDescent="0.35">
      <c r="A190" t="s">
        <v>1175</v>
      </c>
      <c r="B190" t="s">
        <v>1177</v>
      </c>
      <c r="C190" t="s">
        <v>1178</v>
      </c>
      <c r="D190" t="str">
        <f>IF(ISBLANK(Sheet1!P190)=TRUE,"NULL",Sheet1!P190)</f>
        <v>NULL</v>
      </c>
      <c r="E190" t="str">
        <f>IF(ISBLANK(Sheet1!Q190)=TRUE,"NULL",Sheet1!Q190/100)</f>
        <v>NULL</v>
      </c>
      <c r="F190" t="b">
        <f>IF(ISBLANK(Sheet1!R190)=TRUE,"NULL",Sheet1!R190)</f>
        <v>0</v>
      </c>
      <c r="G190" t="str">
        <f>IF(ISBLANK(Sheet1!S190)=TRUE,"NULL",Sheet1!S190)</f>
        <v>NULL</v>
      </c>
      <c r="H190" t="b">
        <f>IF(ISBLANK(Sheet1!T190)=TRUE,"NULL",Sheet1!T190)</f>
        <v>0</v>
      </c>
      <c r="I190" t="b">
        <f>IF(ISBLANK(Sheet1!U190)=TRUE,"NULL",Sheet1!U190)</f>
        <v>0</v>
      </c>
      <c r="J190" t="b">
        <f>IF(ISBLANK(Sheet1!V190)=TRUE,"NULL",Sheet1!V190)</f>
        <v>0</v>
      </c>
      <c r="K190" t="str">
        <f>IF(ISBLANK(Sheet1!W190)=TRUE,"NULL",Sheet1!W190/100)</f>
        <v>NULL</v>
      </c>
      <c r="L190" t="str">
        <f>IF(ISBLANK(Sheet1!X190)=TRUE,"NULL",Sheet1!X190/100)</f>
        <v>NULL</v>
      </c>
      <c r="M190" t="str">
        <f>IF(ISBLANK(Sheet1!Y190)=TRUE,"NULL",Sheet1!Y190/100)</f>
        <v>NULL</v>
      </c>
      <c r="N190" t="str">
        <f>IF(ISBLANK(Sheet1!Z190)=TRUE,"NULL",Sheet1!Z190)</f>
        <v>NULL</v>
      </c>
      <c r="O190" t="str">
        <f t="shared" si="2"/>
        <v>"Null</v>
      </c>
    </row>
    <row r="191" spans="1:15" x14ac:dyDescent="0.35">
      <c r="A191" t="s">
        <v>1181</v>
      </c>
      <c r="B191" t="s">
        <v>1183</v>
      </c>
      <c r="C191" t="s">
        <v>1184</v>
      </c>
      <c r="D191">
        <f>IF(ISBLANK(Sheet1!P191)=TRUE,"NULL",Sheet1!P191)</f>
        <v>6.11</v>
      </c>
      <c r="E191">
        <f>IF(ISBLANK(Sheet1!Q191)=TRUE,"NULL",Sheet1!Q191/100)</f>
        <v>0.89</v>
      </c>
      <c r="F191" t="b">
        <f>IF(ISBLANK(Sheet1!R191)=TRUE,"NULL",Sheet1!R191)</f>
        <v>0</v>
      </c>
      <c r="G191" t="str">
        <f>IF(ISBLANK(Sheet1!S191)=TRUE,"NULL",Sheet1!S191)</f>
        <v>NULL</v>
      </c>
      <c r="H191" t="b">
        <f>IF(ISBLANK(Sheet1!T191)=TRUE,"NULL",Sheet1!T191)</f>
        <v>0</v>
      </c>
      <c r="I191" t="b">
        <f>IF(ISBLANK(Sheet1!U191)=TRUE,"NULL",Sheet1!U191)</f>
        <v>0</v>
      </c>
      <c r="J191" t="b">
        <f>IF(ISBLANK(Sheet1!V191)=TRUE,"NULL",Sheet1!V191)</f>
        <v>0</v>
      </c>
      <c r="K191">
        <f>IF(ISBLANK(Sheet1!W191)=TRUE,"NULL",Sheet1!W191/100)</f>
        <v>0.77224999999999999</v>
      </c>
      <c r="L191" t="str">
        <f>IF(ISBLANK(Sheet1!X191)=TRUE,"NULL",Sheet1!X191/100)</f>
        <v>NULL</v>
      </c>
      <c r="M191" t="str">
        <f>IF(ISBLANK(Sheet1!Y191)=TRUE,"NULL",Sheet1!Y191/100)</f>
        <v>NULL</v>
      </c>
      <c r="N191" t="str">
        <f>IF(ISBLANK(Sheet1!Z191)=TRUE,"NULL",Sheet1!Z191)</f>
        <v>NULL</v>
      </c>
      <c r="O191">
        <f t="shared" si="2"/>
        <v>0.10999999999999999</v>
      </c>
    </row>
    <row r="192" spans="1:15" x14ac:dyDescent="0.35">
      <c r="A192" t="s">
        <v>1187</v>
      </c>
      <c r="B192" t="s">
        <v>1189</v>
      </c>
      <c r="C192" t="s">
        <v>1190</v>
      </c>
      <c r="D192">
        <f>IF(ISBLANK(Sheet1!P192)=TRUE,"NULL",Sheet1!P192)</f>
        <v>5.25</v>
      </c>
      <c r="E192">
        <f>IF(ISBLANK(Sheet1!Q192)=TRUE,"NULL",Sheet1!Q192/100)</f>
        <v>0.92</v>
      </c>
      <c r="F192" t="b">
        <f>IF(ISBLANK(Sheet1!R192)=TRUE,"NULL",Sheet1!R192)</f>
        <v>0</v>
      </c>
      <c r="G192" t="str">
        <f>IF(ISBLANK(Sheet1!S192)=TRUE,"NULL",Sheet1!S192)</f>
        <v>NULL</v>
      </c>
      <c r="H192" t="b">
        <f>IF(ISBLANK(Sheet1!T192)=TRUE,"NULL",Sheet1!T192)</f>
        <v>0</v>
      </c>
      <c r="I192" t="b">
        <f>IF(ISBLANK(Sheet1!U192)=TRUE,"NULL",Sheet1!U192)</f>
        <v>0</v>
      </c>
      <c r="J192" t="b">
        <f>IF(ISBLANK(Sheet1!V192)=TRUE,"NULL",Sheet1!V192)</f>
        <v>0</v>
      </c>
      <c r="K192">
        <f>IF(ISBLANK(Sheet1!W192)=TRUE,"NULL",Sheet1!W192/100)</f>
        <v>0.72224999999999995</v>
      </c>
      <c r="L192">
        <f>IF(ISBLANK(Sheet1!X192)=TRUE,"NULL",Sheet1!X192/100)</f>
        <v>0.55000000000000004</v>
      </c>
      <c r="M192" t="str">
        <f>IF(ISBLANK(Sheet1!Y192)=TRUE,"NULL",Sheet1!Y192/100)</f>
        <v>NULL</v>
      </c>
      <c r="N192" t="str">
        <f>IF(ISBLANK(Sheet1!Z192)=TRUE,"NULL",Sheet1!Z192)</f>
        <v>NULL</v>
      </c>
      <c r="O192">
        <f t="shared" si="2"/>
        <v>7.999999999999996E-2</v>
      </c>
    </row>
    <row r="193" spans="1:15" x14ac:dyDescent="0.35">
      <c r="A193" t="s">
        <v>1193</v>
      </c>
      <c r="B193" t="s">
        <v>1195</v>
      </c>
      <c r="C193" t="s">
        <v>1196</v>
      </c>
      <c r="D193" t="str">
        <f>IF(ISBLANK(Sheet1!P193)=TRUE,"NULL",Sheet1!P193)</f>
        <v>NULL</v>
      </c>
      <c r="E193" t="str">
        <f>IF(ISBLANK(Sheet1!Q193)=TRUE,"NULL",Sheet1!Q193/100)</f>
        <v>NULL</v>
      </c>
      <c r="F193" t="b">
        <f>IF(ISBLANK(Sheet1!R193)=TRUE,"NULL",Sheet1!R193)</f>
        <v>0</v>
      </c>
      <c r="G193" t="str">
        <f>IF(ISBLANK(Sheet1!S193)=TRUE,"NULL",Sheet1!S193)</f>
        <v>NULL</v>
      </c>
      <c r="H193" t="b">
        <f>IF(ISBLANK(Sheet1!T193)=TRUE,"NULL",Sheet1!T193)</f>
        <v>0</v>
      </c>
      <c r="I193" t="b">
        <f>IF(ISBLANK(Sheet1!U193)=TRUE,"NULL",Sheet1!U193)</f>
        <v>0</v>
      </c>
      <c r="J193" t="b">
        <f>IF(ISBLANK(Sheet1!V193)=TRUE,"NULL",Sheet1!V193)</f>
        <v>0</v>
      </c>
      <c r="K193" t="str">
        <f>IF(ISBLANK(Sheet1!W193)=TRUE,"NULL",Sheet1!W193/100)</f>
        <v>NULL</v>
      </c>
      <c r="L193" t="str">
        <f>IF(ISBLANK(Sheet1!X193)=TRUE,"NULL",Sheet1!X193/100)</f>
        <v>NULL</v>
      </c>
      <c r="M193" t="str">
        <f>IF(ISBLANK(Sheet1!Y193)=TRUE,"NULL",Sheet1!Y193/100)</f>
        <v>NULL</v>
      </c>
      <c r="N193" t="str">
        <f>IF(ISBLANK(Sheet1!Z193)=TRUE,"NULL",Sheet1!Z193)</f>
        <v>NULL</v>
      </c>
      <c r="O193" t="str">
        <f t="shared" si="2"/>
        <v>"Null</v>
      </c>
    </row>
    <row r="194" spans="1:15" x14ac:dyDescent="0.35">
      <c r="A194" t="s">
        <v>1199</v>
      </c>
      <c r="B194" t="s">
        <v>1201</v>
      </c>
      <c r="C194" t="s">
        <v>1202</v>
      </c>
      <c r="D194" t="str">
        <f>IF(ISBLANK(Sheet1!P194)=TRUE,"NULL",Sheet1!P194)</f>
        <v>NULL</v>
      </c>
      <c r="E194" t="str">
        <f>IF(ISBLANK(Sheet1!Q194)=TRUE,"NULL",Sheet1!Q194/100)</f>
        <v>NULL</v>
      </c>
      <c r="F194" t="b">
        <f>IF(ISBLANK(Sheet1!R194)=TRUE,"NULL",Sheet1!R194)</f>
        <v>0</v>
      </c>
      <c r="G194" t="str">
        <f>IF(ISBLANK(Sheet1!S194)=TRUE,"NULL",Sheet1!S194)</f>
        <v>NULL</v>
      </c>
      <c r="H194" t="b">
        <f>IF(ISBLANK(Sheet1!T194)=TRUE,"NULL",Sheet1!T194)</f>
        <v>0</v>
      </c>
      <c r="I194" t="b">
        <f>IF(ISBLANK(Sheet1!U194)=TRUE,"NULL",Sheet1!U194)</f>
        <v>0</v>
      </c>
      <c r="J194" t="b">
        <f>IF(ISBLANK(Sheet1!V194)=TRUE,"NULL",Sheet1!V194)</f>
        <v>0</v>
      </c>
      <c r="K194" t="str">
        <f>IF(ISBLANK(Sheet1!W194)=TRUE,"NULL",Sheet1!W194/100)</f>
        <v>NULL</v>
      </c>
      <c r="L194" t="str">
        <f>IF(ISBLANK(Sheet1!X194)=TRUE,"NULL",Sheet1!X194/100)</f>
        <v>NULL</v>
      </c>
      <c r="M194" t="str">
        <f>IF(ISBLANK(Sheet1!Y194)=TRUE,"NULL",Sheet1!Y194/100)</f>
        <v>NULL</v>
      </c>
      <c r="N194" t="str">
        <f>IF(ISBLANK(Sheet1!Z194)=TRUE,"NULL",Sheet1!Z194)</f>
        <v>NULL</v>
      </c>
      <c r="O194" t="str">
        <f t="shared" ref="O194:O253" si="3">IFERROR(1-E194,"""Null")</f>
        <v>"Null</v>
      </c>
    </row>
    <row r="195" spans="1:15" x14ac:dyDescent="0.35">
      <c r="A195" t="s">
        <v>1205</v>
      </c>
      <c r="B195" t="s">
        <v>1207</v>
      </c>
      <c r="C195" t="s">
        <v>1208</v>
      </c>
      <c r="D195" t="str">
        <f>IF(ISBLANK(Sheet1!P195)=TRUE,"NULL",Sheet1!P195)</f>
        <v>NULL</v>
      </c>
      <c r="E195">
        <f>IF(ISBLANK(Sheet1!Q195)=TRUE,"NULL",Sheet1!Q195/100)</f>
        <v>0.9</v>
      </c>
      <c r="F195" t="b">
        <f>IF(ISBLANK(Sheet1!R195)=TRUE,"NULL",Sheet1!R195)</f>
        <v>0</v>
      </c>
      <c r="G195" t="str">
        <f>IF(ISBLANK(Sheet1!S195)=TRUE,"NULL",Sheet1!S195)</f>
        <v>NULL</v>
      </c>
      <c r="H195" t="b">
        <f>IF(ISBLANK(Sheet1!T195)=TRUE,"NULL",Sheet1!T195)</f>
        <v>0</v>
      </c>
      <c r="I195" t="b">
        <f>IF(ISBLANK(Sheet1!U195)=TRUE,"NULL",Sheet1!U195)</f>
        <v>0</v>
      </c>
      <c r="J195" t="b">
        <f>IF(ISBLANK(Sheet1!V195)=TRUE,"NULL",Sheet1!V195)</f>
        <v>0</v>
      </c>
      <c r="K195">
        <f>IF(ISBLANK(Sheet1!W195)=TRUE,"NULL",Sheet1!W195/100)</f>
        <v>0.66500000000000004</v>
      </c>
      <c r="L195">
        <f>IF(ISBLANK(Sheet1!X195)=TRUE,"NULL",Sheet1!X195/100)</f>
        <v>0.6</v>
      </c>
      <c r="M195" t="str">
        <f>IF(ISBLANK(Sheet1!Y195)=TRUE,"NULL",Sheet1!Y195/100)</f>
        <v>NULL</v>
      </c>
      <c r="N195" t="str">
        <f>IF(ISBLANK(Sheet1!Z195)=TRUE,"NULL",Sheet1!Z195)</f>
        <v>NULL</v>
      </c>
      <c r="O195">
        <f t="shared" si="3"/>
        <v>9.9999999999999978E-2</v>
      </c>
    </row>
    <row r="196" spans="1:15" x14ac:dyDescent="0.35">
      <c r="A196" t="s">
        <v>1211</v>
      </c>
      <c r="B196" t="s">
        <v>1213</v>
      </c>
      <c r="C196" t="s">
        <v>1214</v>
      </c>
      <c r="D196">
        <f>IF(ISBLANK(Sheet1!P196)=TRUE,"NULL",Sheet1!P196)</f>
        <v>4.95</v>
      </c>
      <c r="E196">
        <f>IF(ISBLANK(Sheet1!Q196)=TRUE,"NULL",Sheet1!Q196/100)</f>
        <v>0.84</v>
      </c>
      <c r="F196" t="b">
        <f>IF(ISBLANK(Sheet1!R196)=TRUE,"NULL",Sheet1!R196)</f>
        <v>0</v>
      </c>
      <c r="G196" t="str">
        <f>IF(ISBLANK(Sheet1!S196)=TRUE,"NULL",Sheet1!S196)</f>
        <v>NULL</v>
      </c>
      <c r="H196" t="b">
        <f>IF(ISBLANK(Sheet1!T196)=TRUE,"NULL",Sheet1!T196)</f>
        <v>0</v>
      </c>
      <c r="I196" t="b">
        <f>IF(ISBLANK(Sheet1!U196)=TRUE,"NULL",Sheet1!U196)</f>
        <v>0</v>
      </c>
      <c r="J196" t="b">
        <f>IF(ISBLANK(Sheet1!V196)=TRUE,"NULL",Sheet1!V196)</f>
        <v>0</v>
      </c>
      <c r="K196">
        <f>IF(ISBLANK(Sheet1!W196)=TRUE,"NULL",Sheet1!W196/100)</f>
        <v>0.73025000000000007</v>
      </c>
      <c r="L196" t="str">
        <f>IF(ISBLANK(Sheet1!X196)=TRUE,"NULL",Sheet1!X196/100)</f>
        <v>NULL</v>
      </c>
      <c r="M196" t="str">
        <f>IF(ISBLANK(Sheet1!Y196)=TRUE,"NULL",Sheet1!Y196/100)</f>
        <v>NULL</v>
      </c>
      <c r="N196" t="str">
        <f>IF(ISBLANK(Sheet1!Z196)=TRUE,"NULL",Sheet1!Z196)</f>
        <v>NULL</v>
      </c>
      <c r="O196">
        <f t="shared" si="3"/>
        <v>0.16000000000000003</v>
      </c>
    </row>
    <row r="197" spans="1:15" x14ac:dyDescent="0.35">
      <c r="A197" t="s">
        <v>1217</v>
      </c>
      <c r="B197" t="s">
        <v>1219</v>
      </c>
      <c r="C197" t="s">
        <v>1220</v>
      </c>
      <c r="D197">
        <f>IF(ISBLANK(Sheet1!P197)=TRUE,"NULL",Sheet1!P197)</f>
        <v>3.51</v>
      </c>
      <c r="E197">
        <f>IF(ISBLANK(Sheet1!Q197)=TRUE,"NULL",Sheet1!Q197/100)</f>
        <v>0.97</v>
      </c>
      <c r="F197" t="b">
        <f>IF(ISBLANK(Sheet1!R197)=TRUE,"NULL",Sheet1!R197)</f>
        <v>0</v>
      </c>
      <c r="G197" t="str">
        <f>IF(ISBLANK(Sheet1!S197)=TRUE,"NULL",Sheet1!S197)</f>
        <v>NULL</v>
      </c>
      <c r="H197" t="b">
        <f>IF(ISBLANK(Sheet1!T197)=TRUE,"NULL",Sheet1!T197)</f>
        <v>0</v>
      </c>
      <c r="I197" t="b">
        <f>IF(ISBLANK(Sheet1!U197)=TRUE,"NULL",Sheet1!U197)</f>
        <v>0</v>
      </c>
      <c r="J197" t="b">
        <f>IF(ISBLANK(Sheet1!V197)=TRUE,"NULL",Sheet1!V197)</f>
        <v>0</v>
      </c>
      <c r="K197">
        <f>IF(ISBLANK(Sheet1!W197)=TRUE,"NULL",Sheet1!W197/100)</f>
        <v>0.60350000000000004</v>
      </c>
      <c r="L197" t="str">
        <f>IF(ISBLANK(Sheet1!X197)=TRUE,"NULL",Sheet1!X197/100)</f>
        <v>NULL</v>
      </c>
      <c r="M197" t="str">
        <f>IF(ISBLANK(Sheet1!Y197)=TRUE,"NULL",Sheet1!Y197/100)</f>
        <v>NULL</v>
      </c>
      <c r="N197" t="str">
        <f>IF(ISBLANK(Sheet1!Z197)=TRUE,"NULL",Sheet1!Z197)</f>
        <v>NULL</v>
      </c>
      <c r="O197">
        <f t="shared" si="3"/>
        <v>3.0000000000000027E-2</v>
      </c>
    </row>
    <row r="198" spans="1:15" x14ac:dyDescent="0.35">
      <c r="A198" t="s">
        <v>1223</v>
      </c>
      <c r="B198" t="s">
        <v>1227</v>
      </c>
      <c r="C198" t="s">
        <v>1228</v>
      </c>
      <c r="D198" t="str">
        <f>IF(ISBLANK(Sheet1!P198)=TRUE,"NULL",Sheet1!P198)</f>
        <v>NULL</v>
      </c>
      <c r="E198">
        <f>IF(ISBLANK(Sheet1!Q198)=TRUE,"NULL",Sheet1!Q198/100)</f>
        <v>0.84</v>
      </c>
      <c r="F198" t="b">
        <f>IF(ISBLANK(Sheet1!R198)=TRUE,"NULL",Sheet1!R198)</f>
        <v>0</v>
      </c>
      <c r="G198" t="str">
        <f>IF(ISBLANK(Sheet1!S198)=TRUE,"NULL",Sheet1!S198)</f>
        <v>NULL</v>
      </c>
      <c r="H198" t="b">
        <f>IF(ISBLANK(Sheet1!T198)=TRUE,"NULL",Sheet1!T198)</f>
        <v>0</v>
      </c>
      <c r="I198" t="b">
        <f>IF(ISBLANK(Sheet1!U198)=TRUE,"NULL",Sheet1!U198)</f>
        <v>0</v>
      </c>
      <c r="J198" t="b">
        <f>IF(ISBLANK(Sheet1!V198)=TRUE,"NULL",Sheet1!V198)</f>
        <v>0</v>
      </c>
      <c r="K198" t="str">
        <f>IF(ISBLANK(Sheet1!W198)=TRUE,"NULL",Sheet1!W198/100)</f>
        <v>NULL</v>
      </c>
      <c r="L198">
        <f>IF(ISBLANK(Sheet1!X198)=TRUE,"NULL",Sheet1!X198/100)</f>
        <v>0.45</v>
      </c>
      <c r="M198">
        <f>IF(ISBLANK(Sheet1!Y198)=TRUE,"NULL",Sheet1!Y198/100)</f>
        <v>0.31</v>
      </c>
      <c r="N198" t="str">
        <f>IF(ISBLANK(Sheet1!Z198)=TRUE,"NULL",Sheet1!Z198)</f>
        <v>NULL</v>
      </c>
      <c r="O198">
        <f t="shared" si="3"/>
        <v>0.16000000000000003</v>
      </c>
    </row>
    <row r="199" spans="1:15" x14ac:dyDescent="0.35">
      <c r="A199" t="s">
        <v>1231</v>
      </c>
      <c r="B199" t="s">
        <v>1233</v>
      </c>
      <c r="C199" t="s">
        <v>1234</v>
      </c>
      <c r="D199">
        <f>IF(ISBLANK(Sheet1!P199)=TRUE,"NULL",Sheet1!P199)</f>
        <v>5.38</v>
      </c>
      <c r="E199">
        <f>IF(ISBLANK(Sheet1!Q199)=TRUE,"NULL",Sheet1!Q199/100)</f>
        <v>0.08</v>
      </c>
      <c r="F199" t="b">
        <f>IF(ISBLANK(Sheet1!R199)=TRUE,"NULL",Sheet1!R199)</f>
        <v>1</v>
      </c>
      <c r="G199">
        <f>IF(ISBLANK(Sheet1!S199)=TRUE,"NULL",Sheet1!S199)</f>
        <v>1.3660000000000001</v>
      </c>
      <c r="H199" t="b">
        <f>IF(ISBLANK(Sheet1!T199)=TRUE,"NULL",Sheet1!T199)</f>
        <v>0</v>
      </c>
      <c r="I199" t="b">
        <f>IF(ISBLANK(Sheet1!U199)=TRUE,"NULL",Sheet1!U199)</f>
        <v>0</v>
      </c>
      <c r="J199" t="b">
        <f>IF(ISBLANK(Sheet1!V199)=TRUE,"NULL",Sheet1!V199)</f>
        <v>0</v>
      </c>
      <c r="K199">
        <f>IF(ISBLANK(Sheet1!W199)=TRUE,"NULL",Sheet1!W199/100)</f>
        <v>0.6895</v>
      </c>
      <c r="L199">
        <f>IF(ISBLANK(Sheet1!X199)=TRUE,"NULL",Sheet1!X199/100)</f>
        <v>0.52</v>
      </c>
      <c r="M199">
        <f>IF(ISBLANK(Sheet1!Y199)=TRUE,"NULL",Sheet1!Y199/100)</f>
        <v>0.23</v>
      </c>
      <c r="N199">
        <f>IF(ISBLANK(Sheet1!Z199)=TRUE,"NULL",Sheet1!Z199)</f>
        <v>2.2603070430000001</v>
      </c>
      <c r="O199">
        <f t="shared" si="3"/>
        <v>0.92</v>
      </c>
    </row>
    <row r="200" spans="1:15" x14ac:dyDescent="0.35">
      <c r="A200" t="s">
        <v>1237</v>
      </c>
      <c r="B200" t="s">
        <v>1239</v>
      </c>
      <c r="C200" t="s">
        <v>1240</v>
      </c>
      <c r="D200">
        <f>IF(ISBLANK(Sheet1!P200)=TRUE,"NULL",Sheet1!P200)</f>
        <v>6.67</v>
      </c>
      <c r="E200">
        <f>IF(ISBLANK(Sheet1!Q200)=TRUE,"NULL",Sheet1!Q200/100)</f>
        <v>0.67</v>
      </c>
      <c r="F200" t="b">
        <f>IF(ISBLANK(Sheet1!R200)=TRUE,"NULL",Sheet1!R200)</f>
        <v>0</v>
      </c>
      <c r="G200">
        <f>IF(ISBLANK(Sheet1!S200)=TRUE,"NULL",Sheet1!S200)</f>
        <v>0</v>
      </c>
      <c r="H200" t="b">
        <f>IF(ISBLANK(Sheet1!T200)=TRUE,"NULL",Sheet1!T200)</f>
        <v>1</v>
      </c>
      <c r="I200" t="b">
        <f>IF(ISBLANK(Sheet1!U200)=TRUE,"NULL",Sheet1!U200)</f>
        <v>0</v>
      </c>
      <c r="J200" t="b">
        <f>IF(ISBLANK(Sheet1!V200)=TRUE,"NULL",Sheet1!V200)</f>
        <v>1</v>
      </c>
      <c r="K200" t="str">
        <f>IF(ISBLANK(Sheet1!W200)=TRUE,"NULL",Sheet1!W200/100)</f>
        <v>NULL</v>
      </c>
      <c r="L200">
        <f>IF(ISBLANK(Sheet1!X200)=TRUE,"NULL",Sheet1!X200/100)</f>
        <v>0.43</v>
      </c>
      <c r="M200">
        <f>IF(ISBLANK(Sheet1!Y200)=TRUE,"NULL",Sheet1!Y200/100)</f>
        <v>0.4</v>
      </c>
      <c r="N200">
        <f>IF(ISBLANK(Sheet1!Z200)=TRUE,"NULL",Sheet1!Z200)</f>
        <v>1.8267105969999999</v>
      </c>
      <c r="O200">
        <f t="shared" si="3"/>
        <v>0.32999999999999996</v>
      </c>
    </row>
    <row r="201" spans="1:15" x14ac:dyDescent="0.35">
      <c r="A201" t="s">
        <v>1243</v>
      </c>
      <c r="B201" t="s">
        <v>1245</v>
      </c>
      <c r="C201" t="s">
        <v>1246</v>
      </c>
      <c r="D201">
        <f>IF(ISBLANK(Sheet1!P201)=TRUE,"NULL",Sheet1!P201)</f>
        <v>4.74</v>
      </c>
      <c r="E201">
        <f>IF(ISBLANK(Sheet1!Q201)=TRUE,"NULL",Sheet1!Q201/100)</f>
        <v>0.56999999999999995</v>
      </c>
      <c r="F201" t="b">
        <f>IF(ISBLANK(Sheet1!R201)=TRUE,"NULL",Sheet1!R201)</f>
        <v>0</v>
      </c>
      <c r="G201">
        <f>IF(ISBLANK(Sheet1!S201)=TRUE,"NULL",Sheet1!S201)</f>
        <v>0</v>
      </c>
      <c r="H201" t="b">
        <f>IF(ISBLANK(Sheet1!T201)=TRUE,"NULL",Sheet1!T201)</f>
        <v>0</v>
      </c>
      <c r="I201" t="b">
        <f>IF(ISBLANK(Sheet1!U201)=TRUE,"NULL",Sheet1!U201)</f>
        <v>0</v>
      </c>
      <c r="J201" t="b">
        <f>IF(ISBLANK(Sheet1!V201)=TRUE,"NULL",Sheet1!V201)</f>
        <v>0</v>
      </c>
      <c r="K201">
        <f>IF(ISBLANK(Sheet1!W201)=TRUE,"NULL",Sheet1!W201/100)</f>
        <v>0.54374999999999996</v>
      </c>
      <c r="L201">
        <f>IF(ISBLANK(Sheet1!X201)=TRUE,"NULL",Sheet1!X201/100)</f>
        <v>0.36</v>
      </c>
      <c r="M201">
        <f>IF(ISBLANK(Sheet1!Y201)=TRUE,"NULL",Sheet1!Y201/100)</f>
        <v>0.46</v>
      </c>
      <c r="N201">
        <f>IF(ISBLANK(Sheet1!Z201)=TRUE,"NULL",Sheet1!Z201)</f>
        <v>1.9214988390000001</v>
      </c>
      <c r="O201">
        <f t="shared" si="3"/>
        <v>0.43000000000000005</v>
      </c>
    </row>
    <row r="202" spans="1:15" x14ac:dyDescent="0.35">
      <c r="A202" t="s">
        <v>1249</v>
      </c>
      <c r="B202" t="s">
        <v>1251</v>
      </c>
      <c r="C202" t="s">
        <v>1252</v>
      </c>
      <c r="D202">
        <f>IF(ISBLANK(Sheet1!P202)=TRUE,"NULL",Sheet1!P202)</f>
        <v>5.23</v>
      </c>
      <c r="E202">
        <f>IF(ISBLANK(Sheet1!Q202)=TRUE,"NULL",Sheet1!Q202/100)</f>
        <v>0.79</v>
      </c>
      <c r="F202" t="b">
        <f>IF(ISBLANK(Sheet1!R202)=TRUE,"NULL",Sheet1!R202)</f>
        <v>0</v>
      </c>
      <c r="G202" t="str">
        <f>IF(ISBLANK(Sheet1!S202)=TRUE,"NULL",Sheet1!S202)</f>
        <v>NULL</v>
      </c>
      <c r="H202" t="b">
        <f>IF(ISBLANK(Sheet1!T202)=TRUE,"NULL",Sheet1!T202)</f>
        <v>0</v>
      </c>
      <c r="I202" t="b">
        <f>IF(ISBLANK(Sheet1!U202)=TRUE,"NULL",Sheet1!U202)</f>
        <v>0</v>
      </c>
      <c r="J202" t="b">
        <f>IF(ISBLANK(Sheet1!V202)=TRUE,"NULL",Sheet1!V202)</f>
        <v>0</v>
      </c>
      <c r="K202">
        <f>IF(ISBLANK(Sheet1!W202)=TRUE,"NULL",Sheet1!W202/100)</f>
        <v>0.72175</v>
      </c>
      <c r="L202">
        <f>IF(ISBLANK(Sheet1!X202)=TRUE,"NULL",Sheet1!X202/100)</f>
        <v>0.71</v>
      </c>
      <c r="M202" t="str">
        <f>IF(ISBLANK(Sheet1!Y202)=TRUE,"NULL",Sheet1!Y202/100)</f>
        <v>NULL</v>
      </c>
      <c r="N202" t="str">
        <f>IF(ISBLANK(Sheet1!Z202)=TRUE,"NULL",Sheet1!Z202)</f>
        <v>NULL</v>
      </c>
      <c r="O202">
        <f t="shared" si="3"/>
        <v>0.20999999999999996</v>
      </c>
    </row>
    <row r="203" spans="1:15" x14ac:dyDescent="0.35">
      <c r="A203" t="s">
        <v>1255</v>
      </c>
      <c r="B203" t="s">
        <v>1257</v>
      </c>
      <c r="C203" t="s">
        <v>1258</v>
      </c>
      <c r="D203">
        <f>IF(ISBLANK(Sheet1!P203)=TRUE,"NULL",Sheet1!P203)</f>
        <v>7.09</v>
      </c>
      <c r="E203">
        <f>IF(ISBLANK(Sheet1!Q203)=TRUE,"NULL",Sheet1!Q203/100)</f>
        <v>0.6</v>
      </c>
      <c r="F203" t="b">
        <f>IF(ISBLANK(Sheet1!R203)=TRUE,"NULL",Sheet1!R203)</f>
        <v>0</v>
      </c>
      <c r="G203">
        <f>IF(ISBLANK(Sheet1!S203)=TRUE,"NULL",Sheet1!S203)</f>
        <v>0</v>
      </c>
      <c r="H203" t="b">
        <f>IF(ISBLANK(Sheet1!T203)=TRUE,"NULL",Sheet1!T203)</f>
        <v>0</v>
      </c>
      <c r="I203" t="b">
        <f>IF(ISBLANK(Sheet1!U203)=TRUE,"NULL",Sheet1!U203)</f>
        <v>0</v>
      </c>
      <c r="J203" t="b">
        <f>IF(ISBLANK(Sheet1!V203)=TRUE,"NULL",Sheet1!V203)</f>
        <v>0</v>
      </c>
      <c r="K203" t="str">
        <f>IF(ISBLANK(Sheet1!W203)=TRUE,"NULL",Sheet1!W203/100)</f>
        <v>NULL</v>
      </c>
      <c r="L203">
        <f>IF(ISBLANK(Sheet1!X203)=TRUE,"NULL",Sheet1!X203/100)</f>
        <v>0.35</v>
      </c>
      <c r="M203">
        <f>IF(ISBLANK(Sheet1!Y203)=TRUE,"NULL",Sheet1!Y203/100)</f>
        <v>0.45</v>
      </c>
      <c r="N203">
        <f>IF(ISBLANK(Sheet1!Z203)=TRUE,"NULL",Sheet1!Z203)</f>
        <v>1.7922501230000001</v>
      </c>
      <c r="O203">
        <f t="shared" si="3"/>
        <v>0.4</v>
      </c>
    </row>
    <row r="204" spans="1:15" x14ac:dyDescent="0.35">
      <c r="A204" t="s">
        <v>1261</v>
      </c>
      <c r="B204" t="s">
        <v>1263</v>
      </c>
      <c r="C204" t="s">
        <v>1264</v>
      </c>
      <c r="D204">
        <f>IF(ISBLANK(Sheet1!P204)=TRUE,"NULL",Sheet1!P204)</f>
        <v>4.3</v>
      </c>
      <c r="E204">
        <f>IF(ISBLANK(Sheet1!Q204)=TRUE,"NULL",Sheet1!Q204/100)</f>
        <v>0.48</v>
      </c>
      <c r="F204" t="b">
        <f>IF(ISBLANK(Sheet1!R204)=TRUE,"NULL",Sheet1!R204)</f>
        <v>1</v>
      </c>
      <c r="G204">
        <f>IF(ISBLANK(Sheet1!S204)=TRUE,"NULL",Sheet1!S204)</f>
        <v>0</v>
      </c>
      <c r="H204" t="b">
        <f>IF(ISBLANK(Sheet1!T204)=TRUE,"NULL",Sheet1!T204)</f>
        <v>0</v>
      </c>
      <c r="I204" t="b">
        <f>IF(ISBLANK(Sheet1!U204)=TRUE,"NULL",Sheet1!U204)</f>
        <v>0</v>
      </c>
      <c r="J204" t="b">
        <f>IF(ISBLANK(Sheet1!V204)=TRUE,"NULL",Sheet1!V204)</f>
        <v>0</v>
      </c>
      <c r="K204">
        <f>IF(ISBLANK(Sheet1!W204)=TRUE,"NULL",Sheet1!W204/100)</f>
        <v>0.67249999999999999</v>
      </c>
      <c r="L204">
        <f>IF(ISBLANK(Sheet1!X204)=TRUE,"NULL",Sheet1!X204/100)</f>
        <v>0.83</v>
      </c>
      <c r="M204" t="str">
        <f>IF(ISBLANK(Sheet1!Y204)=TRUE,"NULL",Sheet1!Y204/100)</f>
        <v>NULL</v>
      </c>
      <c r="N204">
        <f>IF(ISBLANK(Sheet1!Z204)=TRUE,"NULL",Sheet1!Z204)</f>
        <v>1.3321678800000001</v>
      </c>
      <c r="O204">
        <f t="shared" si="3"/>
        <v>0.52</v>
      </c>
    </row>
    <row r="205" spans="1:15" x14ac:dyDescent="0.35">
      <c r="A205" t="s">
        <v>1267</v>
      </c>
      <c r="B205" t="s">
        <v>1268</v>
      </c>
      <c r="C205" t="s">
        <v>1269</v>
      </c>
      <c r="D205" t="str">
        <f>IF(ISBLANK(Sheet1!P205)=TRUE,"NULL",Sheet1!P205)</f>
        <v>NULL</v>
      </c>
      <c r="E205" t="str">
        <f>IF(ISBLANK(Sheet1!Q205)=TRUE,"NULL",Sheet1!Q205/100)</f>
        <v>NULL</v>
      </c>
      <c r="F205" t="b">
        <f>IF(ISBLANK(Sheet1!R205)=TRUE,"NULL",Sheet1!R205)</f>
        <v>0</v>
      </c>
      <c r="G205" t="str">
        <f>IF(ISBLANK(Sheet1!S205)=TRUE,"NULL",Sheet1!S205)</f>
        <v>NULL</v>
      </c>
      <c r="H205" t="b">
        <f>IF(ISBLANK(Sheet1!T205)=TRUE,"NULL",Sheet1!T205)</f>
        <v>0</v>
      </c>
      <c r="I205" t="b">
        <f>IF(ISBLANK(Sheet1!U205)=TRUE,"NULL",Sheet1!U205)</f>
        <v>0</v>
      </c>
      <c r="J205" t="b">
        <f>IF(ISBLANK(Sheet1!V205)=TRUE,"NULL",Sheet1!V205)</f>
        <v>0</v>
      </c>
      <c r="K205" t="str">
        <f>IF(ISBLANK(Sheet1!W205)=TRUE,"NULL",Sheet1!W205/100)</f>
        <v>NULL</v>
      </c>
      <c r="L205" t="str">
        <f>IF(ISBLANK(Sheet1!X205)=TRUE,"NULL",Sheet1!X205/100)</f>
        <v>NULL</v>
      </c>
      <c r="M205" t="str">
        <f>IF(ISBLANK(Sheet1!Y205)=TRUE,"NULL",Sheet1!Y205/100)</f>
        <v>NULL</v>
      </c>
      <c r="N205" t="str">
        <f>IF(ISBLANK(Sheet1!Z205)=TRUE,"NULL",Sheet1!Z205)</f>
        <v>NULL</v>
      </c>
      <c r="O205" t="str">
        <f t="shared" si="3"/>
        <v>"Null</v>
      </c>
    </row>
    <row r="206" spans="1:15" x14ac:dyDescent="0.35">
      <c r="A206" t="s">
        <v>1272</v>
      </c>
      <c r="B206" t="s">
        <v>1274</v>
      </c>
      <c r="C206" t="s">
        <v>1275</v>
      </c>
      <c r="D206">
        <f>IF(ISBLANK(Sheet1!P206)=TRUE,"NULL",Sheet1!P206)</f>
        <v>4.22</v>
      </c>
      <c r="E206">
        <f>IF(ISBLANK(Sheet1!Q206)=TRUE,"NULL",Sheet1!Q206/100)</f>
        <v>0.9</v>
      </c>
      <c r="F206" t="b">
        <f>IF(ISBLANK(Sheet1!R206)=TRUE,"NULL",Sheet1!R206)</f>
        <v>0</v>
      </c>
      <c r="G206">
        <f>IF(ISBLANK(Sheet1!S206)=TRUE,"NULL",Sheet1!S206)</f>
        <v>1.0920000000000001</v>
      </c>
      <c r="H206" t="b">
        <f>IF(ISBLANK(Sheet1!T206)=TRUE,"NULL",Sheet1!T206)</f>
        <v>0</v>
      </c>
      <c r="I206" t="b">
        <f>IF(ISBLANK(Sheet1!U206)=TRUE,"NULL",Sheet1!U206)</f>
        <v>1</v>
      </c>
      <c r="J206" t="b">
        <f>IF(ISBLANK(Sheet1!V206)=TRUE,"NULL",Sheet1!V206)</f>
        <v>0</v>
      </c>
      <c r="K206">
        <f>IF(ISBLANK(Sheet1!W206)=TRUE,"NULL",Sheet1!W206/100)</f>
        <v>0.53174999999999994</v>
      </c>
      <c r="L206">
        <f>IF(ISBLANK(Sheet1!X206)=TRUE,"NULL",Sheet1!X206/100)</f>
        <v>0.54</v>
      </c>
      <c r="M206">
        <f>IF(ISBLANK(Sheet1!Y206)=TRUE,"NULL",Sheet1!Y206/100)</f>
        <v>0.65</v>
      </c>
      <c r="N206">
        <f>IF(ISBLANK(Sheet1!Z206)=TRUE,"NULL",Sheet1!Z206)</f>
        <v>1.5782798309999999</v>
      </c>
      <c r="O206">
        <f t="shared" si="3"/>
        <v>9.9999999999999978E-2</v>
      </c>
    </row>
    <row r="207" spans="1:15" x14ac:dyDescent="0.35">
      <c r="A207" t="s">
        <v>1278</v>
      </c>
      <c r="B207" t="s">
        <v>1280</v>
      </c>
      <c r="C207" t="s">
        <v>1281</v>
      </c>
      <c r="D207">
        <f>IF(ISBLANK(Sheet1!P207)=TRUE,"NULL",Sheet1!P207)</f>
        <v>3.57</v>
      </c>
      <c r="E207">
        <f>IF(ISBLANK(Sheet1!Q207)=TRUE,"NULL",Sheet1!Q207/100)</f>
        <v>0.96</v>
      </c>
      <c r="F207" t="b">
        <f>IF(ISBLANK(Sheet1!R207)=TRUE,"NULL",Sheet1!R207)</f>
        <v>0</v>
      </c>
      <c r="G207">
        <f>IF(ISBLANK(Sheet1!S207)=TRUE,"NULL",Sheet1!S207)</f>
        <v>0</v>
      </c>
      <c r="H207" t="b">
        <f>IF(ISBLANK(Sheet1!T207)=TRUE,"NULL",Sheet1!T207)</f>
        <v>0</v>
      </c>
      <c r="I207" t="b">
        <f>IF(ISBLANK(Sheet1!U207)=TRUE,"NULL",Sheet1!U207)</f>
        <v>1</v>
      </c>
      <c r="J207" t="b">
        <f>IF(ISBLANK(Sheet1!V207)=TRUE,"NULL",Sheet1!V207)</f>
        <v>0</v>
      </c>
      <c r="K207">
        <f>IF(ISBLANK(Sheet1!W207)=TRUE,"NULL",Sheet1!W207/100)</f>
        <v>0.35875000000000001</v>
      </c>
      <c r="L207">
        <f>IF(ISBLANK(Sheet1!X207)=TRUE,"NULL",Sheet1!X207/100)</f>
        <v>0.56000000000000005</v>
      </c>
      <c r="M207">
        <f>IF(ISBLANK(Sheet1!Y207)=TRUE,"NULL",Sheet1!Y207/100)</f>
        <v>0.66</v>
      </c>
      <c r="N207">
        <f>IF(ISBLANK(Sheet1!Z207)=TRUE,"NULL",Sheet1!Z207)</f>
        <v>1.3343296760000001</v>
      </c>
      <c r="O207">
        <f t="shared" si="3"/>
        <v>4.0000000000000036E-2</v>
      </c>
    </row>
    <row r="208" spans="1:15" x14ac:dyDescent="0.35">
      <c r="A208" t="s">
        <v>1284</v>
      </c>
      <c r="B208" t="s">
        <v>1286</v>
      </c>
      <c r="C208" t="s">
        <v>1287</v>
      </c>
      <c r="D208">
        <f>IF(ISBLANK(Sheet1!P208)=TRUE,"NULL",Sheet1!P208)</f>
        <v>6.86</v>
      </c>
      <c r="E208">
        <f>IF(ISBLANK(Sheet1!Q208)=TRUE,"NULL",Sheet1!Q208/100)</f>
        <v>0.75</v>
      </c>
      <c r="F208" t="b">
        <f>IF(ISBLANK(Sheet1!R208)=TRUE,"NULL",Sheet1!R208)</f>
        <v>0</v>
      </c>
      <c r="G208" t="str">
        <f>IF(ISBLANK(Sheet1!S208)=TRUE,"NULL",Sheet1!S208)</f>
        <v>NULL</v>
      </c>
      <c r="H208" t="b">
        <f>IF(ISBLANK(Sheet1!T208)=TRUE,"NULL",Sheet1!T208)</f>
        <v>0</v>
      </c>
      <c r="I208" t="b">
        <f>IF(ISBLANK(Sheet1!U208)=TRUE,"NULL",Sheet1!U208)</f>
        <v>0</v>
      </c>
      <c r="J208" t="b">
        <f>IF(ISBLANK(Sheet1!V208)=TRUE,"NULL",Sheet1!V208)</f>
        <v>0</v>
      </c>
      <c r="K208" t="str">
        <f>IF(ISBLANK(Sheet1!W208)=TRUE,"NULL",Sheet1!W208/100)</f>
        <v>NULL</v>
      </c>
      <c r="L208">
        <f>IF(ISBLANK(Sheet1!X208)=TRUE,"NULL",Sheet1!X208/100)</f>
        <v>0.43</v>
      </c>
      <c r="M208" t="str">
        <f>IF(ISBLANK(Sheet1!Y208)=TRUE,"NULL",Sheet1!Y208/100)</f>
        <v>NULL</v>
      </c>
      <c r="N208" t="str">
        <f>IF(ISBLANK(Sheet1!Z208)=TRUE,"NULL",Sheet1!Z208)</f>
        <v>NULL</v>
      </c>
      <c r="O208">
        <f t="shared" si="3"/>
        <v>0.25</v>
      </c>
    </row>
    <row r="209" spans="1:15" x14ac:dyDescent="0.35">
      <c r="A209" t="s">
        <v>1290</v>
      </c>
      <c r="B209" t="s">
        <v>1292</v>
      </c>
      <c r="C209" t="s">
        <v>1293</v>
      </c>
      <c r="D209" t="str">
        <f>IF(ISBLANK(Sheet1!P209)=TRUE,"NULL",Sheet1!P209)</f>
        <v>NULL</v>
      </c>
      <c r="E209">
        <f>IF(ISBLANK(Sheet1!Q209)=TRUE,"NULL",Sheet1!Q209/100)</f>
        <v>0.08</v>
      </c>
      <c r="F209" t="b">
        <f>IF(ISBLANK(Sheet1!R209)=TRUE,"NULL",Sheet1!R209)</f>
        <v>0</v>
      </c>
      <c r="G209">
        <f>IF(ISBLANK(Sheet1!S209)=TRUE,"NULL",Sheet1!S209)</f>
        <v>7.8140000000000001</v>
      </c>
      <c r="H209" t="b">
        <f>IF(ISBLANK(Sheet1!T209)=TRUE,"NULL",Sheet1!T209)</f>
        <v>0</v>
      </c>
      <c r="I209" t="b">
        <f>IF(ISBLANK(Sheet1!U209)=TRUE,"NULL",Sheet1!U209)</f>
        <v>0</v>
      </c>
      <c r="J209" t="b">
        <f>IF(ISBLANK(Sheet1!V209)=TRUE,"NULL",Sheet1!V209)</f>
        <v>0</v>
      </c>
      <c r="K209" t="str">
        <f>IF(ISBLANK(Sheet1!W209)=TRUE,"NULL",Sheet1!W209/100)</f>
        <v>NULL</v>
      </c>
      <c r="L209">
        <f>IF(ISBLANK(Sheet1!X209)=TRUE,"NULL",Sheet1!X209/100)</f>
        <v>0.11</v>
      </c>
      <c r="M209">
        <f>IF(ISBLANK(Sheet1!Y209)=TRUE,"NULL",Sheet1!Y209/100)</f>
        <v>0.2</v>
      </c>
      <c r="N209">
        <f>IF(ISBLANK(Sheet1!Z209)=TRUE,"NULL",Sheet1!Z209)</f>
        <v>3.0358274870000002</v>
      </c>
      <c r="O209">
        <f t="shared" si="3"/>
        <v>0.92</v>
      </c>
    </row>
    <row r="210" spans="1:15" x14ac:dyDescent="0.35">
      <c r="A210" t="s">
        <v>1296</v>
      </c>
      <c r="B210" t="s">
        <v>1298</v>
      </c>
      <c r="C210" t="s">
        <v>1299</v>
      </c>
      <c r="D210">
        <f>IF(ISBLANK(Sheet1!P210)=TRUE,"NULL",Sheet1!P210)</f>
        <v>5.85</v>
      </c>
      <c r="E210">
        <f>IF(ISBLANK(Sheet1!Q210)=TRUE,"NULL",Sheet1!Q210/100)</f>
        <v>0.79</v>
      </c>
      <c r="F210" t="b">
        <f>IF(ISBLANK(Sheet1!R210)=TRUE,"NULL",Sheet1!R210)</f>
        <v>1</v>
      </c>
      <c r="G210">
        <f>IF(ISBLANK(Sheet1!S210)=TRUE,"NULL",Sheet1!S210)</f>
        <v>0</v>
      </c>
      <c r="H210" t="b">
        <f>IF(ISBLANK(Sheet1!T210)=TRUE,"NULL",Sheet1!T210)</f>
        <v>1</v>
      </c>
      <c r="I210" t="b">
        <f>IF(ISBLANK(Sheet1!U210)=TRUE,"NULL",Sheet1!U210)</f>
        <v>0</v>
      </c>
      <c r="J210" t="b">
        <f>IF(ISBLANK(Sheet1!V210)=TRUE,"NULL",Sheet1!V210)</f>
        <v>1</v>
      </c>
      <c r="K210">
        <f>IF(ISBLANK(Sheet1!W210)=TRUE,"NULL",Sheet1!W210/100)</f>
        <v>0.60049999999999992</v>
      </c>
      <c r="L210">
        <f>IF(ISBLANK(Sheet1!X210)=TRUE,"NULL",Sheet1!X210/100)</f>
        <v>0.41</v>
      </c>
      <c r="M210">
        <f>IF(ISBLANK(Sheet1!Y210)=TRUE,"NULL",Sheet1!Y210/100)</f>
        <v>0.86</v>
      </c>
      <c r="N210">
        <f>IF(ISBLANK(Sheet1!Z210)=TRUE,"NULL",Sheet1!Z210)</f>
        <v>2.4045488929999999</v>
      </c>
      <c r="O210">
        <f t="shared" si="3"/>
        <v>0.20999999999999996</v>
      </c>
    </row>
    <row r="211" spans="1:15" x14ac:dyDescent="0.35">
      <c r="A211" t="s">
        <v>1302</v>
      </c>
      <c r="B211" t="s">
        <v>1303</v>
      </c>
      <c r="C211" t="s">
        <v>1304</v>
      </c>
      <c r="D211" t="str">
        <f>IF(ISBLANK(Sheet1!P211)=TRUE,"NULL",Sheet1!P211)</f>
        <v>NULL</v>
      </c>
      <c r="E211" t="str">
        <f>IF(ISBLANK(Sheet1!Q211)=TRUE,"NULL",Sheet1!Q211/100)</f>
        <v>NULL</v>
      </c>
      <c r="F211" t="b">
        <f>IF(ISBLANK(Sheet1!R211)=TRUE,"NULL",Sheet1!R211)</f>
        <v>0</v>
      </c>
      <c r="G211" t="str">
        <f>IF(ISBLANK(Sheet1!S211)=TRUE,"NULL",Sheet1!S211)</f>
        <v>NULL</v>
      </c>
      <c r="H211" t="b">
        <f>IF(ISBLANK(Sheet1!T211)=TRUE,"NULL",Sheet1!T211)</f>
        <v>0</v>
      </c>
      <c r="I211" t="b">
        <f>IF(ISBLANK(Sheet1!U211)=TRUE,"NULL",Sheet1!U211)</f>
        <v>0</v>
      </c>
      <c r="J211" t="b">
        <f>IF(ISBLANK(Sheet1!V211)=TRUE,"NULL",Sheet1!V211)</f>
        <v>0</v>
      </c>
      <c r="K211" t="str">
        <f>IF(ISBLANK(Sheet1!W211)=TRUE,"NULL",Sheet1!W211/100)</f>
        <v>NULL</v>
      </c>
      <c r="L211" t="str">
        <f>IF(ISBLANK(Sheet1!X211)=TRUE,"NULL",Sheet1!X211/100)</f>
        <v>NULL</v>
      </c>
      <c r="M211" t="str">
        <f>IF(ISBLANK(Sheet1!Y211)=TRUE,"NULL",Sheet1!Y211/100)</f>
        <v>NULL</v>
      </c>
      <c r="N211" t="str">
        <f>IF(ISBLANK(Sheet1!Z211)=TRUE,"NULL",Sheet1!Z211)</f>
        <v>NULL</v>
      </c>
      <c r="O211" t="str">
        <f t="shared" si="3"/>
        <v>"Null</v>
      </c>
    </row>
    <row r="212" spans="1:15" x14ac:dyDescent="0.35">
      <c r="A212" t="s">
        <v>1307</v>
      </c>
      <c r="B212" t="s">
        <v>1309</v>
      </c>
      <c r="C212" t="s">
        <v>1310</v>
      </c>
      <c r="D212" t="str">
        <f>IF(ISBLANK(Sheet1!P212)=TRUE,"NULL",Sheet1!P212)</f>
        <v>NULL</v>
      </c>
      <c r="E212">
        <f>IF(ISBLANK(Sheet1!Q212)=TRUE,"NULL",Sheet1!Q212/100)</f>
        <v>0.01</v>
      </c>
      <c r="F212" t="b">
        <f>IF(ISBLANK(Sheet1!R212)=TRUE,"NULL",Sheet1!R212)</f>
        <v>0</v>
      </c>
      <c r="G212">
        <f>IF(ISBLANK(Sheet1!S212)=TRUE,"NULL",Sheet1!S212)</f>
        <v>0</v>
      </c>
      <c r="H212" t="b">
        <f>IF(ISBLANK(Sheet1!T212)=TRUE,"NULL",Sheet1!T212)</f>
        <v>1</v>
      </c>
      <c r="I212" t="b">
        <f>IF(ISBLANK(Sheet1!U212)=TRUE,"NULL",Sheet1!U212)</f>
        <v>0</v>
      </c>
      <c r="J212" t="b">
        <f>IF(ISBLANK(Sheet1!V212)=TRUE,"NULL",Sheet1!V212)</f>
        <v>1</v>
      </c>
      <c r="K212" t="str">
        <f>IF(ISBLANK(Sheet1!W212)=TRUE,"NULL",Sheet1!W212/100)</f>
        <v>NULL</v>
      </c>
      <c r="L212">
        <f>IF(ISBLANK(Sheet1!X212)=TRUE,"NULL",Sheet1!X212/100)</f>
        <v>0.13</v>
      </c>
      <c r="M212">
        <f>IF(ISBLANK(Sheet1!Y212)=TRUE,"NULL",Sheet1!Y212/100)</f>
        <v>0.15</v>
      </c>
      <c r="N212">
        <f>IF(ISBLANK(Sheet1!Z212)=TRUE,"NULL",Sheet1!Z212)</f>
        <v>3.2209696889999999</v>
      </c>
      <c r="O212">
        <f t="shared" si="3"/>
        <v>0.99</v>
      </c>
    </row>
    <row r="213" spans="1:15" x14ac:dyDescent="0.35">
      <c r="A213" t="s">
        <v>1313</v>
      </c>
      <c r="B213" t="s">
        <v>1315</v>
      </c>
      <c r="C213" t="s">
        <v>1316</v>
      </c>
      <c r="D213">
        <f>IF(ISBLANK(Sheet1!P213)=TRUE,"NULL",Sheet1!P213)</f>
        <v>3.96</v>
      </c>
      <c r="E213">
        <f>IF(ISBLANK(Sheet1!Q213)=TRUE,"NULL",Sheet1!Q213/100)</f>
        <v>0.9</v>
      </c>
      <c r="F213" t="b">
        <f>IF(ISBLANK(Sheet1!R213)=TRUE,"NULL",Sheet1!R213)</f>
        <v>1</v>
      </c>
      <c r="G213">
        <f>IF(ISBLANK(Sheet1!S213)=TRUE,"NULL",Sheet1!S213)</f>
        <v>1.669</v>
      </c>
      <c r="H213" t="b">
        <f>IF(ISBLANK(Sheet1!T213)=TRUE,"NULL",Sheet1!T213)</f>
        <v>0</v>
      </c>
      <c r="I213" t="b">
        <f>IF(ISBLANK(Sheet1!U213)=TRUE,"NULL",Sheet1!U213)</f>
        <v>1</v>
      </c>
      <c r="J213" t="b">
        <f>IF(ISBLANK(Sheet1!V213)=TRUE,"NULL",Sheet1!V213)</f>
        <v>0</v>
      </c>
      <c r="K213">
        <f>IF(ISBLANK(Sheet1!W213)=TRUE,"NULL",Sheet1!W213/100)</f>
        <v>0.56574999999999998</v>
      </c>
      <c r="L213">
        <f>IF(ISBLANK(Sheet1!X213)=TRUE,"NULL",Sheet1!X213/100)</f>
        <v>0.6</v>
      </c>
      <c r="M213">
        <f>IF(ISBLANK(Sheet1!Y213)=TRUE,"NULL",Sheet1!Y213/100)</f>
        <v>0.54</v>
      </c>
      <c r="N213">
        <f>IF(ISBLANK(Sheet1!Z213)=TRUE,"NULL",Sheet1!Z213)</f>
        <v>1.649238414</v>
      </c>
      <c r="O213">
        <f t="shared" si="3"/>
        <v>9.9999999999999978E-2</v>
      </c>
    </row>
    <row r="214" spans="1:15" x14ac:dyDescent="0.35">
      <c r="A214" t="s">
        <v>1319</v>
      </c>
      <c r="B214" t="s">
        <v>1321</v>
      </c>
      <c r="C214" t="s">
        <v>1322</v>
      </c>
      <c r="D214">
        <f>IF(ISBLANK(Sheet1!P214)=TRUE,"NULL",Sheet1!P214)</f>
        <v>5.42</v>
      </c>
      <c r="E214">
        <f>IF(ISBLANK(Sheet1!Q214)=TRUE,"NULL",Sheet1!Q214/100)</f>
        <v>0.54</v>
      </c>
      <c r="F214" t="b">
        <f>IF(ISBLANK(Sheet1!R214)=TRUE,"NULL",Sheet1!R214)</f>
        <v>0</v>
      </c>
      <c r="G214">
        <f>IF(ISBLANK(Sheet1!S214)=TRUE,"NULL",Sheet1!S214)</f>
        <v>3.0720000000000001</v>
      </c>
      <c r="H214" t="b">
        <f>IF(ISBLANK(Sheet1!T214)=TRUE,"NULL",Sheet1!T214)</f>
        <v>0</v>
      </c>
      <c r="I214" t="b">
        <f>IF(ISBLANK(Sheet1!U214)=TRUE,"NULL",Sheet1!U214)</f>
        <v>0</v>
      </c>
      <c r="J214" t="b">
        <f>IF(ISBLANK(Sheet1!V214)=TRUE,"NULL",Sheet1!V214)</f>
        <v>0</v>
      </c>
      <c r="K214">
        <f>IF(ISBLANK(Sheet1!W214)=TRUE,"NULL",Sheet1!W214/100)</f>
        <v>0.75749999999999995</v>
      </c>
      <c r="L214">
        <f>IF(ISBLANK(Sheet1!X214)=TRUE,"NULL",Sheet1!X214/100)</f>
        <v>0.34</v>
      </c>
      <c r="M214">
        <f>IF(ISBLANK(Sheet1!Y214)=TRUE,"NULL",Sheet1!Y214/100)</f>
        <v>0.3</v>
      </c>
      <c r="N214">
        <f>IF(ISBLANK(Sheet1!Z214)=TRUE,"NULL",Sheet1!Z214)</f>
        <v>2.1357415290000001</v>
      </c>
      <c r="O214">
        <f t="shared" si="3"/>
        <v>0.45999999999999996</v>
      </c>
    </row>
    <row r="215" spans="1:15" x14ac:dyDescent="0.35">
      <c r="A215" t="s">
        <v>1325</v>
      </c>
      <c r="B215" t="s">
        <v>1328</v>
      </c>
      <c r="C215" t="s">
        <v>1329</v>
      </c>
      <c r="D215" t="str">
        <f>IF(ISBLANK(Sheet1!P215)=TRUE,"NULL",Sheet1!P215)</f>
        <v>NULL</v>
      </c>
      <c r="E215">
        <f>IF(ISBLANK(Sheet1!Q215)=TRUE,"NULL",Sheet1!Q215/100)</f>
        <v>0.06</v>
      </c>
      <c r="F215" t="b">
        <f>IF(ISBLANK(Sheet1!R215)=TRUE,"NULL",Sheet1!R215)</f>
        <v>0</v>
      </c>
      <c r="G215">
        <f>IF(ISBLANK(Sheet1!S215)=TRUE,"NULL",Sheet1!S215)</f>
        <v>0</v>
      </c>
      <c r="H215" t="b">
        <f>IF(ISBLANK(Sheet1!T215)=TRUE,"NULL",Sheet1!T215)</f>
        <v>0</v>
      </c>
      <c r="I215" t="b">
        <f>IF(ISBLANK(Sheet1!U215)=TRUE,"NULL",Sheet1!U215)</f>
        <v>0</v>
      </c>
      <c r="J215" t="b">
        <f>IF(ISBLANK(Sheet1!V215)=TRUE,"NULL",Sheet1!V215)</f>
        <v>0</v>
      </c>
      <c r="K215" t="str">
        <f>IF(ISBLANK(Sheet1!W215)=TRUE,"NULL",Sheet1!W215/100)</f>
        <v>NULL</v>
      </c>
      <c r="L215">
        <f>IF(ISBLANK(Sheet1!X215)=TRUE,"NULL",Sheet1!X215/100)</f>
        <v>0.2</v>
      </c>
      <c r="M215">
        <f>IF(ISBLANK(Sheet1!Y215)=TRUE,"NULL",Sheet1!Y215/100)</f>
        <v>0.01</v>
      </c>
      <c r="N215">
        <f>IF(ISBLANK(Sheet1!Z215)=TRUE,"NULL",Sheet1!Z215)</f>
        <v>3.0232130150000001</v>
      </c>
      <c r="O215">
        <f t="shared" si="3"/>
        <v>0.94</v>
      </c>
    </row>
    <row r="216" spans="1:15" x14ac:dyDescent="0.35">
      <c r="A216" t="s">
        <v>1332</v>
      </c>
      <c r="B216" t="s">
        <v>1334</v>
      </c>
      <c r="C216" t="s">
        <v>1335</v>
      </c>
      <c r="D216">
        <f>IF(ISBLANK(Sheet1!P216)=TRUE,"NULL",Sheet1!P216)</f>
        <v>7.06</v>
      </c>
      <c r="E216">
        <f>IF(ISBLANK(Sheet1!Q216)=TRUE,"NULL",Sheet1!Q216/100)</f>
        <v>0.79</v>
      </c>
      <c r="F216" t="b">
        <f>IF(ISBLANK(Sheet1!R216)=TRUE,"NULL",Sheet1!R216)</f>
        <v>0</v>
      </c>
      <c r="G216" t="str">
        <f>IF(ISBLANK(Sheet1!S216)=TRUE,"NULL",Sheet1!S216)</f>
        <v>NULL</v>
      </c>
      <c r="H216" t="b">
        <f>IF(ISBLANK(Sheet1!T216)=TRUE,"NULL",Sheet1!T216)</f>
        <v>0</v>
      </c>
      <c r="I216" t="b">
        <f>IF(ISBLANK(Sheet1!U216)=TRUE,"NULL",Sheet1!U216)</f>
        <v>0</v>
      </c>
      <c r="J216" t="b">
        <f>IF(ISBLANK(Sheet1!V216)=TRUE,"NULL",Sheet1!V216)</f>
        <v>0</v>
      </c>
      <c r="K216" t="str">
        <f>IF(ISBLANK(Sheet1!W216)=TRUE,"NULL",Sheet1!W216/100)</f>
        <v>NULL</v>
      </c>
      <c r="L216">
        <f>IF(ISBLANK(Sheet1!X216)=TRUE,"NULL",Sheet1!X216/100)</f>
        <v>0.4</v>
      </c>
      <c r="M216" t="str">
        <f>IF(ISBLANK(Sheet1!Y216)=TRUE,"NULL",Sheet1!Y216/100)</f>
        <v>NULL</v>
      </c>
      <c r="N216">
        <f>IF(ISBLANK(Sheet1!Z216)=TRUE,"NULL",Sheet1!Z216)</f>
        <v>-1</v>
      </c>
      <c r="O216">
        <f t="shared" si="3"/>
        <v>0.20999999999999996</v>
      </c>
    </row>
    <row r="217" spans="1:15" x14ac:dyDescent="0.35">
      <c r="A217" t="s">
        <v>1338</v>
      </c>
      <c r="B217" t="s">
        <v>1341</v>
      </c>
      <c r="C217" t="s">
        <v>1342</v>
      </c>
      <c r="D217" t="str">
        <f>IF(ISBLANK(Sheet1!P217)=TRUE,"NULL",Sheet1!P217)</f>
        <v>NULL</v>
      </c>
      <c r="E217" t="str">
        <f>IF(ISBLANK(Sheet1!Q217)=TRUE,"NULL",Sheet1!Q217/100)</f>
        <v>NULL</v>
      </c>
      <c r="F217" t="b">
        <f>IF(ISBLANK(Sheet1!R217)=TRUE,"NULL",Sheet1!R217)</f>
        <v>0</v>
      </c>
      <c r="G217" t="str">
        <f>IF(ISBLANK(Sheet1!S217)=TRUE,"NULL",Sheet1!S217)</f>
        <v>NULL</v>
      </c>
      <c r="H217" t="b">
        <f>IF(ISBLANK(Sheet1!T217)=TRUE,"NULL",Sheet1!T217)</f>
        <v>0</v>
      </c>
      <c r="I217" t="b">
        <f>IF(ISBLANK(Sheet1!U217)=TRUE,"NULL",Sheet1!U217)</f>
        <v>0</v>
      </c>
      <c r="J217" t="b">
        <f>IF(ISBLANK(Sheet1!V217)=TRUE,"NULL",Sheet1!V217)</f>
        <v>0</v>
      </c>
      <c r="K217" t="str">
        <f>IF(ISBLANK(Sheet1!W217)=TRUE,"NULL",Sheet1!W217/100)</f>
        <v>NULL</v>
      </c>
      <c r="L217" t="str">
        <f>IF(ISBLANK(Sheet1!X217)=TRUE,"NULL",Sheet1!X217/100)</f>
        <v>NULL</v>
      </c>
      <c r="M217" t="str">
        <f>IF(ISBLANK(Sheet1!Y217)=TRUE,"NULL",Sheet1!Y217/100)</f>
        <v>NULL</v>
      </c>
      <c r="N217" t="str">
        <f>IF(ISBLANK(Sheet1!Z217)=TRUE,"NULL",Sheet1!Z217)</f>
        <v>NULL</v>
      </c>
      <c r="O217" t="str">
        <f t="shared" si="3"/>
        <v>"Null</v>
      </c>
    </row>
    <row r="218" spans="1:15" x14ac:dyDescent="0.35">
      <c r="A218" t="s">
        <v>1345</v>
      </c>
      <c r="B218" t="s">
        <v>1347</v>
      </c>
      <c r="C218" t="s">
        <v>1348</v>
      </c>
      <c r="D218">
        <f>IF(ISBLANK(Sheet1!P218)=TRUE,"NULL",Sheet1!P218)</f>
        <v>3.2</v>
      </c>
      <c r="E218">
        <f>IF(ISBLANK(Sheet1!Q218)=TRUE,"NULL",Sheet1!Q218/100)</f>
        <v>0.99</v>
      </c>
      <c r="F218" t="b">
        <f>IF(ISBLANK(Sheet1!R218)=TRUE,"NULL",Sheet1!R218)</f>
        <v>1</v>
      </c>
      <c r="G218">
        <f>IF(ISBLANK(Sheet1!S218)=TRUE,"NULL",Sheet1!S218)</f>
        <v>0.73499999999999999</v>
      </c>
      <c r="H218" t="b">
        <f>IF(ISBLANK(Sheet1!T218)=TRUE,"NULL",Sheet1!T218)</f>
        <v>0</v>
      </c>
      <c r="I218" t="b">
        <f>IF(ISBLANK(Sheet1!U218)=TRUE,"NULL",Sheet1!U218)</f>
        <v>1</v>
      </c>
      <c r="J218" t="b">
        <f>IF(ISBLANK(Sheet1!V218)=TRUE,"NULL",Sheet1!V218)</f>
        <v>0</v>
      </c>
      <c r="K218">
        <f>IF(ISBLANK(Sheet1!W218)=TRUE,"NULL",Sheet1!W218/100)</f>
        <v>0.44624999999999998</v>
      </c>
      <c r="L218">
        <f>IF(ISBLANK(Sheet1!X218)=TRUE,"NULL",Sheet1!X218/100)</f>
        <v>0.82</v>
      </c>
      <c r="M218">
        <f>IF(ISBLANK(Sheet1!Y218)=TRUE,"NULL",Sheet1!Y218/100)</f>
        <v>0.85</v>
      </c>
      <c r="N218">
        <f>IF(ISBLANK(Sheet1!Z218)=TRUE,"NULL",Sheet1!Z218)</f>
        <v>1.62461945</v>
      </c>
      <c r="O218">
        <f t="shared" si="3"/>
        <v>1.0000000000000009E-2</v>
      </c>
    </row>
    <row r="219" spans="1:15" x14ac:dyDescent="0.35">
      <c r="A219" t="s">
        <v>1351</v>
      </c>
      <c r="B219" t="s">
        <v>1353</v>
      </c>
      <c r="C219" t="s">
        <v>1354</v>
      </c>
      <c r="D219">
        <f>IF(ISBLANK(Sheet1!P219)=TRUE,"NULL",Sheet1!P219)</f>
        <v>4.05</v>
      </c>
      <c r="E219">
        <f>IF(ISBLANK(Sheet1!Q219)=TRUE,"NULL",Sheet1!Q219/100)</f>
        <v>0.96</v>
      </c>
      <c r="F219" t="b">
        <f>IF(ISBLANK(Sheet1!R219)=TRUE,"NULL",Sheet1!R219)</f>
        <v>1</v>
      </c>
      <c r="G219">
        <f>IF(ISBLANK(Sheet1!S219)=TRUE,"NULL",Sheet1!S219)</f>
        <v>0.627</v>
      </c>
      <c r="H219" t="b">
        <f>IF(ISBLANK(Sheet1!T219)=TRUE,"NULL",Sheet1!T219)</f>
        <v>0</v>
      </c>
      <c r="I219" t="b">
        <f>IF(ISBLANK(Sheet1!U219)=TRUE,"NULL",Sheet1!U219)</f>
        <v>0</v>
      </c>
      <c r="J219" t="b">
        <f>IF(ISBLANK(Sheet1!V219)=TRUE,"NULL",Sheet1!V219)</f>
        <v>0</v>
      </c>
      <c r="K219">
        <f>IF(ISBLANK(Sheet1!W219)=TRUE,"NULL",Sheet1!W219/100)</f>
        <v>0.70050000000000001</v>
      </c>
      <c r="L219">
        <f>IF(ISBLANK(Sheet1!X219)=TRUE,"NULL",Sheet1!X219/100)</f>
        <v>0.82</v>
      </c>
      <c r="M219" t="str">
        <f>IF(ISBLANK(Sheet1!Y219)=TRUE,"NULL",Sheet1!Y219/100)</f>
        <v>NULL</v>
      </c>
      <c r="N219">
        <f>IF(ISBLANK(Sheet1!Z219)=TRUE,"NULL",Sheet1!Z219)</f>
        <v>1.3386100080000001</v>
      </c>
      <c r="O219">
        <f t="shared" si="3"/>
        <v>4.0000000000000036E-2</v>
      </c>
    </row>
    <row r="220" spans="1:15" x14ac:dyDescent="0.35">
      <c r="A220" t="s">
        <v>1357</v>
      </c>
      <c r="B220" t="s">
        <v>1360</v>
      </c>
      <c r="C220" t="s">
        <v>1361</v>
      </c>
      <c r="D220" t="str">
        <f>IF(ISBLANK(Sheet1!P220)=TRUE,"NULL",Sheet1!P220)</f>
        <v>NULL</v>
      </c>
      <c r="E220">
        <f>IF(ISBLANK(Sheet1!Q220)=TRUE,"NULL",Sheet1!Q220/100)</f>
        <v>0.01</v>
      </c>
      <c r="F220" t="b">
        <f>IF(ISBLANK(Sheet1!R220)=TRUE,"NULL",Sheet1!R220)</f>
        <v>0</v>
      </c>
      <c r="G220">
        <f>IF(ISBLANK(Sheet1!S220)=TRUE,"NULL",Sheet1!S220)</f>
        <v>7.89</v>
      </c>
      <c r="H220" t="b">
        <f>IF(ISBLANK(Sheet1!T220)=TRUE,"NULL",Sheet1!T220)</f>
        <v>1</v>
      </c>
      <c r="I220" t="b">
        <f>IF(ISBLANK(Sheet1!U220)=TRUE,"NULL",Sheet1!U220)</f>
        <v>0</v>
      </c>
      <c r="J220" t="b">
        <f>IF(ISBLANK(Sheet1!V220)=TRUE,"NULL",Sheet1!V220)</f>
        <v>1</v>
      </c>
      <c r="K220" t="str">
        <f>IF(ISBLANK(Sheet1!W220)=TRUE,"NULL",Sheet1!W220/100)</f>
        <v>NULL</v>
      </c>
      <c r="L220">
        <f>IF(ISBLANK(Sheet1!X220)=TRUE,"NULL",Sheet1!X220/100)</f>
        <v>0.13</v>
      </c>
      <c r="M220" t="str">
        <f>IF(ISBLANK(Sheet1!Y220)=TRUE,"NULL",Sheet1!Y220/100)</f>
        <v>NULL</v>
      </c>
      <c r="N220">
        <f>IF(ISBLANK(Sheet1!Z220)=TRUE,"NULL",Sheet1!Z220)</f>
        <v>3.2940644739999998</v>
      </c>
      <c r="O220">
        <f t="shared" si="3"/>
        <v>0.99</v>
      </c>
    </row>
    <row r="221" spans="1:15" x14ac:dyDescent="0.35">
      <c r="A221" t="s">
        <v>1364</v>
      </c>
      <c r="B221" t="s">
        <v>1367</v>
      </c>
      <c r="C221" t="s">
        <v>1368</v>
      </c>
      <c r="D221">
        <f>IF(ISBLANK(Sheet1!P221)=TRUE,"NULL",Sheet1!P221)</f>
        <v>4</v>
      </c>
      <c r="E221">
        <f>IF(ISBLANK(Sheet1!Q221)=TRUE,"NULL",Sheet1!Q221/100)</f>
        <v>0.94</v>
      </c>
      <c r="F221" t="b">
        <f>IF(ISBLANK(Sheet1!R221)=TRUE,"NULL",Sheet1!R221)</f>
        <v>0</v>
      </c>
      <c r="G221">
        <f>IF(ISBLANK(Sheet1!S221)=TRUE,"NULL",Sheet1!S221)</f>
        <v>0</v>
      </c>
      <c r="H221" t="b">
        <f>IF(ISBLANK(Sheet1!T221)=TRUE,"NULL",Sheet1!T221)</f>
        <v>0</v>
      </c>
      <c r="I221" t="b">
        <f>IF(ISBLANK(Sheet1!U221)=TRUE,"NULL",Sheet1!U221)</f>
        <v>0</v>
      </c>
      <c r="J221" t="b">
        <f>IF(ISBLANK(Sheet1!V221)=TRUE,"NULL",Sheet1!V221)</f>
        <v>0</v>
      </c>
      <c r="K221">
        <f>IF(ISBLANK(Sheet1!W221)=TRUE,"NULL",Sheet1!W221/100)</f>
        <v>0.60124999999999995</v>
      </c>
      <c r="L221">
        <f>IF(ISBLANK(Sheet1!X221)=TRUE,"NULL",Sheet1!X221/100)</f>
        <v>0.67</v>
      </c>
      <c r="M221" t="str">
        <f>IF(ISBLANK(Sheet1!Y221)=TRUE,"NULL",Sheet1!Y221/100)</f>
        <v>NULL</v>
      </c>
      <c r="N221">
        <f>IF(ISBLANK(Sheet1!Z221)=TRUE,"NULL",Sheet1!Z221)</f>
        <v>1.649304605</v>
      </c>
      <c r="O221">
        <f t="shared" si="3"/>
        <v>6.0000000000000053E-2</v>
      </c>
    </row>
    <row r="222" spans="1:15" x14ac:dyDescent="0.35">
      <c r="A222" t="s">
        <v>1371</v>
      </c>
      <c r="B222" t="s">
        <v>1373</v>
      </c>
      <c r="C222" t="s">
        <v>1374</v>
      </c>
      <c r="D222">
        <f>IF(ISBLANK(Sheet1!P222)=TRUE,"NULL",Sheet1!P222)</f>
        <v>5.91</v>
      </c>
      <c r="E222">
        <f>IF(ISBLANK(Sheet1!Q222)=TRUE,"NULL",Sheet1!Q222/100)</f>
        <v>0.05</v>
      </c>
      <c r="F222" t="b">
        <f>IF(ISBLANK(Sheet1!R222)=TRUE,"NULL",Sheet1!R222)</f>
        <v>0</v>
      </c>
      <c r="G222">
        <f>IF(ISBLANK(Sheet1!S222)=TRUE,"NULL",Sheet1!S222)</f>
        <v>0.871</v>
      </c>
      <c r="H222" t="b">
        <f>IF(ISBLANK(Sheet1!T222)=TRUE,"NULL",Sheet1!T222)</f>
        <v>0</v>
      </c>
      <c r="I222" t="b">
        <f>IF(ISBLANK(Sheet1!U222)=TRUE,"NULL",Sheet1!U222)</f>
        <v>0</v>
      </c>
      <c r="J222" t="b">
        <f>IF(ISBLANK(Sheet1!V222)=TRUE,"NULL",Sheet1!V222)</f>
        <v>0</v>
      </c>
      <c r="K222" t="str">
        <f>IF(ISBLANK(Sheet1!W222)=TRUE,"NULL",Sheet1!W222/100)</f>
        <v>NULL</v>
      </c>
      <c r="L222">
        <f>IF(ISBLANK(Sheet1!X222)=TRUE,"NULL",Sheet1!X222/100)</f>
        <v>0.2</v>
      </c>
      <c r="M222">
        <f>IF(ISBLANK(Sheet1!Y222)=TRUE,"NULL",Sheet1!Y222/100)</f>
        <v>0.16</v>
      </c>
      <c r="N222">
        <f>IF(ISBLANK(Sheet1!Z222)=TRUE,"NULL",Sheet1!Z222)</f>
        <v>2.114063238</v>
      </c>
      <c r="O222">
        <f t="shared" si="3"/>
        <v>0.95</v>
      </c>
    </row>
    <row r="223" spans="1:15" x14ac:dyDescent="0.35">
      <c r="A223" t="s">
        <v>1377</v>
      </c>
      <c r="B223" t="s">
        <v>1380</v>
      </c>
      <c r="C223" t="s">
        <v>1381</v>
      </c>
      <c r="D223">
        <f>IF(ISBLANK(Sheet1!P223)=TRUE,"NULL",Sheet1!P223)</f>
        <v>6.27</v>
      </c>
      <c r="E223">
        <f>IF(ISBLANK(Sheet1!Q223)=TRUE,"NULL",Sheet1!Q223/100)</f>
        <v>0.36</v>
      </c>
      <c r="F223" t="b">
        <f>IF(ISBLANK(Sheet1!R223)=TRUE,"NULL",Sheet1!R223)</f>
        <v>0</v>
      </c>
      <c r="G223">
        <f>IF(ISBLANK(Sheet1!S223)=TRUE,"NULL",Sheet1!S223)</f>
        <v>2.2669999999999999</v>
      </c>
      <c r="H223" t="b">
        <f>IF(ISBLANK(Sheet1!T223)=TRUE,"NULL",Sheet1!T223)</f>
        <v>1</v>
      </c>
      <c r="I223" t="b">
        <f>IF(ISBLANK(Sheet1!U223)=TRUE,"NULL",Sheet1!U223)</f>
        <v>0</v>
      </c>
      <c r="J223" t="b">
        <f>IF(ISBLANK(Sheet1!V223)=TRUE,"NULL",Sheet1!V223)</f>
        <v>1</v>
      </c>
      <c r="K223">
        <f>IF(ISBLANK(Sheet1!W223)=TRUE,"NULL",Sheet1!W223/100)</f>
        <v>0.68849999999999989</v>
      </c>
      <c r="L223">
        <f>IF(ISBLANK(Sheet1!X223)=TRUE,"NULL",Sheet1!X223/100)</f>
        <v>0.4</v>
      </c>
      <c r="M223">
        <f>IF(ISBLANK(Sheet1!Y223)=TRUE,"NULL",Sheet1!Y223/100)</f>
        <v>0.21</v>
      </c>
      <c r="N223">
        <f>IF(ISBLANK(Sheet1!Z223)=TRUE,"NULL",Sheet1!Z223)</f>
        <v>2.0582310609999999</v>
      </c>
      <c r="O223">
        <f t="shared" si="3"/>
        <v>0.64</v>
      </c>
    </row>
    <row r="224" spans="1:15" x14ac:dyDescent="0.35">
      <c r="A224" t="s">
        <v>1384</v>
      </c>
      <c r="B224" t="s">
        <v>1386</v>
      </c>
      <c r="C224" t="s">
        <v>1387</v>
      </c>
      <c r="D224">
        <f>IF(ISBLANK(Sheet1!P224)=TRUE,"NULL",Sheet1!P224)</f>
        <v>5.82</v>
      </c>
      <c r="E224">
        <f>IF(ISBLANK(Sheet1!Q224)=TRUE,"NULL",Sheet1!Q224/100)</f>
        <v>0.36</v>
      </c>
      <c r="F224" t="b">
        <f>IF(ISBLANK(Sheet1!R224)=TRUE,"NULL",Sheet1!R224)</f>
        <v>0</v>
      </c>
      <c r="G224">
        <f>IF(ISBLANK(Sheet1!S224)=TRUE,"NULL",Sheet1!S224)</f>
        <v>4.2190000000000003</v>
      </c>
      <c r="H224" t="b">
        <f>IF(ISBLANK(Sheet1!T224)=TRUE,"NULL",Sheet1!T224)</f>
        <v>0</v>
      </c>
      <c r="I224" t="b">
        <f>IF(ISBLANK(Sheet1!U224)=TRUE,"NULL",Sheet1!U224)</f>
        <v>0</v>
      </c>
      <c r="J224" t="b">
        <f>IF(ISBLANK(Sheet1!V224)=TRUE,"NULL",Sheet1!V224)</f>
        <v>0</v>
      </c>
      <c r="K224">
        <f>IF(ISBLANK(Sheet1!W224)=TRUE,"NULL",Sheet1!W224/100)</f>
        <v>0.69825000000000004</v>
      </c>
      <c r="L224">
        <f>IF(ISBLANK(Sheet1!X224)=TRUE,"NULL",Sheet1!X224/100)</f>
        <v>0.35</v>
      </c>
      <c r="M224">
        <f>IF(ISBLANK(Sheet1!Y224)=TRUE,"NULL",Sheet1!Y224/100)</f>
        <v>0.57999999999999996</v>
      </c>
      <c r="N224">
        <f>IF(ISBLANK(Sheet1!Z224)=TRUE,"NULL",Sheet1!Z224)</f>
        <v>2.060720721</v>
      </c>
      <c r="O224">
        <f t="shared" si="3"/>
        <v>0.64</v>
      </c>
    </row>
    <row r="225" spans="1:15" x14ac:dyDescent="0.35">
      <c r="A225" t="s">
        <v>1390</v>
      </c>
      <c r="B225" t="s">
        <v>1392</v>
      </c>
      <c r="C225" t="s">
        <v>1393</v>
      </c>
      <c r="D225" t="str">
        <f>IF(ISBLANK(Sheet1!P225)=TRUE,"NULL",Sheet1!P225)</f>
        <v>NULL</v>
      </c>
      <c r="E225">
        <f>IF(ISBLANK(Sheet1!Q225)=TRUE,"NULL",Sheet1!Q225/100)</f>
        <v>0.72</v>
      </c>
      <c r="F225" t="b">
        <f>IF(ISBLANK(Sheet1!R225)=TRUE,"NULL",Sheet1!R225)</f>
        <v>0</v>
      </c>
      <c r="G225">
        <f>IF(ISBLANK(Sheet1!S225)=TRUE,"NULL",Sheet1!S225)</f>
        <v>0</v>
      </c>
      <c r="H225" t="b">
        <f>IF(ISBLANK(Sheet1!T225)=TRUE,"NULL",Sheet1!T225)</f>
        <v>0</v>
      </c>
      <c r="I225" t="b">
        <f>IF(ISBLANK(Sheet1!U225)=TRUE,"NULL",Sheet1!U225)</f>
        <v>0</v>
      </c>
      <c r="J225" t="b">
        <f>IF(ISBLANK(Sheet1!V225)=TRUE,"NULL",Sheet1!V225)</f>
        <v>0</v>
      </c>
      <c r="K225" t="str">
        <f>IF(ISBLANK(Sheet1!W225)=TRUE,"NULL",Sheet1!W225/100)</f>
        <v>NULL</v>
      </c>
      <c r="L225">
        <f>IF(ISBLANK(Sheet1!X225)=TRUE,"NULL",Sheet1!X225/100)</f>
        <v>0.43</v>
      </c>
      <c r="M225">
        <f>IF(ISBLANK(Sheet1!Y225)=TRUE,"NULL",Sheet1!Y225/100)</f>
        <v>0.52</v>
      </c>
      <c r="N225">
        <f>IF(ISBLANK(Sheet1!Z225)=TRUE,"NULL",Sheet1!Z225)</f>
        <v>1.795771896</v>
      </c>
      <c r="O225">
        <f t="shared" si="3"/>
        <v>0.28000000000000003</v>
      </c>
    </row>
    <row r="226" spans="1:15" x14ac:dyDescent="0.35">
      <c r="A226" t="s">
        <v>1396</v>
      </c>
      <c r="B226" t="s">
        <v>1398</v>
      </c>
      <c r="C226" t="s">
        <v>1399</v>
      </c>
      <c r="D226">
        <f>IF(ISBLANK(Sheet1!P226)=TRUE,"NULL",Sheet1!P226)</f>
        <v>6.95</v>
      </c>
      <c r="E226">
        <f>IF(ISBLANK(Sheet1!Q226)=TRUE,"NULL",Sheet1!Q226/100)</f>
        <v>0.42</v>
      </c>
      <c r="F226" t="b">
        <f>IF(ISBLANK(Sheet1!R226)=TRUE,"NULL",Sheet1!R226)</f>
        <v>0</v>
      </c>
      <c r="G226">
        <f>IF(ISBLANK(Sheet1!S226)=TRUE,"NULL",Sheet1!S226)</f>
        <v>4.67</v>
      </c>
      <c r="H226" t="b">
        <f>IF(ISBLANK(Sheet1!T226)=TRUE,"NULL",Sheet1!T226)</f>
        <v>0</v>
      </c>
      <c r="I226" t="b">
        <f>IF(ISBLANK(Sheet1!U226)=TRUE,"NULL",Sheet1!U226)</f>
        <v>0</v>
      </c>
      <c r="J226" t="b">
        <f>IF(ISBLANK(Sheet1!V226)=TRUE,"NULL",Sheet1!V226)</f>
        <v>0</v>
      </c>
      <c r="K226" t="str">
        <f>IF(ISBLANK(Sheet1!W226)=TRUE,"NULL",Sheet1!W226/100)</f>
        <v>NULL</v>
      </c>
      <c r="L226">
        <f>IF(ISBLANK(Sheet1!X226)=TRUE,"NULL",Sheet1!X226/100)</f>
        <v>0.31</v>
      </c>
      <c r="M226">
        <f>IF(ISBLANK(Sheet1!Y226)=TRUE,"NULL",Sheet1!Y226/100)</f>
        <v>0.31</v>
      </c>
      <c r="N226">
        <f>IF(ISBLANK(Sheet1!Z226)=TRUE,"NULL",Sheet1!Z226)</f>
        <v>2.130030466</v>
      </c>
      <c r="O226">
        <f t="shared" si="3"/>
        <v>0.58000000000000007</v>
      </c>
    </row>
    <row r="227" spans="1:15" x14ac:dyDescent="0.35">
      <c r="A227" t="s">
        <v>1402</v>
      </c>
      <c r="B227" t="s">
        <v>1403</v>
      </c>
      <c r="C227" t="s">
        <v>1404</v>
      </c>
      <c r="D227" t="str">
        <f>IF(ISBLANK(Sheet1!P227)=TRUE,"NULL",Sheet1!P227)</f>
        <v>NULL</v>
      </c>
      <c r="E227" t="str">
        <f>IF(ISBLANK(Sheet1!Q227)=TRUE,"NULL",Sheet1!Q227/100)</f>
        <v>NULL</v>
      </c>
      <c r="F227" t="b">
        <f>IF(ISBLANK(Sheet1!R227)=TRUE,"NULL",Sheet1!R227)</f>
        <v>0</v>
      </c>
      <c r="G227" t="str">
        <f>IF(ISBLANK(Sheet1!S227)=TRUE,"NULL",Sheet1!S227)</f>
        <v>NULL</v>
      </c>
      <c r="H227" t="b">
        <f>IF(ISBLANK(Sheet1!T227)=TRUE,"NULL",Sheet1!T227)</f>
        <v>0</v>
      </c>
      <c r="I227" t="b">
        <f>IF(ISBLANK(Sheet1!U227)=TRUE,"NULL",Sheet1!U227)</f>
        <v>0</v>
      </c>
      <c r="J227" t="b">
        <f>IF(ISBLANK(Sheet1!V227)=TRUE,"NULL",Sheet1!V227)</f>
        <v>0</v>
      </c>
      <c r="K227" t="str">
        <f>IF(ISBLANK(Sheet1!W227)=TRUE,"NULL",Sheet1!W227/100)</f>
        <v>NULL</v>
      </c>
      <c r="L227" t="str">
        <f>IF(ISBLANK(Sheet1!X227)=TRUE,"NULL",Sheet1!X227/100)</f>
        <v>NULL</v>
      </c>
      <c r="M227" t="str">
        <f>IF(ISBLANK(Sheet1!Y227)=TRUE,"NULL",Sheet1!Y227/100)</f>
        <v>NULL</v>
      </c>
      <c r="N227" t="str">
        <f>IF(ISBLANK(Sheet1!Z227)=TRUE,"NULL",Sheet1!Z227)</f>
        <v>NULL</v>
      </c>
      <c r="O227" t="str">
        <f t="shared" si="3"/>
        <v>"Null</v>
      </c>
    </row>
    <row r="228" spans="1:15" x14ac:dyDescent="0.35">
      <c r="A228" t="s">
        <v>1407</v>
      </c>
      <c r="B228" t="s">
        <v>1409</v>
      </c>
      <c r="C228" t="s">
        <v>1410</v>
      </c>
      <c r="D228">
        <f>IF(ISBLANK(Sheet1!P228)=TRUE,"NULL",Sheet1!P228)</f>
        <v>6.43</v>
      </c>
      <c r="E228">
        <f>IF(ISBLANK(Sheet1!Q228)=TRUE,"NULL",Sheet1!Q228/100)</f>
        <v>0.81</v>
      </c>
      <c r="F228" t="b">
        <f>IF(ISBLANK(Sheet1!R228)=TRUE,"NULL",Sheet1!R228)</f>
        <v>0</v>
      </c>
      <c r="G228" t="str">
        <f>IF(ISBLANK(Sheet1!S228)=TRUE,"NULL",Sheet1!S228)</f>
        <v>NULL</v>
      </c>
      <c r="H228" t="b">
        <f>IF(ISBLANK(Sheet1!T228)=TRUE,"NULL",Sheet1!T228)</f>
        <v>0</v>
      </c>
      <c r="I228" t="b">
        <f>IF(ISBLANK(Sheet1!U228)=TRUE,"NULL",Sheet1!U228)</f>
        <v>0</v>
      </c>
      <c r="J228" t="b">
        <f>IF(ISBLANK(Sheet1!V228)=TRUE,"NULL",Sheet1!V228)</f>
        <v>0</v>
      </c>
      <c r="K228" t="str">
        <f>IF(ISBLANK(Sheet1!W228)=TRUE,"NULL",Sheet1!W228/100)</f>
        <v>NULL</v>
      </c>
      <c r="L228" t="str">
        <f>IF(ISBLANK(Sheet1!X228)=TRUE,"NULL",Sheet1!X228/100)</f>
        <v>NULL</v>
      </c>
      <c r="M228" t="str">
        <f>IF(ISBLANK(Sheet1!Y228)=TRUE,"NULL",Sheet1!Y228/100)</f>
        <v>NULL</v>
      </c>
      <c r="N228" t="str">
        <f>IF(ISBLANK(Sheet1!Z228)=TRUE,"NULL",Sheet1!Z228)</f>
        <v>NULL</v>
      </c>
      <c r="O228">
        <f t="shared" si="3"/>
        <v>0.18999999999999995</v>
      </c>
    </row>
    <row r="229" spans="1:15" x14ac:dyDescent="0.35">
      <c r="A229" t="s">
        <v>1413</v>
      </c>
      <c r="B229" t="s">
        <v>1415</v>
      </c>
      <c r="C229" t="s">
        <v>1416</v>
      </c>
      <c r="D229">
        <f>IF(ISBLANK(Sheet1!P229)=TRUE,"NULL",Sheet1!P229)</f>
        <v>4.51</v>
      </c>
      <c r="E229">
        <f>IF(ISBLANK(Sheet1!Q229)=TRUE,"NULL",Sheet1!Q229/100)</f>
        <v>0.82</v>
      </c>
      <c r="F229" t="b">
        <f>IF(ISBLANK(Sheet1!R229)=TRUE,"NULL",Sheet1!R229)</f>
        <v>0</v>
      </c>
      <c r="G229">
        <f>IF(ISBLANK(Sheet1!S229)=TRUE,"NULL",Sheet1!S229)</f>
        <v>0</v>
      </c>
      <c r="H229" t="b">
        <f>IF(ISBLANK(Sheet1!T229)=TRUE,"NULL",Sheet1!T229)</f>
        <v>1</v>
      </c>
      <c r="I229" t="b">
        <f>IF(ISBLANK(Sheet1!U229)=TRUE,"NULL",Sheet1!U229)</f>
        <v>0</v>
      </c>
      <c r="J229" t="b">
        <f>IF(ISBLANK(Sheet1!V229)=TRUE,"NULL",Sheet1!V229)</f>
        <v>0</v>
      </c>
      <c r="K229">
        <f>IF(ISBLANK(Sheet1!W229)=TRUE,"NULL",Sheet1!W229/100)</f>
        <v>0.6895</v>
      </c>
      <c r="L229">
        <f>IF(ISBLANK(Sheet1!X229)=TRUE,"NULL",Sheet1!X229/100)</f>
        <v>0.42</v>
      </c>
      <c r="M229">
        <f>IF(ISBLANK(Sheet1!Y229)=TRUE,"NULL",Sheet1!Y229/100)</f>
        <v>0.34</v>
      </c>
      <c r="N229">
        <f>IF(ISBLANK(Sheet1!Z229)=TRUE,"NULL",Sheet1!Z229)</f>
        <v>1.946313843</v>
      </c>
      <c r="O229">
        <f t="shared" si="3"/>
        <v>0.18000000000000005</v>
      </c>
    </row>
    <row r="230" spans="1:15" x14ac:dyDescent="0.35">
      <c r="A230" t="s">
        <v>1419</v>
      </c>
      <c r="B230" t="s">
        <v>1421</v>
      </c>
      <c r="C230" t="s">
        <v>1422</v>
      </c>
      <c r="D230">
        <f>IF(ISBLANK(Sheet1!P230)=TRUE,"NULL",Sheet1!P230)</f>
        <v>4.59</v>
      </c>
      <c r="E230">
        <f>IF(ISBLANK(Sheet1!Q230)=TRUE,"NULL",Sheet1!Q230/100)</f>
        <v>0.51</v>
      </c>
      <c r="F230" t="b">
        <f>IF(ISBLANK(Sheet1!R230)=TRUE,"NULL",Sheet1!R230)</f>
        <v>0</v>
      </c>
      <c r="G230">
        <f>IF(ISBLANK(Sheet1!S230)=TRUE,"NULL",Sheet1!S230)</f>
        <v>2.9140000000000001</v>
      </c>
      <c r="H230" t="b">
        <f>IF(ISBLANK(Sheet1!T230)=TRUE,"NULL",Sheet1!T230)</f>
        <v>0</v>
      </c>
      <c r="I230" t="b">
        <f>IF(ISBLANK(Sheet1!U230)=TRUE,"NULL",Sheet1!U230)</f>
        <v>0</v>
      </c>
      <c r="J230" t="b">
        <f>IF(ISBLANK(Sheet1!V230)=TRUE,"NULL",Sheet1!V230)</f>
        <v>0</v>
      </c>
      <c r="K230">
        <f>IF(ISBLANK(Sheet1!W230)=TRUE,"NULL",Sheet1!W230/100)</f>
        <v>0.59575</v>
      </c>
      <c r="L230">
        <f>IF(ISBLANK(Sheet1!X230)=TRUE,"NULL",Sheet1!X230/100)</f>
        <v>0.4</v>
      </c>
      <c r="M230">
        <f>IF(ISBLANK(Sheet1!Y230)=TRUE,"NULL",Sheet1!Y230/100)</f>
        <v>0.42</v>
      </c>
      <c r="N230">
        <f>IF(ISBLANK(Sheet1!Z230)=TRUE,"NULL",Sheet1!Z230)</f>
        <v>2.0099279550000002</v>
      </c>
      <c r="O230">
        <f t="shared" si="3"/>
        <v>0.49</v>
      </c>
    </row>
    <row r="231" spans="1:15" x14ac:dyDescent="0.35">
      <c r="A231" t="s">
        <v>1425</v>
      </c>
      <c r="B231" t="s">
        <v>1429</v>
      </c>
      <c r="C231" t="s">
        <v>1430</v>
      </c>
      <c r="D231">
        <f>IF(ISBLANK(Sheet1!P231)=TRUE,"NULL",Sheet1!P231)</f>
        <v>5.53</v>
      </c>
      <c r="E231">
        <f>IF(ISBLANK(Sheet1!Q231)=TRUE,"NULL",Sheet1!Q231/100)</f>
        <v>0.33</v>
      </c>
      <c r="F231" t="b">
        <f>IF(ISBLANK(Sheet1!R231)=TRUE,"NULL",Sheet1!R231)</f>
        <v>1</v>
      </c>
      <c r="G231">
        <f>IF(ISBLANK(Sheet1!S231)=TRUE,"NULL",Sheet1!S231)</f>
        <v>4.1680000000000001</v>
      </c>
      <c r="H231" t="b">
        <f>IF(ISBLANK(Sheet1!T231)=TRUE,"NULL",Sheet1!T231)</f>
        <v>0</v>
      </c>
      <c r="I231" t="b">
        <f>IF(ISBLANK(Sheet1!U231)=TRUE,"NULL",Sheet1!U231)</f>
        <v>0</v>
      </c>
      <c r="J231" t="b">
        <f>IF(ISBLANK(Sheet1!V231)=TRUE,"NULL",Sheet1!V231)</f>
        <v>1</v>
      </c>
      <c r="K231">
        <f>IF(ISBLANK(Sheet1!W231)=TRUE,"NULL",Sheet1!W231/100)</f>
        <v>0.61124999999999996</v>
      </c>
      <c r="L231">
        <f>IF(ISBLANK(Sheet1!X231)=TRUE,"NULL",Sheet1!X231/100)</f>
        <v>0.34</v>
      </c>
      <c r="M231">
        <f>IF(ISBLANK(Sheet1!Y231)=TRUE,"NULL",Sheet1!Y231/100)</f>
        <v>0.55000000000000004</v>
      </c>
      <c r="N231">
        <f>IF(ISBLANK(Sheet1!Z231)=TRUE,"NULL",Sheet1!Z231)</f>
        <v>2.8003495890000001</v>
      </c>
      <c r="O231">
        <f t="shared" si="3"/>
        <v>0.66999999999999993</v>
      </c>
    </row>
    <row r="232" spans="1:15" x14ac:dyDescent="0.35">
      <c r="A232" t="s">
        <v>1433</v>
      </c>
      <c r="B232" t="s">
        <v>1434</v>
      </c>
      <c r="C232" t="s">
        <v>1435</v>
      </c>
      <c r="D232">
        <f>IF(ISBLANK(Sheet1!P232)=TRUE,"NULL",Sheet1!P232)</f>
        <v>6.8</v>
      </c>
      <c r="E232">
        <f>IF(ISBLANK(Sheet1!Q232)=TRUE,"NULL",Sheet1!Q232/100)</f>
        <v>0.02</v>
      </c>
      <c r="F232" t="b">
        <f>IF(ISBLANK(Sheet1!R232)=TRUE,"NULL",Sheet1!R232)</f>
        <v>0</v>
      </c>
      <c r="G232">
        <f>IF(ISBLANK(Sheet1!S232)=TRUE,"NULL",Sheet1!S232)</f>
        <v>0</v>
      </c>
      <c r="H232" t="b">
        <f>IF(ISBLANK(Sheet1!T232)=TRUE,"NULL",Sheet1!T232)</f>
        <v>0</v>
      </c>
      <c r="I232" t="b">
        <f>IF(ISBLANK(Sheet1!U232)=TRUE,"NULL",Sheet1!U232)</f>
        <v>0</v>
      </c>
      <c r="J232" t="b">
        <f>IF(ISBLANK(Sheet1!V232)=TRUE,"NULL",Sheet1!V232)</f>
        <v>0</v>
      </c>
      <c r="K232" t="str">
        <f>IF(ISBLANK(Sheet1!W232)=TRUE,"NULL",Sheet1!W232/100)</f>
        <v>NULL</v>
      </c>
      <c r="L232">
        <f>IF(ISBLANK(Sheet1!X232)=TRUE,"NULL",Sheet1!X232/100)</f>
        <v>0.18</v>
      </c>
      <c r="M232" t="str">
        <f>IF(ISBLANK(Sheet1!Y232)=TRUE,"NULL",Sheet1!Y232/100)</f>
        <v>NULL</v>
      </c>
      <c r="N232">
        <f>IF(ISBLANK(Sheet1!Z232)=TRUE,"NULL",Sheet1!Z232)</f>
        <v>2.107165797</v>
      </c>
      <c r="O232">
        <f t="shared" si="3"/>
        <v>0.98</v>
      </c>
    </row>
    <row r="233" spans="1:15" x14ac:dyDescent="0.35">
      <c r="A233" t="s">
        <v>1438</v>
      </c>
      <c r="B233" t="s">
        <v>1440</v>
      </c>
      <c r="C233" t="s">
        <v>1441</v>
      </c>
      <c r="D233" t="str">
        <f>IF(ISBLANK(Sheet1!P233)=TRUE,"NULL",Sheet1!P233)</f>
        <v>NULL</v>
      </c>
      <c r="E233" t="str">
        <f>IF(ISBLANK(Sheet1!Q233)=TRUE,"NULL",Sheet1!Q233/100)</f>
        <v>NULL</v>
      </c>
      <c r="F233" t="b">
        <f>IF(ISBLANK(Sheet1!R233)=TRUE,"NULL",Sheet1!R233)</f>
        <v>0</v>
      </c>
      <c r="G233" t="str">
        <f>IF(ISBLANK(Sheet1!S233)=TRUE,"NULL",Sheet1!S233)</f>
        <v>NULL</v>
      </c>
      <c r="H233" t="b">
        <f>IF(ISBLANK(Sheet1!T233)=TRUE,"NULL",Sheet1!T233)</f>
        <v>0</v>
      </c>
      <c r="I233" t="b">
        <f>IF(ISBLANK(Sheet1!U233)=TRUE,"NULL",Sheet1!U233)</f>
        <v>0</v>
      </c>
      <c r="J233" t="b">
        <f>IF(ISBLANK(Sheet1!V233)=TRUE,"NULL",Sheet1!V233)</f>
        <v>0</v>
      </c>
      <c r="K233">
        <f>IF(ISBLANK(Sheet1!W233)=TRUE,"NULL",Sheet1!W233/100)</f>
        <v>0.75650000000000006</v>
      </c>
      <c r="L233" t="str">
        <f>IF(ISBLANK(Sheet1!X233)=TRUE,"NULL",Sheet1!X233/100)</f>
        <v>NULL</v>
      </c>
      <c r="M233" t="str">
        <f>IF(ISBLANK(Sheet1!Y233)=TRUE,"NULL",Sheet1!Y233/100)</f>
        <v>NULL</v>
      </c>
      <c r="N233" t="str">
        <f>IF(ISBLANK(Sheet1!Z233)=TRUE,"NULL",Sheet1!Z233)</f>
        <v>NULL</v>
      </c>
      <c r="O233" t="str">
        <f t="shared" si="3"/>
        <v>"Null</v>
      </c>
    </row>
    <row r="234" spans="1:15" x14ac:dyDescent="0.35">
      <c r="A234" t="s">
        <v>1444</v>
      </c>
      <c r="B234" t="s">
        <v>1445</v>
      </c>
      <c r="C234" t="s">
        <v>1446</v>
      </c>
      <c r="D234" t="str">
        <f>IF(ISBLANK(Sheet1!P234)=TRUE,"NULL",Sheet1!P234)</f>
        <v>NULL</v>
      </c>
      <c r="E234">
        <f>IF(ISBLANK(Sheet1!Q234)=TRUE,"NULL",Sheet1!Q234/100)</f>
        <v>0.93</v>
      </c>
      <c r="F234" t="b">
        <f>IF(ISBLANK(Sheet1!R234)=TRUE,"NULL",Sheet1!R234)</f>
        <v>0</v>
      </c>
      <c r="G234" t="str">
        <f>IF(ISBLANK(Sheet1!S234)=TRUE,"NULL",Sheet1!S234)</f>
        <v>NULL</v>
      </c>
      <c r="H234" t="b">
        <f>IF(ISBLANK(Sheet1!T234)=TRUE,"NULL",Sheet1!T234)</f>
        <v>0</v>
      </c>
      <c r="I234" t="b">
        <f>IF(ISBLANK(Sheet1!U234)=TRUE,"NULL",Sheet1!U234)</f>
        <v>0</v>
      </c>
      <c r="J234" t="b">
        <f>IF(ISBLANK(Sheet1!V234)=TRUE,"NULL",Sheet1!V234)</f>
        <v>0</v>
      </c>
      <c r="K234" t="str">
        <f>IF(ISBLANK(Sheet1!W234)=TRUE,"NULL",Sheet1!W234/100)</f>
        <v>NULL</v>
      </c>
      <c r="L234" t="str">
        <f>IF(ISBLANK(Sheet1!X234)=TRUE,"NULL",Sheet1!X234/100)</f>
        <v>NULL</v>
      </c>
      <c r="M234" t="str">
        <f>IF(ISBLANK(Sheet1!Y234)=TRUE,"NULL",Sheet1!Y234/100)</f>
        <v>NULL</v>
      </c>
      <c r="N234" t="str">
        <f>IF(ISBLANK(Sheet1!Z234)=TRUE,"NULL",Sheet1!Z234)</f>
        <v>NULL</v>
      </c>
      <c r="O234">
        <f t="shared" si="3"/>
        <v>6.9999999999999951E-2</v>
      </c>
    </row>
    <row r="235" spans="1:15" x14ac:dyDescent="0.35">
      <c r="A235" t="s">
        <v>1449</v>
      </c>
      <c r="B235" t="s">
        <v>1451</v>
      </c>
      <c r="C235" t="s">
        <v>1452</v>
      </c>
      <c r="D235">
        <f>IF(ISBLANK(Sheet1!P235)=TRUE,"NULL",Sheet1!P235)</f>
        <v>6.83</v>
      </c>
      <c r="E235">
        <f>IF(ISBLANK(Sheet1!Q235)=TRUE,"NULL",Sheet1!Q235/100)</f>
        <v>0.34</v>
      </c>
      <c r="F235" t="b">
        <f>IF(ISBLANK(Sheet1!R235)=TRUE,"NULL",Sheet1!R235)</f>
        <v>0</v>
      </c>
      <c r="G235">
        <f>IF(ISBLANK(Sheet1!S235)=TRUE,"NULL",Sheet1!S235)</f>
        <v>4.3769999999999998</v>
      </c>
      <c r="H235" t="b">
        <f>IF(ISBLANK(Sheet1!T235)=TRUE,"NULL",Sheet1!T235)</f>
        <v>1</v>
      </c>
      <c r="I235" t="b">
        <f>IF(ISBLANK(Sheet1!U235)=TRUE,"NULL",Sheet1!U235)</f>
        <v>0</v>
      </c>
      <c r="J235" t="b">
        <f>IF(ISBLANK(Sheet1!V235)=TRUE,"NULL",Sheet1!V235)</f>
        <v>0</v>
      </c>
      <c r="K235" t="str">
        <f>IF(ISBLANK(Sheet1!W235)=TRUE,"NULL",Sheet1!W235/100)</f>
        <v>NULL</v>
      </c>
      <c r="L235">
        <f>IF(ISBLANK(Sheet1!X235)=TRUE,"NULL",Sheet1!X235/100)</f>
        <v>0.26</v>
      </c>
      <c r="M235">
        <f>IF(ISBLANK(Sheet1!Y235)=TRUE,"NULL",Sheet1!Y235/100)</f>
        <v>0.57999999999999996</v>
      </c>
      <c r="N235">
        <f>IF(ISBLANK(Sheet1!Z235)=TRUE,"NULL",Sheet1!Z235)</f>
        <v>2.3003641610000001</v>
      </c>
      <c r="O235">
        <f t="shared" si="3"/>
        <v>0.65999999999999992</v>
      </c>
    </row>
    <row r="236" spans="1:15" x14ac:dyDescent="0.35">
      <c r="A236" t="s">
        <v>1455</v>
      </c>
      <c r="B236" t="s">
        <v>1456</v>
      </c>
      <c r="C236" t="s">
        <v>1457</v>
      </c>
      <c r="D236">
        <f>IF(ISBLANK(Sheet1!P236)=TRUE,"NULL",Sheet1!P236)</f>
        <v>5.08</v>
      </c>
      <c r="E236">
        <f>IF(ISBLANK(Sheet1!Q236)=TRUE,"NULL",Sheet1!Q236/100)</f>
        <v>0.49</v>
      </c>
      <c r="F236" t="b">
        <f>IF(ISBLANK(Sheet1!R236)=TRUE,"NULL",Sheet1!R236)</f>
        <v>0</v>
      </c>
      <c r="G236">
        <f>IF(ISBLANK(Sheet1!S236)=TRUE,"NULL",Sheet1!S236)</f>
        <v>1.6859999999999999</v>
      </c>
      <c r="H236" t="b">
        <f>IF(ISBLANK(Sheet1!T236)=TRUE,"NULL",Sheet1!T236)</f>
        <v>0</v>
      </c>
      <c r="I236" t="b">
        <f>IF(ISBLANK(Sheet1!U236)=TRUE,"NULL",Sheet1!U236)</f>
        <v>0</v>
      </c>
      <c r="J236" t="b">
        <f>IF(ISBLANK(Sheet1!V236)=TRUE,"NULL",Sheet1!V236)</f>
        <v>0</v>
      </c>
      <c r="K236">
        <f>IF(ISBLANK(Sheet1!W236)=TRUE,"NULL",Sheet1!W236/100)</f>
        <v>0.58875</v>
      </c>
      <c r="L236">
        <f>IF(ISBLANK(Sheet1!X236)=TRUE,"NULL",Sheet1!X236/100)</f>
        <v>0.36</v>
      </c>
      <c r="M236">
        <f>IF(ISBLANK(Sheet1!Y236)=TRUE,"NULL",Sheet1!Y236/100)</f>
        <v>0.65</v>
      </c>
      <c r="N236">
        <f>IF(ISBLANK(Sheet1!Z236)=TRUE,"NULL",Sheet1!Z236)</f>
        <v>3.042863144</v>
      </c>
      <c r="O236">
        <f t="shared" si="3"/>
        <v>0.51</v>
      </c>
    </row>
    <row r="237" spans="1:15" x14ac:dyDescent="0.35">
      <c r="A237" t="s">
        <v>1460</v>
      </c>
      <c r="B237" t="s">
        <v>1462</v>
      </c>
      <c r="C237" t="s">
        <v>1463</v>
      </c>
      <c r="D237">
        <f>IF(ISBLANK(Sheet1!P237)=TRUE,"NULL",Sheet1!P237)</f>
        <v>5.74</v>
      </c>
      <c r="E237">
        <f>IF(ISBLANK(Sheet1!Q237)=TRUE,"NULL",Sheet1!Q237/100)</f>
        <v>0.18</v>
      </c>
      <c r="F237" t="b">
        <f>IF(ISBLANK(Sheet1!R237)=TRUE,"NULL",Sheet1!R237)</f>
        <v>0</v>
      </c>
      <c r="G237">
        <f>IF(ISBLANK(Sheet1!S237)=TRUE,"NULL",Sheet1!S237)</f>
        <v>0.23300000000000001</v>
      </c>
      <c r="H237" t="b">
        <f>IF(ISBLANK(Sheet1!T237)=TRUE,"NULL",Sheet1!T237)</f>
        <v>1</v>
      </c>
      <c r="I237" t="b">
        <f>IF(ISBLANK(Sheet1!U237)=TRUE,"NULL",Sheet1!U237)</f>
        <v>0</v>
      </c>
      <c r="J237" t="b">
        <f>IF(ISBLANK(Sheet1!V237)=TRUE,"NULL",Sheet1!V237)</f>
        <v>0</v>
      </c>
      <c r="K237">
        <f>IF(ISBLANK(Sheet1!W237)=TRUE,"NULL",Sheet1!W237/100)</f>
        <v>0.7922499999999999</v>
      </c>
      <c r="L237">
        <f>IF(ISBLANK(Sheet1!X237)=TRUE,"NULL",Sheet1!X237/100)</f>
        <v>0.68</v>
      </c>
      <c r="M237" t="str">
        <f>IF(ISBLANK(Sheet1!Y237)=TRUE,"NULL",Sheet1!Y237/100)</f>
        <v>NULL</v>
      </c>
      <c r="N237">
        <f>IF(ISBLANK(Sheet1!Z237)=TRUE,"NULL",Sheet1!Z237)</f>
        <v>1.9785050980000001</v>
      </c>
      <c r="O237">
        <f t="shared" si="3"/>
        <v>0.82000000000000006</v>
      </c>
    </row>
    <row r="238" spans="1:15" x14ac:dyDescent="0.35">
      <c r="A238" t="s">
        <v>77</v>
      </c>
      <c r="B238" t="s">
        <v>1468</v>
      </c>
      <c r="C238" t="s">
        <v>1469</v>
      </c>
      <c r="D238">
        <f>IF(ISBLANK(Sheet1!P238)=TRUE,"NULL",Sheet1!P238)</f>
        <v>3.66</v>
      </c>
      <c r="E238">
        <f>IF(ISBLANK(Sheet1!Q238)=TRUE,"NULL",Sheet1!Q238/100)</f>
        <v>0.91</v>
      </c>
      <c r="F238" t="b">
        <f>IF(ISBLANK(Sheet1!R238)=TRUE,"NULL",Sheet1!R238)</f>
        <v>1</v>
      </c>
      <c r="G238">
        <f>IF(ISBLANK(Sheet1!S238)=TRUE,"NULL",Sheet1!S238)</f>
        <v>2.3730000000000002</v>
      </c>
      <c r="H238" t="b">
        <f>IF(ISBLANK(Sheet1!T238)=TRUE,"NULL",Sheet1!T238)</f>
        <v>0</v>
      </c>
      <c r="I238" t="b">
        <f>IF(ISBLANK(Sheet1!U238)=TRUE,"NULL",Sheet1!U238)</f>
        <v>0</v>
      </c>
      <c r="J238" t="b">
        <f>IF(ISBLANK(Sheet1!V238)=TRUE,"NULL",Sheet1!V238)</f>
        <v>0</v>
      </c>
      <c r="K238">
        <f>IF(ISBLANK(Sheet1!W238)=TRUE,"NULL",Sheet1!W238/100)</f>
        <v>0.47174999999999995</v>
      </c>
      <c r="L238">
        <f>IF(ISBLANK(Sheet1!X238)=TRUE,"NULL",Sheet1!X238/100)</f>
        <v>0.71</v>
      </c>
      <c r="M238">
        <f>IF(ISBLANK(Sheet1!Y238)=TRUE,"NULL",Sheet1!Y238/100)</f>
        <v>0.74</v>
      </c>
      <c r="N238">
        <f>IF(ISBLANK(Sheet1!Z238)=TRUE,"NULL",Sheet1!Z238)</f>
        <v>1.6930203740000001</v>
      </c>
      <c r="O238">
        <f t="shared" si="3"/>
        <v>8.9999999999999969E-2</v>
      </c>
    </row>
    <row r="239" spans="1:15" x14ac:dyDescent="0.35">
      <c r="A239" t="s">
        <v>1472</v>
      </c>
      <c r="B239" t="s">
        <v>1474</v>
      </c>
      <c r="C239" t="s">
        <v>1475</v>
      </c>
      <c r="D239" t="str">
        <f>IF(ISBLANK(Sheet1!P239)=TRUE,"NULL",Sheet1!P239)</f>
        <v>NULL</v>
      </c>
      <c r="E239" t="str">
        <f>IF(ISBLANK(Sheet1!Q239)=TRUE,"NULL",Sheet1!Q239/100)</f>
        <v>NULL</v>
      </c>
      <c r="F239" t="b">
        <f>IF(ISBLANK(Sheet1!R239)=TRUE,"NULL",Sheet1!R239)</f>
        <v>0</v>
      </c>
      <c r="G239" t="str">
        <f>IF(ISBLANK(Sheet1!S239)=TRUE,"NULL",Sheet1!S239)</f>
        <v>NULL</v>
      </c>
      <c r="H239" t="b">
        <f>IF(ISBLANK(Sheet1!T239)=TRUE,"NULL",Sheet1!T239)</f>
        <v>0</v>
      </c>
      <c r="I239" t="b">
        <f>IF(ISBLANK(Sheet1!U239)=TRUE,"NULL",Sheet1!U239)</f>
        <v>0</v>
      </c>
      <c r="J239" t="b">
        <f>IF(ISBLANK(Sheet1!V239)=TRUE,"NULL",Sheet1!V239)</f>
        <v>0</v>
      </c>
      <c r="K239" t="str">
        <f>IF(ISBLANK(Sheet1!W239)=TRUE,"NULL",Sheet1!W239/100)</f>
        <v>NULL</v>
      </c>
      <c r="L239" t="str">
        <f>IF(ISBLANK(Sheet1!X239)=TRUE,"NULL",Sheet1!X239/100)</f>
        <v>NULL</v>
      </c>
      <c r="M239" t="str">
        <f>IF(ISBLANK(Sheet1!Y239)=TRUE,"NULL",Sheet1!Y239/100)</f>
        <v>NULL</v>
      </c>
      <c r="N239" t="str">
        <f>IF(ISBLANK(Sheet1!Z239)=TRUE,"NULL",Sheet1!Z239)</f>
        <v>NULL</v>
      </c>
      <c r="O239" t="str">
        <f t="shared" si="3"/>
        <v>"Null</v>
      </c>
    </row>
    <row r="240" spans="1:15" x14ac:dyDescent="0.35">
      <c r="A240" t="s">
        <v>1478</v>
      </c>
      <c r="B240" t="s">
        <v>1480</v>
      </c>
      <c r="C240" t="s">
        <v>1481</v>
      </c>
      <c r="D240">
        <f>IF(ISBLANK(Sheet1!P240)=TRUE,"NULL",Sheet1!P240)</f>
        <v>4.3</v>
      </c>
      <c r="E240">
        <f>IF(ISBLANK(Sheet1!Q240)=TRUE,"NULL",Sheet1!Q240/100)</f>
        <v>0.83</v>
      </c>
      <c r="F240" t="b">
        <f>IF(ISBLANK(Sheet1!R240)=TRUE,"NULL",Sheet1!R240)</f>
        <v>1</v>
      </c>
      <c r="G240">
        <f>IF(ISBLANK(Sheet1!S240)=TRUE,"NULL",Sheet1!S240)</f>
        <v>4.141</v>
      </c>
      <c r="H240" t="b">
        <f>IF(ISBLANK(Sheet1!T240)=TRUE,"NULL",Sheet1!T240)</f>
        <v>0</v>
      </c>
      <c r="I240" t="b">
        <f>IF(ISBLANK(Sheet1!U240)=TRUE,"NULL",Sheet1!U240)</f>
        <v>0</v>
      </c>
      <c r="J240" t="b">
        <f>IF(ISBLANK(Sheet1!V240)=TRUE,"NULL",Sheet1!V240)</f>
        <v>0</v>
      </c>
      <c r="K240">
        <f>IF(ISBLANK(Sheet1!W240)=TRUE,"NULL",Sheet1!W240/100)</f>
        <v>0.67425000000000002</v>
      </c>
      <c r="L240">
        <f>IF(ISBLANK(Sheet1!X240)=TRUE,"NULL",Sheet1!X240/100)</f>
        <v>0.69</v>
      </c>
      <c r="M240">
        <f>IF(ISBLANK(Sheet1!Y240)=TRUE,"NULL",Sheet1!Y240/100)</f>
        <v>0.68</v>
      </c>
      <c r="N240">
        <f>IF(ISBLANK(Sheet1!Z240)=TRUE,"NULL",Sheet1!Z240)</f>
        <v>2.4483063299999999</v>
      </c>
      <c r="O240">
        <f t="shared" si="3"/>
        <v>0.17000000000000004</v>
      </c>
    </row>
    <row r="241" spans="1:15" x14ac:dyDescent="0.35">
      <c r="A241" t="s">
        <v>1484</v>
      </c>
      <c r="B241" t="s">
        <v>1486</v>
      </c>
      <c r="C241" t="s">
        <v>1487</v>
      </c>
      <c r="D241">
        <f>IF(ISBLANK(Sheet1!P241)=TRUE,"NULL",Sheet1!P241)</f>
        <v>4.08</v>
      </c>
      <c r="E241">
        <f>IF(ISBLANK(Sheet1!Q241)=TRUE,"NULL",Sheet1!Q241/100)</f>
        <v>0.96</v>
      </c>
      <c r="F241" t="b">
        <f>IF(ISBLANK(Sheet1!R241)=TRUE,"NULL",Sheet1!R241)</f>
        <v>0</v>
      </c>
      <c r="G241">
        <f>IF(ISBLANK(Sheet1!S241)=TRUE,"NULL",Sheet1!S241)</f>
        <v>0.114</v>
      </c>
      <c r="H241" t="b">
        <f>IF(ISBLANK(Sheet1!T241)=TRUE,"NULL",Sheet1!T241)</f>
        <v>0</v>
      </c>
      <c r="I241" t="b">
        <f>IF(ISBLANK(Sheet1!U241)=TRUE,"NULL",Sheet1!U241)</f>
        <v>0</v>
      </c>
      <c r="J241" t="b">
        <f>IF(ISBLANK(Sheet1!V241)=TRUE,"NULL",Sheet1!V241)</f>
        <v>0</v>
      </c>
      <c r="K241">
        <f>IF(ISBLANK(Sheet1!W241)=TRUE,"NULL",Sheet1!W241/100)</f>
        <v>0.57974999999999999</v>
      </c>
      <c r="L241">
        <f>IF(ISBLANK(Sheet1!X241)=TRUE,"NULL",Sheet1!X241/100)</f>
        <v>0.73</v>
      </c>
      <c r="M241" t="str">
        <f>IF(ISBLANK(Sheet1!Y241)=TRUE,"NULL",Sheet1!Y241/100)</f>
        <v>NULL</v>
      </c>
      <c r="N241">
        <f>IF(ISBLANK(Sheet1!Z241)=TRUE,"NULL",Sheet1!Z241)</f>
        <v>1.798075466</v>
      </c>
      <c r="O241">
        <f t="shared" si="3"/>
        <v>4.0000000000000036E-2</v>
      </c>
    </row>
    <row r="242" spans="1:15" x14ac:dyDescent="0.35">
      <c r="A242" t="s">
        <v>1490</v>
      </c>
      <c r="B242" t="s">
        <v>1492</v>
      </c>
      <c r="C242" t="s">
        <v>1493</v>
      </c>
      <c r="D242">
        <f>IF(ISBLANK(Sheet1!P242)=TRUE,"NULL",Sheet1!P242)</f>
        <v>5.12</v>
      </c>
      <c r="E242">
        <f>IF(ISBLANK(Sheet1!Q242)=TRUE,"NULL",Sheet1!Q242/100)</f>
        <v>0.12</v>
      </c>
      <c r="F242" t="b">
        <f>IF(ISBLANK(Sheet1!R242)=TRUE,"NULL",Sheet1!R242)</f>
        <v>0</v>
      </c>
      <c r="G242">
        <f>IF(ISBLANK(Sheet1!S242)=TRUE,"NULL",Sheet1!S242)</f>
        <v>0.42299999999999999</v>
      </c>
      <c r="H242" t="b">
        <f>IF(ISBLANK(Sheet1!T242)=TRUE,"NULL",Sheet1!T242)</f>
        <v>0</v>
      </c>
      <c r="I242" t="b">
        <f>IF(ISBLANK(Sheet1!U242)=TRUE,"NULL",Sheet1!U242)</f>
        <v>0</v>
      </c>
      <c r="J242" t="b">
        <f>IF(ISBLANK(Sheet1!V242)=TRUE,"NULL",Sheet1!V242)</f>
        <v>0</v>
      </c>
      <c r="K242" t="str">
        <f>IF(ISBLANK(Sheet1!W242)=TRUE,"NULL",Sheet1!W242/100)</f>
        <v>NULL</v>
      </c>
      <c r="L242">
        <f>IF(ISBLANK(Sheet1!X242)=TRUE,"NULL",Sheet1!X242/100)</f>
        <v>0.33</v>
      </c>
      <c r="M242" t="str">
        <f>IF(ISBLANK(Sheet1!Y242)=TRUE,"NULL",Sheet1!Y242/100)</f>
        <v>NULL</v>
      </c>
      <c r="N242">
        <f>IF(ISBLANK(Sheet1!Z242)=TRUE,"NULL",Sheet1!Z242)</f>
        <v>2.0327890960000001</v>
      </c>
      <c r="O242">
        <f t="shared" si="3"/>
        <v>0.88</v>
      </c>
    </row>
    <row r="243" spans="1:15" x14ac:dyDescent="0.35">
      <c r="A243" t="s">
        <v>1496</v>
      </c>
      <c r="B243" t="s">
        <v>1498</v>
      </c>
      <c r="C243" t="s">
        <v>1499</v>
      </c>
      <c r="D243">
        <f>IF(ISBLANK(Sheet1!P243)=TRUE,"NULL",Sheet1!P243)</f>
        <v>5.45</v>
      </c>
      <c r="E243">
        <f>IF(ISBLANK(Sheet1!Q243)=TRUE,"NULL",Sheet1!Q243/100)</f>
        <v>0.82</v>
      </c>
      <c r="F243" t="b">
        <f>IF(ISBLANK(Sheet1!R243)=TRUE,"NULL",Sheet1!R243)</f>
        <v>0</v>
      </c>
      <c r="G243" t="str">
        <f>IF(ISBLANK(Sheet1!S243)=TRUE,"NULL",Sheet1!S243)</f>
        <v>NULL</v>
      </c>
      <c r="H243" t="b">
        <f>IF(ISBLANK(Sheet1!T243)=TRUE,"NULL",Sheet1!T243)</f>
        <v>1</v>
      </c>
      <c r="I243" t="b">
        <f>IF(ISBLANK(Sheet1!U243)=TRUE,"NULL",Sheet1!U243)</f>
        <v>0</v>
      </c>
      <c r="J243" t="b">
        <f>IF(ISBLANK(Sheet1!V243)=TRUE,"NULL",Sheet1!V243)</f>
        <v>0</v>
      </c>
      <c r="K243">
        <f>IF(ISBLANK(Sheet1!W243)=TRUE,"NULL",Sheet1!W243/100)</f>
        <v>0.76</v>
      </c>
      <c r="L243">
        <f>IF(ISBLANK(Sheet1!X243)=TRUE,"NULL",Sheet1!X243/100)</f>
        <v>0.48</v>
      </c>
      <c r="M243" t="str">
        <f>IF(ISBLANK(Sheet1!Y243)=TRUE,"NULL",Sheet1!Y243/100)</f>
        <v>NULL</v>
      </c>
      <c r="N243" t="str">
        <f>IF(ISBLANK(Sheet1!Z243)=TRUE,"NULL",Sheet1!Z243)</f>
        <v>NULL</v>
      </c>
      <c r="O243">
        <f t="shared" si="3"/>
        <v>0.18000000000000005</v>
      </c>
    </row>
    <row r="244" spans="1:15" x14ac:dyDescent="0.35">
      <c r="A244" t="s">
        <v>1502</v>
      </c>
      <c r="D244" t="str">
        <f>IF(ISBLANK(Sheet1!P244)=TRUE,"NULL",Sheet1!P244)</f>
        <v>NULL</v>
      </c>
      <c r="E244" t="str">
        <f>IF(ISBLANK(Sheet1!Q244)=TRUE,"NULL",Sheet1!Q244/100)</f>
        <v>NULL</v>
      </c>
      <c r="F244" t="b">
        <f>IF(ISBLANK(Sheet1!R244)=TRUE,"NULL",Sheet1!R244)</f>
        <v>0</v>
      </c>
      <c r="G244" t="str">
        <f>IF(ISBLANK(Sheet1!S244)=TRUE,"NULL",Sheet1!S244)</f>
        <v>NULL</v>
      </c>
      <c r="H244" t="b">
        <f>IF(ISBLANK(Sheet1!T244)=TRUE,"NULL",Sheet1!T244)</f>
        <v>0</v>
      </c>
      <c r="I244" t="b">
        <f>IF(ISBLANK(Sheet1!U244)=TRUE,"NULL",Sheet1!U244)</f>
        <v>0</v>
      </c>
      <c r="J244" t="b">
        <f>IF(ISBLANK(Sheet1!V244)=TRUE,"NULL",Sheet1!V244)</f>
        <v>0</v>
      </c>
      <c r="K244" t="str">
        <f>IF(ISBLANK(Sheet1!W244)=TRUE,"NULL",Sheet1!W244/100)</f>
        <v>NULL</v>
      </c>
      <c r="L244" t="str">
        <f>IF(ISBLANK(Sheet1!X244)=TRUE,"NULL",Sheet1!X244/100)</f>
        <v>NULL</v>
      </c>
      <c r="M244" t="str">
        <f>IF(ISBLANK(Sheet1!Y244)=TRUE,"NULL",Sheet1!Y244/100)</f>
        <v>NULL</v>
      </c>
      <c r="N244" t="str">
        <f>IF(ISBLANK(Sheet1!Z244)=TRUE,"NULL",Sheet1!Z244)</f>
        <v>NULL</v>
      </c>
      <c r="O244" t="str">
        <f t="shared" si="3"/>
        <v>"Null</v>
      </c>
    </row>
    <row r="245" spans="1:15" x14ac:dyDescent="0.35">
      <c r="A245" t="s">
        <v>1504</v>
      </c>
      <c r="B245" t="s">
        <v>1507</v>
      </c>
      <c r="C245" t="s">
        <v>1508</v>
      </c>
      <c r="D245">
        <f>IF(ISBLANK(Sheet1!P245)=TRUE,"NULL",Sheet1!P245)</f>
        <v>7.63</v>
      </c>
      <c r="E245">
        <f>IF(ISBLANK(Sheet1!Q245)=TRUE,"NULL",Sheet1!Q245/100)</f>
        <v>0.15</v>
      </c>
      <c r="F245" t="b">
        <f>IF(ISBLANK(Sheet1!R245)=TRUE,"NULL",Sheet1!R245)</f>
        <v>0</v>
      </c>
      <c r="G245">
        <f>IF(ISBLANK(Sheet1!S245)=TRUE,"NULL",Sheet1!S245)</f>
        <v>1.1739999999999999</v>
      </c>
      <c r="H245" t="b">
        <f>IF(ISBLANK(Sheet1!T245)=TRUE,"NULL",Sheet1!T245)</f>
        <v>0</v>
      </c>
      <c r="I245" t="b">
        <f>IF(ISBLANK(Sheet1!U245)=TRUE,"NULL",Sheet1!U245)</f>
        <v>0</v>
      </c>
      <c r="J245" t="b">
        <f>IF(ISBLANK(Sheet1!V245)=TRUE,"NULL",Sheet1!V245)</f>
        <v>0</v>
      </c>
      <c r="K245">
        <f>IF(ISBLANK(Sheet1!W245)=TRUE,"NULL",Sheet1!W245/100)</f>
        <v>0.71924999999999994</v>
      </c>
      <c r="L245">
        <f>IF(ISBLANK(Sheet1!X245)=TRUE,"NULL",Sheet1!X245/100)</f>
        <v>0.13</v>
      </c>
      <c r="M245">
        <f>IF(ISBLANK(Sheet1!Y245)=TRUE,"NULL",Sheet1!Y245/100)</f>
        <v>0</v>
      </c>
      <c r="N245">
        <f>IF(ISBLANK(Sheet1!Z245)=TRUE,"NULL",Sheet1!Z245)</f>
        <v>2.6927218759999998</v>
      </c>
      <c r="O245">
        <f t="shared" si="3"/>
        <v>0.85</v>
      </c>
    </row>
    <row r="246" spans="1:15" x14ac:dyDescent="0.35">
      <c r="A246" t="s">
        <v>1511</v>
      </c>
      <c r="B246" t="s">
        <v>1513</v>
      </c>
      <c r="C246" t="s">
        <v>1514</v>
      </c>
      <c r="D246">
        <f>IF(ISBLANK(Sheet1!P246)=TRUE,"NULL",Sheet1!P246)</f>
        <v>6.96</v>
      </c>
      <c r="E246">
        <f>IF(ISBLANK(Sheet1!Q246)=TRUE,"NULL",Sheet1!Q246/100)</f>
        <v>0.19</v>
      </c>
      <c r="F246" t="b">
        <f>IF(ISBLANK(Sheet1!R246)=TRUE,"NULL",Sheet1!R246)</f>
        <v>0</v>
      </c>
      <c r="G246">
        <f>IF(ISBLANK(Sheet1!S246)=TRUE,"NULL",Sheet1!S246)</f>
        <v>0</v>
      </c>
      <c r="H246" t="b">
        <f>IF(ISBLANK(Sheet1!T246)=TRUE,"NULL",Sheet1!T246)</f>
        <v>1</v>
      </c>
      <c r="I246" t="b">
        <f>IF(ISBLANK(Sheet1!U246)=TRUE,"NULL",Sheet1!U246)</f>
        <v>0</v>
      </c>
      <c r="J246" t="b">
        <f>IF(ISBLANK(Sheet1!V246)=TRUE,"NULL",Sheet1!V246)</f>
        <v>1</v>
      </c>
      <c r="K246">
        <f>IF(ISBLANK(Sheet1!W246)=TRUE,"NULL",Sheet1!W246/100)</f>
        <v>0.80874999999999997</v>
      </c>
      <c r="L246">
        <f>IF(ISBLANK(Sheet1!X246)=TRUE,"NULL",Sheet1!X246/100)</f>
        <v>0.41</v>
      </c>
      <c r="M246">
        <f>IF(ISBLANK(Sheet1!Y246)=TRUE,"NULL",Sheet1!Y246/100)</f>
        <v>0.44</v>
      </c>
      <c r="N246">
        <f>IF(ISBLANK(Sheet1!Z246)=TRUE,"NULL",Sheet1!Z246)</f>
        <v>1.7450434770000001</v>
      </c>
      <c r="O246">
        <f t="shared" si="3"/>
        <v>0.81</v>
      </c>
    </row>
    <row r="247" spans="1:15" x14ac:dyDescent="0.35">
      <c r="A247" t="s">
        <v>1517</v>
      </c>
      <c r="B247" t="s">
        <v>1519</v>
      </c>
      <c r="C247" t="s">
        <v>1520</v>
      </c>
      <c r="D247" t="str">
        <f>IF(ISBLANK(Sheet1!P247)=TRUE,"NULL",Sheet1!P247)</f>
        <v>NULL</v>
      </c>
      <c r="E247" t="str">
        <f>IF(ISBLANK(Sheet1!Q247)=TRUE,"NULL",Sheet1!Q247/100)</f>
        <v>NULL</v>
      </c>
      <c r="F247" t="b">
        <f>IF(ISBLANK(Sheet1!R247)=TRUE,"NULL",Sheet1!R247)</f>
        <v>0</v>
      </c>
      <c r="G247" t="str">
        <f>IF(ISBLANK(Sheet1!S247)=TRUE,"NULL",Sheet1!S247)</f>
        <v>NULL</v>
      </c>
      <c r="H247" t="b">
        <f>IF(ISBLANK(Sheet1!T247)=TRUE,"NULL",Sheet1!T247)</f>
        <v>0</v>
      </c>
      <c r="I247" t="b">
        <f>IF(ISBLANK(Sheet1!U247)=TRUE,"NULL",Sheet1!U247)</f>
        <v>0</v>
      </c>
      <c r="J247" t="b">
        <f>IF(ISBLANK(Sheet1!V247)=TRUE,"NULL",Sheet1!V247)</f>
        <v>0</v>
      </c>
      <c r="K247">
        <f>IF(ISBLANK(Sheet1!W247)=TRUE,"NULL",Sheet1!W247/100)</f>
        <v>0.70650000000000002</v>
      </c>
      <c r="L247" t="str">
        <f>IF(ISBLANK(Sheet1!X247)=TRUE,"NULL",Sheet1!X247/100)</f>
        <v>NULL</v>
      </c>
      <c r="M247" t="str">
        <f>IF(ISBLANK(Sheet1!Y247)=TRUE,"NULL",Sheet1!Y247/100)</f>
        <v>NULL</v>
      </c>
      <c r="N247" t="str">
        <f>IF(ISBLANK(Sheet1!Z247)=TRUE,"NULL",Sheet1!Z247)</f>
        <v>NULL</v>
      </c>
      <c r="O247" t="str">
        <f t="shared" si="3"/>
        <v>"Null</v>
      </c>
    </row>
    <row r="248" spans="1:15" x14ac:dyDescent="0.35">
      <c r="A248" t="s">
        <v>1523</v>
      </c>
      <c r="B248" t="s">
        <v>1526</v>
      </c>
      <c r="C248" t="s">
        <v>1527</v>
      </c>
      <c r="D248" t="str">
        <f>IF(ISBLANK(Sheet1!P248)=TRUE,"NULL",Sheet1!P248)</f>
        <v>NULL</v>
      </c>
      <c r="E248" t="str">
        <f>IF(ISBLANK(Sheet1!Q248)=TRUE,"NULL",Sheet1!Q248/100)</f>
        <v>NULL</v>
      </c>
      <c r="F248" t="b">
        <f>IF(ISBLANK(Sheet1!R248)=TRUE,"NULL",Sheet1!R248)</f>
        <v>0</v>
      </c>
      <c r="G248" t="str">
        <f>IF(ISBLANK(Sheet1!S248)=TRUE,"NULL",Sheet1!S248)</f>
        <v>NULL</v>
      </c>
      <c r="H248" t="b">
        <f>IF(ISBLANK(Sheet1!T248)=TRUE,"NULL",Sheet1!T248)</f>
        <v>0</v>
      </c>
      <c r="I248" t="b">
        <f>IF(ISBLANK(Sheet1!U248)=TRUE,"NULL",Sheet1!U248)</f>
        <v>0</v>
      </c>
      <c r="J248" t="b">
        <f>IF(ISBLANK(Sheet1!V248)=TRUE,"NULL",Sheet1!V248)</f>
        <v>0</v>
      </c>
      <c r="K248">
        <f>IF(ISBLANK(Sheet1!W248)=TRUE,"NULL",Sheet1!W248/100)</f>
        <v>0.71924999999999994</v>
      </c>
      <c r="L248" t="str">
        <f>IF(ISBLANK(Sheet1!X248)=TRUE,"NULL",Sheet1!X248/100)</f>
        <v>NULL</v>
      </c>
      <c r="M248" t="str">
        <f>IF(ISBLANK(Sheet1!Y248)=TRUE,"NULL",Sheet1!Y248/100)</f>
        <v>NULL</v>
      </c>
      <c r="N248" t="str">
        <f>IF(ISBLANK(Sheet1!Z248)=TRUE,"NULL",Sheet1!Z248)</f>
        <v>NULL</v>
      </c>
      <c r="O248" t="str">
        <f t="shared" si="3"/>
        <v>"Null</v>
      </c>
    </row>
    <row r="249" spans="1:15" x14ac:dyDescent="0.35">
      <c r="A249" t="s">
        <v>1530</v>
      </c>
      <c r="B249" t="s">
        <v>1532</v>
      </c>
      <c r="C249" t="s">
        <v>1533</v>
      </c>
      <c r="D249" t="str">
        <f>IF(ISBLANK(Sheet1!P249)=TRUE,"NULL",Sheet1!P249)</f>
        <v>NULL</v>
      </c>
      <c r="E249" t="str">
        <f>IF(ISBLANK(Sheet1!Q249)=TRUE,"NULL",Sheet1!Q249/100)</f>
        <v>NULL</v>
      </c>
      <c r="F249" t="b">
        <f>IF(ISBLANK(Sheet1!R249)=TRUE,"NULL",Sheet1!R249)</f>
        <v>0</v>
      </c>
      <c r="G249" t="str">
        <f>IF(ISBLANK(Sheet1!S249)=TRUE,"NULL",Sheet1!S249)</f>
        <v>NULL</v>
      </c>
      <c r="H249" t="b">
        <f>IF(ISBLANK(Sheet1!T249)=TRUE,"NULL",Sheet1!T249)</f>
        <v>0</v>
      </c>
      <c r="I249" t="b">
        <f>IF(ISBLANK(Sheet1!U249)=TRUE,"NULL",Sheet1!U249)</f>
        <v>0</v>
      </c>
      <c r="J249" t="b">
        <f>IF(ISBLANK(Sheet1!V249)=TRUE,"NULL",Sheet1!V249)</f>
        <v>0</v>
      </c>
      <c r="K249" t="str">
        <f>IF(ISBLANK(Sheet1!W249)=TRUE,"NULL",Sheet1!W249/100)</f>
        <v>NULL</v>
      </c>
      <c r="L249" t="str">
        <f>IF(ISBLANK(Sheet1!X249)=TRUE,"NULL",Sheet1!X249/100)</f>
        <v>NULL</v>
      </c>
      <c r="M249" t="str">
        <f>IF(ISBLANK(Sheet1!Y249)=TRUE,"NULL",Sheet1!Y249/100)</f>
        <v>NULL</v>
      </c>
      <c r="N249" t="str">
        <f>IF(ISBLANK(Sheet1!Z249)=TRUE,"NULL",Sheet1!Z249)</f>
        <v>NULL</v>
      </c>
      <c r="O249" t="str">
        <f t="shared" si="3"/>
        <v>"Null</v>
      </c>
    </row>
    <row r="250" spans="1:15" x14ac:dyDescent="0.35">
      <c r="A250" t="s">
        <v>1536</v>
      </c>
      <c r="B250" t="s">
        <v>1539</v>
      </c>
      <c r="C250" t="s">
        <v>1540</v>
      </c>
      <c r="D250" t="str">
        <f>IF(ISBLANK(Sheet1!P250)=TRUE,"NULL",Sheet1!P250)</f>
        <v>NULL</v>
      </c>
      <c r="E250" t="str">
        <f>IF(ISBLANK(Sheet1!Q250)=TRUE,"NULL",Sheet1!Q250/100)</f>
        <v>NULL</v>
      </c>
      <c r="F250" t="b">
        <f>IF(ISBLANK(Sheet1!R250)=TRUE,"NULL",Sheet1!R250)</f>
        <v>0</v>
      </c>
      <c r="G250" t="str">
        <f>IF(ISBLANK(Sheet1!S250)=TRUE,"NULL",Sheet1!S250)</f>
        <v>NULL</v>
      </c>
      <c r="H250" t="b">
        <f>IF(ISBLANK(Sheet1!T250)=TRUE,"NULL",Sheet1!T250)</f>
        <v>0</v>
      </c>
      <c r="I250" t="b">
        <f>IF(ISBLANK(Sheet1!U250)=TRUE,"NULL",Sheet1!U250)</f>
        <v>0</v>
      </c>
      <c r="J250" t="b">
        <f>IF(ISBLANK(Sheet1!V250)=TRUE,"NULL",Sheet1!V250)</f>
        <v>0</v>
      </c>
      <c r="K250" t="str">
        <f>IF(ISBLANK(Sheet1!W250)=TRUE,"NULL",Sheet1!W250/100)</f>
        <v>NULL</v>
      </c>
      <c r="L250" t="str">
        <f>IF(ISBLANK(Sheet1!X250)=TRUE,"NULL",Sheet1!X250/100)</f>
        <v>NULL</v>
      </c>
      <c r="M250" t="str">
        <f>IF(ISBLANK(Sheet1!Y250)=TRUE,"NULL",Sheet1!Y250/100)</f>
        <v>NULL</v>
      </c>
      <c r="N250">
        <f>IF(ISBLANK(Sheet1!Z250)=TRUE,"NULL",Sheet1!Z250)</f>
        <v>-1</v>
      </c>
      <c r="O250" t="str">
        <f t="shared" si="3"/>
        <v>"Null</v>
      </c>
    </row>
    <row r="251" spans="1:15" x14ac:dyDescent="0.35">
      <c r="A251" t="s">
        <v>1543</v>
      </c>
      <c r="B251" t="s">
        <v>1545</v>
      </c>
      <c r="C251" t="s">
        <v>1546</v>
      </c>
      <c r="D251" t="str">
        <f>IF(ISBLANK(Sheet1!P251)=TRUE,"NULL",Sheet1!P251)</f>
        <v>NULL</v>
      </c>
      <c r="E251">
        <f>IF(ISBLANK(Sheet1!Q251)=TRUE,"NULL",Sheet1!Q251/100)</f>
        <v>0.1</v>
      </c>
      <c r="F251" t="b">
        <f>IF(ISBLANK(Sheet1!R251)=TRUE,"NULL",Sheet1!R251)</f>
        <v>0</v>
      </c>
      <c r="G251">
        <f>IF(ISBLANK(Sheet1!S251)=TRUE,"NULL",Sheet1!S251)</f>
        <v>4.9509999999999996</v>
      </c>
      <c r="H251" t="b">
        <f>IF(ISBLANK(Sheet1!T251)=TRUE,"NULL",Sheet1!T251)</f>
        <v>1</v>
      </c>
      <c r="I251" t="b">
        <f>IF(ISBLANK(Sheet1!U251)=TRUE,"NULL",Sheet1!U251)</f>
        <v>0</v>
      </c>
      <c r="J251" t="b">
        <f>IF(ISBLANK(Sheet1!V251)=TRUE,"NULL",Sheet1!V251)</f>
        <v>1</v>
      </c>
      <c r="K251" t="str">
        <f>IF(ISBLANK(Sheet1!W251)=TRUE,"NULL",Sheet1!W251/100)</f>
        <v>NULL</v>
      </c>
      <c r="L251">
        <f>IF(ISBLANK(Sheet1!X251)=TRUE,"NULL",Sheet1!X251/100)</f>
        <v>0.16</v>
      </c>
      <c r="M251">
        <f>IF(ISBLANK(Sheet1!Y251)=TRUE,"NULL",Sheet1!Y251/100)</f>
        <v>0</v>
      </c>
      <c r="N251">
        <f>IF(ISBLANK(Sheet1!Z251)=TRUE,"NULL",Sheet1!Z251)</f>
        <v>3.3499414380000001</v>
      </c>
      <c r="O251">
        <f t="shared" si="3"/>
        <v>0.9</v>
      </c>
    </row>
    <row r="252" spans="1:15" x14ac:dyDescent="0.35">
      <c r="A252" t="s">
        <v>1549</v>
      </c>
      <c r="B252" t="s">
        <v>1551</v>
      </c>
      <c r="C252" t="s">
        <v>1552</v>
      </c>
      <c r="D252">
        <f>IF(ISBLANK(Sheet1!P252)=TRUE,"NULL",Sheet1!P252)</f>
        <v>5.7</v>
      </c>
      <c r="E252">
        <f>IF(ISBLANK(Sheet1!Q252)=TRUE,"NULL",Sheet1!Q252/100)</f>
        <v>0.54</v>
      </c>
      <c r="F252" t="b">
        <f>IF(ISBLANK(Sheet1!R252)=TRUE,"NULL",Sheet1!R252)</f>
        <v>0</v>
      </c>
      <c r="G252">
        <f>IF(ISBLANK(Sheet1!S252)=TRUE,"NULL",Sheet1!S252)</f>
        <v>0</v>
      </c>
      <c r="H252" t="b">
        <f>IF(ISBLANK(Sheet1!T252)=TRUE,"NULL",Sheet1!T252)</f>
        <v>0</v>
      </c>
      <c r="I252" t="b">
        <f>IF(ISBLANK(Sheet1!U252)=TRUE,"NULL",Sheet1!U252)</f>
        <v>0</v>
      </c>
      <c r="J252" t="b">
        <f>IF(ISBLANK(Sheet1!V252)=TRUE,"NULL",Sheet1!V252)</f>
        <v>0</v>
      </c>
      <c r="K252" t="str">
        <f>IF(ISBLANK(Sheet1!W252)=TRUE,"NULL",Sheet1!W252/100)</f>
        <v>NULL</v>
      </c>
      <c r="L252">
        <f>IF(ISBLANK(Sheet1!X252)=TRUE,"NULL",Sheet1!X252/100)</f>
        <v>0.37</v>
      </c>
      <c r="M252">
        <f>IF(ISBLANK(Sheet1!Y252)=TRUE,"NULL",Sheet1!Y252/100)</f>
        <v>0.19</v>
      </c>
      <c r="N252">
        <f>IF(ISBLANK(Sheet1!Z252)=TRUE,"NULL",Sheet1!Z252)</f>
        <v>1.8984279209999999</v>
      </c>
      <c r="O252">
        <f t="shared" si="3"/>
        <v>0.45999999999999996</v>
      </c>
    </row>
    <row r="253" spans="1:15" x14ac:dyDescent="0.35">
      <c r="A253" t="s">
        <v>1555</v>
      </c>
      <c r="B253" t="s">
        <v>1557</v>
      </c>
      <c r="C253" t="s">
        <v>1558</v>
      </c>
      <c r="D253">
        <f>IF(ISBLANK(Sheet1!P253)=TRUE,"NULL",Sheet1!P253)</f>
        <v>5.52</v>
      </c>
      <c r="E253">
        <f>IF(ISBLANK(Sheet1!Q253)=TRUE,"NULL",Sheet1!Q253/100)</f>
        <v>0.27</v>
      </c>
      <c r="F253" t="b">
        <f>IF(ISBLANK(Sheet1!R253)=TRUE,"NULL",Sheet1!R253)</f>
        <v>0</v>
      </c>
      <c r="G253">
        <f>IF(ISBLANK(Sheet1!S253)=TRUE,"NULL",Sheet1!S253)</f>
        <v>0</v>
      </c>
      <c r="H253" t="b">
        <f>IF(ISBLANK(Sheet1!T253)=TRUE,"NULL",Sheet1!T253)</f>
        <v>0</v>
      </c>
      <c r="I253" t="b">
        <f>IF(ISBLANK(Sheet1!U253)=TRUE,"NULL",Sheet1!U253)</f>
        <v>0</v>
      </c>
      <c r="J253" t="b">
        <f>IF(ISBLANK(Sheet1!V253)=TRUE,"NULL",Sheet1!V253)</f>
        <v>0</v>
      </c>
      <c r="K253" t="str">
        <f>IF(ISBLANK(Sheet1!W253)=TRUE,"NULL",Sheet1!W253/100)</f>
        <v>NULL</v>
      </c>
      <c r="L253">
        <f>IF(ISBLANK(Sheet1!X253)=TRUE,"NULL",Sheet1!X253/100)</f>
        <v>0.24</v>
      </c>
      <c r="M253">
        <f>IF(ISBLANK(Sheet1!Y253)=TRUE,"NULL",Sheet1!Y253/100)</f>
        <v>0.59</v>
      </c>
      <c r="N253">
        <f>IF(ISBLANK(Sheet1!Z253)=TRUE,"NULL",Sheet1!Z253)</f>
        <v>2.300342831</v>
      </c>
      <c r="O253">
        <f t="shared" si="3"/>
        <v>0.73</v>
      </c>
    </row>
  </sheetData>
  <autoFilter ref="A1:N253" xr:uid="{90687F9B-5332-4C8D-A657-AD44881979F8}"/>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F6CEED-5278-46DF-ADFB-D49DE56D3A81}">
  <dimension ref="A1:AF253"/>
  <sheetViews>
    <sheetView topLeftCell="A219" zoomScale="101" zoomScaleNormal="130" workbookViewId="0">
      <pane xSplit="1" topLeftCell="B1" activePane="topRight" state="frozen"/>
      <selection pane="topRight" activeCell="Z1" sqref="A1:Z253"/>
    </sheetView>
  </sheetViews>
  <sheetFormatPr defaultColWidth="8.81640625" defaultRowHeight="14.5" x14ac:dyDescent="0.35"/>
  <cols>
    <col min="1" max="1" width="23.453125" customWidth="1"/>
    <col min="7" max="8" width="8.453125" customWidth="1"/>
    <col min="9" max="9" width="11.81640625" customWidth="1"/>
    <col min="10" max="10" width="8.453125" customWidth="1"/>
    <col min="20" max="20" width="10.453125" bestFit="1" customWidth="1"/>
    <col min="24" max="24" width="12.453125" customWidth="1"/>
  </cols>
  <sheetData>
    <row r="1" spans="1:32" x14ac:dyDescent="0.35">
      <c r="A1" s="2" t="s">
        <v>0</v>
      </c>
      <c r="B1" s="2" t="s">
        <v>10</v>
      </c>
      <c r="C1" s="2" t="s">
        <v>11</v>
      </c>
      <c r="D1" s="2" t="s">
        <v>15</v>
      </c>
      <c r="E1" s="2" t="s">
        <v>16</v>
      </c>
      <c r="F1" s="2" t="s">
        <v>1564</v>
      </c>
      <c r="G1" s="2" t="s">
        <v>18</v>
      </c>
      <c r="H1" s="2" t="s">
        <v>19</v>
      </c>
      <c r="I1" s="2" t="s">
        <v>1565</v>
      </c>
      <c r="J1" s="2" t="s">
        <v>21</v>
      </c>
      <c r="K1" s="2" t="s">
        <v>22</v>
      </c>
      <c r="L1" s="2" t="s">
        <v>23</v>
      </c>
      <c r="M1" s="2" t="s">
        <v>24</v>
      </c>
      <c r="N1" s="2" t="s">
        <v>25</v>
      </c>
      <c r="O1" s="2" t="s">
        <v>1566</v>
      </c>
      <c r="P1" s="2" t="s">
        <v>1567</v>
      </c>
      <c r="Q1" s="2" t="s">
        <v>1568</v>
      </c>
      <c r="R1" s="2" t="s">
        <v>1569</v>
      </c>
      <c r="S1" s="2" t="s">
        <v>1570</v>
      </c>
      <c r="T1" s="2" t="s">
        <v>1571</v>
      </c>
      <c r="U1" s="2" t="s">
        <v>1572</v>
      </c>
      <c r="V1" s="2" t="s">
        <v>1573</v>
      </c>
      <c r="W1" s="2" t="s">
        <v>1574</v>
      </c>
      <c r="X1" s="2" t="s">
        <v>1575</v>
      </c>
      <c r="Y1" s="2" t="s">
        <v>1576</v>
      </c>
      <c r="Z1" s="2" t="s">
        <v>1577</v>
      </c>
    </row>
    <row r="2" spans="1:32" x14ac:dyDescent="0.35">
      <c r="A2" t="s">
        <v>26</v>
      </c>
      <c r="B2" t="s">
        <v>31</v>
      </c>
      <c r="C2" t="s">
        <v>32</v>
      </c>
      <c r="D2">
        <f>IF(Data!D2="Null",((WeightsAndValues!$P$17-WeightsAndValues!$H$17)/(WeightsAndValues!$K$17-WeightsAndValues!$H$17))*WeightsAndValues!$E$17,((Data!D2-WeightsAndValues!$H$17)/(WeightsAndValues!$K$17-WeightsAndValues!$H$17))*WeightsAndValues!$E$17)</f>
        <v>9.8090571138898297E-2</v>
      </c>
      <c r="E2">
        <f>IF(Data!E2="Null",((WeightsAndValues!$K$13-WeightsAndValues!$P$13)/(WeightsAndValues!$K$13-WeightsAndValues!$H$13))*WeightsAndValues!$E$13,((WeightsAndValues!$K$13-Data!E2))/(WeightsAndValues!$K$13-WeightsAndValues!$H$13)*WeightsAndValues!$E$13)</f>
        <v>0.16512955643390428</v>
      </c>
      <c r="F2">
        <f>IF(Data!F2=TRUE,WeightsAndValues!$I$3,WeightsAndValues!$H$3*WeightsAndValues!$E$3)</f>
        <v>0.18181818181818182</v>
      </c>
      <c r="G2">
        <f>IF(Data!G2="Null",((WeightsAndValues!$P$16-WeightsAndValues!$H$16)/(WeightsAndValues!$K$16-WeightsAndValues!$H$16))*WeightsAndValues!$E$16,((Data!G2-WeightsAndValues!$H$16)/(WeightsAndValues!$K$16-WeightsAndValues!$H$16))*WeightsAndValues!$E$16)</f>
        <v>0.19847006843095785</v>
      </c>
      <c r="H2" t="b">
        <f>Data!H2</f>
        <v>1</v>
      </c>
      <c r="I2">
        <f>IF(Data!I2=TRUE,WeightsAndValues!$I$4,WeightsAndValues!$H$4*WeightsAndValues!$E$4)</f>
        <v>0.18181818181818182</v>
      </c>
      <c r="J2" t="b">
        <f>Data!J2</f>
        <v>0</v>
      </c>
      <c r="K2">
        <f>IF(Data!K2="Null",((WeightsAndValues!$P$11-WeightsAndValues!$H$11)/(WeightsAndValues!$K$11-WeightsAndValues!$H$11))*WeightsAndValues!$E$11,((Data!K2-WeightsAndValues!$H$11)/(WeightsAndValues!$K$11-WeightsAndValues!$H$11))*WeightsAndValues!$E$11)</f>
        <v>0.1165252525252525</v>
      </c>
      <c r="L2">
        <f>IF(Data!L2="Null",((WeightsAndValues!$K$12-WeightsAndValues!$P$12)/(WeightsAndValues!$K$12-WeightsAndValues!$H$12))*WeightsAndValues!$E$12,((WeightsAndValues!$K$12-Data!L2))/(WeightsAndValues!$K$12-WeightsAndValues!$H$12)*WeightsAndValues!$E$12)</f>
        <v>0.16110471806674337</v>
      </c>
      <c r="M2">
        <f>IF(Data!M2="Null",((WeightsAndValues!$K$14-WeightsAndValues!$P$14)/(WeightsAndValues!$K$14-WeightsAndValues!$H$14))*WeightsAndValues!$E$14,((WeightsAndValues!$K$14-Data!M2))/(WeightsAndValues!$K$14-WeightsAndValues!$H$14)*WeightsAndValues!$E$14)</f>
        <v>7.3563218390804597E-2</v>
      </c>
      <c r="N2">
        <f>IF(Data!N2="Null",((WeightsAndValues!$P$15-WeightsAndValues!$H$15)/(WeightsAndValues!$K$15-WeightsAndValues!$H$15))*WeightsAndValues!$E$15,((Data!N2-WeightsAndValues!$H$15)/(WeightsAndValues!$K$15-WeightsAndValues!$H$15))*WeightsAndValues!$E$15)</f>
        <v>0.17391304347826089</v>
      </c>
      <c r="O2">
        <f>IF(Data!F2=TRUE,WeightsAndValues!$I$5,WeightsAndValues!$H$5*WeightsAndValues!$E$5)</f>
        <v>0.21739130434782614</v>
      </c>
      <c r="P2">
        <f>IF(Data!I2=TRUE,WeightsAndValues!$I$6,WeightsAndValues!$H$6*WeightsAndValues!$E$6)</f>
        <v>0.21739130434782614</v>
      </c>
      <c r="Q2">
        <f>D2+F2+I2+K2+L2+M2</f>
        <v>0.81292012375806233</v>
      </c>
      <c r="R2">
        <f t="shared" ref="R2:R65" si="0">E2+G2+N2+O2+P2</f>
        <v>0.97229527703877539</v>
      </c>
      <c r="S2">
        <f t="shared" ref="S2:S65" si="1">Q2+R2</f>
        <v>1.7852154007968377</v>
      </c>
      <c r="T2">
        <f t="shared" ref="T2:T65" si="2">IF(OR(H2=TRUE,J2=TRUE),1,0)</f>
        <v>1</v>
      </c>
      <c r="U2" t="str" cm="1">
        <f t="array" ref="U2">_xlfn.IFS(Q2&lt;Thresholds!$D$3,"Low",Q2&lt;Thresholds!$E$3,"medium",Q2&gt;=Thresholds!$E$3,"High")</f>
        <v>High</v>
      </c>
      <c r="V2" t="str" cm="1">
        <f t="array" ref="V2">_xlfn.IFS(R2&lt;Thresholds!$D$4,"Low",R2&lt;Thresholds!$E$4,"medium",R2&gt;=Thresholds!$E$4,"High")</f>
        <v>High</v>
      </c>
      <c r="W2" t="str">
        <f t="shared" ref="W2:W65" si="3">IF(T2=1,"Very High",IF(OR(U2="High",V2="High"),"High",IF(OR(U2="Medium",V2="Medium"),"Medium","Low")))</f>
        <v>Very High</v>
      </c>
      <c r="X2" t="str">
        <f>W2</f>
        <v>Very High</v>
      </c>
      <c r="Y2" t="str">
        <f>X2</f>
        <v>Very High</v>
      </c>
      <c r="Z2">
        <f>IF(X2&lt;&gt;Y2,1,0)</f>
        <v>0</v>
      </c>
      <c r="AC2" t="s">
        <v>1578</v>
      </c>
      <c r="AD2" t="s">
        <v>1579</v>
      </c>
      <c r="AE2" t="s">
        <v>1580</v>
      </c>
      <c r="AF2" t="s">
        <v>1581</v>
      </c>
    </row>
    <row r="3" spans="1:32" x14ac:dyDescent="0.35">
      <c r="A3" t="s">
        <v>35</v>
      </c>
      <c r="B3" t="s">
        <v>39</v>
      </c>
      <c r="C3" t="s">
        <v>40</v>
      </c>
      <c r="D3">
        <f>IF(Data!D3="Null",((WeightsAndValues!$P$17-WeightsAndValues!$H$17)/(WeightsAndValues!$K$17-WeightsAndValues!$H$17))*WeightsAndValues!$E$17,((Data!D3-WeightsAndValues!$H$17)/(WeightsAndValues!$K$17-WeightsAndValues!$H$17))*WeightsAndValues!$E$17)</f>
        <v>9.8090571138898297E-2</v>
      </c>
      <c r="E3">
        <f>IF(Data!E3="Null",((WeightsAndValues!$K$13-WeightsAndValues!$P$13)/(WeightsAndValues!$K$13-WeightsAndValues!$H$13))*WeightsAndValues!$E$13,((WeightsAndValues!$K$13-Data!E3))/(WeightsAndValues!$K$13-WeightsAndValues!$H$13)*WeightsAndValues!$E$13)</f>
        <v>0.1264822134387352</v>
      </c>
      <c r="F3">
        <f>IF(Data!F3=TRUE,WeightsAndValues!$I$3,WeightsAndValues!$H$3*WeightsAndValues!$E$3)</f>
        <v>0.18181818181818182</v>
      </c>
      <c r="G3">
        <f>IF(Data!G3="Null",((WeightsAndValues!$P$16-WeightsAndValues!$H$16)/(WeightsAndValues!$K$16-WeightsAndValues!$H$16))*WeightsAndValues!$E$16,((Data!G3-WeightsAndValues!$H$16)/(WeightsAndValues!$K$16-WeightsAndValues!$H$16))*WeightsAndValues!$E$16)</f>
        <v>6.0574586700349528E-2</v>
      </c>
      <c r="H3" t="b">
        <f>Data!H3</f>
        <v>0</v>
      </c>
      <c r="I3">
        <f>IF(Data!I3=TRUE,WeightsAndValues!$I$4,WeightsAndValues!$H$4*WeightsAndValues!$E$4)</f>
        <v>0.18181818181818182</v>
      </c>
      <c r="J3" t="b">
        <f>Data!J3</f>
        <v>0</v>
      </c>
      <c r="K3">
        <f>IF(Data!K3="Null",((WeightsAndValues!$P$11-WeightsAndValues!$H$11)/(WeightsAndValues!$K$11-WeightsAndValues!$H$11))*WeightsAndValues!$E$11,((Data!K3-WeightsAndValues!$H$11)/(WeightsAndValues!$K$11-WeightsAndValues!$H$11))*WeightsAndValues!$E$11)</f>
        <v>0.1165252525252525</v>
      </c>
      <c r="L3">
        <f>IF(Data!L3="Null",((WeightsAndValues!$K$12-WeightsAndValues!$P$12)/(WeightsAndValues!$K$12-WeightsAndValues!$H$12))*WeightsAndValues!$E$12,((WeightsAndValues!$K$12-Data!L3))/(WeightsAndValues!$K$12-WeightsAndValues!$H$12)*WeightsAndValues!$E$12)</f>
        <v>0.14269275028768699</v>
      </c>
      <c r="M3">
        <f>IF(Data!M3="Null",((WeightsAndValues!$K$14-WeightsAndValues!$P$14)/(WeightsAndValues!$K$14-WeightsAndValues!$H$14))*WeightsAndValues!$E$14,((WeightsAndValues!$K$14-Data!M3))/(WeightsAndValues!$K$14-WeightsAndValues!$H$14)*WeightsAndValues!$E$14)</f>
        <v>9.3625914315569492E-2</v>
      </c>
      <c r="N3">
        <f>IF(Data!N3="Null",((WeightsAndValues!$P$15-WeightsAndValues!$H$15)/(WeightsAndValues!$K$15-WeightsAndValues!$H$15))*WeightsAndValues!$E$15,((Data!N3-WeightsAndValues!$H$15)/(WeightsAndValues!$K$15-WeightsAndValues!$H$15))*WeightsAndValues!$E$15)</f>
        <v>0.12782615467771838</v>
      </c>
      <c r="O3">
        <f>IF(Data!F3=TRUE,WeightsAndValues!$I$5,WeightsAndValues!$H$5*WeightsAndValues!$E$5)</f>
        <v>0.21739130434782614</v>
      </c>
      <c r="P3">
        <f>IF(Data!I3=TRUE,WeightsAndValues!$I$6,WeightsAndValues!$H$6*WeightsAndValues!$E$6)</f>
        <v>0.21739130434782614</v>
      </c>
      <c r="Q3">
        <f t="shared" ref="Q3:Q65" si="4">D3+F3+I3+K3+L3+M3</f>
        <v>0.81457085190377088</v>
      </c>
      <c r="R3">
        <f t="shared" si="0"/>
        <v>0.74966556351245539</v>
      </c>
      <c r="S3">
        <f t="shared" si="1"/>
        <v>1.5642364154162263</v>
      </c>
      <c r="T3">
        <f t="shared" si="2"/>
        <v>0</v>
      </c>
      <c r="U3" t="str" cm="1">
        <f t="array" ref="U3">_xlfn.IFS(Q3&lt;Thresholds!$D$3,"Low",Q3&lt;Thresholds!$E$3,"medium",Q3&gt;=Thresholds!$E$3,"High")</f>
        <v>High</v>
      </c>
      <c r="V3" t="str" cm="1">
        <f t="array" ref="V3">_xlfn.IFS(R3&lt;Thresholds!$D$4,"Low",R3&lt;Thresholds!$E$4,"medium",R3&gt;=Thresholds!$E$4,"High")</f>
        <v>High</v>
      </c>
      <c r="W3" t="str">
        <f t="shared" si="3"/>
        <v>High</v>
      </c>
      <c r="X3" t="str">
        <f t="shared" ref="X3:X66" si="5">W3</f>
        <v>High</v>
      </c>
      <c r="Y3" t="s">
        <v>1582</v>
      </c>
      <c r="Z3">
        <v>1</v>
      </c>
      <c r="AB3" t="s">
        <v>885</v>
      </c>
      <c r="AC3">
        <f>COUNTIFS($U:$U,AC2)</f>
        <v>16</v>
      </c>
      <c r="AD3">
        <f t="shared" ref="AD3:AE3" si="6">COUNTIFS($U:$U,AD2)</f>
        <v>25</v>
      </c>
      <c r="AE3">
        <f t="shared" si="6"/>
        <v>211</v>
      </c>
    </row>
    <row r="4" spans="1:32" x14ac:dyDescent="0.35">
      <c r="A4" t="s">
        <v>43</v>
      </c>
      <c r="B4" t="s">
        <v>46</v>
      </c>
      <c r="C4" t="s">
        <v>47</v>
      </c>
      <c r="D4">
        <f>IF(Data!D4="Null",((WeightsAndValues!$P$17-WeightsAndValues!$H$17)/(WeightsAndValues!$K$17-WeightsAndValues!$H$17))*WeightsAndValues!$E$17,((Data!D4-WeightsAndValues!$H$17)/(WeightsAndValues!$K$17-WeightsAndValues!$H$17))*WeightsAndValues!$E$17)</f>
        <v>5.7181480229807367E-2</v>
      </c>
      <c r="E4">
        <f>IF(Data!E4="Null",((WeightsAndValues!$K$13-WeightsAndValues!$P$13)/(WeightsAndValues!$K$13-WeightsAndValues!$H$13))*WeightsAndValues!$E$13,((WeightsAndValues!$K$13-Data!E4))/(WeightsAndValues!$K$13-WeightsAndValues!$H$13)*WeightsAndValues!$E$13)</f>
        <v>5.6214317083882304E-2</v>
      </c>
      <c r="F4">
        <f>IF(Data!F4=TRUE,WeightsAndValues!$I$3,WeightsAndValues!$H$3*WeightsAndValues!$E$3)</f>
        <v>0.18181818181818182</v>
      </c>
      <c r="G4">
        <f>IF(Data!G4="Null",((WeightsAndValues!$P$16-WeightsAndValues!$H$16)/(WeightsAndValues!$K$16-WeightsAndValues!$H$16))*WeightsAndValues!$E$16,((Data!G4-WeightsAndValues!$H$16)/(WeightsAndValues!$K$16-WeightsAndValues!$H$16))*WeightsAndValues!$E$16)</f>
        <v>0</v>
      </c>
      <c r="H4" t="b">
        <f>Data!H4</f>
        <v>0</v>
      </c>
      <c r="I4">
        <f>IF(Data!I4=TRUE,WeightsAndValues!$I$4,WeightsAndValues!$H$4*WeightsAndValues!$E$4)</f>
        <v>0.18181818181818182</v>
      </c>
      <c r="J4" t="b">
        <f>Data!J4</f>
        <v>0</v>
      </c>
      <c r="K4">
        <f>IF(Data!K4="Null",((WeightsAndValues!$P$11-WeightsAndValues!$H$11)/(WeightsAndValues!$K$11-WeightsAndValues!$H$11))*WeightsAndValues!$E$11,((Data!K4-WeightsAndValues!$H$11)/(WeightsAndValues!$K$11-WeightsAndValues!$H$11))*WeightsAndValues!$E$11)</f>
        <v>6.0040404040404033E-2</v>
      </c>
      <c r="L4">
        <f>IF(Data!L4="Null",((WeightsAndValues!$K$12-WeightsAndValues!$P$12)/(WeightsAndValues!$K$12-WeightsAndValues!$H$12))*WeightsAndValues!$E$12,((WeightsAndValues!$K$12-Data!L4))/(WeightsAndValues!$K$12-WeightsAndValues!$H$12)*WeightsAndValues!$E$12)</f>
        <v>0.12197928653624857</v>
      </c>
      <c r="M4">
        <f>IF(Data!M4="Null",((WeightsAndValues!$K$14-WeightsAndValues!$P$14)/(WeightsAndValues!$K$14-WeightsAndValues!$H$14))*WeightsAndValues!$E$14,((WeightsAndValues!$K$14-Data!M4))/(WeightsAndValues!$K$14-WeightsAndValues!$H$14)*WeightsAndValues!$E$14)</f>
        <v>5.8516196447230918E-2</v>
      </c>
      <c r="N4">
        <f>IF(Data!N4="Null",((WeightsAndValues!$P$15-WeightsAndValues!$H$15)/(WeightsAndValues!$K$15-WeightsAndValues!$H$15))*WeightsAndValues!$E$15,((Data!N4-WeightsAndValues!$H$15)/(WeightsAndValues!$K$15-WeightsAndValues!$H$15))*WeightsAndValues!$E$15)</f>
        <v>0.10730784657096233</v>
      </c>
      <c r="O4">
        <f>IF(Data!F4=TRUE,WeightsAndValues!$I$5,WeightsAndValues!$H$5*WeightsAndValues!$E$5)</f>
        <v>0.21739130434782614</v>
      </c>
      <c r="P4">
        <f>IF(Data!I4=TRUE,WeightsAndValues!$I$6,WeightsAndValues!$H$6*WeightsAndValues!$E$6)</f>
        <v>0.21739130434782614</v>
      </c>
      <c r="Q4">
        <f t="shared" si="4"/>
        <v>0.66135373089005456</v>
      </c>
      <c r="R4">
        <f t="shared" si="0"/>
        <v>0.59830477235049695</v>
      </c>
      <c r="S4">
        <f t="shared" si="1"/>
        <v>1.2596585032405514</v>
      </c>
      <c r="T4">
        <f t="shared" si="2"/>
        <v>0</v>
      </c>
      <c r="U4" t="str" cm="1">
        <f t="array" ref="U4">_xlfn.IFS(Q4&lt;Thresholds!$D$3,"Low",Q4&lt;Thresholds!$E$3,"medium",Q4&gt;=Thresholds!$E$3,"High")</f>
        <v>High</v>
      </c>
      <c r="V4" t="str" cm="1">
        <f t="array" ref="V4">_xlfn.IFS(R4&lt;Thresholds!$D$4,"Low",R4&lt;Thresholds!$E$4,"medium",R4&gt;=Thresholds!$E$4,"High")</f>
        <v>High</v>
      </c>
      <c r="W4" t="str">
        <f t="shared" si="3"/>
        <v>High</v>
      </c>
      <c r="X4" t="str">
        <f t="shared" si="5"/>
        <v>High</v>
      </c>
      <c r="Y4" t="str">
        <f t="shared" ref="Y4:Y35" si="7">X4</f>
        <v>High</v>
      </c>
      <c r="Z4">
        <f t="shared" ref="Z4:Z35" si="8">IF(X4&lt;&gt;Y4,1,0)</f>
        <v>0</v>
      </c>
      <c r="AB4" t="s">
        <v>538</v>
      </c>
      <c r="AC4">
        <f>COUNTIFS($V:$V,AC2)</f>
        <v>35</v>
      </c>
      <c r="AD4">
        <f>COUNTIFS($V:$V,AD2)</f>
        <v>20</v>
      </c>
      <c r="AE4">
        <f>COUNTIFS($V:$V,AE2)</f>
        <v>197</v>
      </c>
    </row>
    <row r="5" spans="1:32" x14ac:dyDescent="0.35">
      <c r="A5" t="s">
        <v>50</v>
      </c>
      <c r="B5" t="s">
        <v>53</v>
      </c>
      <c r="C5" t="s">
        <v>54</v>
      </c>
      <c r="D5">
        <f>IF(Data!D5="Null",((WeightsAndValues!$P$17-WeightsAndValues!$H$17)/(WeightsAndValues!$K$17-WeightsAndValues!$H$17))*WeightsAndValues!$E$17,((Data!D5-WeightsAndValues!$H$17)/(WeightsAndValues!$K$17-WeightsAndValues!$H$17))*WeightsAndValues!$E$17)</f>
        <v>0.1323082122338628</v>
      </c>
      <c r="E5">
        <f>IF(Data!E5="Null",((WeightsAndValues!$K$13-WeightsAndValues!$P$13)/(WeightsAndValues!$K$13-WeightsAndValues!$H$13))*WeightsAndValues!$E$13,((WeightsAndValues!$K$13-Data!E5))/(WeightsAndValues!$K$13-WeightsAndValues!$H$13)*WeightsAndValues!$E$13)</f>
        <v>0.1194554238032499</v>
      </c>
      <c r="F5">
        <f>IF(Data!F5=TRUE,WeightsAndValues!$I$3,WeightsAndValues!$H$3*WeightsAndValues!$E$3)</f>
        <v>0.18181818181818182</v>
      </c>
      <c r="G5">
        <f>IF(Data!G5="Null",((WeightsAndValues!$P$16-WeightsAndValues!$H$16)/(WeightsAndValues!$K$16-WeightsAndValues!$H$16))*WeightsAndValues!$E$16,((Data!G5-WeightsAndValues!$H$16)/(WeightsAndValues!$K$16-WeightsAndValues!$H$16))*WeightsAndValues!$E$16)</f>
        <v>5.5723800682787775E-2</v>
      </c>
      <c r="H5" t="b">
        <f>Data!H5</f>
        <v>0</v>
      </c>
      <c r="I5">
        <f>IF(Data!I5=TRUE,WeightsAndValues!$I$4,WeightsAndValues!$H$4*WeightsAndValues!$E$4)</f>
        <v>0.18181818181818182</v>
      </c>
      <c r="J5" t="b">
        <f>Data!J5</f>
        <v>0</v>
      </c>
      <c r="K5">
        <f>IF(Data!K5="Null",((WeightsAndValues!$P$11-WeightsAndValues!$H$11)/(WeightsAndValues!$K$11-WeightsAndValues!$H$11))*WeightsAndValues!$E$11,((Data!K5-WeightsAndValues!$H$11)/(WeightsAndValues!$K$11-WeightsAndValues!$H$11))*WeightsAndValues!$E$11)</f>
        <v>0.13963636363636367</v>
      </c>
      <c r="L5">
        <f>IF(Data!L5="Null",((WeightsAndValues!$K$12-WeightsAndValues!$P$12)/(WeightsAndValues!$K$12-WeightsAndValues!$H$12))*WeightsAndValues!$E$12,((WeightsAndValues!$K$12-Data!L5))/(WeightsAndValues!$K$12-WeightsAndValues!$H$12)*WeightsAndValues!$E$12)</f>
        <v>0.12428078250863062</v>
      </c>
      <c r="M5">
        <f>IF(Data!M5="Null",((WeightsAndValues!$K$14-WeightsAndValues!$P$14)/(WeightsAndValues!$K$14-WeightsAndValues!$H$14))*WeightsAndValues!$E$14,((WeightsAndValues!$K$14-Data!M5))/(WeightsAndValues!$K$14-WeightsAndValues!$H$14)*WeightsAndValues!$E$14)</f>
        <v>0.14043887147335421</v>
      </c>
      <c r="N5">
        <f>IF(Data!N5="Null",((WeightsAndValues!$P$15-WeightsAndValues!$H$15)/(WeightsAndValues!$K$15-WeightsAndValues!$H$15))*WeightsAndValues!$E$15,((Data!N5-WeightsAndValues!$H$15)/(WeightsAndValues!$K$15-WeightsAndValues!$H$15))*WeightsAndValues!$E$15)</f>
        <v>0.12094764689307751</v>
      </c>
      <c r="O5">
        <f>IF(Data!F5=TRUE,WeightsAndValues!$I$5,WeightsAndValues!$H$5*WeightsAndValues!$E$5)</f>
        <v>0.21739130434782614</v>
      </c>
      <c r="P5">
        <f>IF(Data!I5=TRUE,WeightsAndValues!$I$6,WeightsAndValues!$H$6*WeightsAndValues!$E$6)</f>
        <v>0.21739130434782614</v>
      </c>
      <c r="Q5">
        <f t="shared" si="4"/>
        <v>0.90030059348857494</v>
      </c>
      <c r="R5">
        <f t="shared" si="0"/>
        <v>0.73090948007476753</v>
      </c>
      <c r="S5">
        <f t="shared" si="1"/>
        <v>1.6312100735633424</v>
      </c>
      <c r="T5">
        <f t="shared" si="2"/>
        <v>0</v>
      </c>
      <c r="U5" t="str" cm="1">
        <f t="array" ref="U5">_xlfn.IFS(Q5&lt;Thresholds!$D$3,"Low",Q5&lt;Thresholds!$E$3,"medium",Q5&gt;=Thresholds!$E$3,"High")</f>
        <v>High</v>
      </c>
      <c r="V5" t="str" cm="1">
        <f t="array" ref="V5">_xlfn.IFS(R5&lt;Thresholds!$D$4,"Low",R5&lt;Thresholds!$E$4,"medium",R5&gt;=Thresholds!$E$4,"High")</f>
        <v>High</v>
      </c>
      <c r="W5" t="str">
        <f t="shared" si="3"/>
        <v>High</v>
      </c>
      <c r="X5" t="str">
        <f t="shared" si="5"/>
        <v>High</v>
      </c>
      <c r="Y5" t="str">
        <f t="shared" si="7"/>
        <v>High</v>
      </c>
      <c r="Z5">
        <f t="shared" si="8"/>
        <v>0</v>
      </c>
      <c r="AB5" t="s">
        <v>1583</v>
      </c>
      <c r="AC5">
        <f>COUNTIFS($Y:$Y,AC2)</f>
        <v>16</v>
      </c>
      <c r="AD5">
        <f t="shared" ref="AD5:AE5" si="9">COUNTIFS($Y:$Y,AD2)</f>
        <v>24</v>
      </c>
      <c r="AE5">
        <f t="shared" si="9"/>
        <v>180</v>
      </c>
      <c r="AF5">
        <f>COUNTIFS($Y:$Y,AF2)</f>
        <v>32</v>
      </c>
    </row>
    <row r="6" spans="1:32" x14ac:dyDescent="0.35">
      <c r="A6" t="s">
        <v>57</v>
      </c>
      <c r="B6" t="s">
        <v>60</v>
      </c>
      <c r="C6" t="s">
        <v>61</v>
      </c>
      <c r="D6">
        <f>IF(Data!D6="Null",((WeightsAndValues!$P$17-WeightsAndValues!$H$17)/(WeightsAndValues!$K$17-WeightsAndValues!$H$17))*WeightsAndValues!$E$17,((Data!D6-WeightsAndValues!$H$17)/(WeightsAndValues!$K$17-WeightsAndValues!$H$17))*WeightsAndValues!$E$17)</f>
        <v>9.8090571138898297E-2</v>
      </c>
      <c r="E6">
        <f>IF(Data!E6="Null",((WeightsAndValues!$K$13-WeightsAndValues!$P$13)/(WeightsAndValues!$K$13-WeightsAndValues!$H$13))*WeightsAndValues!$E$13,((WeightsAndValues!$K$13-Data!E6))/(WeightsAndValues!$K$13-WeightsAndValues!$H$13)*WeightsAndValues!$E$13)</f>
        <v>0.1264822134387352</v>
      </c>
      <c r="F6">
        <f>IF(Data!F6=TRUE,WeightsAndValues!$I$3,WeightsAndValues!$H$3*WeightsAndValues!$E$3)</f>
        <v>0.18181818181818182</v>
      </c>
      <c r="G6">
        <f>IF(Data!G6="Null",((WeightsAndValues!$P$16-WeightsAndValues!$H$16)/(WeightsAndValues!$K$16-WeightsAndValues!$H$16))*WeightsAndValues!$E$16,((Data!G6-WeightsAndValues!$H$16)/(WeightsAndValues!$K$16-WeightsAndValues!$H$16))*WeightsAndValues!$E$16)</f>
        <v>6.0574586700349528E-2</v>
      </c>
      <c r="H6" t="b">
        <f>Data!H6</f>
        <v>0</v>
      </c>
      <c r="I6">
        <f>IF(Data!I6=TRUE,WeightsAndValues!$I$4,WeightsAndValues!$H$4*WeightsAndValues!$E$4)</f>
        <v>0.18181818181818182</v>
      </c>
      <c r="J6" t="b">
        <f>Data!J6</f>
        <v>0</v>
      </c>
      <c r="K6">
        <f>IF(Data!K6="Null",((WeightsAndValues!$P$11-WeightsAndValues!$H$11)/(WeightsAndValues!$K$11-WeightsAndValues!$H$11))*WeightsAndValues!$E$11,((Data!K6-WeightsAndValues!$H$11)/(WeightsAndValues!$K$11-WeightsAndValues!$H$11))*WeightsAndValues!$E$11)</f>
        <v>0.10804040404040403</v>
      </c>
      <c r="L6">
        <f>IF(Data!L6="Null",((WeightsAndValues!$K$12-WeightsAndValues!$P$12)/(WeightsAndValues!$K$12-WeightsAndValues!$H$12))*WeightsAndValues!$E$12,((WeightsAndValues!$K$12-Data!L6))/(WeightsAndValues!$K$12-WeightsAndValues!$H$12)*WeightsAndValues!$E$12)</f>
        <v>0.14269275028768699</v>
      </c>
      <c r="M6">
        <f>IF(Data!M6="Null",((WeightsAndValues!$K$14-WeightsAndValues!$P$14)/(WeightsAndValues!$K$14-WeightsAndValues!$H$14))*WeightsAndValues!$E$14,((WeightsAndValues!$K$14-Data!M6))/(WeightsAndValues!$K$14-WeightsAndValues!$H$14)*WeightsAndValues!$E$14)</f>
        <v>9.3625914315569492E-2</v>
      </c>
      <c r="N6">
        <f>IF(Data!N6="Null",((WeightsAndValues!$P$15-WeightsAndValues!$H$15)/(WeightsAndValues!$K$15-WeightsAndValues!$H$15))*WeightsAndValues!$E$15,((Data!N6-WeightsAndValues!$H$15)/(WeightsAndValues!$K$15-WeightsAndValues!$H$15))*WeightsAndValues!$E$15)</f>
        <v>0.12782615467771838</v>
      </c>
      <c r="O6">
        <f>IF(Data!F6=TRUE,WeightsAndValues!$I$5,WeightsAndValues!$H$5*WeightsAndValues!$E$5)</f>
        <v>0.21739130434782614</v>
      </c>
      <c r="P6">
        <f>IF(Data!I6=TRUE,WeightsAndValues!$I$6,WeightsAndValues!$H$6*WeightsAndValues!$E$6)</f>
        <v>0.21739130434782614</v>
      </c>
      <c r="Q6">
        <f t="shared" si="4"/>
        <v>0.80608600341892256</v>
      </c>
      <c r="R6">
        <f t="shared" si="0"/>
        <v>0.74966556351245539</v>
      </c>
      <c r="S6">
        <f t="shared" si="1"/>
        <v>1.5557515669313779</v>
      </c>
      <c r="T6">
        <f t="shared" si="2"/>
        <v>0</v>
      </c>
      <c r="U6" t="str" cm="1">
        <f t="array" ref="U6">_xlfn.IFS(Q6&lt;Thresholds!$D$3,"Low",Q6&lt;Thresholds!$E$3,"medium",Q6&gt;=Thresholds!$E$3,"High")</f>
        <v>High</v>
      </c>
      <c r="V6" t="str" cm="1">
        <f t="array" ref="V6">_xlfn.IFS(R6&lt;Thresholds!$D$4,"Low",R6&lt;Thresholds!$E$4,"medium",R6&gt;=Thresholds!$E$4,"High")</f>
        <v>High</v>
      </c>
      <c r="W6" t="str">
        <f t="shared" si="3"/>
        <v>High</v>
      </c>
      <c r="X6" t="str">
        <f t="shared" si="5"/>
        <v>High</v>
      </c>
      <c r="Y6" t="str">
        <f t="shared" si="7"/>
        <v>High</v>
      </c>
      <c r="Z6">
        <f t="shared" si="8"/>
        <v>0</v>
      </c>
    </row>
    <row r="7" spans="1:32" x14ac:dyDescent="0.35">
      <c r="A7" t="s">
        <v>64</v>
      </c>
      <c r="B7" t="s">
        <v>66</v>
      </c>
      <c r="C7" t="s">
        <v>67</v>
      </c>
      <c r="D7">
        <f>IF(Data!D7="Null",((WeightsAndValues!$P$17-WeightsAndValues!$H$17)/(WeightsAndValues!$K$17-WeightsAndValues!$H$17))*WeightsAndValues!$E$17,((Data!D7-WeightsAndValues!$H$17)/(WeightsAndValues!$K$17-WeightsAndValues!$H$17))*WeightsAndValues!$E$17)</f>
        <v>6.6914498141263865E-3</v>
      </c>
      <c r="E7">
        <f>IF(Data!E7="Null",((WeightsAndValues!$K$13-WeightsAndValues!$P$13)/(WeightsAndValues!$K$13-WeightsAndValues!$H$13))*WeightsAndValues!$E$13,((WeightsAndValues!$K$13-Data!E7))/(WeightsAndValues!$K$13-WeightsAndValues!$H$13)*WeightsAndValues!$E$13)</f>
        <v>1.2296881862099247E-2</v>
      </c>
      <c r="F7">
        <f>IF(Data!F7=TRUE,WeightsAndValues!$I$3,WeightsAndValues!$H$3*WeightsAndValues!$E$3)</f>
        <v>0.18181818181818182</v>
      </c>
      <c r="G7">
        <f>IF(Data!G7="Null",((WeightsAndValues!$P$16-WeightsAndValues!$H$16)/(WeightsAndValues!$K$16-WeightsAndValues!$H$16))*WeightsAndValues!$E$16,((Data!G7-WeightsAndValues!$H$16)/(WeightsAndValues!$K$16-WeightsAndValues!$H$16))*WeightsAndValues!$E$16)</f>
        <v>6.0574586700349528E-2</v>
      </c>
      <c r="H7" t="b">
        <f>Data!H7</f>
        <v>0</v>
      </c>
      <c r="I7">
        <f>IF(Data!I7=TRUE,WeightsAndValues!$I$4,WeightsAndValues!$H$4*WeightsAndValues!$E$4)</f>
        <v>0.18181818181818182</v>
      </c>
      <c r="J7" t="b">
        <f>Data!J7</f>
        <v>0</v>
      </c>
      <c r="K7">
        <f>IF(Data!K7="Null",((WeightsAndValues!$P$11-WeightsAndValues!$H$11)/(WeightsAndValues!$K$11-WeightsAndValues!$H$11))*WeightsAndValues!$E$11,((Data!K7-WeightsAndValues!$H$11)/(WeightsAndValues!$K$11-WeightsAndValues!$H$11))*WeightsAndValues!$E$11)</f>
        <v>6.1656565656565653E-2</v>
      </c>
      <c r="L7">
        <f>IF(Data!L7="Null",((WeightsAndValues!$K$12-WeightsAndValues!$P$12)/(WeightsAndValues!$K$12-WeightsAndValues!$H$12))*WeightsAndValues!$E$12,((WeightsAndValues!$K$12-Data!L7))/(WeightsAndValues!$K$12-WeightsAndValues!$H$12)*WeightsAndValues!$E$12)</f>
        <v>0.14269275028768699</v>
      </c>
      <c r="M7">
        <f>IF(Data!M7="Null",((WeightsAndValues!$K$14-WeightsAndValues!$P$14)/(WeightsAndValues!$K$14-WeightsAndValues!$H$14))*WeightsAndValues!$E$14,((WeightsAndValues!$K$14-Data!M7))/(WeightsAndValues!$K$14-WeightsAndValues!$H$14)*WeightsAndValues!$E$14)</f>
        <v>9.3625914315569492E-2</v>
      </c>
      <c r="N7">
        <f>IF(Data!N7="Null",((WeightsAndValues!$P$15-WeightsAndValues!$H$15)/(WeightsAndValues!$K$15-WeightsAndValues!$H$15))*WeightsAndValues!$E$15,((Data!N7-WeightsAndValues!$H$15)/(WeightsAndValues!$K$15-WeightsAndValues!$H$15))*WeightsAndValues!$E$15)</f>
        <v>0.12782615467771838</v>
      </c>
      <c r="O7">
        <f>IF(Data!F7=TRUE,WeightsAndValues!$I$5,WeightsAndValues!$H$5*WeightsAndValues!$E$5)</f>
        <v>0.21739130434782614</v>
      </c>
      <c r="P7">
        <f>IF(Data!I7=TRUE,WeightsAndValues!$I$6,WeightsAndValues!$H$6*WeightsAndValues!$E$6)</f>
        <v>0.21739130434782614</v>
      </c>
      <c r="Q7">
        <f t="shared" si="4"/>
        <v>0.66830304371031213</v>
      </c>
      <c r="R7">
        <f t="shared" si="0"/>
        <v>0.63548023193581948</v>
      </c>
      <c r="S7">
        <f t="shared" si="1"/>
        <v>1.3037832756461316</v>
      </c>
      <c r="T7">
        <f t="shared" si="2"/>
        <v>0</v>
      </c>
      <c r="U7" t="str" cm="1">
        <f t="array" ref="U7">_xlfn.IFS(Q7&lt;Thresholds!$D$3,"Low",Q7&lt;Thresholds!$E$3,"medium",Q7&gt;=Thresholds!$E$3,"High")</f>
        <v>High</v>
      </c>
      <c r="V7" t="str" cm="1">
        <f t="array" ref="V7">_xlfn.IFS(R7&lt;Thresholds!$D$4,"Low",R7&lt;Thresholds!$E$4,"medium",R7&gt;=Thresholds!$E$4,"High")</f>
        <v>High</v>
      </c>
      <c r="W7" t="str">
        <f t="shared" si="3"/>
        <v>High</v>
      </c>
      <c r="X7" t="str">
        <f t="shared" si="5"/>
        <v>High</v>
      </c>
      <c r="Y7" t="str">
        <f t="shared" si="7"/>
        <v>High</v>
      </c>
      <c r="Z7">
        <f t="shared" si="8"/>
        <v>0</v>
      </c>
    </row>
    <row r="8" spans="1:32" x14ac:dyDescent="0.35">
      <c r="A8" t="s">
        <v>70</v>
      </c>
      <c r="B8" t="s">
        <v>72</v>
      </c>
      <c r="C8" t="s">
        <v>73</v>
      </c>
      <c r="D8">
        <f>IF(Data!D8="Null",((WeightsAndValues!$P$17-WeightsAndValues!$H$17)/(WeightsAndValues!$K$17-WeightsAndValues!$H$17))*WeightsAndValues!$E$17,((Data!D8-WeightsAndValues!$H$17)/(WeightsAndValues!$K$17-WeightsAndValues!$H$17))*WeightsAndValues!$E$17)</f>
        <v>0.12652923284893547</v>
      </c>
      <c r="E8">
        <f>IF(Data!E8="Null",((WeightsAndValues!$K$13-WeightsAndValues!$P$13)/(WeightsAndValues!$K$13-WeightsAndValues!$H$13))*WeightsAndValues!$E$13,((WeightsAndValues!$K$13-Data!E8))/(WeightsAndValues!$K$13-WeightsAndValues!$H$13)*WeightsAndValues!$E$13)</f>
        <v>0.1264822134387352</v>
      </c>
      <c r="F8">
        <f>IF(Data!F8=TRUE,WeightsAndValues!$I$3,WeightsAndValues!$H$3*WeightsAndValues!$E$3)</f>
        <v>0.18181818181818182</v>
      </c>
      <c r="G8">
        <f>IF(Data!G8="Null",((WeightsAndValues!$P$16-WeightsAndValues!$H$16)/(WeightsAndValues!$K$16-WeightsAndValues!$H$16))*WeightsAndValues!$E$16,((Data!G8-WeightsAndValues!$H$16)/(WeightsAndValues!$K$16-WeightsAndValues!$H$16))*WeightsAndValues!$E$16)</f>
        <v>5.7169525142923824E-2</v>
      </c>
      <c r="H8" t="b">
        <f>Data!H8</f>
        <v>0</v>
      </c>
      <c r="I8">
        <f>IF(Data!I8=TRUE,WeightsAndValues!$I$4,WeightsAndValues!$H$4*WeightsAndValues!$E$4)</f>
        <v>0.18181818181818182</v>
      </c>
      <c r="J8" t="b">
        <f>Data!J8</f>
        <v>0</v>
      </c>
      <c r="K8">
        <f>IF(Data!K8="Null",((WeightsAndValues!$P$11-WeightsAndValues!$H$11)/(WeightsAndValues!$K$11-WeightsAndValues!$H$11))*WeightsAndValues!$E$11,((Data!K8-WeightsAndValues!$H$11)/(WeightsAndValues!$K$11-WeightsAndValues!$H$11))*WeightsAndValues!$E$11)</f>
        <v>0.14084848484848486</v>
      </c>
      <c r="L8">
        <f>IF(Data!L8="Null",((WeightsAndValues!$K$12-WeightsAndValues!$P$12)/(WeightsAndValues!$K$12-WeightsAndValues!$H$12))*WeightsAndValues!$E$12,((WeightsAndValues!$K$12-Data!L8))/(WeightsAndValues!$K$12-WeightsAndValues!$H$12)*WeightsAndValues!$E$12)</f>
        <v>0.13118527042577677</v>
      </c>
      <c r="M8">
        <f>IF(Data!M8="Null",((WeightsAndValues!$K$14-WeightsAndValues!$P$14)/(WeightsAndValues!$K$14-WeightsAndValues!$H$14))*WeightsAndValues!$E$14,((WeightsAndValues!$K$14-Data!M8))/(WeightsAndValues!$K$14-WeightsAndValues!$H$14)*WeightsAndValues!$E$14)</f>
        <v>9.5297805642633238E-2</v>
      </c>
      <c r="N8">
        <f>IF(Data!N8="Null",((WeightsAndValues!$P$15-WeightsAndValues!$H$15)/(WeightsAndValues!$K$15-WeightsAndValues!$H$15))*WeightsAndValues!$E$15,((Data!N8-WeightsAndValues!$H$15)/(WeightsAndValues!$K$15-WeightsAndValues!$H$15))*WeightsAndValues!$E$15)</f>
        <v>0.11808256654406242</v>
      </c>
      <c r="O8">
        <f>IF(Data!F8=TRUE,WeightsAndValues!$I$5,WeightsAndValues!$H$5*WeightsAndValues!$E$5)</f>
        <v>0.21739130434782614</v>
      </c>
      <c r="P8">
        <f>IF(Data!I8=TRUE,WeightsAndValues!$I$6,WeightsAndValues!$H$6*WeightsAndValues!$E$6)</f>
        <v>0.21739130434782614</v>
      </c>
      <c r="Q8">
        <f t="shared" si="4"/>
        <v>0.85749715740219401</v>
      </c>
      <c r="R8">
        <f t="shared" si="0"/>
        <v>0.73651691382137374</v>
      </c>
      <c r="S8">
        <f t="shared" si="1"/>
        <v>1.5940140712235678</v>
      </c>
      <c r="T8">
        <f t="shared" si="2"/>
        <v>0</v>
      </c>
      <c r="U8" t="str" cm="1">
        <f t="array" ref="U8">_xlfn.IFS(Q8&lt;Thresholds!$D$3,"Low",Q8&lt;Thresholds!$E$3,"medium",Q8&gt;=Thresholds!$E$3,"High")</f>
        <v>High</v>
      </c>
      <c r="V8" t="str" cm="1">
        <f t="array" ref="V8">_xlfn.IFS(R8&lt;Thresholds!$D$4,"Low",R8&lt;Thresholds!$E$4,"medium",R8&gt;=Thresholds!$E$4,"High")</f>
        <v>High</v>
      </c>
      <c r="W8" t="str">
        <f t="shared" si="3"/>
        <v>High</v>
      </c>
      <c r="X8" t="str">
        <f t="shared" si="5"/>
        <v>High</v>
      </c>
      <c r="Y8" t="str">
        <f t="shared" si="7"/>
        <v>High</v>
      </c>
      <c r="Z8">
        <f t="shared" si="8"/>
        <v>0</v>
      </c>
    </row>
    <row r="9" spans="1:32" x14ac:dyDescent="0.35">
      <c r="A9" t="s">
        <v>76</v>
      </c>
      <c r="B9" t="s">
        <v>78</v>
      </c>
      <c r="C9" t="s">
        <v>79</v>
      </c>
      <c r="D9">
        <f>IF(Data!D9="Null",((WeightsAndValues!$P$17-WeightsAndValues!$H$17)/(WeightsAndValues!$K$17-WeightsAndValues!$H$17))*WeightsAndValues!$E$17,((Data!D9-WeightsAndValues!$H$17)/(WeightsAndValues!$K$17-WeightsAndValues!$H$17))*WeightsAndValues!$E$17)</f>
        <v>9.8090571138898297E-2</v>
      </c>
      <c r="E9">
        <f>IF(Data!E9="Null",((WeightsAndValues!$K$13-WeightsAndValues!$P$13)/(WeightsAndValues!$K$13-WeightsAndValues!$H$13))*WeightsAndValues!$E$13,((WeightsAndValues!$K$13-Data!E9))/(WeightsAndValues!$K$13-WeightsAndValues!$H$13)*WeightsAndValues!$E$13)</f>
        <v>0.1264822134387352</v>
      </c>
      <c r="F9">
        <f>IF(Data!F9=TRUE,WeightsAndValues!$I$3,WeightsAndValues!$H$3*WeightsAndValues!$E$3)</f>
        <v>0.18181818181818182</v>
      </c>
      <c r="G9">
        <f>IF(Data!G9="Null",((WeightsAndValues!$P$16-WeightsAndValues!$H$16)/(WeightsAndValues!$K$16-WeightsAndValues!$H$16))*WeightsAndValues!$E$16,((Data!G9-WeightsAndValues!$H$16)/(WeightsAndValues!$K$16-WeightsAndValues!$H$16))*WeightsAndValues!$E$16)</f>
        <v>6.0574586700349528E-2</v>
      </c>
      <c r="H9" t="b">
        <f>Data!H9</f>
        <v>0</v>
      </c>
      <c r="I9">
        <f>IF(Data!I9=TRUE,WeightsAndValues!$I$4,WeightsAndValues!$H$4*WeightsAndValues!$E$4)</f>
        <v>0.18181818181818182</v>
      </c>
      <c r="J9" t="b">
        <f>Data!J9</f>
        <v>0</v>
      </c>
      <c r="K9">
        <f>IF(Data!K9="Null",((WeightsAndValues!$P$11-WeightsAndValues!$H$11)/(WeightsAndValues!$K$11-WeightsAndValues!$H$11))*WeightsAndValues!$E$11,((Data!K9-WeightsAndValues!$H$11)/(WeightsAndValues!$K$11-WeightsAndValues!$H$11))*WeightsAndValues!$E$11)</f>
        <v>0.12791919191919193</v>
      </c>
      <c r="L9">
        <f>IF(Data!L9="Null",((WeightsAndValues!$K$12-WeightsAndValues!$P$12)/(WeightsAndValues!$K$12-WeightsAndValues!$H$12))*WeightsAndValues!$E$12,((WeightsAndValues!$K$12-Data!L9))/(WeightsAndValues!$K$12-WeightsAndValues!$H$12)*WeightsAndValues!$E$12)</f>
        <v>0.14269275028768699</v>
      </c>
      <c r="M9">
        <f>IF(Data!M9="Null",((WeightsAndValues!$K$14-WeightsAndValues!$P$14)/(WeightsAndValues!$K$14-WeightsAndValues!$H$14))*WeightsAndValues!$E$14,((WeightsAndValues!$K$14-Data!M9))/(WeightsAndValues!$K$14-WeightsAndValues!$H$14)*WeightsAndValues!$E$14)</f>
        <v>9.3625914315569492E-2</v>
      </c>
      <c r="N9">
        <f>IF(Data!N9="Null",((WeightsAndValues!$P$15-WeightsAndValues!$H$15)/(WeightsAndValues!$K$15-WeightsAndValues!$H$15))*WeightsAndValues!$E$15,((Data!N9-WeightsAndValues!$H$15)/(WeightsAndValues!$K$15-WeightsAndValues!$H$15))*WeightsAndValues!$E$15)</f>
        <v>0.12782615467771838</v>
      </c>
      <c r="O9">
        <f>IF(Data!F9=TRUE,WeightsAndValues!$I$5,WeightsAndValues!$H$5*WeightsAndValues!$E$5)</f>
        <v>0.21739130434782614</v>
      </c>
      <c r="P9">
        <f>IF(Data!I9=TRUE,WeightsAndValues!$I$6,WeightsAndValues!$H$6*WeightsAndValues!$E$6)</f>
        <v>0.21739130434782614</v>
      </c>
      <c r="Q9">
        <f t="shared" si="4"/>
        <v>0.82596479129771039</v>
      </c>
      <c r="R9">
        <f t="shared" si="0"/>
        <v>0.74966556351245539</v>
      </c>
      <c r="S9">
        <f t="shared" si="1"/>
        <v>1.5756303548101658</v>
      </c>
      <c r="T9">
        <f t="shared" si="2"/>
        <v>0</v>
      </c>
      <c r="U9" t="str" cm="1">
        <f t="array" ref="U9">_xlfn.IFS(Q9&lt;Thresholds!$D$3,"Low",Q9&lt;Thresholds!$E$3,"medium",Q9&gt;=Thresholds!$E$3,"High")</f>
        <v>High</v>
      </c>
      <c r="V9" t="str" cm="1">
        <f t="array" ref="V9">_xlfn.IFS(R9&lt;Thresholds!$D$4,"Low",R9&lt;Thresholds!$E$4,"medium",R9&gt;=Thresholds!$E$4,"High")</f>
        <v>High</v>
      </c>
      <c r="W9" t="str">
        <f t="shared" si="3"/>
        <v>High</v>
      </c>
      <c r="X9" t="str">
        <f t="shared" si="5"/>
        <v>High</v>
      </c>
      <c r="Y9" t="str">
        <f t="shared" si="7"/>
        <v>High</v>
      </c>
      <c r="Z9">
        <f t="shared" si="8"/>
        <v>0</v>
      </c>
    </row>
    <row r="10" spans="1:32" x14ac:dyDescent="0.35">
      <c r="A10" t="s">
        <v>82</v>
      </c>
      <c r="B10" t="s">
        <v>86</v>
      </c>
      <c r="C10" t="s">
        <v>87</v>
      </c>
      <c r="D10">
        <f>IF(Data!D10="Null",((WeightsAndValues!$P$17-WeightsAndValues!$H$17)/(WeightsAndValues!$K$17-WeightsAndValues!$H$17))*WeightsAndValues!$E$17,((Data!D10-WeightsAndValues!$H$17)/(WeightsAndValues!$K$17-WeightsAndValues!$H$17))*WeightsAndValues!$E$17)</f>
        <v>9.8090571138898297E-2</v>
      </c>
      <c r="E10">
        <f>IF(Data!E10="Null",((WeightsAndValues!$K$13-WeightsAndValues!$P$13)/(WeightsAndValues!$K$13-WeightsAndValues!$H$13))*WeightsAndValues!$E$13,((WeightsAndValues!$K$13-Data!E10))/(WeightsAndValues!$K$13-WeightsAndValues!$H$13)*WeightsAndValues!$E$13)</f>
        <v>0.1264822134387352</v>
      </c>
      <c r="F10">
        <f>IF(Data!F10=TRUE,WeightsAndValues!$I$3,WeightsAndValues!$H$3*WeightsAndValues!$E$3)</f>
        <v>0.18181818181818182</v>
      </c>
      <c r="G10">
        <f>IF(Data!G10="Null",((WeightsAndValues!$P$16-WeightsAndValues!$H$16)/(WeightsAndValues!$K$16-WeightsAndValues!$H$16))*WeightsAndValues!$E$16,((Data!G10-WeightsAndValues!$H$16)/(WeightsAndValues!$K$16-WeightsAndValues!$H$16))*WeightsAndValues!$E$16)</f>
        <v>6.0574586700349528E-2</v>
      </c>
      <c r="H10" t="b">
        <f>Data!H10</f>
        <v>0</v>
      </c>
      <c r="I10">
        <f>IF(Data!I10=TRUE,WeightsAndValues!$I$4,WeightsAndValues!$H$4*WeightsAndValues!$E$4)</f>
        <v>0.18181818181818182</v>
      </c>
      <c r="J10" t="b">
        <f>Data!J10</f>
        <v>0</v>
      </c>
      <c r="K10">
        <f>IF(Data!K10="Null",((WeightsAndValues!$P$11-WeightsAndValues!$H$11)/(WeightsAndValues!$K$11-WeightsAndValues!$H$11))*WeightsAndValues!$E$11,((Data!K10-WeightsAndValues!$H$11)/(WeightsAndValues!$K$11-WeightsAndValues!$H$11))*WeightsAndValues!$E$11)</f>
        <v>0.1165252525252525</v>
      </c>
      <c r="L10">
        <f>IF(Data!L10="Null",((WeightsAndValues!$K$12-WeightsAndValues!$P$12)/(WeightsAndValues!$K$12-WeightsAndValues!$H$12))*WeightsAndValues!$E$12,((WeightsAndValues!$K$12-Data!L10))/(WeightsAndValues!$K$12-WeightsAndValues!$H$12)*WeightsAndValues!$E$12)</f>
        <v>0.14269275028768699</v>
      </c>
      <c r="M10">
        <f>IF(Data!M10="Null",((WeightsAndValues!$K$14-WeightsAndValues!$P$14)/(WeightsAndValues!$K$14-WeightsAndValues!$H$14))*WeightsAndValues!$E$14,((WeightsAndValues!$K$14-Data!M10))/(WeightsAndValues!$K$14-WeightsAndValues!$H$14)*WeightsAndValues!$E$14)</f>
        <v>9.3625914315569492E-2</v>
      </c>
      <c r="N10">
        <f>IF(Data!N10="Null",((WeightsAndValues!$P$15-WeightsAndValues!$H$15)/(WeightsAndValues!$K$15-WeightsAndValues!$H$15))*WeightsAndValues!$E$15,((Data!N10-WeightsAndValues!$H$15)/(WeightsAndValues!$K$15-WeightsAndValues!$H$15))*WeightsAndValues!$E$15)</f>
        <v>0.12782615467771838</v>
      </c>
      <c r="O10">
        <f>IF(Data!F10=TRUE,WeightsAndValues!$I$5,WeightsAndValues!$H$5*WeightsAndValues!$E$5)</f>
        <v>0.21739130434782614</v>
      </c>
      <c r="P10">
        <f>IF(Data!I10=TRUE,WeightsAndValues!$I$6,WeightsAndValues!$H$6*WeightsAndValues!$E$6)</f>
        <v>0.21739130434782614</v>
      </c>
      <c r="Q10">
        <f t="shared" si="4"/>
        <v>0.81457085190377088</v>
      </c>
      <c r="R10">
        <f t="shared" si="0"/>
        <v>0.74966556351245539</v>
      </c>
      <c r="S10">
        <f t="shared" si="1"/>
        <v>1.5642364154162263</v>
      </c>
      <c r="T10">
        <f t="shared" si="2"/>
        <v>0</v>
      </c>
      <c r="U10" t="str" cm="1">
        <f t="array" ref="U10">_xlfn.IFS(Q10&lt;Thresholds!$D$3,"Low",Q10&lt;Thresholds!$E$3,"medium",Q10&gt;=Thresholds!$E$3,"High")</f>
        <v>High</v>
      </c>
      <c r="V10" t="str" cm="1">
        <f t="array" ref="V10">_xlfn.IFS(R10&lt;Thresholds!$D$4,"Low",R10&lt;Thresholds!$E$4,"medium",R10&gt;=Thresholds!$E$4,"High")</f>
        <v>High</v>
      </c>
      <c r="W10" t="str">
        <f t="shared" si="3"/>
        <v>High</v>
      </c>
      <c r="X10" t="str">
        <f t="shared" si="5"/>
        <v>High</v>
      </c>
      <c r="Y10" t="str">
        <f t="shared" si="7"/>
        <v>High</v>
      </c>
      <c r="Z10">
        <f t="shared" si="8"/>
        <v>0</v>
      </c>
    </row>
    <row r="11" spans="1:32" x14ac:dyDescent="0.35">
      <c r="A11" t="s">
        <v>90</v>
      </c>
      <c r="B11" t="s">
        <v>91</v>
      </c>
      <c r="C11" t="s">
        <v>92</v>
      </c>
      <c r="D11">
        <f>IF(Data!D11="Null",((WeightsAndValues!$P$17-WeightsAndValues!$H$17)/(WeightsAndValues!$K$17-WeightsAndValues!$H$17))*WeightsAndValues!$E$17,((Data!D11-WeightsAndValues!$H$17)/(WeightsAndValues!$K$17-WeightsAndValues!$H$17))*WeightsAndValues!$E$17)</f>
        <v>6.2047989185535654E-2</v>
      </c>
      <c r="E11">
        <f>IF(Data!E11="Null",((WeightsAndValues!$K$13-WeightsAndValues!$P$13)/(WeightsAndValues!$K$13-WeightsAndValues!$H$13))*WeightsAndValues!$E$13,((WeightsAndValues!$K$13-Data!E11))/(WeightsAndValues!$K$13-WeightsAndValues!$H$13)*WeightsAndValues!$E$13)</f>
        <v>2.6350461133069839E-2</v>
      </c>
      <c r="F11">
        <f>IF(Data!F11=TRUE,WeightsAndValues!$I$3,WeightsAndValues!$H$3*WeightsAndValues!$E$3)</f>
        <v>0.18181818181818182</v>
      </c>
      <c r="G11">
        <f>IF(Data!G11="Null",((WeightsAndValues!$P$16-WeightsAndValues!$H$16)/(WeightsAndValues!$K$16-WeightsAndValues!$H$16))*WeightsAndValues!$E$16,((Data!G11-WeightsAndValues!$H$16)/(WeightsAndValues!$K$16-WeightsAndValues!$H$16))*WeightsAndValues!$E$16)</f>
        <v>6.0574586700349528E-2</v>
      </c>
      <c r="H11" t="b">
        <f>Data!H11</f>
        <v>0</v>
      </c>
      <c r="I11">
        <f>IF(Data!I11=TRUE,WeightsAndValues!$I$4,WeightsAndValues!$H$4*WeightsAndValues!$E$4)</f>
        <v>0.18181818181818182</v>
      </c>
      <c r="J11" t="b">
        <f>Data!J11</f>
        <v>0</v>
      </c>
      <c r="K11">
        <f>IF(Data!K11="Null",((WeightsAndValues!$P$11-WeightsAndValues!$H$11)/(WeightsAndValues!$K$11-WeightsAndValues!$H$11))*WeightsAndValues!$E$11,((Data!K11-WeightsAndValues!$H$11)/(WeightsAndValues!$K$11-WeightsAndValues!$H$11))*WeightsAndValues!$E$11)</f>
        <v>0.13284848484848483</v>
      </c>
      <c r="L11">
        <f>IF(Data!L11="Null",((WeightsAndValues!$K$12-WeightsAndValues!$P$12)/(WeightsAndValues!$K$12-WeightsAndValues!$H$12))*WeightsAndValues!$E$12,((WeightsAndValues!$K$12-Data!L11))/(WeightsAndValues!$K$12-WeightsAndValues!$H$12)*WeightsAndValues!$E$12)</f>
        <v>0.14269275028768699</v>
      </c>
      <c r="M11">
        <f>IF(Data!M11="Null",((WeightsAndValues!$K$14-WeightsAndValues!$P$14)/(WeightsAndValues!$K$14-WeightsAndValues!$H$14))*WeightsAndValues!$E$14,((WeightsAndValues!$K$14-Data!M11))/(WeightsAndValues!$K$14-WeightsAndValues!$H$14)*WeightsAndValues!$E$14)</f>
        <v>9.3625914315569492E-2</v>
      </c>
      <c r="N11">
        <f>IF(Data!N11="Null",((WeightsAndValues!$P$15-WeightsAndValues!$H$15)/(WeightsAndValues!$K$15-WeightsAndValues!$H$15))*WeightsAndValues!$E$15,((Data!N11-WeightsAndValues!$H$15)/(WeightsAndValues!$K$15-WeightsAndValues!$H$15))*WeightsAndValues!$E$15)</f>
        <v>0.12782615467771838</v>
      </c>
      <c r="O11">
        <f>IF(Data!F11=TRUE,WeightsAndValues!$I$5,WeightsAndValues!$H$5*WeightsAndValues!$E$5)</f>
        <v>0.21739130434782614</v>
      </c>
      <c r="P11">
        <f>IF(Data!I11=TRUE,WeightsAndValues!$I$6,WeightsAndValues!$H$6*WeightsAndValues!$E$6)</f>
        <v>0.21739130434782614</v>
      </c>
      <c r="Q11">
        <f t="shared" si="4"/>
        <v>0.79485150227364065</v>
      </c>
      <c r="R11">
        <f t="shared" si="0"/>
        <v>0.64953381120678999</v>
      </c>
      <c r="S11">
        <f t="shared" si="1"/>
        <v>1.4443853134804305</v>
      </c>
      <c r="T11">
        <f t="shared" si="2"/>
        <v>0</v>
      </c>
      <c r="U11" t="str" cm="1">
        <f t="array" ref="U11">_xlfn.IFS(Q11&lt;Thresholds!$D$3,"Low",Q11&lt;Thresholds!$E$3,"medium",Q11&gt;=Thresholds!$E$3,"High")</f>
        <v>High</v>
      </c>
      <c r="V11" t="str" cm="1">
        <f t="array" ref="V11">_xlfn.IFS(R11&lt;Thresholds!$D$4,"Low",R11&lt;Thresholds!$E$4,"medium",R11&gt;=Thresholds!$E$4,"High")</f>
        <v>High</v>
      </c>
      <c r="W11" t="str">
        <f t="shared" si="3"/>
        <v>High</v>
      </c>
      <c r="X11" t="str">
        <f t="shared" si="5"/>
        <v>High</v>
      </c>
      <c r="Y11" t="str">
        <f t="shared" si="7"/>
        <v>High</v>
      </c>
      <c r="Z11">
        <f t="shared" si="8"/>
        <v>0</v>
      </c>
    </row>
    <row r="12" spans="1:32" x14ac:dyDescent="0.35">
      <c r="A12" t="s">
        <v>95</v>
      </c>
      <c r="B12" t="s">
        <v>97</v>
      </c>
      <c r="C12" t="s">
        <v>98</v>
      </c>
      <c r="D12">
        <f>IF(Data!D12="Null",((WeightsAndValues!$P$17-WeightsAndValues!$H$17)/(WeightsAndValues!$K$17-WeightsAndValues!$H$17))*WeightsAndValues!$E$17,((Data!D12-WeightsAndValues!$H$17)/(WeightsAndValues!$K$17-WeightsAndValues!$H$17))*WeightsAndValues!$E$17)</f>
        <v>9.8090571138898297E-2</v>
      </c>
      <c r="E12">
        <f>IF(Data!E12="Null",((WeightsAndValues!$K$13-WeightsAndValues!$P$13)/(WeightsAndValues!$K$13-WeightsAndValues!$H$13))*WeightsAndValues!$E$13,((WeightsAndValues!$K$13-Data!E12))/(WeightsAndValues!$K$13-WeightsAndValues!$H$13)*WeightsAndValues!$E$13)</f>
        <v>2.6350461133069839E-2</v>
      </c>
      <c r="F12">
        <f>IF(Data!F12=TRUE,WeightsAndValues!$I$3,WeightsAndValues!$H$3*WeightsAndValues!$E$3)</f>
        <v>0</v>
      </c>
      <c r="G12">
        <f>IF(Data!G12="Null",((WeightsAndValues!$P$16-WeightsAndValues!$H$16)/(WeightsAndValues!$K$16-WeightsAndValues!$H$16))*WeightsAndValues!$E$16,((Data!G12-WeightsAndValues!$H$16)/(WeightsAndValues!$K$16-WeightsAndValues!$H$16))*WeightsAndValues!$E$16)</f>
        <v>3.2313209863391729E-2</v>
      </c>
      <c r="H12" t="b">
        <f>Data!H12</f>
        <v>0</v>
      </c>
      <c r="I12">
        <f>IF(Data!I12=TRUE,WeightsAndValues!$I$4,WeightsAndValues!$H$4*WeightsAndValues!$E$4)</f>
        <v>0.18181818181818182</v>
      </c>
      <c r="J12" t="b">
        <f>Data!J12</f>
        <v>0</v>
      </c>
      <c r="K12">
        <f>IF(Data!K12="Null",((WeightsAndValues!$P$11-WeightsAndValues!$H$11)/(WeightsAndValues!$K$11-WeightsAndValues!$H$11))*WeightsAndValues!$E$11,((Data!K12-WeightsAndValues!$H$11)/(WeightsAndValues!$K$11-WeightsAndValues!$H$11))*WeightsAndValues!$E$11)</f>
        <v>4.2828282828282833E-2</v>
      </c>
      <c r="L12">
        <f>IF(Data!L12="Null",((WeightsAndValues!$K$12-WeightsAndValues!$P$12)/(WeightsAndValues!$K$12-WeightsAndValues!$H$12))*WeightsAndValues!$E$12,((WeightsAndValues!$K$12-Data!L12))/(WeightsAndValues!$K$12-WeightsAndValues!$H$12)*WeightsAndValues!$E$12)</f>
        <v>0.12197928653624857</v>
      </c>
      <c r="M12">
        <f>IF(Data!M12="Null",((WeightsAndValues!$K$14-WeightsAndValues!$P$14)/(WeightsAndValues!$K$14-WeightsAndValues!$H$14))*WeightsAndValues!$E$14,((WeightsAndValues!$K$14-Data!M12))/(WeightsAndValues!$K$14-WeightsAndValues!$H$14)*WeightsAndValues!$E$14)</f>
        <v>6.1859979101358403E-2</v>
      </c>
      <c r="N12">
        <f>IF(Data!N12="Null",((WeightsAndValues!$P$15-WeightsAndValues!$H$15)/(WeightsAndValues!$K$15-WeightsAndValues!$H$15))*WeightsAndValues!$E$15,((Data!N12-WeightsAndValues!$H$15)/(WeightsAndValues!$K$15-WeightsAndValues!$H$15))*WeightsAndValues!$E$15)</f>
        <v>0.11090246458158169</v>
      </c>
      <c r="O12">
        <f>IF(Data!F12=TRUE,WeightsAndValues!$I$5,WeightsAndValues!$H$5*WeightsAndValues!$E$5)</f>
        <v>0</v>
      </c>
      <c r="P12">
        <f>IF(Data!I12=TRUE,WeightsAndValues!$I$6,WeightsAndValues!$H$6*WeightsAndValues!$E$6)</f>
        <v>0.21739130434782614</v>
      </c>
      <c r="Q12">
        <f t="shared" si="4"/>
        <v>0.50657630142296994</v>
      </c>
      <c r="R12">
        <f t="shared" si="0"/>
        <v>0.3869574399258694</v>
      </c>
      <c r="S12">
        <f t="shared" si="1"/>
        <v>0.89353374134883934</v>
      </c>
      <c r="T12">
        <f t="shared" si="2"/>
        <v>0</v>
      </c>
      <c r="U12" t="str" cm="1">
        <f t="array" ref="U12">_xlfn.IFS(Q12&lt;Thresholds!$D$3,"Low",Q12&lt;Thresholds!$E$3,"medium",Q12&gt;=Thresholds!$E$3,"High")</f>
        <v>High</v>
      </c>
      <c r="V12" t="str" cm="1">
        <f t="array" ref="V12">_xlfn.IFS(R12&lt;Thresholds!$D$4,"Low",R12&lt;Thresholds!$E$4,"medium",R12&gt;=Thresholds!$E$4,"High")</f>
        <v>medium</v>
      </c>
      <c r="W12" t="str">
        <f t="shared" si="3"/>
        <v>High</v>
      </c>
      <c r="X12" t="str">
        <f t="shared" si="5"/>
        <v>High</v>
      </c>
      <c r="Y12" t="str">
        <f t="shared" si="7"/>
        <v>High</v>
      </c>
      <c r="Z12">
        <f t="shared" si="8"/>
        <v>0</v>
      </c>
    </row>
    <row r="13" spans="1:32" x14ac:dyDescent="0.35">
      <c r="A13" t="s">
        <v>101</v>
      </c>
      <c r="B13" t="s">
        <v>103</v>
      </c>
      <c r="C13" t="s">
        <v>104</v>
      </c>
      <c r="D13">
        <f>IF(Data!D13="Null",((WeightsAndValues!$P$17-WeightsAndValues!$H$17)/(WeightsAndValues!$K$17-WeightsAndValues!$H$17))*WeightsAndValues!$E$17,((Data!D13-WeightsAndValues!$H$17)/(WeightsAndValues!$K$17-WeightsAndValues!$H$17))*WeightsAndValues!$E$17)</f>
        <v>5.6269009800608304E-2</v>
      </c>
      <c r="E13">
        <f>IF(Data!E13="Null",((WeightsAndValues!$K$13-WeightsAndValues!$P$13)/(WeightsAndValues!$K$13-WeightsAndValues!$H$13))*WeightsAndValues!$E$13,((WeightsAndValues!$K$13-Data!E13))/(WeightsAndValues!$K$13-WeightsAndValues!$H$13)*WeightsAndValues!$E$13)</f>
        <v>8.0808080808080815E-2</v>
      </c>
      <c r="F13">
        <f>IF(Data!F13=TRUE,WeightsAndValues!$I$3,WeightsAndValues!$H$3*WeightsAndValues!$E$3)</f>
        <v>0.18181818181818182</v>
      </c>
      <c r="G13">
        <f>IF(Data!G13="Null",((WeightsAndValues!$P$16-WeightsAndValues!$H$16)/(WeightsAndValues!$K$16-WeightsAndValues!$H$16))*WeightsAndValues!$E$16,((Data!G13-WeightsAndValues!$H$16)/(WeightsAndValues!$K$16-WeightsAndValues!$H$16))*WeightsAndValues!$E$16)</f>
        <v>1.0728797309430691E-2</v>
      </c>
      <c r="H13" t="b">
        <f>Data!H13</f>
        <v>0</v>
      </c>
      <c r="I13">
        <f>IF(Data!I13=TRUE,WeightsAndValues!$I$4,WeightsAndValues!$H$4*WeightsAndValues!$E$4)</f>
        <v>0.18181818181818182</v>
      </c>
      <c r="J13" t="b">
        <f>Data!J13</f>
        <v>0</v>
      </c>
      <c r="K13">
        <f>IF(Data!K13="Null",((WeightsAndValues!$P$11-WeightsAndValues!$H$11)/(WeightsAndValues!$K$11-WeightsAndValues!$H$11))*WeightsAndValues!$E$11,((Data!K13-WeightsAndValues!$H$11)/(WeightsAndValues!$K$11-WeightsAndValues!$H$11))*WeightsAndValues!$E$11)</f>
        <v>0.1165252525252525</v>
      </c>
      <c r="L13">
        <f>IF(Data!L13="Null",((WeightsAndValues!$K$12-WeightsAndValues!$P$12)/(WeightsAndValues!$K$12-WeightsAndValues!$H$12))*WeightsAndValues!$E$12,((WeightsAndValues!$K$12-Data!L13))/(WeightsAndValues!$K$12-WeightsAndValues!$H$12)*WeightsAndValues!$E$12)</f>
        <v>9.8964326812428088E-2</v>
      </c>
      <c r="M13">
        <f>IF(Data!M13="Null",((WeightsAndValues!$K$14-WeightsAndValues!$P$14)/(WeightsAndValues!$K$14-WeightsAndValues!$H$14))*WeightsAndValues!$E$14,((WeightsAndValues!$K$14-Data!M13))/(WeightsAndValues!$K$14-WeightsAndValues!$H$14)*WeightsAndValues!$E$14)</f>
        <v>4.3469174503657261E-2</v>
      </c>
      <c r="N13">
        <f>IF(Data!N13="Null",((WeightsAndValues!$P$15-WeightsAndValues!$H$15)/(WeightsAndValues!$K$15-WeightsAndValues!$H$15))*WeightsAndValues!$E$15,((Data!N13-WeightsAndValues!$H$15)/(WeightsAndValues!$K$15-WeightsAndValues!$H$15))*WeightsAndValues!$E$15)</f>
        <v>0.11449169558598443</v>
      </c>
      <c r="O13">
        <f>IF(Data!F13=TRUE,WeightsAndValues!$I$5,WeightsAndValues!$H$5*WeightsAndValues!$E$5)</f>
        <v>0.21739130434782614</v>
      </c>
      <c r="P13">
        <f>IF(Data!I13=TRUE,WeightsAndValues!$I$6,WeightsAndValues!$H$6*WeightsAndValues!$E$6)</f>
        <v>0.21739130434782614</v>
      </c>
      <c r="Q13">
        <f t="shared" si="4"/>
        <v>0.6788641272783098</v>
      </c>
      <c r="R13">
        <f t="shared" si="0"/>
        <v>0.64081118239914825</v>
      </c>
      <c r="S13">
        <f t="shared" si="1"/>
        <v>1.3196753096774581</v>
      </c>
      <c r="T13">
        <f t="shared" si="2"/>
        <v>0</v>
      </c>
      <c r="U13" t="str" cm="1">
        <f t="array" ref="U13">_xlfn.IFS(Q13&lt;Thresholds!$D$3,"Low",Q13&lt;Thresholds!$E$3,"medium",Q13&gt;=Thresholds!$E$3,"High")</f>
        <v>High</v>
      </c>
      <c r="V13" t="str" cm="1">
        <f t="array" ref="V13">_xlfn.IFS(R13&lt;Thresholds!$D$4,"Low",R13&lt;Thresholds!$E$4,"medium",R13&gt;=Thresholds!$E$4,"High")</f>
        <v>High</v>
      </c>
      <c r="W13" t="str">
        <f t="shared" si="3"/>
        <v>High</v>
      </c>
      <c r="X13" t="str">
        <f t="shared" si="5"/>
        <v>High</v>
      </c>
      <c r="Y13" t="str">
        <f t="shared" si="7"/>
        <v>High</v>
      </c>
      <c r="Z13">
        <f t="shared" si="8"/>
        <v>0</v>
      </c>
    </row>
    <row r="14" spans="1:32" x14ac:dyDescent="0.35">
      <c r="A14" t="s">
        <v>107</v>
      </c>
      <c r="B14" t="s">
        <v>109</v>
      </c>
      <c r="C14" t="s">
        <v>110</v>
      </c>
      <c r="D14">
        <f>IF(Data!D14="Null",((WeightsAndValues!$P$17-WeightsAndValues!$H$17)/(WeightsAndValues!$K$17-WeightsAndValues!$H$17))*WeightsAndValues!$E$17,((Data!D14-WeightsAndValues!$H$17)/(WeightsAndValues!$K$17-WeightsAndValues!$H$17))*WeightsAndValues!$E$17)</f>
        <v>5.6877323420074351E-2</v>
      </c>
      <c r="E14">
        <f>IF(Data!E14="Null",((WeightsAndValues!$K$13-WeightsAndValues!$P$13)/(WeightsAndValues!$K$13-WeightsAndValues!$H$13))*WeightsAndValues!$E$13,((WeightsAndValues!$K$13-Data!E14))/(WeightsAndValues!$K$13-WeightsAndValues!$H$13)*WeightsAndValues!$E$13)</f>
        <v>0.1264822134387352</v>
      </c>
      <c r="F14">
        <f>IF(Data!F14=TRUE,WeightsAndValues!$I$3,WeightsAndValues!$H$3*WeightsAndValues!$E$3)</f>
        <v>0.18181818181818182</v>
      </c>
      <c r="G14">
        <f>IF(Data!G14="Null",((WeightsAndValues!$P$16-WeightsAndValues!$H$16)/(WeightsAndValues!$K$16-WeightsAndValues!$H$16))*WeightsAndValues!$E$16,((Data!G14-WeightsAndValues!$H$16)/(WeightsAndValues!$K$16-WeightsAndValues!$H$16))*WeightsAndValues!$E$16)</f>
        <v>6.0574586700349528E-2</v>
      </c>
      <c r="H14" t="b">
        <f>Data!H14</f>
        <v>0</v>
      </c>
      <c r="I14">
        <f>IF(Data!I14=TRUE,WeightsAndValues!$I$4,WeightsAndValues!$H$4*WeightsAndValues!$E$4)</f>
        <v>0.18181818181818182</v>
      </c>
      <c r="J14" t="b">
        <f>Data!J14</f>
        <v>0</v>
      </c>
      <c r="K14">
        <f>IF(Data!K14="Null",((WeightsAndValues!$P$11-WeightsAndValues!$H$11)/(WeightsAndValues!$K$11-WeightsAndValues!$H$11))*WeightsAndValues!$E$11,((Data!K14-WeightsAndValues!$H$11)/(WeightsAndValues!$K$11-WeightsAndValues!$H$11))*WeightsAndValues!$E$11)</f>
        <v>0.11329292929292926</v>
      </c>
      <c r="L14">
        <f>IF(Data!L14="Null",((WeightsAndValues!$K$12-WeightsAndValues!$P$12)/(WeightsAndValues!$K$12-WeightsAndValues!$H$12))*WeightsAndValues!$E$12,((WeightsAndValues!$K$12-Data!L14))/(WeightsAndValues!$K$12-WeightsAndValues!$H$12)*WeightsAndValues!$E$12)</f>
        <v>0.14269275028768699</v>
      </c>
      <c r="M14">
        <f>IF(Data!M14="Null",((WeightsAndValues!$K$14-WeightsAndValues!$P$14)/(WeightsAndValues!$K$14-WeightsAndValues!$H$14))*WeightsAndValues!$E$14,((WeightsAndValues!$K$14-Data!M14))/(WeightsAndValues!$K$14-WeightsAndValues!$H$14)*WeightsAndValues!$E$14)</f>
        <v>9.3625914315569492E-2</v>
      </c>
      <c r="N14">
        <f>IF(Data!N14="Null",((WeightsAndValues!$P$15-WeightsAndValues!$H$15)/(WeightsAndValues!$K$15-WeightsAndValues!$H$15))*WeightsAndValues!$E$15,((Data!N14-WeightsAndValues!$H$15)/(WeightsAndValues!$K$15-WeightsAndValues!$H$15))*WeightsAndValues!$E$15)</f>
        <v>0.12782615467771838</v>
      </c>
      <c r="O14">
        <f>IF(Data!F14=TRUE,WeightsAndValues!$I$5,WeightsAndValues!$H$5*WeightsAndValues!$E$5)</f>
        <v>0.21739130434782614</v>
      </c>
      <c r="P14">
        <f>IF(Data!I14=TRUE,WeightsAndValues!$I$6,WeightsAndValues!$H$6*WeightsAndValues!$E$6)</f>
        <v>0.21739130434782614</v>
      </c>
      <c r="Q14">
        <f t="shared" si="4"/>
        <v>0.77012528095262378</v>
      </c>
      <c r="R14">
        <f t="shared" si="0"/>
        <v>0.74966556351245539</v>
      </c>
      <c r="S14">
        <f t="shared" si="1"/>
        <v>1.5197908444650792</v>
      </c>
      <c r="T14">
        <f t="shared" si="2"/>
        <v>0</v>
      </c>
      <c r="U14" t="str" cm="1">
        <f t="array" ref="U14">_xlfn.IFS(Q14&lt;Thresholds!$D$3,"Low",Q14&lt;Thresholds!$E$3,"medium",Q14&gt;=Thresholds!$E$3,"High")</f>
        <v>High</v>
      </c>
      <c r="V14" t="str" cm="1">
        <f t="array" ref="V14">_xlfn.IFS(R14&lt;Thresholds!$D$4,"Low",R14&lt;Thresholds!$E$4,"medium",R14&gt;=Thresholds!$E$4,"High")</f>
        <v>High</v>
      </c>
      <c r="W14" t="str">
        <f t="shared" si="3"/>
        <v>High</v>
      </c>
      <c r="X14" t="str">
        <f t="shared" si="5"/>
        <v>High</v>
      </c>
      <c r="Y14" t="str">
        <f t="shared" si="7"/>
        <v>High</v>
      </c>
      <c r="Z14">
        <f t="shared" si="8"/>
        <v>0</v>
      </c>
    </row>
    <row r="15" spans="1:32" x14ac:dyDescent="0.35">
      <c r="A15" t="s">
        <v>113</v>
      </c>
      <c r="B15" t="s">
        <v>116</v>
      </c>
      <c r="C15" t="s">
        <v>117</v>
      </c>
      <c r="D15">
        <f>IF(Data!D15="Null",((WeightsAndValues!$P$17-WeightsAndValues!$H$17)/(WeightsAndValues!$K$17-WeightsAndValues!$H$17))*WeightsAndValues!$E$17,((Data!D15-WeightsAndValues!$H$17)/(WeightsAndValues!$K$17-WeightsAndValues!$H$17))*WeightsAndValues!$E$17)</f>
        <v>2.4940858398107463E-2</v>
      </c>
      <c r="E15">
        <f>IF(Data!E15="Null",((WeightsAndValues!$K$13-WeightsAndValues!$P$13)/(WeightsAndValues!$K$13-WeightsAndValues!$H$13))*WeightsAndValues!$E$13,((WeightsAndValues!$K$13-Data!E15))/(WeightsAndValues!$K$13-WeightsAndValues!$H$13)*WeightsAndValues!$E$13)</f>
        <v>8.7834870443566186E-3</v>
      </c>
      <c r="F15">
        <f>IF(Data!F15=TRUE,WeightsAndValues!$I$3,WeightsAndValues!$H$3*WeightsAndValues!$E$3)</f>
        <v>0</v>
      </c>
      <c r="G15">
        <f>IF(Data!G15="Null",((WeightsAndValues!$P$16-WeightsAndValues!$H$16)/(WeightsAndValues!$K$16-WeightsAndValues!$H$16))*WeightsAndValues!$E$16,((Data!G15-WeightsAndValues!$H$16)/(WeightsAndValues!$K$16-WeightsAndValues!$H$16))*WeightsAndValues!$E$16)</f>
        <v>3.7411290854397802E-2</v>
      </c>
      <c r="H15" t="b">
        <f>Data!H15</f>
        <v>0</v>
      </c>
      <c r="I15">
        <f>IF(Data!I15=TRUE,WeightsAndValues!$I$4,WeightsAndValues!$H$4*WeightsAndValues!$E$4)</f>
        <v>0.18181818181818182</v>
      </c>
      <c r="J15" t="b">
        <f>Data!J15</f>
        <v>0</v>
      </c>
      <c r="K15">
        <f>IF(Data!K15="Null",((WeightsAndValues!$P$11-WeightsAndValues!$H$11)/(WeightsAndValues!$K$11-WeightsAndValues!$H$11))*WeightsAndValues!$E$11,((Data!K15-WeightsAndValues!$H$11)/(WeightsAndValues!$K$11-WeightsAndValues!$H$11))*WeightsAndValues!$E$11)</f>
        <v>6.553535353535353E-2</v>
      </c>
      <c r="L15">
        <f>IF(Data!L15="Null",((WeightsAndValues!$K$12-WeightsAndValues!$P$12)/(WeightsAndValues!$K$12-WeightsAndValues!$H$12))*WeightsAndValues!$E$12,((WeightsAndValues!$K$12-Data!L15))/(WeightsAndValues!$K$12-WeightsAndValues!$H$12)*WeightsAndValues!$E$12)</f>
        <v>3.452243958573073E-2</v>
      </c>
      <c r="M15">
        <f>IF(Data!M15="Null",((WeightsAndValues!$K$14-WeightsAndValues!$P$14)/(WeightsAndValues!$K$14-WeightsAndValues!$H$14))*WeightsAndValues!$E$14,((WeightsAndValues!$K$14-Data!M15))/(WeightsAndValues!$K$14-WeightsAndValues!$H$14)*WeightsAndValues!$E$14)</f>
        <v>1.337513061650992E-2</v>
      </c>
      <c r="N15">
        <f>IF(Data!N15="Null",((WeightsAndValues!$P$15-WeightsAndValues!$H$15)/(WeightsAndValues!$K$15-WeightsAndValues!$H$15))*WeightsAndValues!$E$15,((Data!N15-WeightsAndValues!$H$15)/(WeightsAndValues!$K$15-WeightsAndValues!$H$15))*WeightsAndValues!$E$15)</f>
        <v>9.8701074008327241E-2</v>
      </c>
      <c r="O15">
        <f>IF(Data!F15=TRUE,WeightsAndValues!$I$5,WeightsAndValues!$H$5*WeightsAndValues!$E$5)</f>
        <v>0</v>
      </c>
      <c r="P15">
        <f>IF(Data!I15=TRUE,WeightsAndValues!$I$6,WeightsAndValues!$H$6*WeightsAndValues!$E$6)</f>
        <v>0.21739130434782614</v>
      </c>
      <c r="Q15">
        <f t="shared" si="4"/>
        <v>0.32019196395388344</v>
      </c>
      <c r="R15">
        <f t="shared" si="0"/>
        <v>0.36228715625490782</v>
      </c>
      <c r="S15">
        <f t="shared" si="1"/>
        <v>0.6824791202087912</v>
      </c>
      <c r="T15">
        <f t="shared" si="2"/>
        <v>0</v>
      </c>
      <c r="U15" t="str" cm="1">
        <f t="array" ref="U15">_xlfn.IFS(Q15&lt;Thresholds!$D$3,"Low",Q15&lt;Thresholds!$E$3,"medium",Q15&gt;=Thresholds!$E$3,"High")</f>
        <v>medium</v>
      </c>
      <c r="V15" t="str" cm="1">
        <f t="array" ref="V15">_xlfn.IFS(R15&lt;Thresholds!$D$4,"Low",R15&lt;Thresholds!$E$4,"medium",R15&gt;=Thresholds!$E$4,"High")</f>
        <v>Low</v>
      </c>
      <c r="W15" t="str">
        <f t="shared" si="3"/>
        <v>Medium</v>
      </c>
      <c r="X15" t="str">
        <f t="shared" si="5"/>
        <v>Medium</v>
      </c>
      <c r="Y15" t="str">
        <f t="shared" si="7"/>
        <v>Medium</v>
      </c>
      <c r="Z15">
        <f t="shared" si="8"/>
        <v>0</v>
      </c>
    </row>
    <row r="16" spans="1:32" x14ac:dyDescent="0.35">
      <c r="A16" t="s">
        <v>120</v>
      </c>
      <c r="B16" t="s">
        <v>122</v>
      </c>
      <c r="C16" t="s">
        <v>123</v>
      </c>
      <c r="D16">
        <f>IF(Data!D16="Null",((WeightsAndValues!$P$17-WeightsAndValues!$H$17)/(WeightsAndValues!$K$17-WeightsAndValues!$H$17))*WeightsAndValues!$E$17,((Data!D16-WeightsAndValues!$H$17)/(WeightsAndValues!$K$17-WeightsAndValues!$H$17))*WeightsAndValues!$E$17)</f>
        <v>3.741128759716119E-2</v>
      </c>
      <c r="E16">
        <f>IF(Data!E16="Null",((WeightsAndValues!$K$13-WeightsAndValues!$P$13)/(WeightsAndValues!$K$13-WeightsAndValues!$H$13))*WeightsAndValues!$E$13,((WeightsAndValues!$K$13-Data!E16))/(WeightsAndValues!$K$13-WeightsAndValues!$H$13)*WeightsAndValues!$E$13)</f>
        <v>1.2296881862099247E-2</v>
      </c>
      <c r="F16">
        <f>IF(Data!F16=TRUE,WeightsAndValues!$I$3,WeightsAndValues!$H$3*WeightsAndValues!$E$3)</f>
        <v>0</v>
      </c>
      <c r="G16">
        <f>IF(Data!G16="Null",((WeightsAndValues!$P$16-WeightsAndValues!$H$16)/(WeightsAndValues!$K$16-WeightsAndValues!$H$16))*WeightsAndValues!$E$16,((Data!G16-WeightsAndValues!$H$16)/(WeightsAndValues!$K$16-WeightsAndValues!$H$16))*WeightsAndValues!$E$16)</f>
        <v>2.4171498429993967E-2</v>
      </c>
      <c r="H16" t="b">
        <f>Data!H16</f>
        <v>0</v>
      </c>
      <c r="I16">
        <f>IF(Data!I16=TRUE,WeightsAndValues!$I$4,WeightsAndValues!$H$4*WeightsAndValues!$E$4)</f>
        <v>0</v>
      </c>
      <c r="J16" t="b">
        <f>Data!J16</f>
        <v>0</v>
      </c>
      <c r="K16">
        <f>IF(Data!K16="Null",((WeightsAndValues!$P$11-WeightsAndValues!$H$11)/(WeightsAndValues!$K$11-WeightsAndValues!$H$11))*WeightsAndValues!$E$11,((Data!K16-WeightsAndValues!$H$11)/(WeightsAndValues!$K$11-WeightsAndValues!$H$11))*WeightsAndValues!$E$11)</f>
        <v>6.0606060606060608E-2</v>
      </c>
      <c r="L16">
        <f>IF(Data!L16="Null",((WeightsAndValues!$K$12-WeightsAndValues!$P$12)/(WeightsAndValues!$K$12-WeightsAndValues!$H$12))*WeightsAndValues!$E$12,((WeightsAndValues!$K$12-Data!L16))/(WeightsAndValues!$K$12-WeightsAndValues!$H$12)*WeightsAndValues!$E$12)</f>
        <v>4.3728423475258932E-2</v>
      </c>
      <c r="M16">
        <f>IF(Data!M16="Null",((WeightsAndValues!$K$14-WeightsAndValues!$P$14)/(WeightsAndValues!$K$14-WeightsAndValues!$H$14))*WeightsAndValues!$E$14,((WeightsAndValues!$K$14-Data!M16))/(WeightsAndValues!$K$14-WeightsAndValues!$H$14)*WeightsAndValues!$E$14)</f>
        <v>9.3625914315569492E-2</v>
      </c>
      <c r="N16">
        <f>IF(Data!N16="Null",((WeightsAndValues!$P$15-WeightsAndValues!$H$15)/(WeightsAndValues!$K$15-WeightsAndValues!$H$15))*WeightsAndValues!$E$15,((Data!N16-WeightsAndValues!$H$15)/(WeightsAndValues!$K$15-WeightsAndValues!$H$15))*WeightsAndValues!$E$15)</f>
        <v>9.0534736831286669E-2</v>
      </c>
      <c r="O16">
        <f>IF(Data!F16=TRUE,WeightsAndValues!$I$5,WeightsAndValues!$H$5*WeightsAndValues!$E$5)</f>
        <v>0</v>
      </c>
      <c r="P16">
        <f>IF(Data!I16=TRUE,WeightsAndValues!$I$6,WeightsAndValues!$H$6*WeightsAndValues!$E$6)</f>
        <v>0</v>
      </c>
      <c r="Q16">
        <f t="shared" si="4"/>
        <v>0.23537168599405023</v>
      </c>
      <c r="R16">
        <f t="shared" si="0"/>
        <v>0.12700311712337989</v>
      </c>
      <c r="S16">
        <f t="shared" si="1"/>
        <v>0.36237480311743009</v>
      </c>
      <c r="T16">
        <f t="shared" si="2"/>
        <v>0</v>
      </c>
      <c r="U16" t="str" cm="1">
        <f t="array" ref="U16">_xlfn.IFS(Q16&lt;Thresholds!$D$3,"Low",Q16&lt;Thresholds!$E$3,"medium",Q16&gt;=Thresholds!$E$3,"High")</f>
        <v>Low</v>
      </c>
      <c r="V16" t="str" cm="1">
        <f t="array" ref="V16">_xlfn.IFS(R16&lt;Thresholds!$D$4,"Low",R16&lt;Thresholds!$E$4,"medium",R16&gt;=Thresholds!$E$4,"High")</f>
        <v>Low</v>
      </c>
      <c r="W16" t="str">
        <f t="shared" si="3"/>
        <v>Low</v>
      </c>
      <c r="X16" t="str">
        <f t="shared" si="5"/>
        <v>Low</v>
      </c>
      <c r="Y16" t="str">
        <f t="shared" si="7"/>
        <v>Low</v>
      </c>
      <c r="Z16">
        <f t="shared" si="8"/>
        <v>0</v>
      </c>
    </row>
    <row r="17" spans="1:26" x14ac:dyDescent="0.35">
      <c r="A17" t="s">
        <v>126</v>
      </c>
      <c r="B17" t="s">
        <v>128</v>
      </c>
      <c r="C17" t="s">
        <v>129</v>
      </c>
      <c r="D17">
        <f>IF(Data!D17="Null",((WeightsAndValues!$P$17-WeightsAndValues!$H$17)/(WeightsAndValues!$K$17-WeightsAndValues!$H$17))*WeightsAndValues!$E$17,((Data!D17-WeightsAndValues!$H$17)/(WeightsAndValues!$K$17-WeightsAndValues!$H$17))*WeightsAndValues!$E$17)</f>
        <v>9.8090571138898297E-2</v>
      </c>
      <c r="E17">
        <f>IF(Data!E17="Null",((WeightsAndValues!$K$13-WeightsAndValues!$P$13)/(WeightsAndValues!$K$13-WeightsAndValues!$H$13))*WeightsAndValues!$E$13,((WeightsAndValues!$K$13-Data!E17))/(WeightsAndValues!$K$13-WeightsAndValues!$H$13)*WeightsAndValues!$E$13)</f>
        <v>0.16337285902503296</v>
      </c>
      <c r="F17">
        <f>IF(Data!F17=TRUE,WeightsAndValues!$I$3,WeightsAndValues!$H$3*WeightsAndValues!$E$3)</f>
        <v>0.18181818181818182</v>
      </c>
      <c r="G17">
        <f>IF(Data!G17="Null",((WeightsAndValues!$P$16-WeightsAndValues!$H$16)/(WeightsAndValues!$K$16-WeightsAndValues!$H$16))*WeightsAndValues!$E$16,((Data!G17-WeightsAndValues!$H$16)/(WeightsAndValues!$K$16-WeightsAndValues!$H$16))*WeightsAndValues!$E$16)</f>
        <v>0</v>
      </c>
      <c r="H17" t="b">
        <f>Data!H17</f>
        <v>0</v>
      </c>
      <c r="I17">
        <f>IF(Data!I17=TRUE,WeightsAndValues!$I$4,WeightsAndValues!$H$4*WeightsAndValues!$E$4)</f>
        <v>0.18181818181818182</v>
      </c>
      <c r="J17" t="b">
        <f>Data!J17</f>
        <v>0</v>
      </c>
      <c r="K17">
        <f>IF(Data!K17="Null",((WeightsAndValues!$P$11-WeightsAndValues!$H$11)/(WeightsAndValues!$K$11-WeightsAndValues!$H$11))*WeightsAndValues!$E$11,((Data!K17-WeightsAndValues!$H$11)/(WeightsAndValues!$K$11-WeightsAndValues!$H$11))*WeightsAndValues!$E$11)</f>
        <v>0.1165252525252525</v>
      </c>
      <c r="L17">
        <f>IF(Data!L17="Null",((WeightsAndValues!$K$12-WeightsAndValues!$P$12)/(WeightsAndValues!$K$12-WeightsAndValues!$H$12))*WeightsAndValues!$E$12,((WeightsAndValues!$K$12-Data!L17))/(WeightsAndValues!$K$12-WeightsAndValues!$H$12)*WeightsAndValues!$E$12)</f>
        <v>0.15420023014959724</v>
      </c>
      <c r="M17">
        <f>IF(Data!M17="Null",((WeightsAndValues!$K$14-WeightsAndValues!$P$14)/(WeightsAndValues!$K$14-WeightsAndValues!$H$14))*WeightsAndValues!$E$14,((WeightsAndValues!$K$14-Data!M17))/(WeightsAndValues!$K$14-WeightsAndValues!$H$14)*WeightsAndValues!$E$14)</f>
        <v>5.0156739811912238E-2</v>
      </c>
      <c r="N17">
        <f>IF(Data!N17="Null",((WeightsAndValues!$P$15-WeightsAndValues!$H$15)/(WeightsAndValues!$K$15-WeightsAndValues!$H$15))*WeightsAndValues!$E$15,((Data!N17-WeightsAndValues!$H$15)/(WeightsAndValues!$K$15-WeightsAndValues!$H$15))*WeightsAndValues!$E$15)</f>
        <v>0.12082185668359401</v>
      </c>
      <c r="O17">
        <f>IF(Data!F17=TRUE,WeightsAndValues!$I$5,WeightsAndValues!$H$5*WeightsAndValues!$E$5)</f>
        <v>0.21739130434782614</v>
      </c>
      <c r="P17">
        <f>IF(Data!I17=TRUE,WeightsAndValues!$I$6,WeightsAndValues!$H$6*WeightsAndValues!$E$6)</f>
        <v>0.21739130434782614</v>
      </c>
      <c r="Q17">
        <f t="shared" si="4"/>
        <v>0.78260915726202396</v>
      </c>
      <c r="R17">
        <f t="shared" si="0"/>
        <v>0.71897732440427931</v>
      </c>
      <c r="S17">
        <f t="shared" si="1"/>
        <v>1.5015864816663034</v>
      </c>
      <c r="T17">
        <f t="shared" si="2"/>
        <v>0</v>
      </c>
      <c r="U17" t="str" cm="1">
        <f t="array" ref="U17">_xlfn.IFS(Q17&lt;Thresholds!$D$3,"Low",Q17&lt;Thresholds!$E$3,"medium",Q17&gt;=Thresholds!$E$3,"High")</f>
        <v>High</v>
      </c>
      <c r="V17" t="str" cm="1">
        <f t="array" ref="V17">_xlfn.IFS(R17&lt;Thresholds!$D$4,"Low",R17&lt;Thresholds!$E$4,"medium",R17&gt;=Thresholds!$E$4,"High")</f>
        <v>High</v>
      </c>
      <c r="W17" t="str">
        <f t="shared" si="3"/>
        <v>High</v>
      </c>
      <c r="X17" t="str">
        <f t="shared" si="5"/>
        <v>High</v>
      </c>
      <c r="Y17" t="str">
        <f t="shared" si="7"/>
        <v>High</v>
      </c>
      <c r="Z17">
        <f t="shared" si="8"/>
        <v>0</v>
      </c>
    </row>
    <row r="18" spans="1:26" x14ac:dyDescent="0.35">
      <c r="A18" t="s">
        <v>132</v>
      </c>
      <c r="B18" t="s">
        <v>135</v>
      </c>
      <c r="C18" t="s">
        <v>136</v>
      </c>
      <c r="D18">
        <f>IF(Data!D18="Null",((WeightsAndValues!$P$17-WeightsAndValues!$H$17)/(WeightsAndValues!$K$17-WeightsAndValues!$H$17))*WeightsAndValues!$E$17,((Data!D18-WeightsAndValues!$H$17)/(WeightsAndValues!$K$17-WeightsAndValues!$H$17))*WeightsAndValues!$E$17)</f>
        <v>7.9689084150050701E-2</v>
      </c>
      <c r="E18">
        <f>IF(Data!E18="Null",((WeightsAndValues!$K$13-WeightsAndValues!$P$13)/(WeightsAndValues!$K$13-WeightsAndValues!$H$13))*WeightsAndValues!$E$13,((WeightsAndValues!$K$13-Data!E18))/(WeightsAndValues!$K$13-WeightsAndValues!$H$13)*WeightsAndValues!$E$13)</f>
        <v>1.5810276679841896E-2</v>
      </c>
      <c r="F18">
        <f>IF(Data!F18=TRUE,WeightsAndValues!$I$3,WeightsAndValues!$H$3*WeightsAndValues!$E$3)</f>
        <v>0.18181818181818182</v>
      </c>
      <c r="G18">
        <f>IF(Data!G18="Null",((WeightsAndValues!$P$16-WeightsAndValues!$H$16)/(WeightsAndValues!$K$16-WeightsAndValues!$H$16))*WeightsAndValues!$E$16,((Data!G18-WeightsAndValues!$H$16)/(WeightsAndValues!$K$16-WeightsAndValues!$H$16))*WeightsAndValues!$E$16)</f>
        <v>6.0574586700349528E-2</v>
      </c>
      <c r="H18" t="b">
        <f>Data!H18</f>
        <v>0</v>
      </c>
      <c r="I18">
        <f>IF(Data!I18=TRUE,WeightsAndValues!$I$4,WeightsAndValues!$H$4*WeightsAndValues!$E$4)</f>
        <v>0.18181818181818182</v>
      </c>
      <c r="J18" t="b">
        <f>Data!J18</f>
        <v>0</v>
      </c>
      <c r="K18">
        <f>IF(Data!K18="Null",((WeightsAndValues!$P$11-WeightsAndValues!$H$11)/(WeightsAndValues!$K$11-WeightsAndValues!$H$11))*WeightsAndValues!$E$11,((Data!K18-WeightsAndValues!$H$11)/(WeightsAndValues!$K$11-WeightsAndValues!$H$11))*WeightsAndValues!$E$11)</f>
        <v>0.12799999999999997</v>
      </c>
      <c r="L18">
        <f>IF(Data!L18="Null",((WeightsAndValues!$K$12-WeightsAndValues!$P$12)/(WeightsAndValues!$K$12-WeightsAndValues!$H$12))*WeightsAndValues!$E$12,((WeightsAndValues!$K$12-Data!L18))/(WeightsAndValues!$K$12-WeightsAndValues!$H$12)*WeightsAndValues!$E$12)</f>
        <v>5.9838895281933258E-2</v>
      </c>
      <c r="M18">
        <f>IF(Data!M18="Null",((WeightsAndValues!$K$14-WeightsAndValues!$P$14)/(WeightsAndValues!$K$14-WeightsAndValues!$H$14))*WeightsAndValues!$E$14,((WeightsAndValues!$K$14-Data!M18))/(WeightsAndValues!$K$14-WeightsAndValues!$H$14)*WeightsAndValues!$E$14)</f>
        <v>9.3625914315569492E-2</v>
      </c>
      <c r="N18">
        <f>IF(Data!N18="Null",((WeightsAndValues!$P$15-WeightsAndValues!$H$15)/(WeightsAndValues!$K$15-WeightsAndValues!$H$15))*WeightsAndValues!$E$15,((Data!N18-WeightsAndValues!$H$15)/(WeightsAndValues!$K$15-WeightsAndValues!$H$15))*WeightsAndValues!$E$15)</f>
        <v>0.12782615467771838</v>
      </c>
      <c r="O18">
        <f>IF(Data!F18=TRUE,WeightsAndValues!$I$5,WeightsAndValues!$H$5*WeightsAndValues!$E$5)</f>
        <v>0.21739130434782614</v>
      </c>
      <c r="P18">
        <f>IF(Data!I18=TRUE,WeightsAndValues!$I$6,WeightsAndValues!$H$6*WeightsAndValues!$E$6)</f>
        <v>0.21739130434782614</v>
      </c>
      <c r="Q18">
        <f t="shared" si="4"/>
        <v>0.72479025738391711</v>
      </c>
      <c r="R18">
        <f t="shared" si="0"/>
        <v>0.63899362675356208</v>
      </c>
      <c r="S18">
        <f t="shared" si="1"/>
        <v>1.3637838841374792</v>
      </c>
      <c r="T18">
        <f t="shared" si="2"/>
        <v>0</v>
      </c>
      <c r="U18" t="str" cm="1">
        <f t="array" ref="U18">_xlfn.IFS(Q18&lt;Thresholds!$D$3,"Low",Q18&lt;Thresholds!$E$3,"medium",Q18&gt;=Thresholds!$E$3,"High")</f>
        <v>High</v>
      </c>
      <c r="V18" t="str" cm="1">
        <f t="array" ref="V18">_xlfn.IFS(R18&lt;Thresholds!$D$4,"Low",R18&lt;Thresholds!$E$4,"medium",R18&gt;=Thresholds!$E$4,"High")</f>
        <v>High</v>
      </c>
      <c r="W18" t="str">
        <f t="shared" si="3"/>
        <v>High</v>
      </c>
      <c r="X18" t="str">
        <f t="shared" si="5"/>
        <v>High</v>
      </c>
      <c r="Y18" t="str">
        <f t="shared" si="7"/>
        <v>High</v>
      </c>
      <c r="Z18">
        <f t="shared" si="8"/>
        <v>0</v>
      </c>
    </row>
    <row r="19" spans="1:26" x14ac:dyDescent="0.35">
      <c r="A19" t="s">
        <v>139</v>
      </c>
      <c r="B19" t="s">
        <v>141</v>
      </c>
      <c r="C19" t="s">
        <v>142</v>
      </c>
      <c r="D19">
        <f>IF(Data!D19="Null",((WeightsAndValues!$P$17-WeightsAndValues!$H$17)/(WeightsAndValues!$K$17-WeightsAndValues!$H$17))*WeightsAndValues!$E$17,((Data!D19-WeightsAndValues!$H$17)/(WeightsAndValues!$K$17-WeightsAndValues!$H$17))*WeightsAndValues!$E$17)</f>
        <v>5.9310577897938505E-2</v>
      </c>
      <c r="E19">
        <f>IF(Data!E19="Null",((WeightsAndValues!$K$13-WeightsAndValues!$P$13)/(WeightsAndValues!$K$13-WeightsAndValues!$H$13))*WeightsAndValues!$E$13,((WeightsAndValues!$K$13-Data!E19))/(WeightsAndValues!$K$13-WeightsAndValues!$H$13)*WeightsAndValues!$E$13)</f>
        <v>0.15458937198067635</v>
      </c>
      <c r="F19">
        <f>IF(Data!F19=TRUE,WeightsAndValues!$I$3,WeightsAndValues!$H$3*WeightsAndValues!$E$3)</f>
        <v>0.18181818181818182</v>
      </c>
      <c r="G19">
        <f>IF(Data!G19="Null",((WeightsAndValues!$P$16-WeightsAndValues!$H$16)/(WeightsAndValues!$K$16-WeightsAndValues!$H$16))*WeightsAndValues!$E$16,((Data!G19-WeightsAndValues!$H$16)/(WeightsAndValues!$K$16-WeightsAndValues!$H$16))*WeightsAndValues!$E$16)</f>
        <v>3.1197212034514777E-3</v>
      </c>
      <c r="H19" t="b">
        <f>Data!H19</f>
        <v>0</v>
      </c>
      <c r="I19">
        <f>IF(Data!I19=TRUE,WeightsAndValues!$I$4,WeightsAndValues!$H$4*WeightsAndValues!$E$4)</f>
        <v>0.18181818181818182</v>
      </c>
      <c r="J19" t="b">
        <f>Data!J19</f>
        <v>0</v>
      </c>
      <c r="K19">
        <f>IF(Data!K19="Null",((WeightsAndValues!$P$11-WeightsAndValues!$H$11)/(WeightsAndValues!$K$11-WeightsAndValues!$H$11))*WeightsAndValues!$E$11,((Data!K19-WeightsAndValues!$H$11)/(WeightsAndValues!$K$11-WeightsAndValues!$H$11))*WeightsAndValues!$E$11)</f>
        <v>0.1044848484848485</v>
      </c>
      <c r="L19">
        <f>IF(Data!L19="Null",((WeightsAndValues!$K$12-WeightsAndValues!$P$12)/(WeightsAndValues!$K$12-WeightsAndValues!$H$12))*WeightsAndValues!$E$12,((WeightsAndValues!$K$12-Data!L19))/(WeightsAndValues!$K$12-WeightsAndValues!$H$12)*WeightsAndValues!$E$12)</f>
        <v>0.11047180667433833</v>
      </c>
      <c r="M19">
        <f>IF(Data!M19="Null",((WeightsAndValues!$K$14-WeightsAndValues!$P$14)/(WeightsAndValues!$K$14-WeightsAndValues!$H$14))*WeightsAndValues!$E$14,((WeightsAndValues!$K$14-Data!M19))/(WeightsAndValues!$K$14-WeightsAndValues!$H$14)*WeightsAndValues!$E$14)</f>
        <v>9.3625914315569492E-2</v>
      </c>
      <c r="N19">
        <f>IF(Data!N19="Null",((WeightsAndValues!$P$15-WeightsAndValues!$H$15)/(WeightsAndValues!$K$15-WeightsAndValues!$H$15))*WeightsAndValues!$E$15,((Data!N19-WeightsAndValues!$H$15)/(WeightsAndValues!$K$15-WeightsAndValues!$H$15))*WeightsAndValues!$E$15)</f>
        <v>0.12295581383745728</v>
      </c>
      <c r="O19">
        <f>IF(Data!F19=TRUE,WeightsAndValues!$I$5,WeightsAndValues!$H$5*WeightsAndValues!$E$5)</f>
        <v>0.21739130434782614</v>
      </c>
      <c r="P19">
        <f>IF(Data!I19=TRUE,WeightsAndValues!$I$6,WeightsAndValues!$H$6*WeightsAndValues!$E$6)</f>
        <v>0.21739130434782614</v>
      </c>
      <c r="Q19">
        <f t="shared" si="4"/>
        <v>0.7315295110090585</v>
      </c>
      <c r="R19">
        <f t="shared" si="0"/>
        <v>0.71544751571723741</v>
      </c>
      <c r="S19">
        <f t="shared" si="1"/>
        <v>1.4469770267262958</v>
      </c>
      <c r="T19">
        <f t="shared" si="2"/>
        <v>0</v>
      </c>
      <c r="U19" t="str" cm="1">
        <f t="array" ref="U19">_xlfn.IFS(Q19&lt;Thresholds!$D$3,"Low",Q19&lt;Thresholds!$E$3,"medium",Q19&gt;=Thresholds!$E$3,"High")</f>
        <v>High</v>
      </c>
      <c r="V19" t="str" cm="1">
        <f t="array" ref="V19">_xlfn.IFS(R19&lt;Thresholds!$D$4,"Low",R19&lt;Thresholds!$E$4,"medium",R19&gt;=Thresholds!$E$4,"High")</f>
        <v>High</v>
      </c>
      <c r="W19" t="str">
        <f t="shared" si="3"/>
        <v>High</v>
      </c>
      <c r="X19" t="str">
        <f t="shared" si="5"/>
        <v>High</v>
      </c>
      <c r="Y19" t="str">
        <f t="shared" si="7"/>
        <v>High</v>
      </c>
      <c r="Z19">
        <f t="shared" si="8"/>
        <v>0</v>
      </c>
    </row>
    <row r="20" spans="1:26" x14ac:dyDescent="0.35">
      <c r="A20" t="s">
        <v>145</v>
      </c>
      <c r="B20" t="s">
        <v>147</v>
      </c>
      <c r="C20" t="s">
        <v>148</v>
      </c>
      <c r="D20">
        <f>IF(Data!D20="Null",((WeightsAndValues!$P$17-WeightsAndValues!$H$17)/(WeightsAndValues!$K$17-WeightsAndValues!$H$17))*WeightsAndValues!$E$17,((Data!D20-WeightsAndValues!$H$17)/(WeightsAndValues!$K$17-WeightsAndValues!$H$17))*WeightsAndValues!$E$17)</f>
        <v>8.911794525177423E-2</v>
      </c>
      <c r="E20">
        <f>IF(Data!E20="Null",((WeightsAndValues!$K$13-WeightsAndValues!$P$13)/(WeightsAndValues!$K$13-WeightsAndValues!$H$13))*WeightsAndValues!$E$13,((WeightsAndValues!$K$13-Data!E20))/(WeightsAndValues!$K$13-WeightsAndValues!$H$13)*WeightsAndValues!$E$13)</f>
        <v>0.10540184453227933</v>
      </c>
      <c r="F20">
        <f>IF(Data!F20=TRUE,WeightsAndValues!$I$3,WeightsAndValues!$H$3*WeightsAndValues!$E$3)</f>
        <v>0.18181818181818182</v>
      </c>
      <c r="G20">
        <f>IF(Data!G20="Null",((WeightsAndValues!$P$16-WeightsAndValues!$H$16)/(WeightsAndValues!$K$16-WeightsAndValues!$H$16))*WeightsAndValues!$E$16,((Data!G20-WeightsAndValues!$H$16)/(WeightsAndValues!$K$16-WeightsAndValues!$H$16))*WeightsAndValues!$E$16)</f>
        <v>8.4131018145110176E-2</v>
      </c>
      <c r="H20" t="b">
        <f>Data!H20</f>
        <v>0</v>
      </c>
      <c r="I20">
        <f>IF(Data!I20=TRUE,WeightsAndValues!$I$4,WeightsAndValues!$H$4*WeightsAndValues!$E$4)</f>
        <v>0.18181818181818182</v>
      </c>
      <c r="J20" t="b">
        <f>Data!J20</f>
        <v>0</v>
      </c>
      <c r="K20">
        <f>IF(Data!K20="Null",((WeightsAndValues!$P$11-WeightsAndValues!$H$11)/(WeightsAndValues!$K$11-WeightsAndValues!$H$11))*WeightsAndValues!$E$11,((Data!K20-WeightsAndValues!$H$11)/(WeightsAndValues!$K$11-WeightsAndValues!$H$11))*WeightsAndValues!$E$11)</f>
        <v>0.12525252525252523</v>
      </c>
      <c r="L20">
        <f>IF(Data!L20="Null",((WeightsAndValues!$K$12-WeightsAndValues!$P$12)/(WeightsAndValues!$K$12-WeightsAndValues!$H$12))*WeightsAndValues!$E$12,((WeightsAndValues!$K$12-Data!L20))/(WeightsAndValues!$K$12-WeightsAndValues!$H$12)*WeightsAndValues!$E$12)</f>
        <v>0.15189873417721519</v>
      </c>
      <c r="M20">
        <f>IF(Data!M20="Null",((WeightsAndValues!$K$14-WeightsAndValues!$P$14)/(WeightsAndValues!$K$14-WeightsAndValues!$H$14))*WeightsAndValues!$E$14,((WeightsAndValues!$K$14-Data!M20))/(WeightsAndValues!$K$14-WeightsAndValues!$H$14)*WeightsAndValues!$E$14)</f>
        <v>9.5297805642633238E-2</v>
      </c>
      <c r="N20">
        <f>IF(Data!N20="Null",((WeightsAndValues!$P$15-WeightsAndValues!$H$15)/(WeightsAndValues!$K$15-WeightsAndValues!$H$15))*WeightsAndValues!$E$15,((Data!N20-WeightsAndValues!$H$15)/(WeightsAndValues!$K$15-WeightsAndValues!$H$15))*WeightsAndValues!$E$15)</f>
        <v>0.11927010572040604</v>
      </c>
      <c r="O20">
        <f>IF(Data!F20=TRUE,WeightsAndValues!$I$5,WeightsAndValues!$H$5*WeightsAndValues!$E$5)</f>
        <v>0.21739130434782614</v>
      </c>
      <c r="P20">
        <f>IF(Data!I20=TRUE,WeightsAndValues!$I$6,WeightsAndValues!$H$6*WeightsAndValues!$E$6)</f>
        <v>0.21739130434782614</v>
      </c>
      <c r="Q20">
        <f t="shared" si="4"/>
        <v>0.82520337396051158</v>
      </c>
      <c r="R20">
        <f t="shared" si="0"/>
        <v>0.74358557709344786</v>
      </c>
      <c r="S20">
        <f t="shared" si="1"/>
        <v>1.5687889510539594</v>
      </c>
      <c r="T20">
        <f t="shared" si="2"/>
        <v>0</v>
      </c>
      <c r="U20" t="str" cm="1">
        <f t="array" ref="U20">_xlfn.IFS(Q20&lt;Thresholds!$D$3,"Low",Q20&lt;Thresholds!$E$3,"medium",Q20&gt;=Thresholds!$E$3,"High")</f>
        <v>High</v>
      </c>
      <c r="V20" t="str" cm="1">
        <f t="array" ref="V20">_xlfn.IFS(R20&lt;Thresholds!$D$4,"Low",R20&lt;Thresholds!$E$4,"medium",R20&gt;=Thresholds!$E$4,"High")</f>
        <v>High</v>
      </c>
      <c r="W20" t="str">
        <f t="shared" si="3"/>
        <v>High</v>
      </c>
      <c r="X20" t="str">
        <f t="shared" si="5"/>
        <v>High</v>
      </c>
      <c r="Y20" t="str">
        <f t="shared" si="7"/>
        <v>High</v>
      </c>
      <c r="Z20">
        <f t="shared" si="8"/>
        <v>0</v>
      </c>
    </row>
    <row r="21" spans="1:26" x14ac:dyDescent="0.35">
      <c r="A21" t="s">
        <v>151</v>
      </c>
      <c r="B21" t="s">
        <v>152</v>
      </c>
      <c r="C21" t="s">
        <v>153</v>
      </c>
      <c r="D21">
        <f>IF(Data!D21="Null",((WeightsAndValues!$P$17-WeightsAndValues!$H$17)/(WeightsAndValues!$K$17-WeightsAndValues!$H$17))*WeightsAndValues!$E$17,((Data!D21-WeightsAndValues!$H$17)/(WeightsAndValues!$K$17-WeightsAndValues!$H$17))*WeightsAndValues!$E$17)</f>
        <v>7.4518418384589391E-2</v>
      </c>
      <c r="E21">
        <f>IF(Data!E21="Null",((WeightsAndValues!$K$13-WeightsAndValues!$P$13)/(WeightsAndValues!$K$13-WeightsAndValues!$H$13))*WeightsAndValues!$E$13,((WeightsAndValues!$K$13-Data!E21))/(WeightsAndValues!$K$13-WeightsAndValues!$H$13)*WeightsAndValues!$E$13)</f>
        <v>1.0540184453227942E-2</v>
      </c>
      <c r="F21">
        <f>IF(Data!F21=TRUE,WeightsAndValues!$I$3,WeightsAndValues!$H$3*WeightsAndValues!$E$3)</f>
        <v>0.18181818181818182</v>
      </c>
      <c r="G21">
        <f>IF(Data!G21="Null",((WeightsAndValues!$P$16-WeightsAndValues!$H$16)/(WeightsAndValues!$K$16-WeightsAndValues!$H$16))*WeightsAndValues!$E$16,((Data!G21-WeightsAndValues!$H$16)/(WeightsAndValues!$K$16-WeightsAndValues!$H$16))*WeightsAndValues!$E$16)</f>
        <v>6.0574586700349528E-2</v>
      </c>
      <c r="H21" t="b">
        <f>Data!H21</f>
        <v>1</v>
      </c>
      <c r="I21">
        <f>IF(Data!I21=TRUE,WeightsAndValues!$I$4,WeightsAndValues!$H$4*WeightsAndValues!$E$4)</f>
        <v>0.18181818181818182</v>
      </c>
      <c r="J21" t="b">
        <f>Data!J21</f>
        <v>0</v>
      </c>
      <c r="K21">
        <f>IF(Data!K21="Null",((WeightsAndValues!$P$11-WeightsAndValues!$H$11)/(WeightsAndValues!$K$11-WeightsAndValues!$H$11))*WeightsAndValues!$E$11,((Data!K21-WeightsAndValues!$H$11)/(WeightsAndValues!$K$11-WeightsAndValues!$H$11))*WeightsAndValues!$E$11)</f>
        <v>0.12234343434343432</v>
      </c>
      <c r="L21">
        <f>IF(Data!L21="Null",((WeightsAndValues!$K$12-WeightsAndValues!$P$12)/(WeightsAndValues!$K$12-WeightsAndValues!$H$12))*WeightsAndValues!$E$12,((WeightsAndValues!$K$12-Data!L21))/(WeightsAndValues!$K$12-WeightsAndValues!$H$12)*WeightsAndValues!$E$12)</f>
        <v>4.8331415420023033E-2</v>
      </c>
      <c r="M21">
        <f>IF(Data!M21="Null",((WeightsAndValues!$K$14-WeightsAndValues!$P$14)/(WeightsAndValues!$K$14-WeightsAndValues!$H$14))*WeightsAndValues!$E$14,((WeightsAndValues!$K$14-Data!M21))/(WeightsAndValues!$K$14-WeightsAndValues!$H$14)*WeightsAndValues!$E$14)</f>
        <v>9.3625914315569492E-2</v>
      </c>
      <c r="N21">
        <f>IF(Data!N21="Null",((WeightsAndValues!$P$15-WeightsAndValues!$H$15)/(WeightsAndValues!$K$15-WeightsAndValues!$H$15))*WeightsAndValues!$E$15,((Data!N21-WeightsAndValues!$H$15)/(WeightsAndValues!$K$15-WeightsAndValues!$H$15))*WeightsAndValues!$E$15)</f>
        <v>0</v>
      </c>
      <c r="O21">
        <f>IF(Data!F21=TRUE,WeightsAndValues!$I$5,WeightsAndValues!$H$5*WeightsAndValues!$E$5)</f>
        <v>0.21739130434782614</v>
      </c>
      <c r="P21">
        <f>IF(Data!I21=TRUE,WeightsAndValues!$I$6,WeightsAndValues!$H$6*WeightsAndValues!$E$6)</f>
        <v>0.21739130434782614</v>
      </c>
      <c r="Q21">
        <f t="shared" si="4"/>
        <v>0.70245554609997995</v>
      </c>
      <c r="R21">
        <f t="shared" si="0"/>
        <v>0.50589737984922978</v>
      </c>
      <c r="S21">
        <f t="shared" si="1"/>
        <v>1.2083529259492098</v>
      </c>
      <c r="T21">
        <f t="shared" si="2"/>
        <v>1</v>
      </c>
      <c r="U21" t="str" cm="1">
        <f t="array" ref="U21">_xlfn.IFS(Q21&lt;Thresholds!$D$3,"Low",Q21&lt;Thresholds!$E$3,"medium",Q21&gt;=Thresholds!$E$3,"High")</f>
        <v>High</v>
      </c>
      <c r="V21" t="str" cm="1">
        <f t="array" ref="V21">_xlfn.IFS(R21&lt;Thresholds!$D$4,"Low",R21&lt;Thresholds!$E$4,"medium",R21&gt;=Thresholds!$E$4,"High")</f>
        <v>medium</v>
      </c>
      <c r="W21" t="str">
        <f t="shared" si="3"/>
        <v>Very High</v>
      </c>
      <c r="X21" t="str">
        <f t="shared" si="5"/>
        <v>Very High</v>
      </c>
      <c r="Y21" t="str">
        <f t="shared" si="7"/>
        <v>Very High</v>
      </c>
      <c r="Z21">
        <f t="shared" si="8"/>
        <v>0</v>
      </c>
    </row>
    <row r="22" spans="1:26" x14ac:dyDescent="0.35">
      <c r="A22" t="s">
        <v>156</v>
      </c>
      <c r="B22" t="s">
        <v>158</v>
      </c>
      <c r="C22" t="s">
        <v>159</v>
      </c>
      <c r="D22">
        <f>IF(Data!D22="Null",((WeightsAndValues!$P$17-WeightsAndValues!$H$17)/(WeightsAndValues!$K$17-WeightsAndValues!$H$17))*WeightsAndValues!$E$17,((Data!D22-WeightsAndValues!$H$17)/(WeightsAndValues!$K$17-WeightsAndValues!$H$17))*WeightsAndValues!$E$17)</f>
        <v>7.4822575194322408E-2</v>
      </c>
      <c r="E22">
        <f>IF(Data!E22="Null",((WeightsAndValues!$K$13-WeightsAndValues!$P$13)/(WeightsAndValues!$K$13-WeightsAndValues!$H$13))*WeightsAndValues!$E$13,((WeightsAndValues!$K$13-Data!E22))/(WeightsAndValues!$K$13-WeightsAndValues!$H$13)*WeightsAndValues!$E$13)</f>
        <v>0.16161616161616166</v>
      </c>
      <c r="F22">
        <f>IF(Data!F22=TRUE,WeightsAndValues!$I$3,WeightsAndValues!$H$3*WeightsAndValues!$E$3)</f>
        <v>0.18181818181818182</v>
      </c>
      <c r="G22">
        <f>IF(Data!G22="Null",((WeightsAndValues!$P$16-WeightsAndValues!$H$16)/(WeightsAndValues!$K$16-WeightsAndValues!$H$16))*WeightsAndValues!$E$16,((Data!G22-WeightsAndValues!$H$16)/(WeightsAndValues!$K$16-WeightsAndValues!$H$16))*WeightsAndValues!$E$16)</f>
        <v>0</v>
      </c>
      <c r="H22" t="b">
        <f>Data!H22</f>
        <v>0</v>
      </c>
      <c r="I22">
        <f>IF(Data!I22=TRUE,WeightsAndValues!$I$4,WeightsAndValues!$H$4*WeightsAndValues!$E$4)</f>
        <v>0.18181818181818182</v>
      </c>
      <c r="J22" t="b">
        <f>Data!J22</f>
        <v>0</v>
      </c>
      <c r="K22">
        <f>IF(Data!K22="Null",((WeightsAndValues!$P$11-WeightsAndValues!$H$11)/(WeightsAndValues!$K$11-WeightsAndValues!$H$11))*WeightsAndValues!$E$11,((Data!K22-WeightsAndValues!$H$11)/(WeightsAndValues!$K$11-WeightsAndValues!$H$11))*WeightsAndValues!$E$11)</f>
        <v>0.1165252525252525</v>
      </c>
      <c r="L22">
        <f>IF(Data!L22="Null",((WeightsAndValues!$K$12-WeightsAndValues!$P$12)/(WeightsAndValues!$K$12-WeightsAndValues!$H$12))*WeightsAndValues!$E$12,((WeightsAndValues!$K$12-Data!L22))/(WeightsAndValues!$K$12-WeightsAndValues!$H$12)*WeightsAndValues!$E$12)</f>
        <v>0.12197928653624857</v>
      </c>
      <c r="M22">
        <f>IF(Data!M22="Null",((WeightsAndValues!$K$14-WeightsAndValues!$P$14)/(WeightsAndValues!$K$14-WeightsAndValues!$H$14))*WeightsAndValues!$E$14,((WeightsAndValues!$K$14-Data!M22))/(WeightsAndValues!$K$14-WeightsAndValues!$H$14)*WeightsAndValues!$E$14)</f>
        <v>9.3625914315569492E-2</v>
      </c>
      <c r="N22">
        <f>IF(Data!N22="Null",((WeightsAndValues!$P$15-WeightsAndValues!$H$15)/(WeightsAndValues!$K$15-WeightsAndValues!$H$15))*WeightsAndValues!$E$15,((Data!N22-WeightsAndValues!$H$15)/(WeightsAndValues!$K$15-WeightsAndValues!$H$15))*WeightsAndValues!$E$15)</f>
        <v>0.12699980304209335</v>
      </c>
      <c r="O22">
        <f>IF(Data!F22=TRUE,WeightsAndValues!$I$5,WeightsAndValues!$H$5*WeightsAndValues!$E$5)</f>
        <v>0.21739130434782614</v>
      </c>
      <c r="P22">
        <f>IF(Data!I22=TRUE,WeightsAndValues!$I$6,WeightsAndValues!$H$6*WeightsAndValues!$E$6)</f>
        <v>0.21739130434782614</v>
      </c>
      <c r="Q22">
        <f t="shared" si="4"/>
        <v>0.77058939220775668</v>
      </c>
      <c r="R22">
        <f t="shared" si="0"/>
        <v>0.72339857335390734</v>
      </c>
      <c r="S22">
        <f t="shared" si="1"/>
        <v>1.4939879655616641</v>
      </c>
      <c r="T22">
        <f t="shared" si="2"/>
        <v>0</v>
      </c>
      <c r="U22" t="str" cm="1">
        <f t="array" ref="U22">_xlfn.IFS(Q22&lt;Thresholds!$D$3,"Low",Q22&lt;Thresholds!$E$3,"medium",Q22&gt;=Thresholds!$E$3,"High")</f>
        <v>High</v>
      </c>
      <c r="V22" t="str" cm="1">
        <f t="array" ref="V22">_xlfn.IFS(R22&lt;Thresholds!$D$4,"Low",R22&lt;Thresholds!$E$4,"medium",R22&gt;=Thresholds!$E$4,"High")</f>
        <v>High</v>
      </c>
      <c r="W22" t="str">
        <f t="shared" si="3"/>
        <v>High</v>
      </c>
      <c r="X22" t="str">
        <f t="shared" si="5"/>
        <v>High</v>
      </c>
      <c r="Y22" t="str">
        <f t="shared" si="7"/>
        <v>High</v>
      </c>
      <c r="Z22">
        <f t="shared" si="8"/>
        <v>0</v>
      </c>
    </row>
    <row r="23" spans="1:26" x14ac:dyDescent="0.35">
      <c r="A23" t="s">
        <v>162</v>
      </c>
      <c r="B23" t="s">
        <v>164</v>
      </c>
      <c r="C23" t="s">
        <v>165</v>
      </c>
      <c r="D23">
        <f>IF(Data!D23="Null",((WeightsAndValues!$P$17-WeightsAndValues!$H$17)/(WeightsAndValues!$K$17-WeightsAndValues!$H$17))*WeightsAndValues!$E$17,((Data!D23-WeightsAndValues!$H$17)/(WeightsAndValues!$K$17-WeightsAndValues!$H$17))*WeightsAndValues!$E$17)</f>
        <v>3.8323758026360254E-2</v>
      </c>
      <c r="E23">
        <f>IF(Data!E23="Null",((WeightsAndValues!$K$13-WeightsAndValues!$P$13)/(WeightsAndValues!$K$13-WeightsAndValues!$H$13))*WeightsAndValues!$E$13,((WeightsAndValues!$K$13-Data!E23))/(WeightsAndValues!$K$13-WeightsAndValues!$H$13)*WeightsAndValues!$E$13)</f>
        <v>7.0267896354852949E-3</v>
      </c>
      <c r="F23">
        <f>IF(Data!F23=TRUE,WeightsAndValues!$I$3,WeightsAndValues!$H$3*WeightsAndValues!$E$3)</f>
        <v>0</v>
      </c>
      <c r="G23">
        <f>IF(Data!G23="Null",((WeightsAndValues!$P$16-WeightsAndValues!$H$16)/(WeightsAndValues!$K$16-WeightsAndValues!$H$16))*WeightsAndValues!$E$16,((Data!G23-WeightsAndValues!$H$16)/(WeightsAndValues!$K$16-WeightsAndValues!$H$16))*WeightsAndValues!$E$16)</f>
        <v>4.8292269685948075E-2</v>
      </c>
      <c r="H23" t="b">
        <f>Data!H23</f>
        <v>0</v>
      </c>
      <c r="I23">
        <f>IF(Data!I23=TRUE,WeightsAndValues!$I$4,WeightsAndValues!$H$4*WeightsAndValues!$E$4)</f>
        <v>0</v>
      </c>
      <c r="J23" t="b">
        <f>Data!J23</f>
        <v>0</v>
      </c>
      <c r="K23">
        <f>IF(Data!K23="Null",((WeightsAndValues!$P$11-WeightsAndValues!$H$11)/(WeightsAndValues!$K$11-WeightsAndValues!$H$11))*WeightsAndValues!$E$11,((Data!K23-WeightsAndValues!$H$11)/(WeightsAndValues!$K$11-WeightsAndValues!$H$11))*WeightsAndValues!$E$11)</f>
        <v>5.3818181818181814E-2</v>
      </c>
      <c r="L23">
        <f>IF(Data!L23="Null",((WeightsAndValues!$K$12-WeightsAndValues!$P$12)/(WeightsAndValues!$K$12-WeightsAndValues!$H$12))*WeightsAndValues!$E$12,((WeightsAndValues!$K$12-Data!L23))/(WeightsAndValues!$K$12-WeightsAndValues!$H$12)*WeightsAndValues!$E$12)</f>
        <v>3.9125431530494831E-2</v>
      </c>
      <c r="M23">
        <f>IF(Data!M23="Null",((WeightsAndValues!$K$14-WeightsAndValues!$P$14)/(WeightsAndValues!$K$14-WeightsAndValues!$H$14))*WeightsAndValues!$E$14,((WeightsAndValues!$K$14-Data!M23))/(WeightsAndValues!$K$14-WeightsAndValues!$H$14)*WeightsAndValues!$E$14)</f>
        <v>9.3625914315569492E-2</v>
      </c>
      <c r="N23">
        <f>IF(Data!N23="Null",((WeightsAndValues!$P$15-WeightsAndValues!$H$15)/(WeightsAndValues!$K$15-WeightsAndValues!$H$15))*WeightsAndValues!$E$15,((Data!N23-WeightsAndValues!$H$15)/(WeightsAndValues!$K$15-WeightsAndValues!$H$15))*WeightsAndValues!$E$15)</f>
        <v>9.8632450618270737E-2</v>
      </c>
      <c r="O23">
        <f>IF(Data!F23=TRUE,WeightsAndValues!$I$5,WeightsAndValues!$H$5*WeightsAndValues!$E$5)</f>
        <v>0</v>
      </c>
      <c r="P23">
        <f>IF(Data!I23=TRUE,WeightsAndValues!$I$6,WeightsAndValues!$H$6*WeightsAndValues!$E$6)</f>
        <v>0</v>
      </c>
      <c r="Q23">
        <f t="shared" si="4"/>
        <v>0.2248932856906064</v>
      </c>
      <c r="R23">
        <f t="shared" si="0"/>
        <v>0.15395150993970411</v>
      </c>
      <c r="S23">
        <f t="shared" si="1"/>
        <v>0.37884479563031048</v>
      </c>
      <c r="T23">
        <f t="shared" si="2"/>
        <v>0</v>
      </c>
      <c r="U23" t="str" cm="1">
        <f t="array" ref="U23">_xlfn.IFS(Q23&lt;Thresholds!$D$3,"Low",Q23&lt;Thresholds!$E$3,"medium",Q23&gt;=Thresholds!$E$3,"High")</f>
        <v>Low</v>
      </c>
      <c r="V23" t="str" cm="1">
        <f t="array" ref="V23">_xlfn.IFS(R23&lt;Thresholds!$D$4,"Low",R23&lt;Thresholds!$E$4,"medium",R23&gt;=Thresholds!$E$4,"High")</f>
        <v>Low</v>
      </c>
      <c r="W23" t="str">
        <f t="shared" si="3"/>
        <v>Low</v>
      </c>
      <c r="X23" t="str">
        <f t="shared" si="5"/>
        <v>Low</v>
      </c>
      <c r="Y23" t="str">
        <f t="shared" si="7"/>
        <v>Low</v>
      </c>
      <c r="Z23">
        <f t="shared" si="8"/>
        <v>0</v>
      </c>
    </row>
    <row r="24" spans="1:26" x14ac:dyDescent="0.35">
      <c r="A24" t="s">
        <v>168</v>
      </c>
      <c r="B24" t="s">
        <v>169</v>
      </c>
      <c r="C24" t="s">
        <v>170</v>
      </c>
      <c r="D24">
        <f>IF(Data!D24="Null",((WeightsAndValues!$P$17-WeightsAndValues!$H$17)/(WeightsAndValues!$K$17-WeightsAndValues!$H$17))*WeightsAndValues!$E$17,((Data!D24-WeightsAndValues!$H$17)/(WeightsAndValues!$K$17-WeightsAndValues!$H$17))*WeightsAndValues!$E$17)</f>
        <v>9.8090571138898297E-2</v>
      </c>
      <c r="E24">
        <f>IF(Data!E24="Null",((WeightsAndValues!$K$13-WeightsAndValues!$P$13)/(WeightsAndValues!$K$13-WeightsAndValues!$H$13))*WeightsAndValues!$E$13,((WeightsAndValues!$K$13-Data!E24))/(WeightsAndValues!$K$13-WeightsAndValues!$H$13)*WeightsAndValues!$E$13)</f>
        <v>2.2837066315327191E-2</v>
      </c>
      <c r="F24">
        <f>IF(Data!F24=TRUE,WeightsAndValues!$I$3,WeightsAndValues!$H$3*WeightsAndValues!$E$3)</f>
        <v>0.18181818181818182</v>
      </c>
      <c r="G24">
        <f>IF(Data!G24="Null",((WeightsAndValues!$P$16-WeightsAndValues!$H$16)/(WeightsAndValues!$K$16-WeightsAndValues!$H$16))*WeightsAndValues!$E$16,((Data!G24-WeightsAndValues!$H$16)/(WeightsAndValues!$K$16-WeightsAndValues!$H$16))*WeightsAndValues!$E$16)</f>
        <v>6.0574586700349528E-2</v>
      </c>
      <c r="H24" t="b">
        <f>Data!H24</f>
        <v>0</v>
      </c>
      <c r="I24">
        <f>IF(Data!I24=TRUE,WeightsAndValues!$I$4,WeightsAndValues!$H$4*WeightsAndValues!$E$4)</f>
        <v>0.18181818181818182</v>
      </c>
      <c r="J24" t="b">
        <f>Data!J24</f>
        <v>0</v>
      </c>
      <c r="K24">
        <f>IF(Data!K24="Null",((WeightsAndValues!$P$11-WeightsAndValues!$H$11)/(WeightsAndValues!$K$11-WeightsAndValues!$H$11))*WeightsAndValues!$E$11,((Data!K24-WeightsAndValues!$H$11)/(WeightsAndValues!$K$11-WeightsAndValues!$H$11))*WeightsAndValues!$E$11)</f>
        <v>0.12678787878787875</v>
      </c>
      <c r="L24">
        <f>IF(Data!L24="Null",((WeightsAndValues!$K$12-WeightsAndValues!$P$12)/(WeightsAndValues!$K$12-WeightsAndValues!$H$12))*WeightsAndValues!$E$12,((WeightsAndValues!$K$12-Data!L24))/(WeightsAndValues!$K$12-WeightsAndValues!$H$12)*WeightsAndValues!$E$12)</f>
        <v>0.14269275028768699</v>
      </c>
      <c r="M24">
        <f>IF(Data!M24="Null",((WeightsAndValues!$K$14-WeightsAndValues!$P$14)/(WeightsAndValues!$K$14-WeightsAndValues!$H$14))*WeightsAndValues!$E$14,((WeightsAndValues!$K$14-Data!M24))/(WeightsAndValues!$K$14-WeightsAndValues!$H$14)*WeightsAndValues!$E$14)</f>
        <v>9.3625914315569492E-2</v>
      </c>
      <c r="N24">
        <f>IF(Data!N24="Null",((WeightsAndValues!$P$15-WeightsAndValues!$H$15)/(WeightsAndValues!$K$15-WeightsAndValues!$H$15))*WeightsAndValues!$E$15,((Data!N24-WeightsAndValues!$H$15)/(WeightsAndValues!$K$15-WeightsAndValues!$H$15))*WeightsAndValues!$E$15)</f>
        <v>0.12782615467771838</v>
      </c>
      <c r="O24">
        <f>IF(Data!F24=TRUE,WeightsAndValues!$I$5,WeightsAndValues!$H$5*WeightsAndValues!$E$5)</f>
        <v>0.21739130434782614</v>
      </c>
      <c r="P24">
        <f>IF(Data!I24=TRUE,WeightsAndValues!$I$6,WeightsAndValues!$H$6*WeightsAndValues!$E$6)</f>
        <v>0.21739130434782614</v>
      </c>
      <c r="Q24">
        <f t="shared" si="4"/>
        <v>0.82483347816639729</v>
      </c>
      <c r="R24">
        <f t="shared" si="0"/>
        <v>0.64602041638904739</v>
      </c>
      <c r="S24">
        <f t="shared" si="1"/>
        <v>1.4708538945554448</v>
      </c>
      <c r="T24">
        <f t="shared" si="2"/>
        <v>0</v>
      </c>
      <c r="U24" t="str" cm="1">
        <f t="array" ref="U24">_xlfn.IFS(Q24&lt;Thresholds!$D$3,"Low",Q24&lt;Thresholds!$E$3,"medium",Q24&gt;=Thresholds!$E$3,"High")</f>
        <v>High</v>
      </c>
      <c r="V24" t="str" cm="1">
        <f t="array" ref="V24">_xlfn.IFS(R24&lt;Thresholds!$D$4,"Low",R24&lt;Thresholds!$E$4,"medium",R24&gt;=Thresholds!$E$4,"High")</f>
        <v>High</v>
      </c>
      <c r="W24" t="str">
        <f t="shared" si="3"/>
        <v>High</v>
      </c>
      <c r="X24" t="str">
        <f t="shared" si="5"/>
        <v>High</v>
      </c>
      <c r="Y24" t="str">
        <f t="shared" si="7"/>
        <v>High</v>
      </c>
      <c r="Z24">
        <f t="shared" si="8"/>
        <v>0</v>
      </c>
    </row>
    <row r="25" spans="1:26" x14ac:dyDescent="0.35">
      <c r="A25" t="s">
        <v>173</v>
      </c>
      <c r="B25" t="s">
        <v>175</v>
      </c>
      <c r="C25" t="s">
        <v>176</v>
      </c>
      <c r="D25">
        <f>IF(Data!D25="Null",((WeightsAndValues!$P$17-WeightsAndValues!$H$17)/(WeightsAndValues!$K$17-WeightsAndValues!$H$17))*WeightsAndValues!$E$17,((Data!D25-WeightsAndValues!$H$17)/(WeightsAndValues!$K$17-WeightsAndValues!$H$17))*WeightsAndValues!$E$17)</f>
        <v>0.1140588036498817</v>
      </c>
      <c r="E25">
        <f>IF(Data!E25="Null",((WeightsAndValues!$K$13-WeightsAndValues!$P$13)/(WeightsAndValues!$K$13-WeightsAndValues!$H$13))*WeightsAndValues!$E$13,((WeightsAndValues!$K$13-Data!E25))/(WeightsAndValues!$K$13-WeightsAndValues!$H$13)*WeightsAndValues!$E$13)</f>
        <v>6.8511198945981566E-2</v>
      </c>
      <c r="F25">
        <f>IF(Data!F25=TRUE,WeightsAndValues!$I$3,WeightsAndValues!$H$3*WeightsAndValues!$E$3)</f>
        <v>0.18181818181818182</v>
      </c>
      <c r="G25">
        <f>IF(Data!G25="Null",((WeightsAndValues!$P$16-WeightsAndValues!$H$16)/(WeightsAndValues!$K$16-WeightsAndValues!$H$16))*WeightsAndValues!$E$16,((Data!G25-WeightsAndValues!$H$16)/(WeightsAndValues!$K$16-WeightsAndValues!$H$16))*WeightsAndValues!$E$16)</f>
        <v>0.12423084922362064</v>
      </c>
      <c r="H25" t="b">
        <f>Data!H25</f>
        <v>0</v>
      </c>
      <c r="I25">
        <f>IF(Data!I25=TRUE,WeightsAndValues!$I$4,WeightsAndValues!$H$4*WeightsAndValues!$E$4)</f>
        <v>0.18181818181818182</v>
      </c>
      <c r="J25" t="b">
        <f>Data!J25</f>
        <v>0</v>
      </c>
      <c r="K25">
        <f>IF(Data!K25="Null",((WeightsAndValues!$P$11-WeightsAndValues!$H$11)/(WeightsAndValues!$K$11-WeightsAndValues!$H$11))*WeightsAndValues!$E$11,((Data!K25-WeightsAndValues!$H$11)/(WeightsAndValues!$K$11-WeightsAndValues!$H$11))*WeightsAndValues!$E$11)</f>
        <v>0.1165252525252525</v>
      </c>
      <c r="L25">
        <f>IF(Data!L25="Null",((WeightsAndValues!$K$12-WeightsAndValues!$P$12)/(WeightsAndValues!$K$12-WeightsAndValues!$H$12))*WeightsAndValues!$E$12,((WeightsAndValues!$K$12-Data!L25))/(WeightsAndValues!$K$12-WeightsAndValues!$H$12)*WeightsAndValues!$E$12)</f>
        <v>0.10817031070195629</v>
      </c>
      <c r="M25">
        <f>IF(Data!M25="Null",((WeightsAndValues!$K$14-WeightsAndValues!$P$14)/(WeightsAndValues!$K$14-WeightsAndValues!$H$14))*WeightsAndValues!$E$14,((WeightsAndValues!$K$14-Data!M25))/(WeightsAndValues!$K$14-WeightsAndValues!$H$14)*WeightsAndValues!$E$14)</f>
        <v>3.6781609195402291E-2</v>
      </c>
      <c r="N25">
        <f>IF(Data!N25="Null",((WeightsAndValues!$P$15-WeightsAndValues!$H$15)/(WeightsAndValues!$K$15-WeightsAndValues!$H$15))*WeightsAndValues!$E$15,((Data!N25-WeightsAndValues!$H$15)/(WeightsAndValues!$K$15-WeightsAndValues!$H$15))*WeightsAndValues!$E$15)</f>
        <v>0.12418637607331957</v>
      </c>
      <c r="O25">
        <f>IF(Data!F25=TRUE,WeightsAndValues!$I$5,WeightsAndValues!$H$5*WeightsAndValues!$E$5)</f>
        <v>0.21739130434782614</v>
      </c>
      <c r="P25">
        <f>IF(Data!I25=TRUE,WeightsAndValues!$I$6,WeightsAndValues!$H$6*WeightsAndValues!$E$6)</f>
        <v>0.21739130434782614</v>
      </c>
      <c r="Q25">
        <f t="shared" si="4"/>
        <v>0.73917233970885643</v>
      </c>
      <c r="R25">
        <f t="shared" si="0"/>
        <v>0.75171103293857411</v>
      </c>
      <c r="S25">
        <f t="shared" si="1"/>
        <v>1.4908833726474304</v>
      </c>
      <c r="T25">
        <f t="shared" si="2"/>
        <v>0</v>
      </c>
      <c r="U25" t="str" cm="1">
        <f t="array" ref="U25">_xlfn.IFS(Q25&lt;Thresholds!$D$3,"Low",Q25&lt;Thresholds!$E$3,"medium",Q25&gt;=Thresholds!$E$3,"High")</f>
        <v>High</v>
      </c>
      <c r="V25" t="str" cm="1">
        <f t="array" ref="V25">_xlfn.IFS(R25&lt;Thresholds!$D$4,"Low",R25&lt;Thresholds!$E$4,"medium",R25&gt;=Thresholds!$E$4,"High")</f>
        <v>High</v>
      </c>
      <c r="W25" t="str">
        <f t="shared" si="3"/>
        <v>High</v>
      </c>
      <c r="X25" t="str">
        <f t="shared" si="5"/>
        <v>High</v>
      </c>
      <c r="Y25" t="str">
        <f t="shared" si="7"/>
        <v>High</v>
      </c>
      <c r="Z25">
        <f t="shared" si="8"/>
        <v>0</v>
      </c>
    </row>
    <row r="26" spans="1:26" x14ac:dyDescent="0.35">
      <c r="A26" t="s">
        <v>179</v>
      </c>
      <c r="B26" t="s">
        <v>180</v>
      </c>
      <c r="C26" t="s">
        <v>181</v>
      </c>
      <c r="D26">
        <f>IF(Data!D26="Null",((WeightsAndValues!$P$17-WeightsAndValues!$H$17)/(WeightsAndValues!$K$17-WeightsAndValues!$H$17))*WeightsAndValues!$E$17,((Data!D26-WeightsAndValues!$H$17)/(WeightsAndValues!$K$17-WeightsAndValues!$H$17))*WeightsAndValues!$E$17)</f>
        <v>9.8090571138898297E-2</v>
      </c>
      <c r="E26">
        <f>IF(Data!E26="Null",((WeightsAndValues!$K$13-WeightsAndValues!$P$13)/(WeightsAndValues!$K$13-WeightsAndValues!$H$13))*WeightsAndValues!$E$13,((WeightsAndValues!$K$13-Data!E26))/(WeightsAndValues!$K$13-WeightsAndValues!$H$13)*WeightsAndValues!$E$13)</f>
        <v>0.1264822134387352</v>
      </c>
      <c r="F26">
        <f>IF(Data!F26=TRUE,WeightsAndValues!$I$3,WeightsAndValues!$H$3*WeightsAndValues!$E$3)</f>
        <v>0.18181818181818182</v>
      </c>
      <c r="G26">
        <f>IF(Data!G26="Null",((WeightsAndValues!$P$16-WeightsAndValues!$H$16)/(WeightsAndValues!$K$16-WeightsAndValues!$H$16))*WeightsAndValues!$E$16,((Data!G26-WeightsAndValues!$H$16)/(WeightsAndValues!$K$16-WeightsAndValues!$H$16))*WeightsAndValues!$E$16)</f>
        <v>6.0574586700349528E-2</v>
      </c>
      <c r="H26" t="b">
        <f>Data!H26</f>
        <v>0</v>
      </c>
      <c r="I26">
        <f>IF(Data!I26=TRUE,WeightsAndValues!$I$4,WeightsAndValues!$H$4*WeightsAndValues!$E$4)</f>
        <v>0.18181818181818182</v>
      </c>
      <c r="J26" t="b">
        <f>Data!J26</f>
        <v>0</v>
      </c>
      <c r="K26">
        <f>IF(Data!K26="Null",((WeightsAndValues!$P$11-WeightsAndValues!$H$11)/(WeightsAndValues!$K$11-WeightsAndValues!$H$11))*WeightsAndValues!$E$11,((Data!K26-WeightsAndValues!$H$11)/(WeightsAndValues!$K$11-WeightsAndValues!$H$11))*WeightsAndValues!$E$11)</f>
        <v>0.11070707070707073</v>
      </c>
      <c r="L26">
        <f>IF(Data!L26="Null",((WeightsAndValues!$K$12-WeightsAndValues!$P$12)/(WeightsAndValues!$K$12-WeightsAndValues!$H$12))*WeightsAndValues!$E$12,((WeightsAndValues!$K$12-Data!L26))/(WeightsAndValues!$K$12-WeightsAndValues!$H$12)*WeightsAndValues!$E$12)</f>
        <v>0.14269275028768699</v>
      </c>
      <c r="M26">
        <f>IF(Data!M26="Null",((WeightsAndValues!$K$14-WeightsAndValues!$P$14)/(WeightsAndValues!$K$14-WeightsAndValues!$H$14))*WeightsAndValues!$E$14,((WeightsAndValues!$K$14-Data!M26))/(WeightsAndValues!$K$14-WeightsAndValues!$H$14)*WeightsAndValues!$E$14)</f>
        <v>9.3625914315569492E-2</v>
      </c>
      <c r="N26">
        <f>IF(Data!N26="Null",((WeightsAndValues!$P$15-WeightsAndValues!$H$15)/(WeightsAndValues!$K$15-WeightsAndValues!$H$15))*WeightsAndValues!$E$15,((Data!N26-WeightsAndValues!$H$15)/(WeightsAndValues!$K$15-WeightsAndValues!$H$15))*WeightsAndValues!$E$15)</f>
        <v>0.12782615467771838</v>
      </c>
      <c r="O26">
        <f>IF(Data!F26=TRUE,WeightsAndValues!$I$5,WeightsAndValues!$H$5*WeightsAndValues!$E$5)</f>
        <v>0.21739130434782614</v>
      </c>
      <c r="P26">
        <f>IF(Data!I26=TRUE,WeightsAndValues!$I$6,WeightsAndValues!$H$6*WeightsAndValues!$E$6)</f>
        <v>0.21739130434782614</v>
      </c>
      <c r="Q26">
        <f t="shared" si="4"/>
        <v>0.80875267008558915</v>
      </c>
      <c r="R26">
        <f t="shared" si="0"/>
        <v>0.74966556351245539</v>
      </c>
      <c r="S26">
        <f t="shared" si="1"/>
        <v>1.5584182335980445</v>
      </c>
      <c r="T26">
        <f t="shared" si="2"/>
        <v>0</v>
      </c>
      <c r="U26" t="str" cm="1">
        <f t="array" ref="U26">_xlfn.IFS(Q26&lt;Thresholds!$D$3,"Low",Q26&lt;Thresholds!$E$3,"medium",Q26&gt;=Thresholds!$E$3,"High")</f>
        <v>High</v>
      </c>
      <c r="V26" t="str" cm="1">
        <f t="array" ref="V26">_xlfn.IFS(R26&lt;Thresholds!$D$4,"Low",R26&lt;Thresholds!$E$4,"medium",R26&gt;=Thresholds!$E$4,"High")</f>
        <v>High</v>
      </c>
      <c r="W26" t="str">
        <f t="shared" si="3"/>
        <v>High</v>
      </c>
      <c r="X26" t="str">
        <f t="shared" si="5"/>
        <v>High</v>
      </c>
      <c r="Y26" t="str">
        <f t="shared" si="7"/>
        <v>High</v>
      </c>
      <c r="Z26">
        <f t="shared" si="8"/>
        <v>0</v>
      </c>
    </row>
    <row r="27" spans="1:26" x14ac:dyDescent="0.35">
      <c r="A27" t="s">
        <v>184</v>
      </c>
      <c r="B27" t="s">
        <v>186</v>
      </c>
      <c r="C27" t="s">
        <v>187</v>
      </c>
      <c r="D27">
        <f>IF(Data!D27="Null",((WeightsAndValues!$P$17-WeightsAndValues!$H$17)/(WeightsAndValues!$K$17-WeightsAndValues!$H$17))*WeightsAndValues!$E$17,((Data!D27-WeightsAndValues!$H$17)/(WeightsAndValues!$K$17-WeightsAndValues!$H$17))*WeightsAndValues!$E$17)</f>
        <v>9.1855356539371394E-2</v>
      </c>
      <c r="E27">
        <f>IF(Data!E27="Null",((WeightsAndValues!$K$13-WeightsAndValues!$P$13)/(WeightsAndValues!$K$13-WeightsAndValues!$H$13))*WeightsAndValues!$E$13,((WeightsAndValues!$K$13-Data!E27))/(WeightsAndValues!$K$13-WeightsAndValues!$H$13)*WeightsAndValues!$E$13)</f>
        <v>6.4997804128238926E-2</v>
      </c>
      <c r="F27">
        <f>IF(Data!F27=TRUE,WeightsAndValues!$I$3,WeightsAndValues!$H$3*WeightsAndValues!$E$3)</f>
        <v>0.18181818181818182</v>
      </c>
      <c r="G27">
        <f>IF(Data!G27="Null",((WeightsAndValues!$P$16-WeightsAndValues!$H$16)/(WeightsAndValues!$K$16-WeightsAndValues!$H$16))*WeightsAndValues!$E$16,((Data!G27-WeightsAndValues!$H$16)/(WeightsAndValues!$K$16-WeightsAndValues!$H$16))*WeightsAndValues!$E$16)</f>
        <v>0</v>
      </c>
      <c r="H27" t="b">
        <f>Data!H27</f>
        <v>0</v>
      </c>
      <c r="I27">
        <f>IF(Data!I27=TRUE,WeightsAndValues!$I$4,WeightsAndValues!$H$4*WeightsAndValues!$E$4)</f>
        <v>0.18181818181818182</v>
      </c>
      <c r="J27" t="b">
        <f>Data!J27</f>
        <v>0</v>
      </c>
      <c r="K27">
        <f>IF(Data!K27="Null",((WeightsAndValues!$P$11-WeightsAndValues!$H$11)/(WeightsAndValues!$K$11-WeightsAndValues!$H$11))*WeightsAndValues!$E$11,((Data!K27-WeightsAndValues!$H$11)/(WeightsAndValues!$K$11-WeightsAndValues!$H$11))*WeightsAndValues!$E$11)</f>
        <v>0.1165252525252525</v>
      </c>
      <c r="L27">
        <f>IF(Data!L27="Null",((WeightsAndValues!$K$12-WeightsAndValues!$P$12)/(WeightsAndValues!$K$12-WeightsAndValues!$H$12))*WeightsAndValues!$E$12,((WeightsAndValues!$K$12-Data!L27))/(WeightsAndValues!$K$12-WeightsAndValues!$H$12)*WeightsAndValues!$E$12)</f>
        <v>5.0632911392405049E-2</v>
      </c>
      <c r="M27">
        <f>IF(Data!M27="Null",((WeightsAndValues!$K$14-WeightsAndValues!$P$14)/(WeightsAndValues!$K$14-WeightsAndValues!$H$14))*WeightsAndValues!$E$14,((WeightsAndValues!$K$14-Data!M27))/(WeightsAndValues!$K$14-WeightsAndValues!$H$14)*WeightsAndValues!$E$14)</f>
        <v>9.3625914315569492E-2</v>
      </c>
      <c r="N27">
        <f>IF(Data!N27="Null",((WeightsAndValues!$P$15-WeightsAndValues!$H$15)/(WeightsAndValues!$K$15-WeightsAndValues!$H$15))*WeightsAndValues!$E$15,((Data!N27-WeightsAndValues!$H$15)/(WeightsAndValues!$K$15-WeightsAndValues!$H$15))*WeightsAndValues!$E$15)</f>
        <v>9.7586575517878124E-2</v>
      </c>
      <c r="O27">
        <f>IF(Data!F27=TRUE,WeightsAndValues!$I$5,WeightsAndValues!$H$5*WeightsAndValues!$E$5)</f>
        <v>0.21739130434782614</v>
      </c>
      <c r="P27">
        <f>IF(Data!I27=TRUE,WeightsAndValues!$I$6,WeightsAndValues!$H$6*WeightsAndValues!$E$6)</f>
        <v>0.21739130434782614</v>
      </c>
      <c r="Q27">
        <f t="shared" si="4"/>
        <v>0.71627579840896205</v>
      </c>
      <c r="R27">
        <f t="shared" si="0"/>
        <v>0.59736698834176938</v>
      </c>
      <c r="S27">
        <f t="shared" si="1"/>
        <v>1.3136427867507314</v>
      </c>
      <c r="T27">
        <f t="shared" si="2"/>
        <v>0</v>
      </c>
      <c r="U27" t="str" cm="1">
        <f t="array" ref="U27">_xlfn.IFS(Q27&lt;Thresholds!$D$3,"Low",Q27&lt;Thresholds!$E$3,"medium",Q27&gt;=Thresholds!$E$3,"High")</f>
        <v>High</v>
      </c>
      <c r="V27" t="str" cm="1">
        <f t="array" ref="V27">_xlfn.IFS(R27&lt;Thresholds!$D$4,"Low",R27&lt;Thresholds!$E$4,"medium",R27&gt;=Thresholds!$E$4,"High")</f>
        <v>High</v>
      </c>
      <c r="W27" t="str">
        <f t="shared" si="3"/>
        <v>High</v>
      </c>
      <c r="X27" t="str">
        <f t="shared" si="5"/>
        <v>High</v>
      </c>
      <c r="Y27" t="str">
        <f t="shared" si="7"/>
        <v>High</v>
      </c>
      <c r="Z27">
        <f t="shared" si="8"/>
        <v>0</v>
      </c>
    </row>
    <row r="28" spans="1:26" x14ac:dyDescent="0.35">
      <c r="A28" t="s">
        <v>190</v>
      </c>
      <c r="B28" t="s">
        <v>193</v>
      </c>
      <c r="C28" t="s">
        <v>194</v>
      </c>
      <c r="D28">
        <f>IF(Data!D28="Null",((WeightsAndValues!$P$17-WeightsAndValues!$H$17)/(WeightsAndValues!$K$17-WeightsAndValues!$H$17))*WeightsAndValues!$E$17,((Data!D28-WeightsAndValues!$H$17)/(WeightsAndValues!$K$17-WeightsAndValues!$H$17))*WeightsAndValues!$E$17)</f>
        <v>9.8090571138898297E-2</v>
      </c>
      <c r="E28">
        <f>IF(Data!E28="Null",((WeightsAndValues!$K$13-WeightsAndValues!$P$13)/(WeightsAndValues!$K$13-WeightsAndValues!$H$13))*WeightsAndValues!$E$13,((WeightsAndValues!$K$13-Data!E28))/(WeightsAndValues!$K$13-WeightsAndValues!$H$13)*WeightsAndValues!$E$13)</f>
        <v>5.9727711901624951E-2</v>
      </c>
      <c r="F28">
        <f>IF(Data!F28=TRUE,WeightsAndValues!$I$3,WeightsAndValues!$H$3*WeightsAndValues!$E$3)</f>
        <v>0.18181818181818182</v>
      </c>
      <c r="G28">
        <f>IF(Data!G28="Null",((WeightsAndValues!$P$16-WeightsAndValues!$H$16)/(WeightsAndValues!$K$16-WeightsAndValues!$H$16))*WeightsAndValues!$E$16,((Data!G28-WeightsAndValues!$H$16)/(WeightsAndValues!$K$16-WeightsAndValues!$H$16))*WeightsAndValues!$E$16)</f>
        <v>0</v>
      </c>
      <c r="H28" t="b">
        <f>Data!H28</f>
        <v>0</v>
      </c>
      <c r="I28">
        <f>IF(Data!I28=TRUE,WeightsAndValues!$I$4,WeightsAndValues!$H$4*WeightsAndValues!$E$4)</f>
        <v>0.18181818181818182</v>
      </c>
      <c r="J28" t="b">
        <f>Data!J28</f>
        <v>0</v>
      </c>
      <c r="K28">
        <f>IF(Data!K28="Null",((WeightsAndValues!$P$11-WeightsAndValues!$H$11)/(WeightsAndValues!$K$11-WeightsAndValues!$H$11))*WeightsAndValues!$E$11,((Data!K28-WeightsAndValues!$H$11)/(WeightsAndValues!$K$11-WeightsAndValues!$H$11))*WeightsAndValues!$E$11)</f>
        <v>0.14020202020202019</v>
      </c>
      <c r="L28">
        <f>IF(Data!L28="Null",((WeightsAndValues!$K$12-WeightsAndValues!$P$12)/(WeightsAndValues!$K$12-WeightsAndValues!$H$12))*WeightsAndValues!$E$12,((WeightsAndValues!$K$12-Data!L28))/(WeightsAndValues!$K$12-WeightsAndValues!$H$12)*WeightsAndValues!$E$12)</f>
        <v>0.14039125431530497</v>
      </c>
      <c r="M28">
        <f>IF(Data!M28="Null",((WeightsAndValues!$K$14-WeightsAndValues!$P$14)/(WeightsAndValues!$K$14-WeightsAndValues!$H$14))*WeightsAndValues!$E$14,((WeightsAndValues!$K$14-Data!M28))/(WeightsAndValues!$K$14-WeightsAndValues!$H$14)*WeightsAndValues!$E$14)</f>
        <v>0.11201671891327063</v>
      </c>
      <c r="N28">
        <f>IF(Data!N28="Null",((WeightsAndValues!$P$15-WeightsAndValues!$H$15)/(WeightsAndValues!$K$15-WeightsAndValues!$H$15))*WeightsAndValues!$E$15,((Data!N28-WeightsAndValues!$H$15)/(WeightsAndValues!$K$15-WeightsAndValues!$H$15))*WeightsAndValues!$E$15)</f>
        <v>0.11732691206894129</v>
      </c>
      <c r="O28">
        <f>IF(Data!F28=TRUE,WeightsAndValues!$I$5,WeightsAndValues!$H$5*WeightsAndValues!$E$5)</f>
        <v>0.21739130434782614</v>
      </c>
      <c r="P28">
        <f>IF(Data!I28=TRUE,WeightsAndValues!$I$6,WeightsAndValues!$H$6*WeightsAndValues!$E$6)</f>
        <v>0.21739130434782614</v>
      </c>
      <c r="Q28">
        <f t="shared" si="4"/>
        <v>0.85433692820585772</v>
      </c>
      <c r="R28">
        <f t="shared" si="0"/>
        <v>0.61183723266621848</v>
      </c>
      <c r="S28">
        <f t="shared" si="1"/>
        <v>1.4661741608720762</v>
      </c>
      <c r="T28">
        <f t="shared" si="2"/>
        <v>0</v>
      </c>
      <c r="U28" t="str" cm="1">
        <f t="array" ref="U28">_xlfn.IFS(Q28&lt;Thresholds!$D$3,"Low",Q28&lt;Thresholds!$E$3,"medium",Q28&gt;=Thresholds!$E$3,"High")</f>
        <v>High</v>
      </c>
      <c r="V28" t="str" cm="1">
        <f t="array" ref="V28">_xlfn.IFS(R28&lt;Thresholds!$D$4,"Low",R28&lt;Thresholds!$E$4,"medium",R28&gt;=Thresholds!$E$4,"High")</f>
        <v>High</v>
      </c>
      <c r="W28" t="str">
        <f t="shared" si="3"/>
        <v>High</v>
      </c>
      <c r="X28" t="str">
        <f t="shared" si="5"/>
        <v>High</v>
      </c>
      <c r="Y28" t="str">
        <f t="shared" si="7"/>
        <v>High</v>
      </c>
      <c r="Z28">
        <f t="shared" si="8"/>
        <v>0</v>
      </c>
    </row>
    <row r="29" spans="1:26" x14ac:dyDescent="0.35">
      <c r="A29" t="s">
        <v>197</v>
      </c>
      <c r="B29" t="s">
        <v>199</v>
      </c>
      <c r="C29" t="s">
        <v>200</v>
      </c>
      <c r="D29">
        <f>IF(Data!D29="Null",((WeightsAndValues!$P$17-WeightsAndValues!$H$17)/(WeightsAndValues!$K$17-WeightsAndValues!$H$17))*WeightsAndValues!$E$17,((Data!D29-WeightsAndValues!$H$17)/(WeightsAndValues!$K$17-WeightsAndValues!$H$17))*WeightsAndValues!$E$17)</f>
        <v>9.8090571138898297E-2</v>
      </c>
      <c r="E29">
        <f>IF(Data!E29="Null",((WeightsAndValues!$K$13-WeightsAndValues!$P$13)/(WeightsAndValues!$K$13-WeightsAndValues!$H$13))*WeightsAndValues!$E$13,((WeightsAndValues!$K$13-Data!E29))/(WeightsAndValues!$K$13-WeightsAndValues!$H$13)*WeightsAndValues!$E$13)</f>
        <v>0.1264822134387352</v>
      </c>
      <c r="F29">
        <f>IF(Data!F29=TRUE,WeightsAndValues!$I$3,WeightsAndValues!$H$3*WeightsAndValues!$E$3)</f>
        <v>0.18181818181818182</v>
      </c>
      <c r="G29">
        <f>IF(Data!G29="Null",((WeightsAndValues!$P$16-WeightsAndValues!$H$16)/(WeightsAndValues!$K$16-WeightsAndValues!$H$16))*WeightsAndValues!$E$16,((Data!G29-WeightsAndValues!$H$16)/(WeightsAndValues!$K$16-WeightsAndValues!$H$16))*WeightsAndValues!$E$16)</f>
        <v>6.0574586700349528E-2</v>
      </c>
      <c r="H29" t="b">
        <f>Data!H29</f>
        <v>0</v>
      </c>
      <c r="I29">
        <f>IF(Data!I29=TRUE,WeightsAndValues!$I$4,WeightsAndValues!$H$4*WeightsAndValues!$E$4)</f>
        <v>0.18181818181818182</v>
      </c>
      <c r="J29" t="b">
        <f>Data!J29</f>
        <v>0</v>
      </c>
      <c r="K29">
        <f>IF(Data!K29="Null",((WeightsAndValues!$P$11-WeightsAndValues!$H$11)/(WeightsAndValues!$K$11-WeightsAndValues!$H$11))*WeightsAndValues!$E$11,((Data!K29-WeightsAndValues!$H$11)/(WeightsAndValues!$K$11-WeightsAndValues!$H$11))*WeightsAndValues!$E$11)</f>
        <v>0.1165252525252525</v>
      </c>
      <c r="L29">
        <f>IF(Data!L29="Null",((WeightsAndValues!$K$12-WeightsAndValues!$P$12)/(WeightsAndValues!$K$12-WeightsAndValues!$H$12))*WeightsAndValues!$E$12,((WeightsAndValues!$K$12-Data!L29))/(WeightsAndValues!$K$12-WeightsAndValues!$H$12)*WeightsAndValues!$E$12)</f>
        <v>0.14269275028768699</v>
      </c>
      <c r="M29">
        <f>IF(Data!M29="Null",((WeightsAndValues!$K$14-WeightsAndValues!$P$14)/(WeightsAndValues!$K$14-WeightsAndValues!$H$14))*WeightsAndValues!$E$14,((WeightsAndValues!$K$14-Data!M29))/(WeightsAndValues!$K$14-WeightsAndValues!$H$14)*WeightsAndValues!$E$14)</f>
        <v>9.3625914315569492E-2</v>
      </c>
      <c r="N29">
        <f>IF(Data!N29="Null",((WeightsAndValues!$P$15-WeightsAndValues!$H$15)/(WeightsAndValues!$K$15-WeightsAndValues!$H$15))*WeightsAndValues!$E$15,((Data!N29-WeightsAndValues!$H$15)/(WeightsAndValues!$K$15-WeightsAndValues!$H$15))*WeightsAndValues!$E$15)</f>
        <v>0.12782615467771838</v>
      </c>
      <c r="O29">
        <f>IF(Data!F29=TRUE,WeightsAndValues!$I$5,WeightsAndValues!$H$5*WeightsAndValues!$E$5)</f>
        <v>0.21739130434782614</v>
      </c>
      <c r="P29">
        <f>IF(Data!I29=TRUE,WeightsAndValues!$I$6,WeightsAndValues!$H$6*WeightsAndValues!$E$6)</f>
        <v>0.21739130434782614</v>
      </c>
      <c r="Q29">
        <f t="shared" si="4"/>
        <v>0.81457085190377088</v>
      </c>
      <c r="R29">
        <f t="shared" si="0"/>
        <v>0.74966556351245539</v>
      </c>
      <c r="S29">
        <f t="shared" si="1"/>
        <v>1.5642364154162263</v>
      </c>
      <c r="T29">
        <f t="shared" si="2"/>
        <v>0</v>
      </c>
      <c r="U29" t="str" cm="1">
        <f t="array" ref="U29">_xlfn.IFS(Q29&lt;Thresholds!$D$3,"Low",Q29&lt;Thresholds!$E$3,"medium",Q29&gt;=Thresholds!$E$3,"High")</f>
        <v>High</v>
      </c>
      <c r="V29" t="str" cm="1">
        <f t="array" ref="V29">_xlfn.IFS(R29&lt;Thresholds!$D$4,"Low",R29&lt;Thresholds!$E$4,"medium",R29&gt;=Thresholds!$E$4,"High")</f>
        <v>High</v>
      </c>
      <c r="W29" t="str">
        <f t="shared" si="3"/>
        <v>High</v>
      </c>
      <c r="X29" t="str">
        <f t="shared" si="5"/>
        <v>High</v>
      </c>
      <c r="Y29" t="str">
        <f t="shared" si="7"/>
        <v>High</v>
      </c>
      <c r="Z29">
        <f t="shared" si="8"/>
        <v>0</v>
      </c>
    </row>
    <row r="30" spans="1:26" x14ac:dyDescent="0.35">
      <c r="A30" t="s">
        <v>203</v>
      </c>
      <c r="B30" t="s">
        <v>204</v>
      </c>
      <c r="C30" t="s">
        <v>205</v>
      </c>
      <c r="D30">
        <f>IF(Data!D30="Null",((WeightsAndValues!$P$17-WeightsAndValues!$H$17)/(WeightsAndValues!$K$17-WeightsAndValues!$H$17))*WeightsAndValues!$E$17,((Data!D30-WeightsAndValues!$H$17)/(WeightsAndValues!$K$17-WeightsAndValues!$H$17))*WeightsAndValues!$E$17)</f>
        <v>9.8090571138898297E-2</v>
      </c>
      <c r="E30">
        <f>IF(Data!E30="Null",((WeightsAndValues!$K$13-WeightsAndValues!$P$13)/(WeightsAndValues!$K$13-WeightsAndValues!$H$13))*WeightsAndValues!$E$13,((WeightsAndValues!$K$13-Data!E30))/(WeightsAndValues!$K$13-WeightsAndValues!$H$13)*WeightsAndValues!$E$13)</f>
        <v>8.6078173034694783E-2</v>
      </c>
      <c r="F30">
        <f>IF(Data!F30=TRUE,WeightsAndValues!$I$3,WeightsAndValues!$H$3*WeightsAndValues!$E$3)</f>
        <v>0.18181818181818182</v>
      </c>
      <c r="G30">
        <f>IF(Data!G30="Null",((WeightsAndValues!$P$16-WeightsAndValues!$H$16)/(WeightsAndValues!$K$16-WeightsAndValues!$H$16))*WeightsAndValues!$E$16,((Data!G30-WeightsAndValues!$H$16)/(WeightsAndValues!$K$16-WeightsAndValues!$H$16))*WeightsAndValues!$E$16)</f>
        <v>0</v>
      </c>
      <c r="H30" t="b">
        <f>Data!H30</f>
        <v>0</v>
      </c>
      <c r="I30">
        <f>IF(Data!I30=TRUE,WeightsAndValues!$I$4,WeightsAndValues!$H$4*WeightsAndValues!$E$4)</f>
        <v>0.18181818181818182</v>
      </c>
      <c r="J30" t="b">
        <f>Data!J30</f>
        <v>0</v>
      </c>
      <c r="K30">
        <f>IF(Data!K30="Null",((WeightsAndValues!$P$11-WeightsAndValues!$H$11)/(WeightsAndValues!$K$11-WeightsAndValues!$H$11))*WeightsAndValues!$E$11,((Data!K30-WeightsAndValues!$H$11)/(WeightsAndValues!$K$11-WeightsAndValues!$H$11))*WeightsAndValues!$E$11)</f>
        <v>0.1165252525252525</v>
      </c>
      <c r="L30">
        <f>IF(Data!L30="Null",((WeightsAndValues!$K$12-WeightsAndValues!$P$12)/(WeightsAndValues!$K$12-WeightsAndValues!$H$12))*WeightsAndValues!$E$12,((WeightsAndValues!$K$12-Data!L30))/(WeightsAndValues!$K$12-WeightsAndValues!$H$12)*WeightsAndValues!$E$12)</f>
        <v>0.12658227848101267</v>
      </c>
      <c r="M30">
        <f>IF(Data!M30="Null",((WeightsAndValues!$K$14-WeightsAndValues!$P$14)/(WeightsAndValues!$K$14-WeightsAndValues!$H$14))*WeightsAndValues!$E$14,((WeightsAndValues!$K$14-Data!M30))/(WeightsAndValues!$K$14-WeightsAndValues!$H$14)*WeightsAndValues!$E$14)</f>
        <v>9.1954022988505746E-2</v>
      </c>
      <c r="N30">
        <f>IF(Data!N30="Null",((WeightsAndValues!$P$15-WeightsAndValues!$H$15)/(WeightsAndValues!$K$15-WeightsAndValues!$H$15))*WeightsAndValues!$E$15,((Data!N30-WeightsAndValues!$H$15)/(WeightsAndValues!$K$15-WeightsAndValues!$H$15))*WeightsAndValues!$E$15)</f>
        <v>0.11305352932028119</v>
      </c>
      <c r="O30">
        <f>IF(Data!F30=TRUE,WeightsAndValues!$I$5,WeightsAndValues!$H$5*WeightsAndValues!$E$5)</f>
        <v>0.21739130434782614</v>
      </c>
      <c r="P30">
        <f>IF(Data!I30=TRUE,WeightsAndValues!$I$6,WeightsAndValues!$H$6*WeightsAndValues!$E$6)</f>
        <v>0.21739130434782614</v>
      </c>
      <c r="Q30">
        <f t="shared" si="4"/>
        <v>0.79678848877003283</v>
      </c>
      <c r="R30">
        <f t="shared" si="0"/>
        <v>0.63391431105062823</v>
      </c>
      <c r="S30">
        <f t="shared" si="1"/>
        <v>1.430702799820661</v>
      </c>
      <c r="T30">
        <f t="shared" si="2"/>
        <v>0</v>
      </c>
      <c r="U30" t="str" cm="1">
        <f t="array" ref="U30">_xlfn.IFS(Q30&lt;Thresholds!$D$3,"Low",Q30&lt;Thresholds!$E$3,"medium",Q30&gt;=Thresholds!$E$3,"High")</f>
        <v>High</v>
      </c>
      <c r="V30" t="str" cm="1">
        <f t="array" ref="V30">_xlfn.IFS(R30&lt;Thresholds!$D$4,"Low",R30&lt;Thresholds!$E$4,"medium",R30&gt;=Thresholds!$E$4,"High")</f>
        <v>High</v>
      </c>
      <c r="W30" t="str">
        <f t="shared" si="3"/>
        <v>High</v>
      </c>
      <c r="X30" t="str">
        <f t="shared" si="5"/>
        <v>High</v>
      </c>
      <c r="Y30" t="str">
        <f t="shared" si="7"/>
        <v>High</v>
      </c>
      <c r="Z30">
        <f t="shared" si="8"/>
        <v>0</v>
      </c>
    </row>
    <row r="31" spans="1:26" x14ac:dyDescent="0.35">
      <c r="A31" t="s">
        <v>208</v>
      </c>
      <c r="B31" t="s">
        <v>210</v>
      </c>
      <c r="C31" t="s">
        <v>211</v>
      </c>
      <c r="D31">
        <f>IF(Data!D31="Null",((WeightsAndValues!$P$17-WeightsAndValues!$H$17)/(WeightsAndValues!$K$17-WeightsAndValues!$H$17))*WeightsAndValues!$E$17,((Data!D31-WeightsAndValues!$H$17)/(WeightsAndValues!$K$17-WeightsAndValues!$H$17))*WeightsAndValues!$E$17)</f>
        <v>5.0490030415680981E-2</v>
      </c>
      <c r="E31">
        <f>IF(Data!E31="Null",((WeightsAndValues!$K$13-WeightsAndValues!$P$13)/(WeightsAndValues!$K$13-WeightsAndValues!$H$13))*WeightsAndValues!$E$13,((WeightsAndValues!$K$13-Data!E31))/(WeightsAndValues!$K$13-WeightsAndValues!$H$13)*WeightsAndValues!$E$13)</f>
        <v>4.918752744839703E-2</v>
      </c>
      <c r="F31">
        <f>IF(Data!F31=TRUE,WeightsAndValues!$I$3,WeightsAndValues!$H$3*WeightsAndValues!$E$3)</f>
        <v>0.18181818181818182</v>
      </c>
      <c r="G31">
        <f>IF(Data!G31="Null",((WeightsAndValues!$P$16-WeightsAndValues!$H$16)/(WeightsAndValues!$K$16-WeightsAndValues!$H$16))*WeightsAndValues!$E$16,((Data!G31-WeightsAndValues!$H$16)/(WeightsAndValues!$K$16-WeightsAndValues!$H$16))*WeightsAndValues!$E$16)</f>
        <v>0</v>
      </c>
      <c r="H31" t="b">
        <f>Data!H31</f>
        <v>0</v>
      </c>
      <c r="I31">
        <f>IF(Data!I31=TRUE,WeightsAndValues!$I$4,WeightsAndValues!$H$4*WeightsAndValues!$E$4)</f>
        <v>0.18181818181818182</v>
      </c>
      <c r="J31" t="b">
        <f>Data!J31</f>
        <v>0</v>
      </c>
      <c r="K31">
        <f>IF(Data!K31="Null",((WeightsAndValues!$P$11-WeightsAndValues!$H$11)/(WeightsAndValues!$K$11-WeightsAndValues!$H$11))*WeightsAndValues!$E$11,((Data!K31-WeightsAndValues!$H$11)/(WeightsAndValues!$K$11-WeightsAndValues!$H$11))*WeightsAndValues!$E$11)</f>
        <v>6.7636363636363619E-2</v>
      </c>
      <c r="L31">
        <f>IF(Data!L31="Null",((WeightsAndValues!$K$12-WeightsAndValues!$P$12)/(WeightsAndValues!$K$12-WeightsAndValues!$H$12))*WeightsAndValues!$E$12,((WeightsAndValues!$K$12-Data!L31))/(WeightsAndValues!$K$12-WeightsAndValues!$H$12)*WeightsAndValues!$E$12)</f>
        <v>7.134637514384351E-2</v>
      </c>
      <c r="M31">
        <f>IF(Data!M31="Null",((WeightsAndValues!$K$14-WeightsAndValues!$P$14)/(WeightsAndValues!$K$14-WeightsAndValues!$H$14))*WeightsAndValues!$E$14,((WeightsAndValues!$K$14-Data!M31))/(WeightsAndValues!$K$14-WeightsAndValues!$H$14)*WeightsAndValues!$E$14)</f>
        <v>8.8610240334378268E-2</v>
      </c>
      <c r="N31">
        <f>IF(Data!N31="Null",((WeightsAndValues!$P$15-WeightsAndValues!$H$15)/(WeightsAndValues!$K$15-WeightsAndValues!$H$15))*WeightsAndValues!$E$15,((Data!N31-WeightsAndValues!$H$15)/(WeightsAndValues!$K$15-WeightsAndValues!$H$15))*WeightsAndValues!$E$15)</f>
        <v>0.10796586441722313</v>
      </c>
      <c r="O31">
        <f>IF(Data!F31=TRUE,WeightsAndValues!$I$5,WeightsAndValues!$H$5*WeightsAndValues!$E$5)</f>
        <v>0.21739130434782614</v>
      </c>
      <c r="P31">
        <f>IF(Data!I31=TRUE,WeightsAndValues!$I$6,WeightsAndValues!$H$6*WeightsAndValues!$E$6)</f>
        <v>0.21739130434782614</v>
      </c>
      <c r="Q31">
        <f t="shared" si="4"/>
        <v>0.64171937316662997</v>
      </c>
      <c r="R31">
        <f t="shared" si="0"/>
        <v>0.59193600056127249</v>
      </c>
      <c r="S31">
        <f t="shared" si="1"/>
        <v>1.2336553737279026</v>
      </c>
      <c r="T31">
        <f t="shared" si="2"/>
        <v>0</v>
      </c>
      <c r="U31" t="str" cm="1">
        <f t="array" ref="U31">_xlfn.IFS(Q31&lt;Thresholds!$D$3,"Low",Q31&lt;Thresholds!$E$3,"medium",Q31&gt;=Thresholds!$E$3,"High")</f>
        <v>High</v>
      </c>
      <c r="V31" t="str" cm="1">
        <f t="array" ref="V31">_xlfn.IFS(R31&lt;Thresholds!$D$4,"Low",R31&lt;Thresholds!$E$4,"medium",R31&gt;=Thresholds!$E$4,"High")</f>
        <v>High</v>
      </c>
      <c r="W31" t="str">
        <f t="shared" si="3"/>
        <v>High</v>
      </c>
      <c r="X31" t="str">
        <f t="shared" si="5"/>
        <v>High</v>
      </c>
      <c r="Y31" t="str">
        <f t="shared" si="7"/>
        <v>High</v>
      </c>
      <c r="Z31">
        <f t="shared" si="8"/>
        <v>0</v>
      </c>
    </row>
    <row r="32" spans="1:26" x14ac:dyDescent="0.35">
      <c r="A32" t="s">
        <v>214</v>
      </c>
      <c r="B32" t="s">
        <v>216</v>
      </c>
      <c r="C32" t="s">
        <v>217</v>
      </c>
      <c r="D32">
        <f>IF(Data!D32="Null",((WeightsAndValues!$P$17-WeightsAndValues!$H$17)/(WeightsAndValues!$K$17-WeightsAndValues!$H$17))*WeightsAndValues!$E$17,((Data!D32-WeightsAndValues!$H$17)/(WeightsAndValues!$K$17-WeightsAndValues!$H$17))*WeightsAndValues!$E$17)</f>
        <v>9.8090571138898297E-2</v>
      </c>
      <c r="E32">
        <f>IF(Data!E32="Null",((WeightsAndValues!$K$13-WeightsAndValues!$P$13)/(WeightsAndValues!$K$13-WeightsAndValues!$H$13))*WeightsAndValues!$E$13,((WeightsAndValues!$K$13-Data!E32))/(WeightsAndValues!$K$13-WeightsAndValues!$H$13)*WeightsAndValues!$E$13)</f>
        <v>0.1264822134387352</v>
      </c>
      <c r="F32">
        <f>IF(Data!F32=TRUE,WeightsAndValues!$I$3,WeightsAndValues!$H$3*WeightsAndValues!$E$3)</f>
        <v>0.18181818181818182</v>
      </c>
      <c r="G32">
        <f>IF(Data!G32="Null",((WeightsAndValues!$P$16-WeightsAndValues!$H$16)/(WeightsAndValues!$K$16-WeightsAndValues!$H$16))*WeightsAndValues!$E$16,((Data!G32-WeightsAndValues!$H$16)/(WeightsAndValues!$K$16-WeightsAndValues!$H$16))*WeightsAndValues!$E$16)</f>
        <v>6.0574586700349528E-2</v>
      </c>
      <c r="H32" t="b">
        <f>Data!H32</f>
        <v>0</v>
      </c>
      <c r="I32">
        <f>IF(Data!I32=TRUE,WeightsAndValues!$I$4,WeightsAndValues!$H$4*WeightsAndValues!$E$4)</f>
        <v>0.18181818181818182</v>
      </c>
      <c r="J32" t="b">
        <f>Data!J32</f>
        <v>0</v>
      </c>
      <c r="K32">
        <f>IF(Data!K32="Null",((WeightsAndValues!$P$11-WeightsAndValues!$H$11)/(WeightsAndValues!$K$11-WeightsAndValues!$H$11))*WeightsAndValues!$E$11,((Data!K32-WeightsAndValues!$H$11)/(WeightsAndValues!$K$11-WeightsAndValues!$H$11))*WeightsAndValues!$E$11)</f>
        <v>0.1165252525252525</v>
      </c>
      <c r="L32">
        <f>IF(Data!L32="Null",((WeightsAndValues!$K$12-WeightsAndValues!$P$12)/(WeightsAndValues!$K$12-WeightsAndValues!$H$12))*WeightsAndValues!$E$12,((WeightsAndValues!$K$12-Data!L32))/(WeightsAndValues!$K$12-WeightsAndValues!$H$12)*WeightsAndValues!$E$12)</f>
        <v>0.14269275028768699</v>
      </c>
      <c r="M32">
        <f>IF(Data!M32="Null",((WeightsAndValues!$K$14-WeightsAndValues!$P$14)/(WeightsAndValues!$K$14-WeightsAndValues!$H$14))*WeightsAndValues!$E$14,((WeightsAndValues!$K$14-Data!M32))/(WeightsAndValues!$K$14-WeightsAndValues!$H$14)*WeightsAndValues!$E$14)</f>
        <v>9.3625914315569492E-2</v>
      </c>
      <c r="N32">
        <f>IF(Data!N32="Null",((WeightsAndValues!$P$15-WeightsAndValues!$H$15)/(WeightsAndValues!$K$15-WeightsAndValues!$H$15))*WeightsAndValues!$E$15,((Data!N32-WeightsAndValues!$H$15)/(WeightsAndValues!$K$15-WeightsAndValues!$H$15))*WeightsAndValues!$E$15)</f>
        <v>0.12782615467771838</v>
      </c>
      <c r="O32">
        <f>IF(Data!F32=TRUE,WeightsAndValues!$I$5,WeightsAndValues!$H$5*WeightsAndValues!$E$5)</f>
        <v>0.21739130434782614</v>
      </c>
      <c r="P32">
        <f>IF(Data!I32=TRUE,WeightsAndValues!$I$6,WeightsAndValues!$H$6*WeightsAndValues!$E$6)</f>
        <v>0.21739130434782614</v>
      </c>
      <c r="Q32">
        <f t="shared" si="4"/>
        <v>0.81457085190377088</v>
      </c>
      <c r="R32">
        <f t="shared" si="0"/>
        <v>0.74966556351245539</v>
      </c>
      <c r="S32">
        <f t="shared" si="1"/>
        <v>1.5642364154162263</v>
      </c>
      <c r="T32">
        <f t="shared" si="2"/>
        <v>0</v>
      </c>
      <c r="U32" t="str" cm="1">
        <f t="array" ref="U32">_xlfn.IFS(Q32&lt;Thresholds!$D$3,"Low",Q32&lt;Thresholds!$E$3,"medium",Q32&gt;=Thresholds!$E$3,"High")</f>
        <v>High</v>
      </c>
      <c r="V32" t="str" cm="1">
        <f t="array" ref="V32">_xlfn.IFS(R32&lt;Thresholds!$D$4,"Low",R32&lt;Thresholds!$E$4,"medium",R32&gt;=Thresholds!$E$4,"High")</f>
        <v>High</v>
      </c>
      <c r="W32" t="str">
        <f t="shared" si="3"/>
        <v>High</v>
      </c>
      <c r="X32" t="str">
        <f t="shared" si="5"/>
        <v>High</v>
      </c>
      <c r="Y32" t="str">
        <f t="shared" si="7"/>
        <v>High</v>
      </c>
      <c r="Z32">
        <f t="shared" si="8"/>
        <v>0</v>
      </c>
    </row>
    <row r="33" spans="1:26" x14ac:dyDescent="0.35">
      <c r="A33" t="s">
        <v>220</v>
      </c>
      <c r="B33" t="s">
        <v>222</v>
      </c>
      <c r="C33" t="s">
        <v>223</v>
      </c>
      <c r="D33">
        <f>IF(Data!D33="Null",((WeightsAndValues!$P$17-WeightsAndValues!$H$17)/(WeightsAndValues!$K$17-WeightsAndValues!$H$17))*WeightsAndValues!$E$17,((Data!D33-WeightsAndValues!$H$17)/(WeightsAndValues!$K$17-WeightsAndValues!$H$17))*WeightsAndValues!$E$17)</f>
        <v>9.8090571138898297E-2</v>
      </c>
      <c r="E33">
        <f>IF(Data!E33="Null",((WeightsAndValues!$K$13-WeightsAndValues!$P$13)/(WeightsAndValues!$K$13-WeightsAndValues!$H$13))*WeightsAndValues!$E$13,((WeightsAndValues!$K$13-Data!E33))/(WeightsAndValues!$K$13-WeightsAndValues!$H$13)*WeightsAndValues!$E$13)</f>
        <v>4.918752744839703E-2</v>
      </c>
      <c r="F33">
        <f>IF(Data!F33=TRUE,WeightsAndValues!$I$3,WeightsAndValues!$H$3*WeightsAndValues!$E$3)</f>
        <v>0</v>
      </c>
      <c r="G33">
        <f>IF(Data!G33="Null",((WeightsAndValues!$P$16-WeightsAndValues!$H$16)/(WeightsAndValues!$K$16-WeightsAndValues!$H$16))*WeightsAndValues!$E$16,((Data!G33-WeightsAndValues!$H$16)/(WeightsAndValues!$K$16-WeightsAndValues!$H$16))*WeightsAndValues!$E$16)</f>
        <v>5.0422810995622264E-2</v>
      </c>
      <c r="H33" t="b">
        <f>Data!H33</f>
        <v>0</v>
      </c>
      <c r="I33">
        <f>IF(Data!I33=TRUE,WeightsAndValues!$I$4,WeightsAndValues!$H$4*WeightsAndValues!$E$4)</f>
        <v>0.18181818181818182</v>
      </c>
      <c r="J33" t="b">
        <f>Data!J33</f>
        <v>0</v>
      </c>
      <c r="K33">
        <f>IF(Data!K33="Null",((WeightsAndValues!$P$11-WeightsAndValues!$H$11)/(WeightsAndValues!$K$11-WeightsAndValues!$H$11))*WeightsAndValues!$E$11,((Data!K33-WeightsAndValues!$H$11)/(WeightsAndValues!$K$11-WeightsAndValues!$H$11))*WeightsAndValues!$E$11)</f>
        <v>4.2909090909090904E-2</v>
      </c>
      <c r="L33">
        <f>IF(Data!L33="Null",((WeightsAndValues!$K$12-WeightsAndValues!$P$12)/(WeightsAndValues!$K$12-WeightsAndValues!$H$12))*WeightsAndValues!$E$12,((WeightsAndValues!$K$12-Data!L33))/(WeightsAndValues!$K$12-WeightsAndValues!$H$12)*WeightsAndValues!$E$12)</f>
        <v>0.12428078250863062</v>
      </c>
      <c r="M33">
        <f>IF(Data!M33="Null",((WeightsAndValues!$K$14-WeightsAndValues!$P$14)/(WeightsAndValues!$K$14-WeightsAndValues!$H$14))*WeightsAndValues!$E$14,((WeightsAndValues!$K$14-Data!M33))/(WeightsAndValues!$K$14-WeightsAndValues!$H$14)*WeightsAndValues!$E$14)</f>
        <v>1.1703239289446178E-2</v>
      </c>
      <c r="N33">
        <f>IF(Data!N33="Null",((WeightsAndValues!$P$15-WeightsAndValues!$H$15)/(WeightsAndValues!$K$15-WeightsAndValues!$H$15))*WeightsAndValues!$E$15,((Data!N33-WeightsAndValues!$H$15)/(WeightsAndValues!$K$15-WeightsAndValues!$H$15))*WeightsAndValues!$E$15)</f>
        <v>0.13536484214037312</v>
      </c>
      <c r="O33">
        <f>IF(Data!F33=TRUE,WeightsAndValues!$I$5,WeightsAndValues!$H$5*WeightsAndValues!$E$5)</f>
        <v>0</v>
      </c>
      <c r="P33">
        <f>IF(Data!I33=TRUE,WeightsAndValues!$I$6,WeightsAndValues!$H$6*WeightsAndValues!$E$6)</f>
        <v>0.21739130434782614</v>
      </c>
      <c r="Q33">
        <f t="shared" si="4"/>
        <v>0.4588018656642478</v>
      </c>
      <c r="R33">
        <f t="shared" si="0"/>
        <v>0.45236648493221854</v>
      </c>
      <c r="S33">
        <f t="shared" si="1"/>
        <v>0.91116835059646628</v>
      </c>
      <c r="T33">
        <f t="shared" si="2"/>
        <v>0</v>
      </c>
      <c r="U33" t="str" cm="1">
        <f t="array" ref="U33">_xlfn.IFS(Q33&lt;Thresholds!$D$3,"Low",Q33&lt;Thresholds!$E$3,"medium",Q33&gt;=Thresholds!$E$3,"High")</f>
        <v>medium</v>
      </c>
      <c r="V33" t="str" cm="1">
        <f t="array" ref="V33">_xlfn.IFS(R33&lt;Thresholds!$D$4,"Low",R33&lt;Thresholds!$E$4,"medium",R33&gt;=Thresholds!$E$4,"High")</f>
        <v>medium</v>
      </c>
      <c r="W33" t="str">
        <f t="shared" si="3"/>
        <v>Medium</v>
      </c>
      <c r="X33" t="str">
        <f t="shared" si="5"/>
        <v>Medium</v>
      </c>
      <c r="Y33" t="str">
        <f t="shared" si="7"/>
        <v>Medium</v>
      </c>
      <c r="Z33">
        <f t="shared" si="8"/>
        <v>0</v>
      </c>
    </row>
    <row r="34" spans="1:26" x14ac:dyDescent="0.35">
      <c r="A34" t="s">
        <v>226</v>
      </c>
      <c r="B34" t="s">
        <v>229</v>
      </c>
      <c r="C34" t="s">
        <v>230</v>
      </c>
      <c r="D34">
        <f>IF(Data!D34="Null",((WeightsAndValues!$P$17-WeightsAndValues!$H$17)/(WeightsAndValues!$K$17-WeightsAndValues!$H$17))*WeightsAndValues!$E$17,((Data!D34-WeightsAndValues!$H$17)/(WeightsAndValues!$K$17-WeightsAndValues!$H$17))*WeightsAndValues!$E$17)</f>
        <v>9.8090571138898297E-2</v>
      </c>
      <c r="E34">
        <f>IF(Data!E34="Null",((WeightsAndValues!$K$13-WeightsAndValues!$P$13)/(WeightsAndValues!$K$13-WeightsAndValues!$H$13))*WeightsAndValues!$E$13,((WeightsAndValues!$K$13-Data!E34))/(WeightsAndValues!$K$13-WeightsAndValues!$H$13)*WeightsAndValues!$E$13)</f>
        <v>0.1264822134387352</v>
      </c>
      <c r="F34">
        <f>IF(Data!F34=TRUE,WeightsAndValues!$I$3,WeightsAndValues!$H$3*WeightsAndValues!$E$3)</f>
        <v>0.18181818181818182</v>
      </c>
      <c r="G34">
        <f>IF(Data!G34="Null",((WeightsAndValues!$P$16-WeightsAndValues!$H$16)/(WeightsAndValues!$K$16-WeightsAndValues!$H$16))*WeightsAndValues!$E$16,((Data!G34-WeightsAndValues!$H$16)/(WeightsAndValues!$K$16-WeightsAndValues!$H$16))*WeightsAndValues!$E$16)</f>
        <v>6.0574586700349528E-2</v>
      </c>
      <c r="H34" t="b">
        <f>Data!H34</f>
        <v>0</v>
      </c>
      <c r="I34">
        <f>IF(Data!I34=TRUE,WeightsAndValues!$I$4,WeightsAndValues!$H$4*WeightsAndValues!$E$4)</f>
        <v>0.18181818181818182</v>
      </c>
      <c r="J34" t="b">
        <f>Data!J34</f>
        <v>0</v>
      </c>
      <c r="K34">
        <f>IF(Data!K34="Null",((WeightsAndValues!$P$11-WeightsAndValues!$H$11)/(WeightsAndValues!$K$11-WeightsAndValues!$H$11))*WeightsAndValues!$E$11,((Data!K34-WeightsAndValues!$H$11)/(WeightsAndValues!$K$11-WeightsAndValues!$H$11))*WeightsAndValues!$E$11)</f>
        <v>0.1165252525252525</v>
      </c>
      <c r="L34">
        <f>IF(Data!L34="Null",((WeightsAndValues!$K$12-WeightsAndValues!$P$12)/(WeightsAndValues!$K$12-WeightsAndValues!$H$12))*WeightsAndValues!$E$12,((WeightsAndValues!$K$12-Data!L34))/(WeightsAndValues!$K$12-WeightsAndValues!$H$12)*WeightsAndValues!$E$12)</f>
        <v>0.14269275028768699</v>
      </c>
      <c r="M34">
        <f>IF(Data!M34="Null",((WeightsAndValues!$K$14-WeightsAndValues!$P$14)/(WeightsAndValues!$K$14-WeightsAndValues!$H$14))*WeightsAndValues!$E$14,((WeightsAndValues!$K$14-Data!M34))/(WeightsAndValues!$K$14-WeightsAndValues!$H$14)*WeightsAndValues!$E$14)</f>
        <v>9.3625914315569492E-2</v>
      </c>
      <c r="N34">
        <f>IF(Data!N34="Null",((WeightsAndValues!$P$15-WeightsAndValues!$H$15)/(WeightsAndValues!$K$15-WeightsAndValues!$H$15))*WeightsAndValues!$E$15,((Data!N34-WeightsAndValues!$H$15)/(WeightsAndValues!$K$15-WeightsAndValues!$H$15))*WeightsAndValues!$E$15)</f>
        <v>0.12782615467771838</v>
      </c>
      <c r="O34">
        <f>IF(Data!F34=TRUE,WeightsAndValues!$I$5,WeightsAndValues!$H$5*WeightsAndValues!$E$5)</f>
        <v>0.21739130434782614</v>
      </c>
      <c r="P34">
        <f>IF(Data!I34=TRUE,WeightsAndValues!$I$6,WeightsAndValues!$H$6*WeightsAndValues!$E$6)</f>
        <v>0.21739130434782614</v>
      </c>
      <c r="Q34">
        <f t="shared" si="4"/>
        <v>0.81457085190377088</v>
      </c>
      <c r="R34">
        <f t="shared" si="0"/>
        <v>0.74966556351245539</v>
      </c>
      <c r="S34">
        <f t="shared" si="1"/>
        <v>1.5642364154162263</v>
      </c>
      <c r="T34">
        <f t="shared" si="2"/>
        <v>0</v>
      </c>
      <c r="U34" t="str" cm="1">
        <f t="array" ref="U34">_xlfn.IFS(Q34&lt;Thresholds!$D$3,"Low",Q34&lt;Thresholds!$E$3,"medium",Q34&gt;=Thresholds!$E$3,"High")</f>
        <v>High</v>
      </c>
      <c r="V34" t="str" cm="1">
        <f t="array" ref="V34">_xlfn.IFS(R34&lt;Thresholds!$D$4,"Low",R34&lt;Thresholds!$E$4,"medium",R34&gt;=Thresholds!$E$4,"High")</f>
        <v>High</v>
      </c>
      <c r="W34" t="str">
        <f t="shared" si="3"/>
        <v>High</v>
      </c>
      <c r="X34" t="str">
        <f t="shared" si="5"/>
        <v>High</v>
      </c>
      <c r="Y34" t="str">
        <f t="shared" si="7"/>
        <v>High</v>
      </c>
      <c r="Z34">
        <f t="shared" si="8"/>
        <v>0</v>
      </c>
    </row>
    <row r="35" spans="1:26" x14ac:dyDescent="0.35">
      <c r="A35" t="s">
        <v>233</v>
      </c>
      <c r="D35">
        <f>IF(Data!D35="Null",((WeightsAndValues!$P$17-WeightsAndValues!$H$17)/(WeightsAndValues!$K$17-WeightsAndValues!$H$17))*WeightsAndValues!$E$17,((Data!D35-WeightsAndValues!$H$17)/(WeightsAndValues!$K$17-WeightsAndValues!$H$17))*WeightsAndValues!$E$17)</f>
        <v>9.8090571138898297E-2</v>
      </c>
      <c r="E35">
        <f>IF(Data!E35="Null",((WeightsAndValues!$K$13-WeightsAndValues!$P$13)/(WeightsAndValues!$K$13-WeightsAndValues!$H$13))*WeightsAndValues!$E$13,((WeightsAndValues!$K$13-Data!E35))/(WeightsAndValues!$K$13-WeightsAndValues!$H$13)*WeightsAndValues!$E$13)</f>
        <v>0.1264822134387352</v>
      </c>
      <c r="F35">
        <f>IF(Data!F35=TRUE,WeightsAndValues!$I$3,WeightsAndValues!$H$3*WeightsAndValues!$E$3)</f>
        <v>0.18181818181818182</v>
      </c>
      <c r="G35">
        <f>IF(Data!G35="Null",((WeightsAndValues!$P$16-WeightsAndValues!$H$16)/(WeightsAndValues!$K$16-WeightsAndValues!$H$16))*WeightsAndValues!$E$16,((Data!G35-WeightsAndValues!$H$16)/(WeightsAndValues!$K$16-WeightsAndValues!$H$16))*WeightsAndValues!$E$16)</f>
        <v>6.0574586700349528E-2</v>
      </c>
      <c r="H35" t="b">
        <f>Data!H35</f>
        <v>0</v>
      </c>
      <c r="I35">
        <f>IF(Data!I35=TRUE,WeightsAndValues!$I$4,WeightsAndValues!$H$4*WeightsAndValues!$E$4)</f>
        <v>0.18181818181818182</v>
      </c>
      <c r="J35" t="b">
        <f>Data!J35</f>
        <v>0</v>
      </c>
      <c r="K35">
        <f>IF(Data!K35="Null",((WeightsAndValues!$P$11-WeightsAndValues!$H$11)/(WeightsAndValues!$K$11-WeightsAndValues!$H$11))*WeightsAndValues!$E$11,((Data!K35-WeightsAndValues!$H$11)/(WeightsAndValues!$K$11-WeightsAndValues!$H$11))*WeightsAndValues!$E$11)</f>
        <v>0.1165252525252525</v>
      </c>
      <c r="L35">
        <f>IF(Data!L35="Null",((WeightsAndValues!$K$12-WeightsAndValues!$P$12)/(WeightsAndValues!$K$12-WeightsAndValues!$H$12))*WeightsAndValues!$E$12,((WeightsAndValues!$K$12-Data!L35))/(WeightsAndValues!$K$12-WeightsAndValues!$H$12)*WeightsAndValues!$E$12)</f>
        <v>0.14269275028768699</v>
      </c>
      <c r="M35">
        <f>IF(Data!M35="Null",((WeightsAndValues!$K$14-WeightsAndValues!$P$14)/(WeightsAndValues!$K$14-WeightsAndValues!$H$14))*WeightsAndValues!$E$14,((WeightsAndValues!$K$14-Data!M35))/(WeightsAndValues!$K$14-WeightsAndValues!$H$14)*WeightsAndValues!$E$14)</f>
        <v>9.3625914315569492E-2</v>
      </c>
      <c r="N35">
        <f>IF(Data!N35="Null",((WeightsAndValues!$P$15-WeightsAndValues!$H$15)/(WeightsAndValues!$K$15-WeightsAndValues!$H$15))*WeightsAndValues!$E$15,((Data!N35-WeightsAndValues!$H$15)/(WeightsAndValues!$K$15-WeightsAndValues!$H$15))*WeightsAndValues!$E$15)</f>
        <v>0.12782615467771838</v>
      </c>
      <c r="O35">
        <f>IF(Data!F35=TRUE,WeightsAndValues!$I$5,WeightsAndValues!$H$5*WeightsAndValues!$E$5)</f>
        <v>0.21739130434782614</v>
      </c>
      <c r="P35">
        <f>IF(Data!I35=TRUE,WeightsAndValues!$I$6,WeightsAndValues!$H$6*WeightsAndValues!$E$6)</f>
        <v>0.21739130434782614</v>
      </c>
      <c r="Q35">
        <f t="shared" si="4"/>
        <v>0.81457085190377088</v>
      </c>
      <c r="R35">
        <f t="shared" si="0"/>
        <v>0.74966556351245539</v>
      </c>
      <c r="S35">
        <f t="shared" si="1"/>
        <v>1.5642364154162263</v>
      </c>
      <c r="T35">
        <f t="shared" si="2"/>
        <v>0</v>
      </c>
      <c r="U35" t="str" cm="1">
        <f t="array" ref="U35">_xlfn.IFS(Q35&lt;Thresholds!$D$3,"Low",Q35&lt;Thresholds!$E$3,"medium",Q35&gt;=Thresholds!$E$3,"High")</f>
        <v>High</v>
      </c>
      <c r="V35" t="str" cm="1">
        <f t="array" ref="V35">_xlfn.IFS(R35&lt;Thresholds!$D$4,"Low",R35&lt;Thresholds!$E$4,"medium",R35&gt;=Thresholds!$E$4,"High")</f>
        <v>High</v>
      </c>
      <c r="W35" t="str">
        <f t="shared" si="3"/>
        <v>High</v>
      </c>
      <c r="X35" t="str">
        <f t="shared" si="5"/>
        <v>High</v>
      </c>
      <c r="Y35" t="str">
        <f t="shared" si="7"/>
        <v>High</v>
      </c>
      <c r="Z35">
        <f t="shared" si="8"/>
        <v>0</v>
      </c>
    </row>
    <row r="36" spans="1:26" x14ac:dyDescent="0.35">
      <c r="A36" t="s">
        <v>235</v>
      </c>
      <c r="B36" t="s">
        <v>239</v>
      </c>
      <c r="C36" t="s">
        <v>240</v>
      </c>
      <c r="D36">
        <f>IF(Data!D36="Null",((WeightsAndValues!$P$17-WeightsAndValues!$H$17)/(WeightsAndValues!$K$17-WeightsAndValues!$H$17))*WeightsAndValues!$E$17,((Data!D36-WeightsAndValues!$H$17)/(WeightsAndValues!$K$17-WeightsAndValues!$H$17))*WeightsAndValues!$E$17)</f>
        <v>4.5927678269685697E-2</v>
      </c>
      <c r="E36">
        <f>IF(Data!E36="Null",((WeightsAndValues!$K$13-WeightsAndValues!$P$13)/(WeightsAndValues!$K$13-WeightsAndValues!$H$13))*WeightsAndValues!$E$13,((WeightsAndValues!$K$13-Data!E36))/(WeightsAndValues!$K$13-WeightsAndValues!$H$13)*WeightsAndValues!$E$13)</f>
        <v>0.1264822134387352</v>
      </c>
      <c r="F36">
        <f>IF(Data!F36=TRUE,WeightsAndValues!$I$3,WeightsAndValues!$H$3*WeightsAndValues!$E$3)</f>
        <v>0.18181818181818182</v>
      </c>
      <c r="G36">
        <f>IF(Data!G36="Null",((WeightsAndValues!$P$16-WeightsAndValues!$H$16)/(WeightsAndValues!$K$16-WeightsAndValues!$H$16))*WeightsAndValues!$E$16,((Data!G36-WeightsAndValues!$H$16)/(WeightsAndValues!$K$16-WeightsAndValues!$H$16))*WeightsAndValues!$E$16)</f>
        <v>6.0574586700349528E-2</v>
      </c>
      <c r="H36" t="b">
        <f>Data!H36</f>
        <v>0</v>
      </c>
      <c r="I36">
        <f>IF(Data!I36=TRUE,WeightsAndValues!$I$4,WeightsAndValues!$H$4*WeightsAndValues!$E$4)</f>
        <v>0.18181818181818182</v>
      </c>
      <c r="J36" t="b">
        <f>Data!J36</f>
        <v>0</v>
      </c>
      <c r="K36">
        <f>IF(Data!K36="Null",((WeightsAndValues!$P$11-WeightsAndValues!$H$11)/(WeightsAndValues!$K$11-WeightsAndValues!$H$11))*WeightsAndValues!$E$11,((Data!K36-WeightsAndValues!$H$11)/(WeightsAndValues!$K$11-WeightsAndValues!$H$11))*WeightsAndValues!$E$11)</f>
        <v>0.12096969696969696</v>
      </c>
      <c r="L36">
        <f>IF(Data!L36="Null",((WeightsAndValues!$K$12-WeightsAndValues!$P$12)/(WeightsAndValues!$K$12-WeightsAndValues!$H$12))*WeightsAndValues!$E$12,((WeightsAndValues!$K$12-Data!L36))/(WeightsAndValues!$K$12-WeightsAndValues!$H$12)*WeightsAndValues!$E$12)</f>
        <v>0.14269275028768699</v>
      </c>
      <c r="M36">
        <f>IF(Data!M36="Null",((WeightsAndValues!$K$14-WeightsAndValues!$P$14)/(WeightsAndValues!$K$14-WeightsAndValues!$H$14))*WeightsAndValues!$E$14,((WeightsAndValues!$K$14-Data!M36))/(WeightsAndValues!$K$14-WeightsAndValues!$H$14)*WeightsAndValues!$E$14)</f>
        <v>9.3625914315569492E-2</v>
      </c>
      <c r="N36">
        <f>IF(Data!N36="Null",((WeightsAndValues!$P$15-WeightsAndValues!$H$15)/(WeightsAndValues!$K$15-WeightsAndValues!$H$15))*WeightsAndValues!$E$15,((Data!N36-WeightsAndValues!$H$15)/(WeightsAndValues!$K$15-WeightsAndValues!$H$15))*WeightsAndValues!$E$15)</f>
        <v>0.12782615467771838</v>
      </c>
      <c r="O36">
        <f>IF(Data!F36=TRUE,WeightsAndValues!$I$5,WeightsAndValues!$H$5*WeightsAndValues!$E$5)</f>
        <v>0.21739130434782614</v>
      </c>
      <c r="P36">
        <f>IF(Data!I36=TRUE,WeightsAndValues!$I$6,WeightsAndValues!$H$6*WeightsAndValues!$E$6)</f>
        <v>0.21739130434782614</v>
      </c>
      <c r="Q36">
        <f t="shared" si="4"/>
        <v>0.76685240347900274</v>
      </c>
      <c r="R36">
        <f t="shared" si="0"/>
        <v>0.74966556351245539</v>
      </c>
      <c r="S36">
        <f t="shared" si="1"/>
        <v>1.5165179669914581</v>
      </c>
      <c r="T36">
        <f t="shared" si="2"/>
        <v>0</v>
      </c>
      <c r="U36" t="str" cm="1">
        <f t="array" ref="U36">_xlfn.IFS(Q36&lt;Thresholds!$D$3,"Low",Q36&lt;Thresholds!$E$3,"medium",Q36&gt;=Thresholds!$E$3,"High")</f>
        <v>High</v>
      </c>
      <c r="V36" t="str" cm="1">
        <f t="array" ref="V36">_xlfn.IFS(R36&lt;Thresholds!$D$4,"Low",R36&lt;Thresholds!$E$4,"medium",R36&gt;=Thresholds!$E$4,"High")</f>
        <v>High</v>
      </c>
      <c r="W36" t="str">
        <f t="shared" si="3"/>
        <v>High</v>
      </c>
      <c r="X36" t="str">
        <f t="shared" si="5"/>
        <v>High</v>
      </c>
      <c r="Y36" t="str">
        <f t="shared" ref="Y36:Y67" si="10">X36</f>
        <v>High</v>
      </c>
      <c r="Z36">
        <f t="shared" ref="Z36:Z67" si="11">IF(X36&lt;&gt;Y36,1,0)</f>
        <v>0</v>
      </c>
    </row>
    <row r="37" spans="1:26" x14ac:dyDescent="0.35">
      <c r="A37" t="s">
        <v>243</v>
      </c>
      <c r="B37" t="s">
        <v>245</v>
      </c>
      <c r="C37" t="s">
        <v>246</v>
      </c>
      <c r="D37">
        <f>IF(Data!D37="Null",((WeightsAndValues!$P$17-WeightsAndValues!$H$17)/(WeightsAndValues!$K$17-WeightsAndValues!$H$17))*WeightsAndValues!$E$17,((Data!D37-WeightsAndValues!$H$17)/(WeightsAndValues!$K$17-WeightsAndValues!$H$17))*WeightsAndValues!$E$17)</f>
        <v>6.9651909428861111E-2</v>
      </c>
      <c r="E37">
        <f>IF(Data!E37="Null",((WeightsAndValues!$K$13-WeightsAndValues!$P$13)/(WeightsAndValues!$K$13-WeightsAndValues!$H$13))*WeightsAndValues!$E$13,((WeightsAndValues!$K$13-Data!E37))/(WeightsAndValues!$K$13-WeightsAndValues!$H$13)*WeightsAndValues!$E$13)</f>
        <v>3.8647342995169087E-2</v>
      </c>
      <c r="F37">
        <f>IF(Data!F37=TRUE,WeightsAndValues!$I$3,WeightsAndValues!$H$3*WeightsAndValues!$E$3)</f>
        <v>0.18181818181818182</v>
      </c>
      <c r="G37">
        <f>IF(Data!G37="Null",((WeightsAndValues!$P$16-WeightsAndValues!$H$16)/(WeightsAndValues!$K$16-WeightsAndValues!$H$16))*WeightsAndValues!$E$16,((Data!G37-WeightsAndValues!$H$16)/(WeightsAndValues!$K$16-WeightsAndValues!$H$16))*WeightsAndValues!$E$16)</f>
        <v>0</v>
      </c>
      <c r="H37" t="b">
        <f>Data!H37</f>
        <v>0</v>
      </c>
      <c r="I37">
        <f>IF(Data!I37=TRUE,WeightsAndValues!$I$4,WeightsAndValues!$H$4*WeightsAndValues!$E$4)</f>
        <v>0</v>
      </c>
      <c r="J37" t="b">
        <f>Data!J37</f>
        <v>1</v>
      </c>
      <c r="K37">
        <f>IF(Data!K37="Null",((WeightsAndValues!$P$11-WeightsAndValues!$H$11)/(WeightsAndValues!$K$11-WeightsAndValues!$H$11))*WeightsAndValues!$E$11,((Data!K37-WeightsAndValues!$H$11)/(WeightsAndValues!$K$11-WeightsAndValues!$H$11))*WeightsAndValues!$E$11)</f>
        <v>5.4626262626262606E-2</v>
      </c>
      <c r="L37">
        <f>IF(Data!L37="Null",((WeightsAndValues!$K$12-WeightsAndValues!$P$12)/(WeightsAndValues!$K$12-WeightsAndValues!$H$12))*WeightsAndValues!$E$12,((WeightsAndValues!$K$12-Data!L37))/(WeightsAndValues!$K$12-WeightsAndValues!$H$12)*WeightsAndValues!$E$12)</f>
        <v>0.10356731875719219</v>
      </c>
      <c r="M37">
        <f>IF(Data!M37="Null",((WeightsAndValues!$K$14-WeightsAndValues!$P$14)/(WeightsAndValues!$K$14-WeightsAndValues!$H$14))*WeightsAndValues!$E$14,((WeightsAndValues!$K$14-Data!M37))/(WeightsAndValues!$K$14-WeightsAndValues!$H$14)*WeightsAndValues!$E$14)</f>
        <v>2.6750261233019858E-2</v>
      </c>
      <c r="N37">
        <f>IF(Data!N37="Null",((WeightsAndValues!$P$15-WeightsAndValues!$H$15)/(WeightsAndValues!$K$15-WeightsAndValues!$H$15))*WeightsAndValues!$E$15,((Data!N37-WeightsAndValues!$H$15)/(WeightsAndValues!$K$15-WeightsAndValues!$H$15))*WeightsAndValues!$E$15)</f>
        <v>0.10331535948832478</v>
      </c>
      <c r="O37">
        <f>IF(Data!F37=TRUE,WeightsAndValues!$I$5,WeightsAndValues!$H$5*WeightsAndValues!$E$5)</f>
        <v>0.21739130434782614</v>
      </c>
      <c r="P37">
        <f>IF(Data!I37=TRUE,WeightsAndValues!$I$6,WeightsAndValues!$H$6*WeightsAndValues!$E$6)</f>
        <v>0</v>
      </c>
      <c r="Q37">
        <f t="shared" si="4"/>
        <v>0.43641393386351762</v>
      </c>
      <c r="R37">
        <f t="shared" si="0"/>
        <v>0.35935400683132002</v>
      </c>
      <c r="S37">
        <f t="shared" si="1"/>
        <v>0.79576794069483769</v>
      </c>
      <c r="T37">
        <f t="shared" si="2"/>
        <v>1</v>
      </c>
      <c r="U37" t="str" cm="1">
        <f t="array" ref="U37">_xlfn.IFS(Q37&lt;Thresholds!$D$3,"Low",Q37&lt;Thresholds!$E$3,"medium",Q37&gt;=Thresholds!$E$3,"High")</f>
        <v>medium</v>
      </c>
      <c r="V37" t="str" cm="1">
        <f t="array" ref="V37">_xlfn.IFS(R37&lt;Thresholds!$D$4,"Low",R37&lt;Thresholds!$E$4,"medium",R37&gt;=Thresholds!$E$4,"High")</f>
        <v>Low</v>
      </c>
      <c r="W37" t="str">
        <f t="shared" si="3"/>
        <v>Very High</v>
      </c>
      <c r="X37" t="str">
        <f t="shared" si="5"/>
        <v>Very High</v>
      </c>
      <c r="Y37" t="str">
        <f t="shared" si="10"/>
        <v>Very High</v>
      </c>
      <c r="Z37">
        <f t="shared" si="11"/>
        <v>0</v>
      </c>
    </row>
    <row r="38" spans="1:26" x14ac:dyDescent="0.35">
      <c r="A38" t="s">
        <v>249</v>
      </c>
      <c r="B38" t="s">
        <v>250</v>
      </c>
      <c r="C38" t="s">
        <v>251</v>
      </c>
      <c r="D38">
        <f>IF(Data!D38="Null",((WeightsAndValues!$P$17-WeightsAndValues!$H$17)/(WeightsAndValues!$K$17-WeightsAndValues!$H$17))*WeightsAndValues!$E$17,((Data!D38-WeightsAndValues!$H$17)/(WeightsAndValues!$K$17-WeightsAndValues!$H$17))*WeightsAndValues!$E$17)</f>
        <v>0.10980060831361949</v>
      </c>
      <c r="E38">
        <f>IF(Data!E38="Null",((WeightsAndValues!$K$13-WeightsAndValues!$P$13)/(WeightsAndValues!$K$13-WeightsAndValues!$H$13))*WeightsAndValues!$E$13,((WeightsAndValues!$K$13-Data!E38))/(WeightsAndValues!$K$13-WeightsAndValues!$H$13)*WeightsAndValues!$E$13)</f>
        <v>0.12823891084760652</v>
      </c>
      <c r="F38">
        <f>IF(Data!F38=TRUE,WeightsAndValues!$I$3,WeightsAndValues!$H$3*WeightsAndValues!$E$3)</f>
        <v>0.18181818181818182</v>
      </c>
      <c r="G38">
        <f>IF(Data!G38="Null",((WeightsAndValues!$P$16-WeightsAndValues!$H$16)/(WeightsAndValues!$K$16-WeightsAndValues!$H$16))*WeightsAndValues!$E$16,((Data!G38-WeightsAndValues!$H$16)/(WeightsAndValues!$K$16-WeightsAndValues!$H$16))*WeightsAndValues!$E$16)</f>
        <v>0.21739130434782614</v>
      </c>
      <c r="H38" t="b">
        <f>Data!H38</f>
        <v>1</v>
      </c>
      <c r="I38">
        <f>IF(Data!I38=TRUE,WeightsAndValues!$I$4,WeightsAndValues!$H$4*WeightsAndValues!$E$4)</f>
        <v>0.18181818181818182</v>
      </c>
      <c r="J38" t="b">
        <f>Data!J38</f>
        <v>1</v>
      </c>
      <c r="K38">
        <f>IF(Data!K38="Null",((WeightsAndValues!$P$11-WeightsAndValues!$H$11)/(WeightsAndValues!$K$11-WeightsAndValues!$H$11))*WeightsAndValues!$E$11,((Data!K38-WeightsAndValues!$H$11)/(WeightsAndValues!$K$11-WeightsAndValues!$H$11))*WeightsAndValues!$E$11)</f>
        <v>0.1165252525252525</v>
      </c>
      <c r="L38">
        <f>IF(Data!L38="Null",((WeightsAndValues!$K$12-WeightsAndValues!$P$12)/(WeightsAndValues!$K$12-WeightsAndValues!$H$12))*WeightsAndValues!$E$12,((WeightsAndValues!$K$12-Data!L38))/(WeightsAndValues!$K$12-WeightsAndValues!$H$12)*WeightsAndValues!$E$12)</f>
        <v>0.11277330264672039</v>
      </c>
      <c r="M38">
        <f>IF(Data!M38="Null",((WeightsAndValues!$K$14-WeightsAndValues!$P$14)/(WeightsAndValues!$K$14-WeightsAndValues!$H$14))*WeightsAndValues!$E$14,((WeightsAndValues!$K$14-Data!M38))/(WeightsAndValues!$K$14-WeightsAndValues!$H$14)*WeightsAndValues!$E$14)</f>
        <v>9.3625914315569492E-2</v>
      </c>
      <c r="N38">
        <f>IF(Data!N38="Null",((WeightsAndValues!$P$15-WeightsAndValues!$H$15)/(WeightsAndValues!$K$15-WeightsAndValues!$H$15))*WeightsAndValues!$E$15,((Data!N38-WeightsAndValues!$H$15)/(WeightsAndValues!$K$15-WeightsAndValues!$H$15))*WeightsAndValues!$E$15)</f>
        <v>0.15120485874116268</v>
      </c>
      <c r="O38">
        <f>IF(Data!F38=TRUE,WeightsAndValues!$I$5,WeightsAndValues!$H$5*WeightsAndValues!$E$5)</f>
        <v>0.21739130434782614</v>
      </c>
      <c r="P38">
        <f>IF(Data!I38=TRUE,WeightsAndValues!$I$6,WeightsAndValues!$H$6*WeightsAndValues!$E$6)</f>
        <v>0.21739130434782614</v>
      </c>
      <c r="Q38">
        <f t="shared" si="4"/>
        <v>0.79636144143752552</v>
      </c>
      <c r="R38">
        <f t="shared" si="0"/>
        <v>0.93161768263224765</v>
      </c>
      <c r="S38">
        <f t="shared" si="1"/>
        <v>1.7279791240697731</v>
      </c>
      <c r="T38">
        <f t="shared" si="2"/>
        <v>1</v>
      </c>
      <c r="U38" t="str" cm="1">
        <f t="array" ref="U38">_xlfn.IFS(Q38&lt;Thresholds!$D$3,"Low",Q38&lt;Thresholds!$E$3,"medium",Q38&gt;=Thresholds!$E$3,"High")</f>
        <v>High</v>
      </c>
      <c r="V38" t="str" cm="1">
        <f t="array" ref="V38">_xlfn.IFS(R38&lt;Thresholds!$D$4,"Low",R38&lt;Thresholds!$E$4,"medium",R38&gt;=Thresholds!$E$4,"High")</f>
        <v>High</v>
      </c>
      <c r="W38" t="str">
        <f t="shared" si="3"/>
        <v>Very High</v>
      </c>
      <c r="X38" t="str">
        <f t="shared" si="5"/>
        <v>Very High</v>
      </c>
      <c r="Y38" t="str">
        <f t="shared" si="10"/>
        <v>Very High</v>
      </c>
      <c r="Z38">
        <f t="shared" si="11"/>
        <v>0</v>
      </c>
    </row>
    <row r="39" spans="1:26" x14ac:dyDescent="0.35">
      <c r="A39" t="s">
        <v>254</v>
      </c>
      <c r="D39">
        <f>IF(Data!D39="Null",((WeightsAndValues!$P$17-WeightsAndValues!$H$17)/(WeightsAndValues!$K$17-WeightsAndValues!$H$17))*WeightsAndValues!$E$17,((Data!D39-WeightsAndValues!$H$17)/(WeightsAndValues!$K$17-WeightsAndValues!$H$17))*WeightsAndValues!$E$17)</f>
        <v>0.15998648191956744</v>
      </c>
      <c r="E39">
        <f>IF(Data!E39="Null",((WeightsAndValues!$K$13-WeightsAndValues!$P$13)/(WeightsAndValues!$K$13-WeightsAndValues!$H$13))*WeightsAndValues!$E$13,((WeightsAndValues!$K$13-Data!E39))/(WeightsAndValues!$K$13-WeightsAndValues!$H$13)*WeightsAndValues!$E$13)</f>
        <v>0.16161616161616166</v>
      </c>
      <c r="F39">
        <f>IF(Data!F39=TRUE,WeightsAndValues!$I$3,WeightsAndValues!$H$3*WeightsAndValues!$E$3)</f>
        <v>0.18181818181818182</v>
      </c>
      <c r="G39">
        <f>IF(Data!G39="Null",((WeightsAndValues!$P$16-WeightsAndValues!$H$16)/(WeightsAndValues!$K$16-WeightsAndValues!$H$16))*WeightsAndValues!$E$16,((Data!G39-WeightsAndValues!$H$16)/(WeightsAndValues!$K$16-WeightsAndValues!$H$16))*WeightsAndValues!$E$16)</f>
        <v>0.19113999178219784</v>
      </c>
      <c r="H39" t="b">
        <f>Data!H39</f>
        <v>1</v>
      </c>
      <c r="I39">
        <f>IF(Data!I39=TRUE,WeightsAndValues!$I$4,WeightsAndValues!$H$4*WeightsAndValues!$E$4)</f>
        <v>0.18181818181818182</v>
      </c>
      <c r="J39" t="b">
        <f>Data!J39</f>
        <v>1</v>
      </c>
      <c r="K39">
        <f>IF(Data!K39="Null",((WeightsAndValues!$P$11-WeightsAndValues!$H$11)/(WeightsAndValues!$K$11-WeightsAndValues!$H$11))*WeightsAndValues!$E$11,((Data!K39-WeightsAndValues!$H$11)/(WeightsAndValues!$K$11-WeightsAndValues!$H$11))*WeightsAndValues!$E$11)</f>
        <v>0.1165252525252525</v>
      </c>
      <c r="L39">
        <f>IF(Data!L39="Null",((WeightsAndValues!$K$12-WeightsAndValues!$P$12)/(WeightsAndValues!$K$12-WeightsAndValues!$H$12))*WeightsAndValues!$E$12,((WeightsAndValues!$K$12-Data!L39))/(WeightsAndValues!$K$12-WeightsAndValues!$H$12)*WeightsAndValues!$E$12)</f>
        <v>0.16110471806674337</v>
      </c>
      <c r="M39">
        <f>IF(Data!M39="Null",((WeightsAndValues!$K$14-WeightsAndValues!$P$14)/(WeightsAndValues!$K$14-WeightsAndValues!$H$14))*WeightsAndValues!$E$14,((WeightsAndValues!$K$14-Data!M39))/(WeightsAndValues!$K$14-WeightsAndValues!$H$14)*WeightsAndValues!$E$14)</f>
        <v>9.5297805642633238E-2</v>
      </c>
      <c r="N39">
        <f>IF(Data!N39="Null",((WeightsAndValues!$P$15-WeightsAndValues!$H$15)/(WeightsAndValues!$K$15-WeightsAndValues!$H$15))*WeightsAndValues!$E$15,((Data!N39-WeightsAndValues!$H$15)/(WeightsAndValues!$K$15-WeightsAndValues!$H$15))*WeightsAndValues!$E$15)</f>
        <v>0.14624335263448734</v>
      </c>
      <c r="O39">
        <f>IF(Data!F39=TRUE,WeightsAndValues!$I$5,WeightsAndValues!$H$5*WeightsAndValues!$E$5)</f>
        <v>0.21739130434782614</v>
      </c>
      <c r="P39">
        <f>IF(Data!I39=TRUE,WeightsAndValues!$I$6,WeightsAndValues!$H$6*WeightsAndValues!$E$6)</f>
        <v>0.21739130434782614</v>
      </c>
      <c r="Q39">
        <f t="shared" si="4"/>
        <v>0.89655062179056011</v>
      </c>
      <c r="R39">
        <f t="shared" si="0"/>
        <v>0.93378211472849915</v>
      </c>
      <c r="S39">
        <f t="shared" si="1"/>
        <v>1.8303327365190594</v>
      </c>
      <c r="T39">
        <f t="shared" si="2"/>
        <v>1</v>
      </c>
      <c r="U39" t="str" cm="1">
        <f t="array" ref="U39">_xlfn.IFS(Q39&lt;Thresholds!$D$3,"Low",Q39&lt;Thresholds!$E$3,"medium",Q39&gt;=Thresholds!$E$3,"High")</f>
        <v>High</v>
      </c>
      <c r="V39" t="str" cm="1">
        <f t="array" ref="V39">_xlfn.IFS(R39&lt;Thresholds!$D$4,"Low",R39&lt;Thresholds!$E$4,"medium",R39&gt;=Thresholds!$E$4,"High")</f>
        <v>High</v>
      </c>
      <c r="W39" t="str">
        <f t="shared" si="3"/>
        <v>Very High</v>
      </c>
      <c r="X39" t="str">
        <f t="shared" si="5"/>
        <v>Very High</v>
      </c>
      <c r="Y39" t="str">
        <f t="shared" si="10"/>
        <v>Very High</v>
      </c>
      <c r="Z39">
        <f t="shared" si="11"/>
        <v>0</v>
      </c>
    </row>
    <row r="40" spans="1:26" x14ac:dyDescent="0.35">
      <c r="A40" t="s">
        <v>260</v>
      </c>
      <c r="B40" t="s">
        <v>262</v>
      </c>
      <c r="C40" t="s">
        <v>263</v>
      </c>
      <c r="D40">
        <f>IF(Data!D40="Null",((WeightsAndValues!$P$17-WeightsAndValues!$H$17)/(WeightsAndValues!$K$17-WeightsAndValues!$H$17))*WeightsAndValues!$E$17,((Data!D40-WeightsAndValues!$H$17)/(WeightsAndValues!$K$17-WeightsAndValues!$H$17))*WeightsAndValues!$E$17)</f>
        <v>9.8090571138898297E-2</v>
      </c>
      <c r="E40">
        <f>IF(Data!E40="Null",((WeightsAndValues!$K$13-WeightsAndValues!$P$13)/(WeightsAndValues!$K$13-WeightsAndValues!$H$13))*WeightsAndValues!$E$13,((WeightsAndValues!$K$13-Data!E40))/(WeightsAndValues!$K$13-WeightsAndValues!$H$13)*WeightsAndValues!$E$13)</f>
        <v>0.15107597716293372</v>
      </c>
      <c r="F40">
        <f>IF(Data!F40=TRUE,WeightsAndValues!$I$3,WeightsAndValues!$H$3*WeightsAndValues!$E$3)</f>
        <v>0.18181818181818182</v>
      </c>
      <c r="G40">
        <f>IF(Data!G40="Null",((WeightsAndValues!$P$16-WeightsAndValues!$H$16)/(WeightsAndValues!$K$16-WeightsAndValues!$H$16))*WeightsAndValues!$E$16,((Data!G40-WeightsAndValues!$H$16)/(WeightsAndValues!$K$16-WeightsAndValues!$H$16))*WeightsAndValues!$E$16)</f>
        <v>6.1734970806511358E-2</v>
      </c>
      <c r="H40" t="b">
        <f>Data!H40</f>
        <v>0</v>
      </c>
      <c r="I40">
        <f>IF(Data!I40=TRUE,WeightsAndValues!$I$4,WeightsAndValues!$H$4*WeightsAndValues!$E$4)</f>
        <v>0.18181818181818182</v>
      </c>
      <c r="J40" t="b">
        <f>Data!J40</f>
        <v>0</v>
      </c>
      <c r="K40">
        <f>IF(Data!K40="Null",((WeightsAndValues!$P$11-WeightsAndValues!$H$11)/(WeightsAndValues!$K$11-WeightsAndValues!$H$11))*WeightsAndValues!$E$11,((Data!K40-WeightsAndValues!$H$11)/(WeightsAndValues!$K$11-WeightsAndValues!$H$11))*WeightsAndValues!$E$11)</f>
        <v>0.1165252525252525</v>
      </c>
      <c r="L40">
        <f>IF(Data!L40="Null",((WeightsAndValues!$K$12-WeightsAndValues!$P$12)/(WeightsAndValues!$K$12-WeightsAndValues!$H$12))*WeightsAndValues!$E$12,((WeightsAndValues!$K$12-Data!L40))/(WeightsAndValues!$K$12-WeightsAndValues!$H$12)*WeightsAndValues!$E$12)</f>
        <v>0.16110471806674337</v>
      </c>
      <c r="M40">
        <f>IF(Data!M40="Null",((WeightsAndValues!$K$14-WeightsAndValues!$P$14)/(WeightsAndValues!$K$14-WeightsAndValues!$H$14))*WeightsAndValues!$E$14,((WeightsAndValues!$K$14-Data!M40))/(WeightsAndValues!$K$14-WeightsAndValues!$H$14)*WeightsAndValues!$E$14)</f>
        <v>0.13040752351097179</v>
      </c>
      <c r="N40">
        <f>IF(Data!N40="Null",((WeightsAndValues!$P$15-WeightsAndValues!$H$15)/(WeightsAndValues!$K$15-WeightsAndValues!$H$15))*WeightsAndValues!$E$15,((Data!N40-WeightsAndValues!$H$15)/(WeightsAndValues!$K$15-WeightsAndValues!$H$15))*WeightsAndValues!$E$15)</f>
        <v>0.13265773591579133</v>
      </c>
      <c r="O40">
        <f>IF(Data!F40=TRUE,WeightsAndValues!$I$5,WeightsAndValues!$H$5*WeightsAndValues!$E$5)</f>
        <v>0.21739130434782614</v>
      </c>
      <c r="P40">
        <f>IF(Data!I40=TRUE,WeightsAndValues!$I$6,WeightsAndValues!$H$6*WeightsAndValues!$E$6)</f>
        <v>0.21739130434782614</v>
      </c>
      <c r="Q40">
        <f t="shared" si="4"/>
        <v>0.86976442887822958</v>
      </c>
      <c r="R40">
        <f t="shared" si="0"/>
        <v>0.78025129258088877</v>
      </c>
      <c r="S40">
        <f t="shared" si="1"/>
        <v>1.6500157214591185</v>
      </c>
      <c r="T40">
        <f t="shared" si="2"/>
        <v>0</v>
      </c>
      <c r="U40" t="str" cm="1">
        <f t="array" ref="U40">_xlfn.IFS(Q40&lt;Thresholds!$D$3,"Low",Q40&lt;Thresholds!$E$3,"medium",Q40&gt;=Thresholds!$E$3,"High")</f>
        <v>High</v>
      </c>
      <c r="V40" t="str" cm="1">
        <f t="array" ref="V40">_xlfn.IFS(R40&lt;Thresholds!$D$4,"Low",R40&lt;Thresholds!$E$4,"medium",R40&gt;=Thresholds!$E$4,"High")</f>
        <v>High</v>
      </c>
      <c r="W40" t="str">
        <f t="shared" si="3"/>
        <v>High</v>
      </c>
      <c r="X40" t="str">
        <f t="shared" si="5"/>
        <v>High</v>
      </c>
      <c r="Y40" t="str">
        <f t="shared" si="10"/>
        <v>High</v>
      </c>
      <c r="Z40">
        <f t="shared" si="11"/>
        <v>0</v>
      </c>
    </row>
    <row r="41" spans="1:26" x14ac:dyDescent="0.35">
      <c r="A41" t="s">
        <v>266</v>
      </c>
      <c r="B41" t="s">
        <v>269</v>
      </c>
      <c r="C41" t="s">
        <v>270</v>
      </c>
      <c r="D41">
        <f>IF(Data!D41="Null",((WeightsAndValues!$P$17-WeightsAndValues!$H$17)/(WeightsAndValues!$K$17-WeightsAndValues!$H$17))*WeightsAndValues!$E$17,((Data!D41-WeightsAndValues!$H$17)/(WeightsAndValues!$K$17-WeightsAndValues!$H$17))*WeightsAndValues!$E$17)</f>
        <v>9.8090571138898297E-2</v>
      </c>
      <c r="E41">
        <f>IF(Data!E41="Null",((WeightsAndValues!$K$13-WeightsAndValues!$P$13)/(WeightsAndValues!$K$13-WeightsAndValues!$H$13))*WeightsAndValues!$E$13,((WeightsAndValues!$K$13-Data!E41))/(WeightsAndValues!$K$13-WeightsAndValues!$H$13)*WeightsAndValues!$E$13)</f>
        <v>1.4053579270970571E-2</v>
      </c>
      <c r="F41">
        <f>IF(Data!F41=TRUE,WeightsAndValues!$I$3,WeightsAndValues!$H$3*WeightsAndValues!$E$3)</f>
        <v>0.18181818181818182</v>
      </c>
      <c r="G41">
        <f>IF(Data!G41="Null",((WeightsAndValues!$P$16-WeightsAndValues!$H$16)/(WeightsAndValues!$K$16-WeightsAndValues!$H$16))*WeightsAndValues!$E$16,((Data!G41-WeightsAndValues!$H$16)/(WeightsAndValues!$K$16-WeightsAndValues!$H$16))*WeightsAndValues!$E$16)</f>
        <v>6.0574586700349528E-2</v>
      </c>
      <c r="H41" t="b">
        <f>Data!H41</f>
        <v>0</v>
      </c>
      <c r="I41">
        <f>IF(Data!I41=TRUE,WeightsAndValues!$I$4,WeightsAndValues!$H$4*WeightsAndValues!$E$4)</f>
        <v>0.18181818181818182</v>
      </c>
      <c r="J41" t="b">
        <f>Data!J41</f>
        <v>0</v>
      </c>
      <c r="K41">
        <f>IF(Data!K41="Null",((WeightsAndValues!$P$11-WeightsAndValues!$H$11)/(WeightsAndValues!$K$11-WeightsAndValues!$H$11))*WeightsAndValues!$E$11,((Data!K41-WeightsAndValues!$H$11)/(WeightsAndValues!$K$11-WeightsAndValues!$H$11))*WeightsAndValues!$E$11)</f>
        <v>0.1165252525252525</v>
      </c>
      <c r="L41">
        <f>IF(Data!L41="Null",((WeightsAndValues!$K$12-WeightsAndValues!$P$12)/(WeightsAndValues!$K$12-WeightsAndValues!$H$12))*WeightsAndValues!$E$12,((WeightsAndValues!$K$12-Data!L41))/(WeightsAndValues!$K$12-WeightsAndValues!$H$12)*WeightsAndValues!$E$12)</f>
        <v>6.904487917146146E-2</v>
      </c>
      <c r="M41">
        <f>IF(Data!M41="Null",((WeightsAndValues!$K$14-WeightsAndValues!$P$14)/(WeightsAndValues!$K$14-WeightsAndValues!$H$14))*WeightsAndValues!$E$14,((WeightsAndValues!$K$14-Data!M41))/(WeightsAndValues!$K$14-WeightsAndValues!$H$14)*WeightsAndValues!$E$14)</f>
        <v>9.3625914315569492E-2</v>
      </c>
      <c r="N41">
        <f>IF(Data!N41="Null",((WeightsAndValues!$P$15-WeightsAndValues!$H$15)/(WeightsAndValues!$K$15-WeightsAndValues!$H$15))*WeightsAndValues!$E$15,((Data!N41-WeightsAndValues!$H$15)/(WeightsAndValues!$K$15-WeightsAndValues!$H$15))*WeightsAndValues!$E$15)</f>
        <v>0</v>
      </c>
      <c r="O41">
        <f>IF(Data!F41=TRUE,WeightsAndValues!$I$5,WeightsAndValues!$H$5*WeightsAndValues!$E$5)</f>
        <v>0.21739130434782614</v>
      </c>
      <c r="P41">
        <f>IF(Data!I41=TRUE,WeightsAndValues!$I$6,WeightsAndValues!$H$6*WeightsAndValues!$E$6)</f>
        <v>0.21739130434782614</v>
      </c>
      <c r="Q41">
        <f t="shared" si="4"/>
        <v>0.74092298078754548</v>
      </c>
      <c r="R41">
        <f t="shared" si="0"/>
        <v>0.50941077466697238</v>
      </c>
      <c r="S41">
        <f t="shared" si="1"/>
        <v>1.250333755454518</v>
      </c>
      <c r="T41">
        <f t="shared" si="2"/>
        <v>0</v>
      </c>
      <c r="U41" t="str" cm="1">
        <f t="array" ref="U41">_xlfn.IFS(Q41&lt;Thresholds!$D$3,"Low",Q41&lt;Thresholds!$E$3,"medium",Q41&gt;=Thresholds!$E$3,"High")</f>
        <v>High</v>
      </c>
      <c r="V41" t="str" cm="1">
        <f t="array" ref="V41">_xlfn.IFS(R41&lt;Thresholds!$D$4,"Low",R41&lt;Thresholds!$E$4,"medium",R41&gt;=Thresholds!$E$4,"High")</f>
        <v>medium</v>
      </c>
      <c r="W41" t="str">
        <f t="shared" si="3"/>
        <v>High</v>
      </c>
      <c r="X41" t="str">
        <f t="shared" si="5"/>
        <v>High</v>
      </c>
      <c r="Y41" t="str">
        <f t="shared" si="10"/>
        <v>High</v>
      </c>
      <c r="Z41">
        <f t="shared" si="11"/>
        <v>0</v>
      </c>
    </row>
    <row r="42" spans="1:26" x14ac:dyDescent="0.35">
      <c r="A42" t="s">
        <v>273</v>
      </c>
      <c r="B42" t="s">
        <v>275</v>
      </c>
      <c r="C42" t="s">
        <v>276</v>
      </c>
      <c r="D42">
        <f>IF(Data!D42="Null",((WeightsAndValues!$P$17-WeightsAndValues!$H$17)/(WeightsAndValues!$K$17-WeightsAndValues!$H$17))*WeightsAndValues!$E$17,((Data!D42-WeightsAndValues!$H$17)/(WeightsAndValues!$K$17-WeightsAndValues!$H$17))*WeightsAndValues!$E$17)</f>
        <v>0.11892531260561001</v>
      </c>
      <c r="E42">
        <f>IF(Data!E42="Null",((WeightsAndValues!$K$13-WeightsAndValues!$P$13)/(WeightsAndValues!$K$13-WeightsAndValues!$H$13))*WeightsAndValues!$E$13,((WeightsAndValues!$K$13-Data!E42))/(WeightsAndValues!$K$13-WeightsAndValues!$H$13)*WeightsAndValues!$E$13)</f>
        <v>0.13526570048309181</v>
      </c>
      <c r="F42">
        <f>IF(Data!F42=TRUE,WeightsAndValues!$I$3,WeightsAndValues!$H$3*WeightsAndValues!$E$3)</f>
        <v>0.18181818181818182</v>
      </c>
      <c r="G42">
        <f>IF(Data!G42="Null",((WeightsAndValues!$P$16-WeightsAndValues!$H$16)/(WeightsAndValues!$K$16-WeightsAndValues!$H$16))*WeightsAndValues!$E$16,((Data!G42-WeightsAndValues!$H$16)/(WeightsAndValues!$K$16-WeightsAndValues!$H$16))*WeightsAndValues!$E$16)</f>
        <v>0</v>
      </c>
      <c r="H42" t="b">
        <f>Data!H42</f>
        <v>0</v>
      </c>
      <c r="I42">
        <f>IF(Data!I42=TRUE,WeightsAndValues!$I$4,WeightsAndValues!$H$4*WeightsAndValues!$E$4)</f>
        <v>0.18181818181818182</v>
      </c>
      <c r="J42" t="b">
        <f>Data!J42</f>
        <v>0</v>
      </c>
      <c r="K42">
        <f>IF(Data!K42="Null",((WeightsAndValues!$P$11-WeightsAndValues!$H$11)/(WeightsAndValues!$K$11-WeightsAndValues!$H$11))*WeightsAndValues!$E$11,((Data!K42-WeightsAndValues!$H$11)/(WeightsAndValues!$K$11-WeightsAndValues!$H$11))*WeightsAndValues!$E$11)</f>
        <v>0.1165252525252525</v>
      </c>
      <c r="L42">
        <f>IF(Data!L42="Null",((WeightsAndValues!$K$12-WeightsAndValues!$P$12)/(WeightsAndValues!$K$12-WeightsAndValues!$H$12))*WeightsAndValues!$E$12,((WeightsAndValues!$K$12-Data!L42))/(WeightsAndValues!$K$12-WeightsAndValues!$H$12)*WeightsAndValues!$E$12)</f>
        <v>0.1565017261219793</v>
      </c>
      <c r="M42">
        <f>IF(Data!M42="Null",((WeightsAndValues!$K$14-WeightsAndValues!$P$14)/(WeightsAndValues!$K$14-WeightsAndValues!$H$14))*WeightsAndValues!$E$14,((WeightsAndValues!$K$14-Data!M42))/(WeightsAndValues!$K$14-WeightsAndValues!$H$14)*WeightsAndValues!$E$14)</f>
        <v>9.0282131661442E-2</v>
      </c>
      <c r="N42">
        <f>IF(Data!N42="Null",((WeightsAndValues!$P$15-WeightsAndValues!$H$15)/(WeightsAndValues!$K$15-WeightsAndValues!$H$15))*WeightsAndValues!$E$15,((Data!N42-WeightsAndValues!$H$15)/(WeightsAndValues!$K$15-WeightsAndValues!$H$15))*WeightsAndValues!$E$15)</f>
        <v>0.11522990035663042</v>
      </c>
      <c r="O42">
        <f>IF(Data!F42=TRUE,WeightsAndValues!$I$5,WeightsAndValues!$H$5*WeightsAndValues!$E$5)</f>
        <v>0.21739130434782614</v>
      </c>
      <c r="P42">
        <f>IF(Data!I42=TRUE,WeightsAndValues!$I$6,WeightsAndValues!$H$6*WeightsAndValues!$E$6)</f>
        <v>0.21739130434782614</v>
      </c>
      <c r="Q42">
        <f t="shared" si="4"/>
        <v>0.8458707865506474</v>
      </c>
      <c r="R42">
        <f t="shared" si="0"/>
        <v>0.68527820953537455</v>
      </c>
      <c r="S42">
        <f t="shared" si="1"/>
        <v>1.5311489960860221</v>
      </c>
      <c r="T42">
        <f t="shared" si="2"/>
        <v>0</v>
      </c>
      <c r="U42" t="str" cm="1">
        <f t="array" ref="U42">_xlfn.IFS(Q42&lt;Thresholds!$D$3,"Low",Q42&lt;Thresholds!$E$3,"medium",Q42&gt;=Thresholds!$E$3,"High")</f>
        <v>High</v>
      </c>
      <c r="V42" t="str" cm="1">
        <f t="array" ref="V42">_xlfn.IFS(R42&lt;Thresholds!$D$4,"Low",R42&lt;Thresholds!$E$4,"medium",R42&gt;=Thresholds!$E$4,"High")</f>
        <v>High</v>
      </c>
      <c r="W42" t="str">
        <f t="shared" si="3"/>
        <v>High</v>
      </c>
      <c r="X42" t="str">
        <f t="shared" si="5"/>
        <v>High</v>
      </c>
      <c r="Y42" t="str">
        <f t="shared" si="10"/>
        <v>High</v>
      </c>
      <c r="Z42">
        <f t="shared" si="11"/>
        <v>0</v>
      </c>
    </row>
    <row r="43" spans="1:26" x14ac:dyDescent="0.35">
      <c r="A43" t="s">
        <v>279</v>
      </c>
      <c r="B43" t="s">
        <v>281</v>
      </c>
      <c r="C43" t="s">
        <v>282</v>
      </c>
      <c r="D43">
        <f>IF(Data!D43="Null",((WeightsAndValues!$P$17-WeightsAndValues!$H$17)/(WeightsAndValues!$K$17-WeightsAndValues!$H$17))*WeightsAndValues!$E$17,((Data!D43-WeightsAndValues!$H$17)/(WeightsAndValues!$K$17-WeightsAndValues!$H$17))*WeightsAndValues!$E$17)</f>
        <v>0.11801284217641095</v>
      </c>
      <c r="E43">
        <f>IF(Data!E43="Null",((WeightsAndValues!$K$13-WeightsAndValues!$P$13)/(WeightsAndValues!$K$13-WeightsAndValues!$H$13))*WeightsAndValues!$E$13,((WeightsAndValues!$K$13-Data!E43))/(WeightsAndValues!$K$13-WeightsAndValues!$H$13)*WeightsAndValues!$E$13)</f>
        <v>0.14931927975406237</v>
      </c>
      <c r="F43">
        <f>IF(Data!F43=TRUE,WeightsAndValues!$I$3,WeightsAndValues!$H$3*WeightsAndValues!$E$3)</f>
        <v>0.18181818181818182</v>
      </c>
      <c r="G43">
        <f>IF(Data!G43="Null",((WeightsAndValues!$P$16-WeightsAndValues!$H$16)/(WeightsAndValues!$K$16-WeightsAndValues!$H$16))*WeightsAndValues!$E$16,((Data!G43-WeightsAndValues!$H$16)/(WeightsAndValues!$K$16-WeightsAndValues!$H$16))*WeightsAndValues!$E$16)</f>
        <v>0.17703783739911638</v>
      </c>
      <c r="H43" t="b">
        <f>Data!H43</f>
        <v>1</v>
      </c>
      <c r="I43">
        <f>IF(Data!I43=TRUE,WeightsAndValues!$I$4,WeightsAndValues!$H$4*WeightsAndValues!$E$4)</f>
        <v>0.18181818181818182</v>
      </c>
      <c r="J43" t="b">
        <f>Data!J43</f>
        <v>1</v>
      </c>
      <c r="K43">
        <f>IF(Data!K43="Null",((WeightsAndValues!$P$11-WeightsAndValues!$H$11)/(WeightsAndValues!$K$11-WeightsAndValues!$H$11))*WeightsAndValues!$E$11,((Data!K43-WeightsAndValues!$H$11)/(WeightsAndValues!$K$11-WeightsAndValues!$H$11))*WeightsAndValues!$E$11)</f>
        <v>0.11111111111111112</v>
      </c>
      <c r="L43">
        <f>IF(Data!L43="Null",((WeightsAndValues!$K$12-WeightsAndValues!$P$12)/(WeightsAndValues!$K$12-WeightsAndValues!$H$12))*WeightsAndValues!$E$12,((WeightsAndValues!$K$12-Data!L43))/(WeightsAndValues!$K$12-WeightsAndValues!$H$12)*WeightsAndValues!$E$12)</f>
        <v>0.14499424626006904</v>
      </c>
      <c r="M43">
        <f>IF(Data!M43="Null",((WeightsAndValues!$K$14-WeightsAndValues!$P$14)/(WeightsAndValues!$K$14-WeightsAndValues!$H$14))*WeightsAndValues!$E$14,((WeightsAndValues!$K$14-Data!M43))/(WeightsAndValues!$K$14-WeightsAndValues!$H$14)*WeightsAndValues!$E$14)</f>
        <v>8.8610240334378268E-2</v>
      </c>
      <c r="N43">
        <f>IF(Data!N43="Null",((WeightsAndValues!$P$15-WeightsAndValues!$H$15)/(WeightsAndValues!$K$15-WeightsAndValues!$H$15))*WeightsAndValues!$E$15,((Data!N43-WeightsAndValues!$H$15)/(WeightsAndValues!$K$15-WeightsAndValues!$H$15))*WeightsAndValues!$E$15)</f>
        <v>0.14310579692226588</v>
      </c>
      <c r="O43">
        <f>IF(Data!F43=TRUE,WeightsAndValues!$I$5,WeightsAndValues!$H$5*WeightsAndValues!$E$5)</f>
        <v>0.21739130434782614</v>
      </c>
      <c r="P43">
        <f>IF(Data!I43=TRUE,WeightsAndValues!$I$6,WeightsAndValues!$H$6*WeightsAndValues!$E$6)</f>
        <v>0.21739130434782614</v>
      </c>
      <c r="Q43">
        <f t="shared" si="4"/>
        <v>0.82636480351833308</v>
      </c>
      <c r="R43">
        <f t="shared" si="0"/>
        <v>0.90424552277109693</v>
      </c>
      <c r="S43">
        <f t="shared" si="1"/>
        <v>1.7306103262894301</v>
      </c>
      <c r="T43">
        <f t="shared" si="2"/>
        <v>1</v>
      </c>
      <c r="U43" t="str" cm="1">
        <f t="array" ref="U43">_xlfn.IFS(Q43&lt;Thresholds!$D$3,"Low",Q43&lt;Thresholds!$E$3,"medium",Q43&gt;=Thresholds!$E$3,"High")</f>
        <v>High</v>
      </c>
      <c r="V43" t="str" cm="1">
        <f t="array" ref="V43">_xlfn.IFS(R43&lt;Thresholds!$D$4,"Low",R43&lt;Thresholds!$E$4,"medium",R43&gt;=Thresholds!$E$4,"High")</f>
        <v>High</v>
      </c>
      <c r="W43" t="str">
        <f t="shared" si="3"/>
        <v>Very High</v>
      </c>
      <c r="X43" t="str">
        <f t="shared" si="5"/>
        <v>Very High</v>
      </c>
      <c r="Y43" t="str">
        <f t="shared" si="10"/>
        <v>Very High</v>
      </c>
      <c r="Z43">
        <f t="shared" si="11"/>
        <v>0</v>
      </c>
    </row>
    <row r="44" spans="1:26" x14ac:dyDescent="0.35">
      <c r="A44" t="s">
        <v>285</v>
      </c>
      <c r="B44" t="s">
        <v>287</v>
      </c>
      <c r="C44" t="s">
        <v>288</v>
      </c>
      <c r="D44">
        <f>IF(Data!D44="Null",((WeightsAndValues!$P$17-WeightsAndValues!$H$17)/(WeightsAndValues!$K$17-WeightsAndValues!$H$17))*WeightsAndValues!$E$17,((Data!D44-WeightsAndValues!$H$17)/(WeightsAndValues!$K$17-WeightsAndValues!$H$17))*WeightsAndValues!$E$17)</f>
        <v>4.2886110172355524E-2</v>
      </c>
      <c r="E44">
        <f>IF(Data!E44="Null",((WeightsAndValues!$K$13-WeightsAndValues!$P$13)/(WeightsAndValues!$K$13-WeightsAndValues!$H$13))*WeightsAndValues!$E$13,((WeightsAndValues!$K$13-Data!E44))/(WeightsAndValues!$K$13-WeightsAndValues!$H$13)*WeightsAndValues!$E$13)</f>
        <v>5.2700922266139712E-3</v>
      </c>
      <c r="F44">
        <f>IF(Data!F44=TRUE,WeightsAndValues!$I$3,WeightsAndValues!$H$3*WeightsAndValues!$E$3)</f>
        <v>0</v>
      </c>
      <c r="G44">
        <f>IF(Data!G44="Null",((WeightsAndValues!$P$16-WeightsAndValues!$H$16)/(WeightsAndValues!$K$16-WeightsAndValues!$H$16))*WeightsAndValues!$E$16,((Data!G44-WeightsAndValues!$H$16)/(WeightsAndValues!$K$16-WeightsAndValues!$H$16))*WeightsAndValues!$E$16)</f>
        <v>4.446236804593854E-2</v>
      </c>
      <c r="H44" t="b">
        <f>Data!H44</f>
        <v>0</v>
      </c>
      <c r="I44">
        <f>IF(Data!I44=TRUE,WeightsAndValues!$I$4,WeightsAndValues!$H$4*WeightsAndValues!$E$4)</f>
        <v>0.18181818181818182</v>
      </c>
      <c r="J44" t="b">
        <f>Data!J44</f>
        <v>0</v>
      </c>
      <c r="K44">
        <f>IF(Data!K44="Null",((WeightsAndValues!$P$11-WeightsAndValues!$H$11)/(WeightsAndValues!$K$11-WeightsAndValues!$H$11))*WeightsAndValues!$E$11,((Data!K44-WeightsAndValues!$H$11)/(WeightsAndValues!$K$11-WeightsAndValues!$H$11))*WeightsAndValues!$E$11)</f>
        <v>4.9373737373737354E-2</v>
      </c>
      <c r="L44">
        <f>IF(Data!L44="Null",((WeightsAndValues!$K$12-WeightsAndValues!$P$12)/(WeightsAndValues!$K$12-WeightsAndValues!$H$12))*WeightsAndValues!$E$12,((WeightsAndValues!$K$12-Data!L44))/(WeightsAndValues!$K$12-WeightsAndValues!$H$12)*WeightsAndValues!$E$12)</f>
        <v>3.2220943613348679E-2</v>
      </c>
      <c r="M44">
        <f>IF(Data!M44="Null",((WeightsAndValues!$K$14-WeightsAndValues!$P$14)/(WeightsAndValues!$K$14-WeightsAndValues!$H$14))*WeightsAndValues!$E$14,((WeightsAndValues!$K$14-Data!M44))/(WeightsAndValues!$K$14-WeightsAndValues!$H$14)*WeightsAndValues!$E$14)</f>
        <v>9.3625914315569492E-2</v>
      </c>
      <c r="N44">
        <f>IF(Data!N44="Null",((WeightsAndValues!$P$15-WeightsAndValues!$H$15)/(WeightsAndValues!$K$15-WeightsAndValues!$H$15))*WeightsAndValues!$E$15,((Data!N44-WeightsAndValues!$H$15)/(WeightsAndValues!$K$15-WeightsAndValues!$H$15))*WeightsAndValues!$E$15)</f>
        <v>9.1860547661053032E-2</v>
      </c>
      <c r="O44">
        <f>IF(Data!F44=TRUE,WeightsAndValues!$I$5,WeightsAndValues!$H$5*WeightsAndValues!$E$5)</f>
        <v>0</v>
      </c>
      <c r="P44">
        <f>IF(Data!I44=TRUE,WeightsAndValues!$I$6,WeightsAndValues!$H$6*WeightsAndValues!$E$6)</f>
        <v>0.21739130434782614</v>
      </c>
      <c r="Q44">
        <f t="shared" si="4"/>
        <v>0.39992488729319292</v>
      </c>
      <c r="R44">
        <f t="shared" si="0"/>
        <v>0.35898431228143168</v>
      </c>
      <c r="S44">
        <f t="shared" si="1"/>
        <v>0.75890919957462466</v>
      </c>
      <c r="T44">
        <f t="shared" si="2"/>
        <v>0</v>
      </c>
      <c r="U44" t="str" cm="1">
        <f t="array" ref="U44">_xlfn.IFS(Q44&lt;Thresholds!$D$3,"Low",Q44&lt;Thresholds!$E$3,"medium",Q44&gt;=Thresholds!$E$3,"High")</f>
        <v>medium</v>
      </c>
      <c r="V44" t="str" cm="1">
        <f t="array" ref="V44">_xlfn.IFS(R44&lt;Thresholds!$D$4,"Low",R44&lt;Thresholds!$E$4,"medium",R44&gt;=Thresholds!$E$4,"High")</f>
        <v>Low</v>
      </c>
      <c r="W44" t="str">
        <f t="shared" si="3"/>
        <v>Medium</v>
      </c>
      <c r="X44" t="str">
        <f t="shared" si="5"/>
        <v>Medium</v>
      </c>
      <c r="Y44" t="str">
        <f t="shared" si="10"/>
        <v>Medium</v>
      </c>
      <c r="Z44">
        <f t="shared" si="11"/>
        <v>0</v>
      </c>
    </row>
    <row r="45" spans="1:26" x14ac:dyDescent="0.35">
      <c r="A45" t="s">
        <v>291</v>
      </c>
      <c r="D45">
        <f>IF(Data!D45="Null",((WeightsAndValues!$P$17-WeightsAndValues!$H$17)/(WeightsAndValues!$K$17-WeightsAndValues!$H$17))*WeightsAndValues!$E$17,((Data!D45-WeightsAndValues!$H$17)/(WeightsAndValues!$K$17-WeightsAndValues!$H$17))*WeightsAndValues!$E$17)</f>
        <v>9.6721865495099674E-2</v>
      </c>
      <c r="E45">
        <f>IF(Data!E45="Null",((WeightsAndValues!$K$13-WeightsAndValues!$P$13)/(WeightsAndValues!$K$13-WeightsAndValues!$H$13))*WeightsAndValues!$E$13,((WeightsAndValues!$K$13-Data!E45))/(WeightsAndValues!$K$13-WeightsAndValues!$H$13)*WeightsAndValues!$E$13)</f>
        <v>0.1264822134387352</v>
      </c>
      <c r="F45">
        <f>IF(Data!F45=TRUE,WeightsAndValues!$I$3,WeightsAndValues!$H$3*WeightsAndValues!$E$3)</f>
        <v>0.18181818181818182</v>
      </c>
      <c r="G45">
        <f>IF(Data!G45="Null",((WeightsAndValues!$P$16-WeightsAndValues!$H$16)/(WeightsAndValues!$K$16-WeightsAndValues!$H$16))*WeightsAndValues!$E$16,((Data!G45-WeightsAndValues!$H$16)/(WeightsAndValues!$K$16-WeightsAndValues!$H$16))*WeightsAndValues!$E$16)</f>
        <v>6.0574586700349528E-2</v>
      </c>
      <c r="H45" t="b">
        <f>Data!H45</f>
        <v>0</v>
      </c>
      <c r="I45">
        <f>IF(Data!I45=TRUE,WeightsAndValues!$I$4,WeightsAndValues!$H$4*WeightsAndValues!$E$4)</f>
        <v>0.18181818181818182</v>
      </c>
      <c r="J45" t="b">
        <f>Data!J45</f>
        <v>0</v>
      </c>
      <c r="K45">
        <f>IF(Data!K45="Null",((WeightsAndValues!$P$11-WeightsAndValues!$H$11)/(WeightsAndValues!$K$11-WeightsAndValues!$H$11))*WeightsAndValues!$E$11,((Data!K45-WeightsAndValues!$H$11)/(WeightsAndValues!$K$11-WeightsAndValues!$H$11))*WeightsAndValues!$E$11)</f>
        <v>0.1165252525252525</v>
      </c>
      <c r="L45">
        <f>IF(Data!L45="Null",((WeightsAndValues!$K$12-WeightsAndValues!$P$12)/(WeightsAndValues!$K$12-WeightsAndValues!$H$12))*WeightsAndValues!$E$12,((WeightsAndValues!$K$12-Data!L45))/(WeightsAndValues!$K$12-WeightsAndValues!$H$12)*WeightsAndValues!$E$12)</f>
        <v>0.14269275028768699</v>
      </c>
      <c r="M45">
        <f>IF(Data!M45="Null",((WeightsAndValues!$K$14-WeightsAndValues!$P$14)/(WeightsAndValues!$K$14-WeightsAndValues!$H$14))*WeightsAndValues!$E$14,((WeightsAndValues!$K$14-Data!M45))/(WeightsAndValues!$K$14-WeightsAndValues!$H$14)*WeightsAndValues!$E$14)</f>
        <v>9.3625914315569492E-2</v>
      </c>
      <c r="N45">
        <f>IF(Data!N45="Null",((WeightsAndValues!$P$15-WeightsAndValues!$H$15)/(WeightsAndValues!$K$15-WeightsAndValues!$H$15))*WeightsAndValues!$E$15,((Data!N45-WeightsAndValues!$H$15)/(WeightsAndValues!$K$15-WeightsAndValues!$H$15))*WeightsAndValues!$E$15)</f>
        <v>0.12782615467771838</v>
      </c>
      <c r="O45">
        <f>IF(Data!F45=TRUE,WeightsAndValues!$I$5,WeightsAndValues!$H$5*WeightsAndValues!$E$5)</f>
        <v>0.21739130434782614</v>
      </c>
      <c r="P45">
        <f>IF(Data!I45=TRUE,WeightsAndValues!$I$6,WeightsAndValues!$H$6*WeightsAndValues!$E$6)</f>
        <v>0.21739130434782614</v>
      </c>
      <c r="Q45">
        <f t="shared" si="4"/>
        <v>0.81320214625997234</v>
      </c>
      <c r="R45">
        <f t="shared" si="0"/>
        <v>0.74966556351245539</v>
      </c>
      <c r="S45">
        <f t="shared" si="1"/>
        <v>1.5628677097724277</v>
      </c>
      <c r="T45">
        <f t="shared" si="2"/>
        <v>0</v>
      </c>
      <c r="U45" t="str" cm="1">
        <f t="array" ref="U45">_xlfn.IFS(Q45&lt;Thresholds!$D$3,"Low",Q45&lt;Thresholds!$E$3,"medium",Q45&gt;=Thresholds!$E$3,"High")</f>
        <v>High</v>
      </c>
      <c r="V45" t="str" cm="1">
        <f t="array" ref="V45">_xlfn.IFS(R45&lt;Thresholds!$D$4,"Low",R45&lt;Thresholds!$E$4,"medium",R45&gt;=Thresholds!$E$4,"High")</f>
        <v>High</v>
      </c>
      <c r="W45" t="str">
        <f t="shared" si="3"/>
        <v>High</v>
      </c>
      <c r="X45" t="str">
        <f t="shared" si="5"/>
        <v>High</v>
      </c>
      <c r="Y45" t="str">
        <f t="shared" si="10"/>
        <v>High</v>
      </c>
      <c r="Z45">
        <f t="shared" si="11"/>
        <v>0</v>
      </c>
    </row>
    <row r="46" spans="1:26" x14ac:dyDescent="0.35">
      <c r="A46" t="s">
        <v>293</v>
      </c>
      <c r="B46" t="s">
        <v>295</v>
      </c>
      <c r="C46" t="s">
        <v>296</v>
      </c>
      <c r="D46">
        <f>IF(Data!D46="Null",((WeightsAndValues!$P$17-WeightsAndValues!$H$17)/(WeightsAndValues!$K$17-WeightsAndValues!$H$17))*WeightsAndValues!$E$17,((Data!D46-WeightsAndValues!$H$17)/(WeightsAndValues!$K$17-WeightsAndValues!$H$17))*WeightsAndValues!$E$17)</f>
        <v>9.8090571138898297E-2</v>
      </c>
      <c r="E46">
        <f>IF(Data!E46="Null",((WeightsAndValues!$K$13-WeightsAndValues!$P$13)/(WeightsAndValues!$K$13-WeightsAndValues!$H$13))*WeightsAndValues!$E$13,((WeightsAndValues!$K$13-Data!E46))/(WeightsAndValues!$K$13-WeightsAndValues!$H$13)*WeightsAndValues!$E$13)</f>
        <v>0.1264822134387352</v>
      </c>
      <c r="F46">
        <f>IF(Data!F46=TRUE,WeightsAndValues!$I$3,WeightsAndValues!$H$3*WeightsAndValues!$E$3)</f>
        <v>0.18181818181818182</v>
      </c>
      <c r="G46">
        <f>IF(Data!G46="Null",((WeightsAndValues!$P$16-WeightsAndValues!$H$16)/(WeightsAndValues!$K$16-WeightsAndValues!$H$16))*WeightsAndValues!$E$16,((Data!G46-WeightsAndValues!$H$16)/(WeightsAndValues!$K$16-WeightsAndValues!$H$16))*WeightsAndValues!$E$16)</f>
        <v>6.0574586700349528E-2</v>
      </c>
      <c r="H46" t="b">
        <f>Data!H46</f>
        <v>0</v>
      </c>
      <c r="I46">
        <f>IF(Data!I46=TRUE,WeightsAndValues!$I$4,WeightsAndValues!$H$4*WeightsAndValues!$E$4)</f>
        <v>0.18181818181818182</v>
      </c>
      <c r="J46" t="b">
        <f>Data!J46</f>
        <v>0</v>
      </c>
      <c r="K46">
        <f>IF(Data!K46="Null",((WeightsAndValues!$P$11-WeightsAndValues!$H$11)/(WeightsAndValues!$K$11-WeightsAndValues!$H$11))*WeightsAndValues!$E$11,((Data!K46-WeightsAndValues!$H$11)/(WeightsAndValues!$K$11-WeightsAndValues!$H$11))*WeightsAndValues!$E$11)</f>
        <v>0.11878787878787878</v>
      </c>
      <c r="L46">
        <f>IF(Data!L46="Null",((WeightsAndValues!$K$12-WeightsAndValues!$P$12)/(WeightsAndValues!$K$12-WeightsAndValues!$H$12))*WeightsAndValues!$E$12,((WeightsAndValues!$K$12-Data!L46))/(WeightsAndValues!$K$12-WeightsAndValues!$H$12)*WeightsAndValues!$E$12)</f>
        <v>0.14269275028768699</v>
      </c>
      <c r="M46">
        <f>IF(Data!M46="Null",((WeightsAndValues!$K$14-WeightsAndValues!$P$14)/(WeightsAndValues!$K$14-WeightsAndValues!$H$14))*WeightsAndValues!$E$14,((WeightsAndValues!$K$14-Data!M46))/(WeightsAndValues!$K$14-WeightsAndValues!$H$14)*WeightsAndValues!$E$14)</f>
        <v>9.3625914315569492E-2</v>
      </c>
      <c r="N46">
        <f>IF(Data!N46="Null",((WeightsAndValues!$P$15-WeightsAndValues!$H$15)/(WeightsAndValues!$K$15-WeightsAndValues!$H$15))*WeightsAndValues!$E$15,((Data!N46-WeightsAndValues!$H$15)/(WeightsAndValues!$K$15-WeightsAndValues!$H$15))*WeightsAndValues!$E$15)</f>
        <v>0.12782615467771838</v>
      </c>
      <c r="O46">
        <f>IF(Data!F46=TRUE,WeightsAndValues!$I$5,WeightsAndValues!$H$5*WeightsAndValues!$E$5)</f>
        <v>0.21739130434782614</v>
      </c>
      <c r="P46">
        <f>IF(Data!I46=TRUE,WeightsAndValues!$I$6,WeightsAndValues!$H$6*WeightsAndValues!$E$6)</f>
        <v>0.21739130434782614</v>
      </c>
      <c r="Q46">
        <f t="shared" si="4"/>
        <v>0.81683347816639729</v>
      </c>
      <c r="R46">
        <f t="shared" si="0"/>
        <v>0.74966556351245539</v>
      </c>
      <c r="S46">
        <f t="shared" si="1"/>
        <v>1.5664990416788527</v>
      </c>
      <c r="T46">
        <f t="shared" si="2"/>
        <v>0</v>
      </c>
      <c r="U46" t="str" cm="1">
        <f t="array" ref="U46">_xlfn.IFS(Q46&lt;Thresholds!$D$3,"Low",Q46&lt;Thresholds!$E$3,"medium",Q46&gt;=Thresholds!$E$3,"High")</f>
        <v>High</v>
      </c>
      <c r="V46" t="str" cm="1">
        <f t="array" ref="V46">_xlfn.IFS(R46&lt;Thresholds!$D$4,"Low",R46&lt;Thresholds!$E$4,"medium",R46&gt;=Thresholds!$E$4,"High")</f>
        <v>High</v>
      </c>
      <c r="W46" t="str">
        <f t="shared" si="3"/>
        <v>High</v>
      </c>
      <c r="X46" t="str">
        <f t="shared" si="5"/>
        <v>High</v>
      </c>
      <c r="Y46" t="str">
        <f t="shared" si="10"/>
        <v>High</v>
      </c>
      <c r="Z46">
        <f t="shared" si="11"/>
        <v>0</v>
      </c>
    </row>
    <row r="47" spans="1:26" x14ac:dyDescent="0.35">
      <c r="A47" t="s">
        <v>299</v>
      </c>
      <c r="B47" t="s">
        <v>301</v>
      </c>
      <c r="C47" t="s">
        <v>302</v>
      </c>
      <c r="D47">
        <f>IF(Data!D47="Null",((WeightsAndValues!$P$17-WeightsAndValues!$H$17)/(WeightsAndValues!$K$17-WeightsAndValues!$H$17))*WeightsAndValues!$E$17,((Data!D47-WeightsAndValues!$H$17)/(WeightsAndValues!$K$17-WeightsAndValues!$H$17))*WeightsAndValues!$E$17)</f>
        <v>9.8090571138898297E-2</v>
      </c>
      <c r="E47">
        <f>IF(Data!E47="Null",((WeightsAndValues!$K$13-WeightsAndValues!$P$13)/(WeightsAndValues!$K$13-WeightsAndValues!$H$13))*WeightsAndValues!$E$13,((WeightsAndValues!$K$13-Data!E47))/(WeightsAndValues!$K$13-WeightsAndValues!$H$13)*WeightsAndValues!$E$13)</f>
        <v>0.16688625384277558</v>
      </c>
      <c r="F47">
        <f>IF(Data!F47=TRUE,WeightsAndValues!$I$3,WeightsAndValues!$H$3*WeightsAndValues!$E$3)</f>
        <v>0.18181818181818182</v>
      </c>
      <c r="G47">
        <f>IF(Data!G47="Null",((WeightsAndValues!$P$16-WeightsAndValues!$H$16)/(WeightsAndValues!$K$16-WeightsAndValues!$H$16))*WeightsAndValues!$E$16,((Data!G47-WeightsAndValues!$H$16)/(WeightsAndValues!$K$16-WeightsAndValues!$H$16))*WeightsAndValues!$E$16)</f>
        <v>3.6650383243799885E-2</v>
      </c>
      <c r="H47" t="b">
        <f>Data!H47</f>
        <v>0</v>
      </c>
      <c r="I47">
        <f>IF(Data!I47=TRUE,WeightsAndValues!$I$4,WeightsAndValues!$H$4*WeightsAndValues!$E$4)</f>
        <v>0.18181818181818182</v>
      </c>
      <c r="J47" t="b">
        <f>Data!J47</f>
        <v>0</v>
      </c>
      <c r="K47">
        <f>IF(Data!K47="Null",((WeightsAndValues!$P$11-WeightsAndValues!$H$11)/(WeightsAndValues!$K$11-WeightsAndValues!$H$11))*WeightsAndValues!$E$11,((Data!K47-WeightsAndValues!$H$11)/(WeightsAndValues!$K$11-WeightsAndValues!$H$11))*WeightsAndValues!$E$11)</f>
        <v>0.1165252525252525</v>
      </c>
      <c r="L47">
        <f>IF(Data!L47="Null",((WeightsAndValues!$K$12-WeightsAndValues!$P$12)/(WeightsAndValues!$K$12-WeightsAndValues!$H$12))*WeightsAndValues!$E$12,((WeightsAndValues!$K$12-Data!L47))/(WeightsAndValues!$K$12-WeightsAndValues!$H$12)*WeightsAndValues!$E$12)</f>
        <v>0.15189873417721519</v>
      </c>
      <c r="M47">
        <f>IF(Data!M47="Null",((WeightsAndValues!$K$14-WeightsAndValues!$P$14)/(WeightsAndValues!$K$14-WeightsAndValues!$H$14))*WeightsAndValues!$E$14,((WeightsAndValues!$K$14-Data!M47))/(WeightsAndValues!$K$14-WeightsAndValues!$H$14)*WeightsAndValues!$E$14)</f>
        <v>9.3625914315569492E-2</v>
      </c>
      <c r="N47">
        <f>IF(Data!N47="Null",((WeightsAndValues!$P$15-WeightsAndValues!$H$15)/(WeightsAndValues!$K$15-WeightsAndValues!$H$15))*WeightsAndValues!$E$15,((Data!N47-WeightsAndValues!$H$15)/(WeightsAndValues!$K$15-WeightsAndValues!$H$15))*WeightsAndValues!$E$15)</f>
        <v>0.15381589404930762</v>
      </c>
      <c r="O47">
        <f>IF(Data!F47=TRUE,WeightsAndValues!$I$5,WeightsAndValues!$H$5*WeightsAndValues!$E$5)</f>
        <v>0.21739130434782614</v>
      </c>
      <c r="P47">
        <f>IF(Data!I47=TRUE,WeightsAndValues!$I$6,WeightsAndValues!$H$6*WeightsAndValues!$E$6)</f>
        <v>0.21739130434782614</v>
      </c>
      <c r="Q47">
        <f t="shared" si="4"/>
        <v>0.82377683579329908</v>
      </c>
      <c r="R47">
        <f t="shared" si="0"/>
        <v>0.79213513983153538</v>
      </c>
      <c r="S47">
        <f t="shared" si="1"/>
        <v>1.6159119756248344</v>
      </c>
      <c r="T47">
        <f t="shared" si="2"/>
        <v>0</v>
      </c>
      <c r="U47" t="str" cm="1">
        <f t="array" ref="U47">_xlfn.IFS(Q47&lt;Thresholds!$D$3,"Low",Q47&lt;Thresholds!$E$3,"medium",Q47&gt;=Thresholds!$E$3,"High")</f>
        <v>High</v>
      </c>
      <c r="V47" t="str" cm="1">
        <f t="array" ref="V47">_xlfn.IFS(R47&lt;Thresholds!$D$4,"Low",R47&lt;Thresholds!$E$4,"medium",R47&gt;=Thresholds!$E$4,"High")</f>
        <v>High</v>
      </c>
      <c r="W47" t="str">
        <f t="shared" si="3"/>
        <v>High</v>
      </c>
      <c r="X47" t="str">
        <f t="shared" si="5"/>
        <v>High</v>
      </c>
      <c r="Y47" t="str">
        <f t="shared" si="10"/>
        <v>High</v>
      </c>
      <c r="Z47">
        <f t="shared" si="11"/>
        <v>0</v>
      </c>
    </row>
    <row r="48" spans="1:26" x14ac:dyDescent="0.35">
      <c r="A48" t="s">
        <v>305</v>
      </c>
      <c r="B48" t="s">
        <v>307</v>
      </c>
      <c r="C48" t="s">
        <v>308</v>
      </c>
      <c r="D48">
        <f>IF(Data!D48="Null",((WeightsAndValues!$P$17-WeightsAndValues!$H$17)/(WeightsAndValues!$K$17-WeightsAndValues!$H$17))*WeightsAndValues!$E$17,((Data!D48-WeightsAndValues!$H$17)/(WeightsAndValues!$K$17-WeightsAndValues!$H$17))*WeightsAndValues!$E$17)</f>
        <v>0.16029063872930047</v>
      </c>
      <c r="E48">
        <f>IF(Data!E48="Null",((WeightsAndValues!$K$13-WeightsAndValues!$P$13)/(WeightsAndValues!$K$13-WeightsAndValues!$H$13))*WeightsAndValues!$E$13,((WeightsAndValues!$K$13-Data!E48))/(WeightsAndValues!$K$13-WeightsAndValues!$H$13)*WeightsAndValues!$E$13)</f>
        <v>0.14931927975406237</v>
      </c>
      <c r="F48">
        <f>IF(Data!F48=TRUE,WeightsAndValues!$I$3,WeightsAndValues!$H$3*WeightsAndValues!$E$3)</f>
        <v>0.18181818181818182</v>
      </c>
      <c r="G48">
        <f>IF(Data!G48="Null",((WeightsAndValues!$P$16-WeightsAndValues!$H$16)/(WeightsAndValues!$K$16-WeightsAndValues!$H$16))*WeightsAndValues!$E$16,((Data!G48-WeightsAndValues!$H$16)/(WeightsAndValues!$K$16-WeightsAndValues!$H$16))*WeightsAndValues!$E$16)</f>
        <v>0.12648820846839448</v>
      </c>
      <c r="H48" t="b">
        <f>Data!H48</f>
        <v>0</v>
      </c>
      <c r="I48">
        <f>IF(Data!I48=TRUE,WeightsAndValues!$I$4,WeightsAndValues!$H$4*WeightsAndValues!$E$4)</f>
        <v>0.18181818181818182</v>
      </c>
      <c r="J48" t="b">
        <f>Data!J48</f>
        <v>0</v>
      </c>
      <c r="K48">
        <f>IF(Data!K48="Null",((WeightsAndValues!$P$11-WeightsAndValues!$H$11)/(WeightsAndValues!$K$11-WeightsAndValues!$H$11))*WeightsAndValues!$E$11,((Data!K48-WeightsAndValues!$H$11)/(WeightsAndValues!$K$11-WeightsAndValues!$H$11))*WeightsAndValues!$E$11)</f>
        <v>0.1165252525252525</v>
      </c>
      <c r="L48">
        <f>IF(Data!L48="Null",((WeightsAndValues!$K$12-WeightsAndValues!$P$12)/(WeightsAndValues!$K$12-WeightsAndValues!$H$12))*WeightsAndValues!$E$12,((WeightsAndValues!$K$12-Data!L48))/(WeightsAndValues!$K$12-WeightsAndValues!$H$12)*WeightsAndValues!$E$12)</f>
        <v>0.16110471806674337</v>
      </c>
      <c r="M48">
        <f>IF(Data!M48="Null",((WeightsAndValues!$K$14-WeightsAndValues!$P$14)/(WeightsAndValues!$K$14-WeightsAndValues!$H$14))*WeightsAndValues!$E$14,((WeightsAndValues!$K$14-Data!M48))/(WeightsAndValues!$K$14-WeightsAndValues!$H$14)*WeightsAndValues!$E$14)</f>
        <v>0.13542319749216303</v>
      </c>
      <c r="N48">
        <f>IF(Data!N48="Null",((WeightsAndValues!$P$15-WeightsAndValues!$H$15)/(WeightsAndValues!$K$15-WeightsAndValues!$H$15))*WeightsAndValues!$E$15,((Data!N48-WeightsAndValues!$H$15)/(WeightsAndValues!$K$15-WeightsAndValues!$H$15))*WeightsAndValues!$E$15)</f>
        <v>0.14462554806847905</v>
      </c>
      <c r="O48">
        <f>IF(Data!F48=TRUE,WeightsAndValues!$I$5,WeightsAndValues!$H$5*WeightsAndValues!$E$5)</f>
        <v>0.21739130434782614</v>
      </c>
      <c r="P48">
        <f>IF(Data!I48=TRUE,WeightsAndValues!$I$6,WeightsAndValues!$H$6*WeightsAndValues!$E$6)</f>
        <v>0.21739130434782614</v>
      </c>
      <c r="Q48">
        <f t="shared" si="4"/>
        <v>0.93698017044982296</v>
      </c>
      <c r="R48">
        <f t="shared" si="0"/>
        <v>0.8552156449865882</v>
      </c>
      <c r="S48">
        <f t="shared" si="1"/>
        <v>1.7921958154364113</v>
      </c>
      <c r="T48">
        <f t="shared" si="2"/>
        <v>0</v>
      </c>
      <c r="U48" t="str" cm="1">
        <f t="array" ref="U48">_xlfn.IFS(Q48&lt;Thresholds!$D$3,"Low",Q48&lt;Thresholds!$E$3,"medium",Q48&gt;=Thresholds!$E$3,"High")</f>
        <v>High</v>
      </c>
      <c r="V48" t="str" cm="1">
        <f t="array" ref="V48">_xlfn.IFS(R48&lt;Thresholds!$D$4,"Low",R48&lt;Thresholds!$E$4,"medium",R48&gt;=Thresholds!$E$4,"High")</f>
        <v>High</v>
      </c>
      <c r="W48" t="str">
        <f t="shared" si="3"/>
        <v>High</v>
      </c>
      <c r="X48" t="str">
        <f t="shared" si="5"/>
        <v>High</v>
      </c>
      <c r="Y48" t="str">
        <f t="shared" si="10"/>
        <v>High</v>
      </c>
      <c r="Z48">
        <f t="shared" si="11"/>
        <v>0</v>
      </c>
    </row>
    <row r="49" spans="1:26" x14ac:dyDescent="0.35">
      <c r="A49" t="s">
        <v>311</v>
      </c>
      <c r="B49" t="s">
        <v>313</v>
      </c>
      <c r="C49" t="s">
        <v>314</v>
      </c>
      <c r="D49">
        <f>IF(Data!D49="Null",((WeightsAndValues!$P$17-WeightsAndValues!$H$17)/(WeightsAndValues!$K$17-WeightsAndValues!$H$17))*WeightsAndValues!$E$17,((Data!D49-WeightsAndValues!$H$17)/(WeightsAndValues!$K$17-WeightsAndValues!$H$17))*WeightsAndValues!$E$17)</f>
        <v>3.8323758026360254E-2</v>
      </c>
      <c r="E49">
        <f>IF(Data!E49="Null",((WeightsAndValues!$K$13-WeightsAndValues!$P$13)/(WeightsAndValues!$K$13-WeightsAndValues!$H$13))*WeightsAndValues!$E$13,((WeightsAndValues!$K$13-Data!E49))/(WeightsAndValues!$K$13-WeightsAndValues!$H$13)*WeightsAndValues!$E$13)</f>
        <v>1.0540184453227942E-2</v>
      </c>
      <c r="F49">
        <f>IF(Data!F49=TRUE,WeightsAndValues!$I$3,WeightsAndValues!$H$3*WeightsAndValues!$E$3)</f>
        <v>0.18181818181818182</v>
      </c>
      <c r="G49">
        <f>IF(Data!G49="Null",((WeightsAndValues!$P$16-WeightsAndValues!$H$16)/(WeightsAndValues!$K$16-WeightsAndValues!$H$16))*WeightsAndValues!$E$16,((Data!G49-WeightsAndValues!$H$16)/(WeightsAndValues!$K$16-WeightsAndValues!$H$16))*WeightsAndValues!$E$16)</f>
        <v>0.14403981068618654</v>
      </c>
      <c r="H49" t="b">
        <f>Data!H49</f>
        <v>0</v>
      </c>
      <c r="I49">
        <f>IF(Data!I49=TRUE,WeightsAndValues!$I$4,WeightsAndValues!$H$4*WeightsAndValues!$E$4)</f>
        <v>0.18181818181818182</v>
      </c>
      <c r="J49" t="b">
        <f>Data!J49</f>
        <v>0</v>
      </c>
      <c r="K49">
        <f>IF(Data!K49="Null",((WeightsAndValues!$P$11-WeightsAndValues!$H$11)/(WeightsAndValues!$K$11-WeightsAndValues!$H$11))*WeightsAndValues!$E$11,((Data!K49-WeightsAndValues!$H$11)/(WeightsAndValues!$K$11-WeightsAndValues!$H$11))*WeightsAndValues!$E$11)</f>
        <v>7.7252525252525239E-2</v>
      </c>
      <c r="L49">
        <f>IF(Data!L49="Null",((WeightsAndValues!$K$12-WeightsAndValues!$P$12)/(WeightsAndValues!$K$12-WeightsAndValues!$H$12))*WeightsAndValues!$E$12,((WeightsAndValues!$K$12-Data!L49))/(WeightsAndValues!$K$12-WeightsAndValues!$H$12)*WeightsAndValues!$E$12)</f>
        <v>5.523590333716915E-2</v>
      </c>
      <c r="M49">
        <f>IF(Data!M49="Null",((WeightsAndValues!$K$14-WeightsAndValues!$P$14)/(WeightsAndValues!$K$14-WeightsAndValues!$H$14))*WeightsAndValues!$E$14,((WeightsAndValues!$K$14-Data!M49))/(WeightsAndValues!$K$14-WeightsAndValues!$H$14)*WeightsAndValues!$E$14)</f>
        <v>4.5141065830721E-2</v>
      </c>
      <c r="N49">
        <f>IF(Data!N49="Null",((WeightsAndValues!$P$15-WeightsAndValues!$H$15)/(WeightsAndValues!$K$15-WeightsAndValues!$H$15))*WeightsAndValues!$E$15,((Data!N49-WeightsAndValues!$H$15)/(WeightsAndValues!$K$15-WeightsAndValues!$H$15))*WeightsAndValues!$E$15)</f>
        <v>0.11234450902418565</v>
      </c>
      <c r="O49">
        <f>IF(Data!F49=TRUE,WeightsAndValues!$I$5,WeightsAndValues!$H$5*WeightsAndValues!$E$5)</f>
        <v>0.21739130434782614</v>
      </c>
      <c r="P49">
        <f>IF(Data!I49=TRUE,WeightsAndValues!$I$6,WeightsAndValues!$H$6*WeightsAndValues!$E$6)</f>
        <v>0.21739130434782614</v>
      </c>
      <c r="Q49">
        <f t="shared" si="4"/>
        <v>0.57958961608313919</v>
      </c>
      <c r="R49">
        <f t="shared" si="0"/>
        <v>0.70170711285925247</v>
      </c>
      <c r="S49">
        <f t="shared" si="1"/>
        <v>1.2812967289423915</v>
      </c>
      <c r="T49">
        <f t="shared" si="2"/>
        <v>0</v>
      </c>
      <c r="U49" t="str" cm="1">
        <f t="array" ref="U49">_xlfn.IFS(Q49&lt;Thresholds!$D$3,"Low",Q49&lt;Thresholds!$E$3,"medium",Q49&gt;=Thresholds!$E$3,"High")</f>
        <v>High</v>
      </c>
      <c r="V49" t="str" cm="1">
        <f t="array" ref="V49">_xlfn.IFS(R49&lt;Thresholds!$D$4,"Low",R49&lt;Thresholds!$E$4,"medium",R49&gt;=Thresholds!$E$4,"High")</f>
        <v>High</v>
      </c>
      <c r="W49" t="str">
        <f t="shared" si="3"/>
        <v>High</v>
      </c>
      <c r="X49" t="str">
        <f t="shared" si="5"/>
        <v>High</v>
      </c>
      <c r="Y49" t="str">
        <f t="shared" si="10"/>
        <v>High</v>
      </c>
      <c r="Z49">
        <f t="shared" si="11"/>
        <v>0</v>
      </c>
    </row>
    <row r="50" spans="1:26" x14ac:dyDescent="0.35">
      <c r="A50" t="s">
        <v>317</v>
      </c>
      <c r="B50" t="s">
        <v>319</v>
      </c>
      <c r="C50" t="s">
        <v>320</v>
      </c>
      <c r="D50">
        <f>IF(Data!D50="Null",((WeightsAndValues!$P$17-WeightsAndValues!$H$17)/(WeightsAndValues!$K$17-WeightsAndValues!$H$17))*WeightsAndValues!$E$17,((Data!D50-WeightsAndValues!$H$17)/(WeightsAndValues!$K$17-WeightsAndValues!$H$17))*WeightsAndValues!$E$17)</f>
        <v>0.11862115579587697</v>
      </c>
      <c r="E50">
        <f>IF(Data!E50="Null",((WeightsAndValues!$K$13-WeightsAndValues!$P$13)/(WeightsAndValues!$K$13-WeightsAndValues!$H$13))*WeightsAndValues!$E$13,((WeightsAndValues!$K$13-Data!E50))/(WeightsAndValues!$K$13-WeightsAndValues!$H$13)*WeightsAndValues!$E$13)</f>
        <v>0.15985946420729033</v>
      </c>
      <c r="F50">
        <f>IF(Data!F50=TRUE,WeightsAndValues!$I$3,WeightsAndValues!$H$3*WeightsAndValues!$E$3)</f>
        <v>0</v>
      </c>
      <c r="G50">
        <f>IF(Data!G50="Null",((WeightsAndValues!$P$16-WeightsAndValues!$H$16)/(WeightsAndValues!$K$16-WeightsAndValues!$H$16))*WeightsAndValues!$E$16,((Data!G50-WeightsAndValues!$H$16)/(WeightsAndValues!$K$16-WeightsAndValues!$H$16))*WeightsAndValues!$E$16)</f>
        <v>1.4761607645599676E-2</v>
      </c>
      <c r="H50" t="b">
        <f>Data!H50</f>
        <v>0</v>
      </c>
      <c r="I50">
        <f>IF(Data!I50=TRUE,WeightsAndValues!$I$4,WeightsAndValues!$H$4*WeightsAndValues!$E$4)</f>
        <v>0.18181818181818182</v>
      </c>
      <c r="J50" t="b">
        <f>Data!J50</f>
        <v>0</v>
      </c>
      <c r="K50">
        <f>IF(Data!K50="Null",((WeightsAndValues!$P$11-WeightsAndValues!$H$11)/(WeightsAndValues!$K$11-WeightsAndValues!$H$11))*WeightsAndValues!$E$11,((Data!K50-WeightsAndValues!$H$11)/(WeightsAndValues!$K$11-WeightsAndValues!$H$11))*WeightsAndValues!$E$11)</f>
        <v>9.8828282828282821E-2</v>
      </c>
      <c r="L50">
        <f>IF(Data!L50="Null",((WeightsAndValues!$K$12-WeightsAndValues!$P$12)/(WeightsAndValues!$K$12-WeightsAndValues!$H$12))*WeightsAndValues!$E$12,((WeightsAndValues!$K$12-Data!L50))/(WeightsAndValues!$K$12-WeightsAndValues!$H$12)*WeightsAndValues!$E$12)</f>
        <v>0.11047180667433833</v>
      </c>
      <c r="M50">
        <f>IF(Data!M50="Null",((WeightsAndValues!$K$14-WeightsAndValues!$P$14)/(WeightsAndValues!$K$14-WeightsAndValues!$H$14))*WeightsAndValues!$E$14,((WeightsAndValues!$K$14-Data!M50))/(WeightsAndValues!$K$14-WeightsAndValues!$H$14)*WeightsAndValues!$E$14)</f>
        <v>0.11201671891327063</v>
      </c>
      <c r="N50">
        <f>IF(Data!N50="Null",((WeightsAndValues!$P$15-WeightsAndValues!$H$15)/(WeightsAndValues!$K$15-WeightsAndValues!$H$15))*WeightsAndValues!$E$15,((Data!N50-WeightsAndValues!$H$15)/(WeightsAndValues!$K$15-WeightsAndValues!$H$15))*WeightsAndValues!$E$15)</f>
        <v>0.11764477315401997</v>
      </c>
      <c r="O50">
        <f>IF(Data!F50=TRUE,WeightsAndValues!$I$5,WeightsAndValues!$H$5*WeightsAndValues!$E$5)</f>
        <v>0</v>
      </c>
      <c r="P50">
        <f>IF(Data!I50=TRUE,WeightsAndValues!$I$6,WeightsAndValues!$H$6*WeightsAndValues!$E$6)</f>
        <v>0.21739130434782614</v>
      </c>
      <c r="Q50">
        <f t="shared" si="4"/>
        <v>0.62175614602995055</v>
      </c>
      <c r="R50">
        <f t="shared" si="0"/>
        <v>0.50965714935473616</v>
      </c>
      <c r="S50">
        <f t="shared" si="1"/>
        <v>1.1314132953846867</v>
      </c>
      <c r="T50">
        <f t="shared" si="2"/>
        <v>0</v>
      </c>
      <c r="U50" t="str" cm="1">
        <f t="array" ref="U50">_xlfn.IFS(Q50&lt;Thresholds!$D$3,"Low",Q50&lt;Thresholds!$E$3,"medium",Q50&gt;=Thresholds!$E$3,"High")</f>
        <v>High</v>
      </c>
      <c r="V50" t="str" cm="1">
        <f t="array" ref="V50">_xlfn.IFS(R50&lt;Thresholds!$D$4,"Low",R50&lt;Thresholds!$E$4,"medium",R50&gt;=Thresholds!$E$4,"High")</f>
        <v>medium</v>
      </c>
      <c r="W50" t="str">
        <f t="shared" si="3"/>
        <v>High</v>
      </c>
      <c r="X50" t="str">
        <f t="shared" si="5"/>
        <v>High</v>
      </c>
      <c r="Y50" t="str">
        <f t="shared" si="10"/>
        <v>High</v>
      </c>
      <c r="Z50">
        <f t="shared" si="11"/>
        <v>0</v>
      </c>
    </row>
    <row r="51" spans="1:26" x14ac:dyDescent="0.35">
      <c r="A51" t="s">
        <v>323</v>
      </c>
      <c r="B51" t="s">
        <v>325</v>
      </c>
      <c r="C51" t="s">
        <v>326</v>
      </c>
      <c r="D51">
        <f>IF(Data!D51="Null",((WeightsAndValues!$P$17-WeightsAndValues!$H$17)/(WeightsAndValues!$K$17-WeightsAndValues!$H$17))*WeightsAndValues!$E$17,((Data!D51-WeightsAndValues!$H$17)/(WeightsAndValues!$K$17-WeightsAndValues!$H$17))*WeightsAndValues!$E$17)</f>
        <v>9.8090571138898297E-2</v>
      </c>
      <c r="E51">
        <f>IF(Data!E51="Null",((WeightsAndValues!$K$13-WeightsAndValues!$P$13)/(WeightsAndValues!$K$13-WeightsAndValues!$H$13))*WeightsAndValues!$E$13,((WeightsAndValues!$K$13-Data!E51))/(WeightsAndValues!$K$13-WeightsAndValues!$H$13)*WeightsAndValues!$E$13)</f>
        <v>0.1264822134387352</v>
      </c>
      <c r="F51">
        <f>IF(Data!F51=TRUE,WeightsAndValues!$I$3,WeightsAndValues!$H$3*WeightsAndValues!$E$3)</f>
        <v>0.18181818181818182</v>
      </c>
      <c r="G51">
        <f>IF(Data!G51="Null",((WeightsAndValues!$P$16-WeightsAndValues!$H$16)/(WeightsAndValues!$K$16-WeightsAndValues!$H$16))*WeightsAndValues!$E$16,((Data!G51-WeightsAndValues!$H$16)/(WeightsAndValues!$K$16-WeightsAndValues!$H$16))*WeightsAndValues!$E$16)</f>
        <v>6.0574586700349528E-2</v>
      </c>
      <c r="H51" t="b">
        <f>Data!H51</f>
        <v>0</v>
      </c>
      <c r="I51">
        <f>IF(Data!I51=TRUE,WeightsAndValues!$I$4,WeightsAndValues!$H$4*WeightsAndValues!$E$4)</f>
        <v>0.18181818181818182</v>
      </c>
      <c r="J51" t="b">
        <f>Data!J51</f>
        <v>0</v>
      </c>
      <c r="K51">
        <f>IF(Data!K51="Null",((WeightsAndValues!$P$11-WeightsAndValues!$H$11)/(WeightsAndValues!$K$11-WeightsAndValues!$H$11))*WeightsAndValues!$E$11,((Data!K51-WeightsAndValues!$H$11)/(WeightsAndValues!$K$11-WeightsAndValues!$H$11))*WeightsAndValues!$E$11)</f>
        <v>0.1165252525252525</v>
      </c>
      <c r="L51">
        <f>IF(Data!L51="Null",((WeightsAndValues!$K$12-WeightsAndValues!$P$12)/(WeightsAndValues!$K$12-WeightsAndValues!$H$12))*WeightsAndValues!$E$12,((WeightsAndValues!$K$12-Data!L51))/(WeightsAndValues!$K$12-WeightsAndValues!$H$12)*WeightsAndValues!$E$12)</f>
        <v>0.14269275028768699</v>
      </c>
      <c r="M51">
        <f>IF(Data!M51="Null",((WeightsAndValues!$K$14-WeightsAndValues!$P$14)/(WeightsAndValues!$K$14-WeightsAndValues!$H$14))*WeightsAndValues!$E$14,((WeightsAndValues!$K$14-Data!M51))/(WeightsAndValues!$K$14-WeightsAndValues!$H$14)*WeightsAndValues!$E$14)</f>
        <v>9.3625914315569492E-2</v>
      </c>
      <c r="N51">
        <f>IF(Data!N51="Null",((WeightsAndValues!$P$15-WeightsAndValues!$H$15)/(WeightsAndValues!$K$15-WeightsAndValues!$H$15))*WeightsAndValues!$E$15,((Data!N51-WeightsAndValues!$H$15)/(WeightsAndValues!$K$15-WeightsAndValues!$H$15))*WeightsAndValues!$E$15)</f>
        <v>0.12782615467771838</v>
      </c>
      <c r="O51">
        <f>IF(Data!F51=TRUE,WeightsAndValues!$I$5,WeightsAndValues!$H$5*WeightsAndValues!$E$5)</f>
        <v>0.21739130434782614</v>
      </c>
      <c r="P51">
        <f>IF(Data!I51=TRUE,WeightsAndValues!$I$6,WeightsAndValues!$H$6*WeightsAndValues!$E$6)</f>
        <v>0.21739130434782614</v>
      </c>
      <c r="Q51">
        <f t="shared" si="4"/>
        <v>0.81457085190377088</v>
      </c>
      <c r="R51">
        <f t="shared" si="0"/>
        <v>0.74966556351245539</v>
      </c>
      <c r="S51">
        <f t="shared" si="1"/>
        <v>1.5642364154162263</v>
      </c>
      <c r="T51">
        <f t="shared" si="2"/>
        <v>0</v>
      </c>
      <c r="U51" t="str" cm="1">
        <f t="array" ref="U51">_xlfn.IFS(Q51&lt;Thresholds!$D$3,"Low",Q51&lt;Thresholds!$E$3,"medium",Q51&gt;=Thresholds!$E$3,"High")</f>
        <v>High</v>
      </c>
      <c r="V51" t="str" cm="1">
        <f t="array" ref="V51">_xlfn.IFS(R51&lt;Thresholds!$D$4,"Low",R51&lt;Thresholds!$E$4,"medium",R51&gt;=Thresholds!$E$4,"High")</f>
        <v>High</v>
      </c>
      <c r="W51" t="str">
        <f t="shared" si="3"/>
        <v>High</v>
      </c>
      <c r="X51" t="str">
        <f t="shared" si="5"/>
        <v>High</v>
      </c>
      <c r="Y51" t="str">
        <f t="shared" si="10"/>
        <v>High</v>
      </c>
      <c r="Z51">
        <f t="shared" si="11"/>
        <v>0</v>
      </c>
    </row>
    <row r="52" spans="1:26" x14ac:dyDescent="0.35">
      <c r="A52" t="s">
        <v>329</v>
      </c>
      <c r="B52" t="s">
        <v>332</v>
      </c>
      <c r="C52" t="s">
        <v>333</v>
      </c>
      <c r="D52">
        <f>IF(Data!D52="Null",((WeightsAndValues!$P$17-WeightsAndValues!$H$17)/(WeightsAndValues!$K$17-WeightsAndValues!$H$17))*WeightsAndValues!$E$17,((Data!D52-WeightsAndValues!$H$17)/(WeightsAndValues!$K$17-WeightsAndValues!$H$17))*WeightsAndValues!$E$17)</f>
        <v>9.8090571138898297E-2</v>
      </c>
      <c r="E52">
        <f>IF(Data!E52="Null",((WeightsAndValues!$K$13-WeightsAndValues!$P$13)/(WeightsAndValues!$K$13-WeightsAndValues!$H$13))*WeightsAndValues!$E$13,((WeightsAndValues!$K$13-Data!E52))/(WeightsAndValues!$K$13-WeightsAndValues!$H$13)*WeightsAndValues!$E$13)</f>
        <v>0.1264822134387352</v>
      </c>
      <c r="F52">
        <f>IF(Data!F52=TRUE,WeightsAndValues!$I$3,WeightsAndValues!$H$3*WeightsAndValues!$E$3)</f>
        <v>0.18181818181818182</v>
      </c>
      <c r="G52">
        <f>IF(Data!G52="Null",((WeightsAndValues!$P$16-WeightsAndValues!$H$16)/(WeightsAndValues!$K$16-WeightsAndValues!$H$16))*WeightsAndValues!$E$16,((Data!G52-WeightsAndValues!$H$16)/(WeightsAndValues!$K$16-WeightsAndValues!$H$16))*WeightsAndValues!$E$16)</f>
        <v>6.0574586700349528E-2</v>
      </c>
      <c r="H52" t="b">
        <f>Data!H52</f>
        <v>0</v>
      </c>
      <c r="I52">
        <f>IF(Data!I52=TRUE,WeightsAndValues!$I$4,WeightsAndValues!$H$4*WeightsAndValues!$E$4)</f>
        <v>0.18181818181818182</v>
      </c>
      <c r="J52" t="b">
        <f>Data!J52</f>
        <v>0</v>
      </c>
      <c r="K52">
        <f>IF(Data!K52="Null",((WeightsAndValues!$P$11-WeightsAndValues!$H$11)/(WeightsAndValues!$K$11-WeightsAndValues!$H$11))*WeightsAndValues!$E$11,((Data!K52-WeightsAndValues!$H$11)/(WeightsAndValues!$K$11-WeightsAndValues!$H$11))*WeightsAndValues!$E$11)</f>
        <v>0.1165252525252525</v>
      </c>
      <c r="L52">
        <f>IF(Data!L52="Null",((WeightsAndValues!$K$12-WeightsAndValues!$P$12)/(WeightsAndValues!$K$12-WeightsAndValues!$H$12))*WeightsAndValues!$E$12,((WeightsAndValues!$K$12-Data!L52))/(WeightsAndValues!$K$12-WeightsAndValues!$H$12)*WeightsAndValues!$E$12)</f>
        <v>0.14269275028768699</v>
      </c>
      <c r="M52">
        <f>IF(Data!M52="Null",((WeightsAndValues!$K$14-WeightsAndValues!$P$14)/(WeightsAndValues!$K$14-WeightsAndValues!$H$14))*WeightsAndValues!$E$14,((WeightsAndValues!$K$14-Data!M52))/(WeightsAndValues!$K$14-WeightsAndValues!$H$14)*WeightsAndValues!$E$14)</f>
        <v>9.3625914315569492E-2</v>
      </c>
      <c r="N52">
        <f>IF(Data!N52="Null",((WeightsAndValues!$P$15-WeightsAndValues!$H$15)/(WeightsAndValues!$K$15-WeightsAndValues!$H$15))*WeightsAndValues!$E$15,((Data!N52-WeightsAndValues!$H$15)/(WeightsAndValues!$K$15-WeightsAndValues!$H$15))*WeightsAndValues!$E$15)</f>
        <v>0.12782615467771838</v>
      </c>
      <c r="O52">
        <f>IF(Data!F52=TRUE,WeightsAndValues!$I$5,WeightsAndValues!$H$5*WeightsAndValues!$E$5)</f>
        <v>0.21739130434782614</v>
      </c>
      <c r="P52">
        <f>IF(Data!I52=TRUE,WeightsAndValues!$I$6,WeightsAndValues!$H$6*WeightsAndValues!$E$6)</f>
        <v>0.21739130434782614</v>
      </c>
      <c r="Q52">
        <f t="shared" si="4"/>
        <v>0.81457085190377088</v>
      </c>
      <c r="R52">
        <f t="shared" si="0"/>
        <v>0.74966556351245539</v>
      </c>
      <c r="S52">
        <f t="shared" si="1"/>
        <v>1.5642364154162263</v>
      </c>
      <c r="T52">
        <f t="shared" si="2"/>
        <v>0</v>
      </c>
      <c r="U52" t="str" cm="1">
        <f t="array" ref="U52">_xlfn.IFS(Q52&lt;Thresholds!$D$3,"Low",Q52&lt;Thresholds!$E$3,"medium",Q52&gt;=Thresholds!$E$3,"High")</f>
        <v>High</v>
      </c>
      <c r="V52" t="str" cm="1">
        <f t="array" ref="V52">_xlfn.IFS(R52&lt;Thresholds!$D$4,"Low",R52&lt;Thresholds!$E$4,"medium",R52&gt;=Thresholds!$E$4,"High")</f>
        <v>High</v>
      </c>
      <c r="W52" t="str">
        <f t="shared" si="3"/>
        <v>High</v>
      </c>
      <c r="X52" t="str">
        <f t="shared" si="5"/>
        <v>High</v>
      </c>
      <c r="Y52" t="str">
        <f t="shared" si="10"/>
        <v>High</v>
      </c>
      <c r="Z52">
        <f t="shared" si="11"/>
        <v>0</v>
      </c>
    </row>
    <row r="53" spans="1:26" x14ac:dyDescent="0.35">
      <c r="A53" t="s">
        <v>336</v>
      </c>
      <c r="B53" t="s">
        <v>338</v>
      </c>
      <c r="C53" t="s">
        <v>339</v>
      </c>
      <c r="D53">
        <f>IF(Data!D53="Null",((WeightsAndValues!$P$17-WeightsAndValues!$H$17)/(WeightsAndValues!$K$17-WeightsAndValues!$H$17))*WeightsAndValues!$E$17,((Data!D53-WeightsAndValues!$H$17)/(WeightsAndValues!$K$17-WeightsAndValues!$H$17))*WeightsAndValues!$E$17)</f>
        <v>5.6877323420074351E-2</v>
      </c>
      <c r="E53">
        <f>IF(Data!E53="Null",((WeightsAndValues!$K$13-WeightsAndValues!$P$13)/(WeightsAndValues!$K$13-WeightsAndValues!$H$13))*WeightsAndValues!$E$13,((WeightsAndValues!$K$13-Data!E53))/(WeightsAndValues!$K$13-WeightsAndValues!$H$13)*WeightsAndValues!$E$13)</f>
        <v>5.2700922266139677E-2</v>
      </c>
      <c r="F53">
        <f>IF(Data!F53=TRUE,WeightsAndValues!$I$3,WeightsAndValues!$H$3*WeightsAndValues!$E$3)</f>
        <v>0.18181818181818182</v>
      </c>
      <c r="G53">
        <f>IF(Data!G53="Null",((WeightsAndValues!$P$16-WeightsAndValues!$H$16)/(WeightsAndValues!$K$16-WeightsAndValues!$H$16))*WeightsAndValues!$E$16,((Data!G53-WeightsAndValues!$H$16)/(WeightsAndValues!$K$16-WeightsAndValues!$H$16))*WeightsAndValues!$E$16)</f>
        <v>0.15694987647933126</v>
      </c>
      <c r="H53" t="b">
        <f>Data!H53</f>
        <v>0</v>
      </c>
      <c r="I53">
        <f>IF(Data!I53=TRUE,WeightsAndValues!$I$4,WeightsAndValues!$H$4*WeightsAndValues!$E$4)</f>
        <v>0.18181818181818182</v>
      </c>
      <c r="J53" t="b">
        <f>Data!J53</f>
        <v>0</v>
      </c>
      <c r="K53">
        <f>IF(Data!K53="Null",((WeightsAndValues!$P$11-WeightsAndValues!$H$11)/(WeightsAndValues!$K$11-WeightsAndValues!$H$11))*WeightsAndValues!$E$11,((Data!K53-WeightsAndValues!$H$11)/(WeightsAndValues!$K$11-WeightsAndValues!$H$11))*WeightsAndValues!$E$11)</f>
        <v>5.963636363636364E-2</v>
      </c>
      <c r="L53">
        <f>IF(Data!L53="Null",((WeightsAndValues!$K$12-WeightsAndValues!$P$12)/(WeightsAndValues!$K$12-WeightsAndValues!$H$12))*WeightsAndValues!$E$12,((WeightsAndValues!$K$12-Data!L53))/(WeightsAndValues!$K$12-WeightsAndValues!$H$12)*WeightsAndValues!$E$12)</f>
        <v>0.11507479861910241</v>
      </c>
      <c r="M53">
        <f>IF(Data!M53="Null",((WeightsAndValues!$K$14-WeightsAndValues!$P$14)/(WeightsAndValues!$K$14-WeightsAndValues!$H$14))*WeightsAndValues!$E$14,((WeightsAndValues!$K$14-Data!M53))/(WeightsAndValues!$K$14-WeightsAndValues!$H$14)*WeightsAndValues!$E$14)</f>
        <v>6.1859979101358403E-2</v>
      </c>
      <c r="N53">
        <f>IF(Data!N53="Null",((WeightsAndValues!$P$15-WeightsAndValues!$H$15)/(WeightsAndValues!$K$15-WeightsAndValues!$H$15))*WeightsAndValues!$E$15,((Data!N53-WeightsAndValues!$H$15)/(WeightsAndValues!$K$15-WeightsAndValues!$H$15))*WeightsAndValues!$E$15)</f>
        <v>0.14437967703243332</v>
      </c>
      <c r="O53">
        <f>IF(Data!F53=TRUE,WeightsAndValues!$I$5,WeightsAndValues!$H$5*WeightsAndValues!$E$5)</f>
        <v>0.21739130434782614</v>
      </c>
      <c r="P53">
        <f>IF(Data!I53=TRUE,WeightsAndValues!$I$6,WeightsAndValues!$H$6*WeightsAndValues!$E$6)</f>
        <v>0.21739130434782614</v>
      </c>
      <c r="Q53">
        <f t="shared" si="4"/>
        <v>0.65708482841326254</v>
      </c>
      <c r="R53">
        <f t="shared" si="0"/>
        <v>0.78881308447355658</v>
      </c>
      <c r="S53">
        <f t="shared" si="1"/>
        <v>1.445897912886819</v>
      </c>
      <c r="T53">
        <f t="shared" si="2"/>
        <v>0</v>
      </c>
      <c r="U53" t="str" cm="1">
        <f t="array" ref="U53">_xlfn.IFS(Q53&lt;Thresholds!$D$3,"Low",Q53&lt;Thresholds!$E$3,"medium",Q53&gt;=Thresholds!$E$3,"High")</f>
        <v>High</v>
      </c>
      <c r="V53" t="str" cm="1">
        <f t="array" ref="V53">_xlfn.IFS(R53&lt;Thresholds!$D$4,"Low",R53&lt;Thresholds!$E$4,"medium",R53&gt;=Thresholds!$E$4,"High")</f>
        <v>High</v>
      </c>
      <c r="W53" t="str">
        <f t="shared" si="3"/>
        <v>High</v>
      </c>
      <c r="X53" t="str">
        <f t="shared" si="5"/>
        <v>High</v>
      </c>
      <c r="Y53" t="str">
        <f t="shared" si="10"/>
        <v>High</v>
      </c>
      <c r="Z53">
        <f t="shared" si="11"/>
        <v>0</v>
      </c>
    </row>
    <row r="54" spans="1:26" x14ac:dyDescent="0.35">
      <c r="A54" t="s">
        <v>342</v>
      </c>
      <c r="B54" t="s">
        <v>345</v>
      </c>
      <c r="C54" t="s">
        <v>346</v>
      </c>
      <c r="D54">
        <f>IF(Data!D54="Null",((WeightsAndValues!$P$17-WeightsAndValues!$H$17)/(WeightsAndValues!$K$17-WeightsAndValues!$H$17))*WeightsAndValues!$E$17,((Data!D54-WeightsAndValues!$H$17)/(WeightsAndValues!$K$17-WeightsAndValues!$H$17))*WeightsAndValues!$E$17)</f>
        <v>9.8090571138898297E-2</v>
      </c>
      <c r="E54">
        <f>IF(Data!E54="Null",((WeightsAndValues!$K$13-WeightsAndValues!$P$13)/(WeightsAndValues!$K$13-WeightsAndValues!$H$13))*WeightsAndValues!$E$13,((WeightsAndValues!$K$13-Data!E54))/(WeightsAndValues!$K$13-WeightsAndValues!$H$13)*WeightsAndValues!$E$13)</f>
        <v>0.1018884497145367</v>
      </c>
      <c r="F54">
        <f>IF(Data!F54=TRUE,WeightsAndValues!$I$3,WeightsAndValues!$H$3*WeightsAndValues!$E$3)</f>
        <v>0.18181818181818182</v>
      </c>
      <c r="G54">
        <f>IF(Data!G54="Null",((WeightsAndValues!$P$16-WeightsAndValues!$H$16)/(WeightsAndValues!$K$16-WeightsAndValues!$H$16))*WeightsAndValues!$E$16,((Data!G54-WeightsAndValues!$H$16)/(WeightsAndValues!$K$16-WeightsAndValues!$H$16))*WeightsAndValues!$E$16)</f>
        <v>6.0574586700349528E-2</v>
      </c>
      <c r="H54" t="b">
        <f>Data!H54</f>
        <v>0</v>
      </c>
      <c r="I54">
        <f>IF(Data!I54=TRUE,WeightsAndValues!$I$4,WeightsAndValues!$H$4*WeightsAndValues!$E$4)</f>
        <v>0.18181818181818182</v>
      </c>
      <c r="J54" t="b">
        <f>Data!J54</f>
        <v>0</v>
      </c>
      <c r="K54">
        <f>IF(Data!K54="Null",((WeightsAndValues!$P$11-WeightsAndValues!$H$11)/(WeightsAndValues!$K$11-WeightsAndValues!$H$11))*WeightsAndValues!$E$11,((Data!K54-WeightsAndValues!$H$11)/(WeightsAndValues!$K$11-WeightsAndValues!$H$11))*WeightsAndValues!$E$11)</f>
        <v>0.1165252525252525</v>
      </c>
      <c r="L54">
        <f>IF(Data!L54="Null",((WeightsAndValues!$K$12-WeightsAndValues!$P$12)/(WeightsAndValues!$K$12-WeightsAndValues!$H$12))*WeightsAndValues!$E$12,((WeightsAndValues!$K$12-Data!L54))/(WeightsAndValues!$K$12-WeightsAndValues!$H$12)*WeightsAndValues!$E$12)</f>
        <v>0.16110471806674337</v>
      </c>
      <c r="M54">
        <f>IF(Data!M54="Null",((WeightsAndValues!$K$14-WeightsAndValues!$P$14)/(WeightsAndValues!$K$14-WeightsAndValues!$H$14))*WeightsAndValues!$E$14,((WeightsAndValues!$K$14-Data!M54))/(WeightsAndValues!$K$14-WeightsAndValues!$H$14)*WeightsAndValues!$E$14)</f>
        <v>0.14545454545454545</v>
      </c>
      <c r="N54">
        <f>IF(Data!N54="Null",((WeightsAndValues!$P$15-WeightsAndValues!$H$15)/(WeightsAndValues!$K$15-WeightsAndValues!$H$15))*WeightsAndValues!$E$15,((Data!N54-WeightsAndValues!$H$15)/(WeightsAndValues!$K$15-WeightsAndValues!$H$15))*WeightsAndValues!$E$15)</f>
        <v>0.12782615467771838</v>
      </c>
      <c r="O54">
        <f>IF(Data!F54=TRUE,WeightsAndValues!$I$5,WeightsAndValues!$H$5*WeightsAndValues!$E$5)</f>
        <v>0.21739130434782614</v>
      </c>
      <c r="P54">
        <f>IF(Data!I54=TRUE,WeightsAndValues!$I$6,WeightsAndValues!$H$6*WeightsAndValues!$E$6)</f>
        <v>0.21739130434782614</v>
      </c>
      <c r="Q54">
        <f t="shared" si="4"/>
        <v>0.88481145082180324</v>
      </c>
      <c r="R54">
        <f t="shared" si="0"/>
        <v>0.72507179978825698</v>
      </c>
      <c r="S54">
        <f t="shared" si="1"/>
        <v>1.6098832506100602</v>
      </c>
      <c r="T54">
        <f t="shared" si="2"/>
        <v>0</v>
      </c>
      <c r="U54" t="str" cm="1">
        <f t="array" ref="U54">_xlfn.IFS(Q54&lt;Thresholds!$D$3,"Low",Q54&lt;Thresholds!$E$3,"medium",Q54&gt;=Thresholds!$E$3,"High")</f>
        <v>High</v>
      </c>
      <c r="V54" t="str" cm="1">
        <f t="array" ref="V54">_xlfn.IFS(R54&lt;Thresholds!$D$4,"Low",R54&lt;Thresholds!$E$4,"medium",R54&gt;=Thresholds!$E$4,"High")</f>
        <v>High</v>
      </c>
      <c r="W54" t="str">
        <f t="shared" si="3"/>
        <v>High</v>
      </c>
      <c r="X54" t="str">
        <f t="shared" si="5"/>
        <v>High</v>
      </c>
      <c r="Y54" t="str">
        <f t="shared" si="10"/>
        <v>High</v>
      </c>
      <c r="Z54">
        <f t="shared" si="11"/>
        <v>0</v>
      </c>
    </row>
    <row r="55" spans="1:26" x14ac:dyDescent="0.35">
      <c r="A55" t="s">
        <v>349</v>
      </c>
      <c r="B55" t="s">
        <v>353</v>
      </c>
      <c r="C55" t="s">
        <v>354</v>
      </c>
      <c r="D55">
        <f>IF(Data!D55="Null",((WeightsAndValues!$P$17-WeightsAndValues!$H$17)/(WeightsAndValues!$K$17-WeightsAndValues!$H$17))*WeightsAndValues!$E$17,((Data!D55-WeightsAndValues!$H$17)/(WeightsAndValues!$K$17-WeightsAndValues!$H$17))*WeightsAndValues!$E$17)</f>
        <v>0.15907401149036837</v>
      </c>
      <c r="E55">
        <f>IF(Data!E55="Null",((WeightsAndValues!$K$13-WeightsAndValues!$P$13)/(WeightsAndValues!$K$13-WeightsAndValues!$H$13))*WeightsAndValues!$E$13,((WeightsAndValues!$K$13-Data!E55))/(WeightsAndValues!$K$13-WeightsAndValues!$H$13)*WeightsAndValues!$E$13)</f>
        <v>0.14229249011857711</v>
      </c>
      <c r="F55">
        <f>IF(Data!F55=TRUE,WeightsAndValues!$I$3,WeightsAndValues!$H$3*WeightsAndValues!$E$3)</f>
        <v>0.18181818181818182</v>
      </c>
      <c r="G55">
        <f>IF(Data!G55="Null",((WeightsAndValues!$P$16-WeightsAndValues!$H$16)/(WeightsAndValues!$K$16-WeightsAndValues!$H$16))*WeightsAndValues!$E$16,((Data!G55-WeightsAndValues!$H$16)/(WeightsAndValues!$K$16-WeightsAndValues!$H$16))*WeightsAndValues!$E$16)</f>
        <v>0.16521840584782865</v>
      </c>
      <c r="H55" t="b">
        <f>Data!H55</f>
        <v>1</v>
      </c>
      <c r="I55">
        <f>IF(Data!I55=TRUE,WeightsAndValues!$I$4,WeightsAndValues!$H$4*WeightsAndValues!$E$4)</f>
        <v>0.18181818181818182</v>
      </c>
      <c r="J55" t="b">
        <f>Data!J55</f>
        <v>1</v>
      </c>
      <c r="K55">
        <f>IF(Data!K55="Null",((WeightsAndValues!$P$11-WeightsAndValues!$H$11)/(WeightsAndValues!$K$11-WeightsAndValues!$H$11))*WeightsAndValues!$E$11,((Data!K55-WeightsAndValues!$H$11)/(WeightsAndValues!$K$11-WeightsAndValues!$H$11))*WeightsAndValues!$E$11)</f>
        <v>0.1165252525252525</v>
      </c>
      <c r="L55">
        <f>IF(Data!L55="Null",((WeightsAndValues!$K$12-WeightsAndValues!$P$12)/(WeightsAndValues!$K$12-WeightsAndValues!$H$12))*WeightsAndValues!$E$12,((WeightsAndValues!$K$12-Data!L55))/(WeightsAndValues!$K$12-WeightsAndValues!$H$12)*WeightsAndValues!$E$12)</f>
        <v>0.16110471806674337</v>
      </c>
      <c r="M55">
        <f>IF(Data!M55="Null",((WeightsAndValues!$K$14-WeightsAndValues!$P$14)/(WeightsAndValues!$K$14-WeightsAndValues!$H$14))*WeightsAndValues!$E$14,((WeightsAndValues!$K$14-Data!M55))/(WeightsAndValues!$K$14-WeightsAndValues!$H$14)*WeightsAndValues!$E$14)</f>
        <v>7.5235109717868343E-2</v>
      </c>
      <c r="N55">
        <f>IF(Data!N55="Null",((WeightsAndValues!$P$15-WeightsAndValues!$H$15)/(WeightsAndValues!$K$15-WeightsAndValues!$H$15))*WeightsAndValues!$E$15,((Data!N55-WeightsAndValues!$H$15)/(WeightsAndValues!$K$15-WeightsAndValues!$H$15))*WeightsAndValues!$E$15)</f>
        <v>0.16473831509670378</v>
      </c>
      <c r="O55">
        <f>IF(Data!F55=TRUE,WeightsAndValues!$I$5,WeightsAndValues!$H$5*WeightsAndValues!$E$5)</f>
        <v>0.21739130434782614</v>
      </c>
      <c r="P55">
        <f>IF(Data!I55=TRUE,WeightsAndValues!$I$6,WeightsAndValues!$H$6*WeightsAndValues!$E$6)</f>
        <v>0.21739130434782614</v>
      </c>
      <c r="Q55">
        <f t="shared" si="4"/>
        <v>0.87557545543659621</v>
      </c>
      <c r="R55">
        <f t="shared" si="0"/>
        <v>0.9070318197587619</v>
      </c>
      <c r="S55">
        <f t="shared" si="1"/>
        <v>1.7826072751953581</v>
      </c>
      <c r="T55">
        <f t="shared" si="2"/>
        <v>1</v>
      </c>
      <c r="U55" t="str" cm="1">
        <f t="array" ref="U55">_xlfn.IFS(Q55&lt;Thresholds!$D$3,"Low",Q55&lt;Thresholds!$E$3,"medium",Q55&gt;=Thresholds!$E$3,"High")</f>
        <v>High</v>
      </c>
      <c r="V55" t="str" cm="1">
        <f t="array" ref="V55">_xlfn.IFS(R55&lt;Thresholds!$D$4,"Low",R55&lt;Thresholds!$E$4,"medium",R55&gt;=Thresholds!$E$4,"High")</f>
        <v>High</v>
      </c>
      <c r="W55" t="str">
        <f t="shared" si="3"/>
        <v>Very High</v>
      </c>
      <c r="X55" t="str">
        <f t="shared" si="5"/>
        <v>Very High</v>
      </c>
      <c r="Y55" t="str">
        <f t="shared" si="10"/>
        <v>Very High</v>
      </c>
      <c r="Z55">
        <f t="shared" si="11"/>
        <v>0</v>
      </c>
    </row>
    <row r="56" spans="1:26" x14ac:dyDescent="0.35">
      <c r="A56" t="s">
        <v>357</v>
      </c>
      <c r="B56" t="s">
        <v>362</v>
      </c>
      <c r="C56" t="s">
        <v>363</v>
      </c>
      <c r="D56">
        <f>IF(Data!D56="Null",((WeightsAndValues!$P$17-WeightsAndValues!$H$17)/(WeightsAndValues!$K$17-WeightsAndValues!$H$17))*WeightsAndValues!$E$17,((Data!D56-WeightsAndValues!$H$17)/(WeightsAndValues!$K$17-WeightsAndValues!$H$17))*WeightsAndValues!$E$17)</f>
        <v>0.15329503210544104</v>
      </c>
      <c r="E56">
        <f>IF(Data!E56="Null",((WeightsAndValues!$K$13-WeightsAndValues!$P$13)/(WeightsAndValues!$K$13-WeightsAndValues!$H$13))*WeightsAndValues!$E$13,((WeightsAndValues!$K$13-Data!E56))/(WeightsAndValues!$K$13-WeightsAndValues!$H$13)*WeightsAndValues!$E$13)</f>
        <v>0.14580588493631974</v>
      </c>
      <c r="F56">
        <f>IF(Data!F56=TRUE,WeightsAndValues!$I$3,WeightsAndValues!$H$3*WeightsAndValues!$E$3)</f>
        <v>0.18181818181818182</v>
      </c>
      <c r="G56">
        <f>IF(Data!G56="Null",((WeightsAndValues!$P$16-WeightsAndValues!$H$16)/(WeightsAndValues!$K$16-WeightsAndValues!$H$16))*WeightsAndValues!$E$16,((Data!G56-WeightsAndValues!$H$16)/(WeightsAndValues!$K$16-WeightsAndValues!$H$16))*WeightsAndValues!$E$16)</f>
        <v>0</v>
      </c>
      <c r="H56" t="b">
        <f>Data!H56</f>
        <v>0</v>
      </c>
      <c r="I56">
        <f>IF(Data!I56=TRUE,WeightsAndValues!$I$4,WeightsAndValues!$H$4*WeightsAndValues!$E$4)</f>
        <v>0.18181818181818182</v>
      </c>
      <c r="J56" t="b">
        <f>Data!J56</f>
        <v>0</v>
      </c>
      <c r="K56">
        <f>IF(Data!K56="Null",((WeightsAndValues!$P$11-WeightsAndValues!$H$11)/(WeightsAndValues!$K$11-WeightsAndValues!$H$11))*WeightsAndValues!$E$11,((Data!K56-WeightsAndValues!$H$11)/(WeightsAndValues!$K$11-WeightsAndValues!$H$11))*WeightsAndValues!$E$11)</f>
        <v>0.1165252525252525</v>
      </c>
      <c r="L56">
        <f>IF(Data!L56="Null",((WeightsAndValues!$K$12-WeightsAndValues!$P$12)/(WeightsAndValues!$K$12-WeightsAndValues!$H$12))*WeightsAndValues!$E$12,((WeightsAndValues!$K$12-Data!L56))/(WeightsAndValues!$K$12-WeightsAndValues!$H$12)*WeightsAndValues!$E$12)</f>
        <v>0.15880322209436135</v>
      </c>
      <c r="M56">
        <f>IF(Data!M56="Null",((WeightsAndValues!$K$14-WeightsAndValues!$P$14)/(WeightsAndValues!$K$14-WeightsAndValues!$H$14))*WeightsAndValues!$E$14,((WeightsAndValues!$K$14-Data!M56))/(WeightsAndValues!$K$14-WeightsAndValues!$H$14)*WeightsAndValues!$E$14)</f>
        <v>9.3625914315569492E-2</v>
      </c>
      <c r="N56">
        <f>IF(Data!N56="Null",((WeightsAndValues!$P$15-WeightsAndValues!$H$15)/(WeightsAndValues!$K$15-WeightsAndValues!$H$15))*WeightsAndValues!$E$15,((Data!N56-WeightsAndValues!$H$15)/(WeightsAndValues!$K$15-WeightsAndValues!$H$15))*WeightsAndValues!$E$15)</f>
        <v>0.12548243394931377</v>
      </c>
      <c r="O56">
        <f>IF(Data!F56=TRUE,WeightsAndValues!$I$5,WeightsAndValues!$H$5*WeightsAndValues!$E$5)</f>
        <v>0.21739130434782614</v>
      </c>
      <c r="P56">
        <f>IF(Data!I56=TRUE,WeightsAndValues!$I$6,WeightsAndValues!$H$6*WeightsAndValues!$E$6)</f>
        <v>0.21739130434782614</v>
      </c>
      <c r="Q56">
        <f t="shared" si="4"/>
        <v>0.88588578467698809</v>
      </c>
      <c r="R56">
        <f t="shared" si="0"/>
        <v>0.70607092758128587</v>
      </c>
      <c r="S56">
        <f t="shared" si="1"/>
        <v>1.5919567122582738</v>
      </c>
      <c r="T56">
        <f t="shared" si="2"/>
        <v>0</v>
      </c>
      <c r="U56" t="str" cm="1">
        <f t="array" ref="U56">_xlfn.IFS(Q56&lt;Thresholds!$D$3,"Low",Q56&lt;Thresholds!$E$3,"medium",Q56&gt;=Thresholds!$E$3,"High")</f>
        <v>High</v>
      </c>
      <c r="V56" t="str" cm="1">
        <f t="array" ref="V56">_xlfn.IFS(R56&lt;Thresholds!$D$4,"Low",R56&lt;Thresholds!$E$4,"medium",R56&gt;=Thresholds!$E$4,"High")</f>
        <v>High</v>
      </c>
      <c r="W56" t="str">
        <f t="shared" si="3"/>
        <v>High</v>
      </c>
      <c r="X56" t="str">
        <f t="shared" si="5"/>
        <v>High</v>
      </c>
      <c r="Y56" t="str">
        <f t="shared" si="10"/>
        <v>High</v>
      </c>
      <c r="Z56">
        <f t="shared" si="11"/>
        <v>0</v>
      </c>
    </row>
    <row r="57" spans="1:26" x14ac:dyDescent="0.35">
      <c r="A57" t="s">
        <v>366</v>
      </c>
      <c r="B57" t="s">
        <v>369</v>
      </c>
      <c r="C57" t="s">
        <v>370</v>
      </c>
      <c r="D57">
        <f>IF(Data!D57="Null",((WeightsAndValues!$P$17-WeightsAndValues!$H$17)/(WeightsAndValues!$K$17-WeightsAndValues!$H$17))*WeightsAndValues!$E$17,((Data!D57-WeightsAndValues!$H$17)/(WeightsAndValues!$K$17-WeightsAndValues!$H$17))*WeightsAndValues!$E$17)</f>
        <v>9.8090571138898297E-2</v>
      </c>
      <c r="E57">
        <f>IF(Data!E57="Null",((WeightsAndValues!$K$13-WeightsAndValues!$P$13)/(WeightsAndValues!$K$13-WeightsAndValues!$H$13))*WeightsAndValues!$E$13,((WeightsAndValues!$K$13-Data!E57))/(WeightsAndValues!$K$13-WeightsAndValues!$H$13)*WeightsAndValues!$E$13)</f>
        <v>0.1264822134387352</v>
      </c>
      <c r="F57">
        <f>IF(Data!F57=TRUE,WeightsAndValues!$I$3,WeightsAndValues!$H$3*WeightsAndValues!$E$3)</f>
        <v>0.18181818181818182</v>
      </c>
      <c r="G57">
        <f>IF(Data!G57="Null",((WeightsAndValues!$P$16-WeightsAndValues!$H$16)/(WeightsAndValues!$K$16-WeightsAndValues!$H$16))*WeightsAndValues!$E$16,((Data!G57-WeightsAndValues!$H$16)/(WeightsAndValues!$K$16-WeightsAndValues!$H$16))*WeightsAndValues!$E$16)</f>
        <v>6.0574586700349528E-2</v>
      </c>
      <c r="H57" t="b">
        <f>Data!H57</f>
        <v>0</v>
      </c>
      <c r="I57">
        <f>IF(Data!I57=TRUE,WeightsAndValues!$I$4,WeightsAndValues!$H$4*WeightsAndValues!$E$4)</f>
        <v>0.18181818181818182</v>
      </c>
      <c r="J57" t="b">
        <f>Data!J57</f>
        <v>0</v>
      </c>
      <c r="K57">
        <f>IF(Data!K57="Null",((WeightsAndValues!$P$11-WeightsAndValues!$H$11)/(WeightsAndValues!$K$11-WeightsAndValues!$H$11))*WeightsAndValues!$E$11,((Data!K57-WeightsAndValues!$H$11)/(WeightsAndValues!$K$11-WeightsAndValues!$H$11))*WeightsAndValues!$E$11)</f>
        <v>0.10949494949494951</v>
      </c>
      <c r="L57">
        <f>IF(Data!L57="Null",((WeightsAndValues!$K$12-WeightsAndValues!$P$12)/(WeightsAndValues!$K$12-WeightsAndValues!$H$12))*WeightsAndValues!$E$12,((WeightsAndValues!$K$12-Data!L57))/(WeightsAndValues!$K$12-WeightsAndValues!$H$12)*WeightsAndValues!$E$12)</f>
        <v>0.14269275028768699</v>
      </c>
      <c r="M57">
        <f>IF(Data!M57="Null",((WeightsAndValues!$K$14-WeightsAndValues!$P$14)/(WeightsAndValues!$K$14-WeightsAndValues!$H$14))*WeightsAndValues!$E$14,((WeightsAndValues!$K$14-Data!M57))/(WeightsAndValues!$K$14-WeightsAndValues!$H$14)*WeightsAndValues!$E$14)</f>
        <v>9.3625914315569492E-2</v>
      </c>
      <c r="N57">
        <f>IF(Data!N57="Null",((WeightsAndValues!$P$15-WeightsAndValues!$H$15)/(WeightsAndValues!$K$15-WeightsAndValues!$H$15))*WeightsAndValues!$E$15,((Data!N57-WeightsAndValues!$H$15)/(WeightsAndValues!$K$15-WeightsAndValues!$H$15))*WeightsAndValues!$E$15)</f>
        <v>0.12782615467771838</v>
      </c>
      <c r="O57">
        <f>IF(Data!F57=TRUE,WeightsAndValues!$I$5,WeightsAndValues!$H$5*WeightsAndValues!$E$5)</f>
        <v>0.21739130434782614</v>
      </c>
      <c r="P57">
        <f>IF(Data!I57=TRUE,WeightsAndValues!$I$6,WeightsAndValues!$H$6*WeightsAndValues!$E$6)</f>
        <v>0.21739130434782614</v>
      </c>
      <c r="Q57">
        <f t="shared" si="4"/>
        <v>0.80754054887346793</v>
      </c>
      <c r="R57">
        <f t="shared" si="0"/>
        <v>0.74966556351245539</v>
      </c>
      <c r="S57">
        <f t="shared" si="1"/>
        <v>1.5572061123859233</v>
      </c>
      <c r="T57">
        <f t="shared" si="2"/>
        <v>0</v>
      </c>
      <c r="U57" t="str" cm="1">
        <f t="array" ref="U57">_xlfn.IFS(Q57&lt;Thresholds!$D$3,"Low",Q57&lt;Thresholds!$E$3,"medium",Q57&gt;=Thresholds!$E$3,"High")</f>
        <v>High</v>
      </c>
      <c r="V57" t="str" cm="1">
        <f t="array" ref="V57">_xlfn.IFS(R57&lt;Thresholds!$D$4,"Low",R57&lt;Thresholds!$E$4,"medium",R57&gt;=Thresholds!$E$4,"High")</f>
        <v>High</v>
      </c>
      <c r="W57" t="str">
        <f t="shared" si="3"/>
        <v>High</v>
      </c>
      <c r="X57" t="str">
        <f t="shared" si="5"/>
        <v>High</v>
      </c>
      <c r="Y57" t="str">
        <f t="shared" si="10"/>
        <v>High</v>
      </c>
      <c r="Z57">
        <f t="shared" si="11"/>
        <v>0</v>
      </c>
    </row>
    <row r="58" spans="1:26" x14ac:dyDescent="0.35">
      <c r="A58" t="s">
        <v>373</v>
      </c>
      <c r="B58" t="s">
        <v>375</v>
      </c>
      <c r="C58" t="s">
        <v>376</v>
      </c>
      <c r="D58">
        <f>IF(Data!D58="Null",((WeightsAndValues!$P$17-WeightsAndValues!$H$17)/(WeightsAndValues!$K$17-WeightsAndValues!$H$17))*WeightsAndValues!$E$17,((Data!D58-WeightsAndValues!$H$17)/(WeightsAndValues!$K$17-WeightsAndValues!$H$17))*WeightsAndValues!$E$17)</f>
        <v>5.6269009800608304E-2</v>
      </c>
      <c r="E58">
        <f>IF(Data!E58="Null",((WeightsAndValues!$K$13-WeightsAndValues!$P$13)/(WeightsAndValues!$K$13-WeightsAndValues!$H$13))*WeightsAndValues!$E$13,((WeightsAndValues!$K$13-Data!E58))/(WeightsAndValues!$K$13-WeightsAndValues!$H$13)*WeightsAndValues!$E$13)</f>
        <v>1.5810276679841896E-2</v>
      </c>
      <c r="F58">
        <f>IF(Data!F58=TRUE,WeightsAndValues!$I$3,WeightsAndValues!$H$3*WeightsAndValues!$E$3)</f>
        <v>0.18181818181818182</v>
      </c>
      <c r="G58">
        <f>IF(Data!G58="Null",((WeightsAndValues!$P$16-WeightsAndValues!$H$16)/(WeightsAndValues!$K$16-WeightsAndValues!$H$16))*WeightsAndValues!$E$16,((Data!G58-WeightsAndValues!$H$16)/(WeightsAndValues!$K$16-WeightsAndValues!$H$16))*WeightsAndValues!$E$16)</f>
        <v>0</v>
      </c>
      <c r="H58" t="b">
        <f>Data!H58</f>
        <v>0</v>
      </c>
      <c r="I58">
        <f>IF(Data!I58=TRUE,WeightsAndValues!$I$4,WeightsAndValues!$H$4*WeightsAndValues!$E$4)</f>
        <v>0.18181818181818182</v>
      </c>
      <c r="J58" t="b">
        <f>Data!J58</f>
        <v>0</v>
      </c>
      <c r="K58">
        <f>IF(Data!K58="Null",((WeightsAndValues!$P$11-WeightsAndValues!$H$11)/(WeightsAndValues!$K$11-WeightsAndValues!$H$11))*WeightsAndValues!$E$11,((Data!K58-WeightsAndValues!$H$11)/(WeightsAndValues!$K$11-WeightsAndValues!$H$11))*WeightsAndValues!$E$11)</f>
        <v>6.440404040404038E-2</v>
      </c>
      <c r="L58">
        <f>IF(Data!L58="Null",((WeightsAndValues!$K$12-WeightsAndValues!$P$12)/(WeightsAndValues!$K$12-WeightsAndValues!$H$12))*WeightsAndValues!$E$12,((WeightsAndValues!$K$12-Data!L58))/(WeightsAndValues!$K$12-WeightsAndValues!$H$12)*WeightsAndValues!$E$12)</f>
        <v>8.0552359033371684E-2</v>
      </c>
      <c r="M58">
        <f>IF(Data!M58="Null",((WeightsAndValues!$K$14-WeightsAndValues!$P$14)/(WeightsAndValues!$K$14-WeightsAndValues!$H$14))*WeightsAndValues!$E$14,((WeightsAndValues!$K$14-Data!M58))/(WeightsAndValues!$K$14-WeightsAndValues!$H$14)*WeightsAndValues!$E$14)</f>
        <v>4.0125391849529776E-2</v>
      </c>
      <c r="N58">
        <f>IF(Data!N58="Null",((WeightsAndValues!$P$15-WeightsAndValues!$H$15)/(WeightsAndValues!$K$15-WeightsAndValues!$H$15))*WeightsAndValues!$E$15,((Data!N58-WeightsAndValues!$H$15)/(WeightsAndValues!$K$15-WeightsAndValues!$H$15))*WeightsAndValues!$E$15)</f>
        <v>0.10676508246248156</v>
      </c>
      <c r="O58">
        <f>IF(Data!F58=TRUE,WeightsAndValues!$I$5,WeightsAndValues!$H$5*WeightsAndValues!$E$5)</f>
        <v>0.21739130434782614</v>
      </c>
      <c r="P58">
        <f>IF(Data!I58=TRUE,WeightsAndValues!$I$6,WeightsAndValues!$H$6*WeightsAndValues!$E$6)</f>
        <v>0.21739130434782614</v>
      </c>
      <c r="Q58">
        <f t="shared" si="4"/>
        <v>0.60498716472391378</v>
      </c>
      <c r="R58">
        <f t="shared" si="0"/>
        <v>0.55735796783797575</v>
      </c>
      <c r="S58">
        <f t="shared" si="1"/>
        <v>1.1623451325618896</v>
      </c>
      <c r="T58">
        <f t="shared" si="2"/>
        <v>0</v>
      </c>
      <c r="U58" t="str" cm="1">
        <f t="array" ref="U58">_xlfn.IFS(Q58&lt;Thresholds!$D$3,"Low",Q58&lt;Thresholds!$E$3,"medium",Q58&gt;=Thresholds!$E$3,"High")</f>
        <v>High</v>
      </c>
      <c r="V58" t="str" cm="1">
        <f t="array" ref="V58">_xlfn.IFS(R58&lt;Thresholds!$D$4,"Low",R58&lt;Thresholds!$E$4,"medium",R58&gt;=Thresholds!$E$4,"High")</f>
        <v>medium</v>
      </c>
      <c r="W58" t="str">
        <f t="shared" si="3"/>
        <v>High</v>
      </c>
      <c r="X58" t="str">
        <f t="shared" si="5"/>
        <v>High</v>
      </c>
      <c r="Y58" t="str">
        <f t="shared" si="10"/>
        <v>High</v>
      </c>
      <c r="Z58">
        <f t="shared" si="11"/>
        <v>0</v>
      </c>
    </row>
    <row r="59" spans="1:26" x14ac:dyDescent="0.35">
      <c r="A59" t="s">
        <v>379</v>
      </c>
      <c r="B59" t="s">
        <v>385</v>
      </c>
      <c r="C59" t="s">
        <v>386</v>
      </c>
      <c r="D59">
        <f>IF(Data!D59="Null",((WeightsAndValues!$P$17-WeightsAndValues!$H$17)/(WeightsAndValues!$K$17-WeightsAndValues!$H$17))*WeightsAndValues!$E$17,((Data!D59-WeightsAndValues!$H$17)/(WeightsAndValues!$K$17-WeightsAndValues!$H$17))*WeightsAndValues!$E$17)</f>
        <v>0.12166272389320718</v>
      </c>
      <c r="E59">
        <f>IF(Data!E59="Null",((WeightsAndValues!$K$13-WeightsAndValues!$P$13)/(WeightsAndValues!$K$13-WeightsAndValues!$H$13))*WeightsAndValues!$E$13,((WeightsAndValues!$K$13-Data!E59))/(WeightsAndValues!$K$13-WeightsAndValues!$H$13)*WeightsAndValues!$E$13)</f>
        <v>8.9591567852437423E-2</v>
      </c>
      <c r="F59">
        <f>IF(Data!F59=TRUE,WeightsAndValues!$I$3,WeightsAndValues!$H$3*WeightsAndValues!$E$3)</f>
        <v>0.18181818181818182</v>
      </c>
      <c r="G59">
        <f>IF(Data!G59="Null",((WeightsAndValues!$P$16-WeightsAndValues!$H$16)/(WeightsAndValues!$K$16-WeightsAndValues!$H$16))*WeightsAndValues!$E$16,((Data!G59-WeightsAndValues!$H$16)/(WeightsAndValues!$K$16-WeightsAndValues!$H$16))*WeightsAndValues!$E$16)</f>
        <v>5.2248989261057276E-2</v>
      </c>
      <c r="H59" t="b">
        <f>Data!H59</f>
        <v>0</v>
      </c>
      <c r="I59">
        <f>IF(Data!I59=TRUE,WeightsAndValues!$I$4,WeightsAndValues!$H$4*WeightsAndValues!$E$4)</f>
        <v>0.18181818181818182</v>
      </c>
      <c r="J59" t="b">
        <f>Data!J59</f>
        <v>0</v>
      </c>
      <c r="K59">
        <f>IF(Data!K59="Null",((WeightsAndValues!$P$11-WeightsAndValues!$H$11)/(WeightsAndValues!$K$11-WeightsAndValues!$H$11))*WeightsAndValues!$E$11,((Data!K59-WeightsAndValues!$H$11)/(WeightsAndValues!$K$11-WeightsAndValues!$H$11))*WeightsAndValues!$E$11)</f>
        <v>0.1165252525252525</v>
      </c>
      <c r="L59">
        <f>IF(Data!L59="Null",((WeightsAndValues!$K$12-WeightsAndValues!$P$12)/(WeightsAndValues!$K$12-WeightsAndValues!$H$12))*WeightsAndValues!$E$12,((WeightsAndValues!$K$12-Data!L59))/(WeightsAndValues!$K$12-WeightsAndValues!$H$12)*WeightsAndValues!$E$12)</f>
        <v>0.11507479861910241</v>
      </c>
      <c r="M59">
        <f>IF(Data!M59="Null",((WeightsAndValues!$K$14-WeightsAndValues!$P$14)/(WeightsAndValues!$K$14-WeightsAndValues!$H$14))*WeightsAndValues!$E$14,((WeightsAndValues!$K$14-Data!M59))/(WeightsAndValues!$K$14-WeightsAndValues!$H$14)*WeightsAndValues!$E$14)</f>
        <v>6.6875653082549641E-2</v>
      </c>
      <c r="N59">
        <f>IF(Data!N59="Null",((WeightsAndValues!$P$15-WeightsAndValues!$H$15)/(WeightsAndValues!$K$15-WeightsAndValues!$H$15))*WeightsAndValues!$E$15,((Data!N59-WeightsAndValues!$H$15)/(WeightsAndValues!$K$15-WeightsAndValues!$H$15))*WeightsAndValues!$E$15)</f>
        <v>0.11934331197328386</v>
      </c>
      <c r="O59">
        <f>IF(Data!F59=TRUE,WeightsAndValues!$I$5,WeightsAndValues!$H$5*WeightsAndValues!$E$5)</f>
        <v>0.21739130434782614</v>
      </c>
      <c r="P59">
        <f>IF(Data!I59=TRUE,WeightsAndValues!$I$6,WeightsAndValues!$H$6*WeightsAndValues!$E$6)</f>
        <v>0.21739130434782614</v>
      </c>
      <c r="Q59">
        <f t="shared" si="4"/>
        <v>0.78377479175647535</v>
      </c>
      <c r="R59">
        <f t="shared" si="0"/>
        <v>0.69596647778243081</v>
      </c>
      <c r="S59">
        <f t="shared" si="1"/>
        <v>1.4797412695389061</v>
      </c>
      <c r="T59">
        <f t="shared" si="2"/>
        <v>0</v>
      </c>
      <c r="U59" t="str" cm="1">
        <f t="array" ref="U59">_xlfn.IFS(Q59&lt;Thresholds!$D$3,"Low",Q59&lt;Thresholds!$E$3,"medium",Q59&gt;=Thresholds!$E$3,"High")</f>
        <v>High</v>
      </c>
      <c r="V59" t="str" cm="1">
        <f t="array" ref="V59">_xlfn.IFS(R59&lt;Thresholds!$D$4,"Low",R59&lt;Thresholds!$E$4,"medium",R59&gt;=Thresholds!$E$4,"High")</f>
        <v>High</v>
      </c>
      <c r="W59" t="str">
        <f t="shared" si="3"/>
        <v>High</v>
      </c>
      <c r="X59" t="str">
        <f t="shared" si="5"/>
        <v>High</v>
      </c>
      <c r="Y59" t="str">
        <f t="shared" si="10"/>
        <v>High</v>
      </c>
      <c r="Z59">
        <f t="shared" si="11"/>
        <v>0</v>
      </c>
    </row>
    <row r="60" spans="1:26" x14ac:dyDescent="0.35">
      <c r="A60" t="s">
        <v>389</v>
      </c>
      <c r="B60" t="s">
        <v>391</v>
      </c>
      <c r="C60" t="s">
        <v>392</v>
      </c>
      <c r="D60">
        <f>IF(Data!D60="Null",((WeightsAndValues!$P$17-WeightsAndValues!$H$17)/(WeightsAndValues!$K$17-WeightsAndValues!$H$17))*WeightsAndValues!$E$17,((Data!D60-WeightsAndValues!$H$17)/(WeightsAndValues!$K$17-WeightsAndValues!$H$17))*WeightsAndValues!$E$17)</f>
        <v>5.4444068942210211E-2</v>
      </c>
      <c r="E60">
        <f>IF(Data!E60="Null",((WeightsAndValues!$K$13-WeightsAndValues!$P$13)/(WeightsAndValues!$K$13-WeightsAndValues!$H$13))*WeightsAndValues!$E$13,((WeightsAndValues!$K$13-Data!E60))/(WeightsAndValues!$K$13-WeightsAndValues!$H$13)*WeightsAndValues!$E$13)</f>
        <v>2.9863855950812486E-2</v>
      </c>
      <c r="F60">
        <f>IF(Data!F60=TRUE,WeightsAndValues!$I$3,WeightsAndValues!$H$3*WeightsAndValues!$E$3)</f>
        <v>0.18181818181818182</v>
      </c>
      <c r="G60">
        <f>IF(Data!G60="Null",((WeightsAndValues!$P$16-WeightsAndValues!$H$16)/(WeightsAndValues!$K$16-WeightsAndValues!$H$16))*WeightsAndValues!$E$16,((Data!G60-WeightsAndValues!$H$16)/(WeightsAndValues!$K$16-WeightsAndValues!$H$16))*WeightsAndValues!$E$16)</f>
        <v>0</v>
      </c>
      <c r="H60" t="b">
        <f>Data!H60</f>
        <v>0</v>
      </c>
      <c r="I60">
        <f>IF(Data!I60=TRUE,WeightsAndValues!$I$4,WeightsAndValues!$H$4*WeightsAndValues!$E$4)</f>
        <v>0</v>
      </c>
      <c r="J60" t="b">
        <f>Data!J60</f>
        <v>1</v>
      </c>
      <c r="K60">
        <f>IF(Data!K60="Null",((WeightsAndValues!$P$11-WeightsAndValues!$H$11)/(WeightsAndValues!$K$11-WeightsAndValues!$H$11))*WeightsAndValues!$E$11,((Data!K60-WeightsAndValues!$H$11)/(WeightsAndValues!$K$11-WeightsAndValues!$H$11))*WeightsAndValues!$E$11)</f>
        <v>5.5757575757575756E-2</v>
      </c>
      <c r="L60">
        <f>IF(Data!L60="Null",((WeightsAndValues!$K$12-WeightsAndValues!$P$12)/(WeightsAndValues!$K$12-WeightsAndValues!$H$12))*WeightsAndValues!$E$12,((WeightsAndValues!$K$12-Data!L60))/(WeightsAndValues!$K$12-WeightsAndValues!$H$12)*WeightsAndValues!$E$12)</f>
        <v>9.2059838895281937E-2</v>
      </c>
      <c r="M60">
        <f>IF(Data!M60="Null",((WeightsAndValues!$K$14-WeightsAndValues!$P$14)/(WeightsAndValues!$K$14-WeightsAndValues!$H$14))*WeightsAndValues!$E$14,((WeightsAndValues!$K$14-Data!M60))/(WeightsAndValues!$K$14-WeightsAndValues!$H$14)*WeightsAndValues!$E$14)</f>
        <v>3.845350052246603E-2</v>
      </c>
      <c r="N60">
        <f>IF(Data!N60="Null",((WeightsAndValues!$P$15-WeightsAndValues!$H$15)/(WeightsAndValues!$K$15-WeightsAndValues!$H$15))*WeightsAndValues!$E$15,((Data!N60-WeightsAndValues!$H$15)/(WeightsAndValues!$K$15-WeightsAndValues!$H$15))*WeightsAndValues!$E$15)</f>
        <v>9.5766665856999514E-2</v>
      </c>
      <c r="O60">
        <f>IF(Data!F60=TRUE,WeightsAndValues!$I$5,WeightsAndValues!$H$5*WeightsAndValues!$E$5)</f>
        <v>0.21739130434782614</v>
      </c>
      <c r="P60">
        <f>IF(Data!I60=TRUE,WeightsAndValues!$I$6,WeightsAndValues!$H$6*WeightsAndValues!$E$6)</f>
        <v>0</v>
      </c>
      <c r="Q60">
        <f t="shared" si="4"/>
        <v>0.42253316593571572</v>
      </c>
      <c r="R60">
        <f t="shared" si="0"/>
        <v>0.34302182615563814</v>
      </c>
      <c r="S60">
        <f t="shared" si="1"/>
        <v>0.7655549920913538</v>
      </c>
      <c r="T60">
        <f t="shared" si="2"/>
        <v>1</v>
      </c>
      <c r="U60" t="str" cm="1">
        <f t="array" ref="U60">_xlfn.IFS(Q60&lt;Thresholds!$D$3,"Low",Q60&lt;Thresholds!$E$3,"medium",Q60&gt;=Thresholds!$E$3,"High")</f>
        <v>medium</v>
      </c>
      <c r="V60" t="str" cm="1">
        <f t="array" ref="V60">_xlfn.IFS(R60&lt;Thresholds!$D$4,"Low",R60&lt;Thresholds!$E$4,"medium",R60&gt;=Thresholds!$E$4,"High")</f>
        <v>Low</v>
      </c>
      <c r="W60" t="str">
        <f t="shared" si="3"/>
        <v>Very High</v>
      </c>
      <c r="X60" t="str">
        <f t="shared" si="5"/>
        <v>Very High</v>
      </c>
      <c r="Y60" t="str">
        <f t="shared" si="10"/>
        <v>Very High</v>
      </c>
      <c r="Z60">
        <f t="shared" si="11"/>
        <v>0</v>
      </c>
    </row>
    <row r="61" spans="1:26" x14ac:dyDescent="0.35">
      <c r="A61" t="s">
        <v>395</v>
      </c>
      <c r="B61" t="s">
        <v>397</v>
      </c>
      <c r="C61" t="s">
        <v>398</v>
      </c>
      <c r="D61">
        <f>IF(Data!D61="Null",((WeightsAndValues!$P$17-WeightsAndValues!$H$17)/(WeightsAndValues!$K$17-WeightsAndValues!$H$17))*WeightsAndValues!$E$17,((Data!D61-WeightsAndValues!$H$17)/(WeightsAndValues!$K$17-WeightsAndValues!$H$17))*WeightsAndValues!$E$17)</f>
        <v>8.4251436296045951E-2</v>
      </c>
      <c r="E61">
        <f>IF(Data!E61="Null",((WeightsAndValues!$K$13-WeightsAndValues!$P$13)/(WeightsAndValues!$K$13-WeightsAndValues!$H$13))*WeightsAndValues!$E$13,((WeightsAndValues!$K$13-Data!E61))/(WeightsAndValues!$K$13-WeightsAndValues!$H$13)*WeightsAndValues!$E$13)</f>
        <v>0.15458937198067635</v>
      </c>
      <c r="F61">
        <f>IF(Data!F61=TRUE,WeightsAndValues!$I$3,WeightsAndValues!$H$3*WeightsAndValues!$E$3)</f>
        <v>0.18181818181818182</v>
      </c>
      <c r="G61">
        <f>IF(Data!G61="Null",((WeightsAndValues!$P$16-WeightsAndValues!$H$16)/(WeightsAndValues!$K$16-WeightsAndValues!$H$16))*WeightsAndValues!$E$16,((Data!G61-WeightsAndValues!$H$16)/(WeightsAndValues!$K$16-WeightsAndValues!$H$16))*WeightsAndValues!$E$16)</f>
        <v>0</v>
      </c>
      <c r="H61" t="b">
        <f>Data!H61</f>
        <v>0</v>
      </c>
      <c r="I61">
        <f>IF(Data!I61=TRUE,WeightsAndValues!$I$4,WeightsAndValues!$H$4*WeightsAndValues!$E$4)</f>
        <v>0.18181818181818182</v>
      </c>
      <c r="J61" t="b">
        <f>Data!J61</f>
        <v>0</v>
      </c>
      <c r="K61">
        <f>IF(Data!K61="Null",((WeightsAndValues!$P$11-WeightsAndValues!$H$11)/(WeightsAndValues!$K$11-WeightsAndValues!$H$11))*WeightsAndValues!$E$11,((Data!K61-WeightsAndValues!$H$11)/(WeightsAndValues!$K$11-WeightsAndValues!$H$11))*WeightsAndValues!$E$11)</f>
        <v>0.1165252525252525</v>
      </c>
      <c r="L61">
        <f>IF(Data!L61="Null",((WeightsAndValues!$K$12-WeightsAndValues!$P$12)/(WeightsAndValues!$K$12-WeightsAndValues!$H$12))*WeightsAndValues!$E$12,((WeightsAndValues!$K$12-Data!L61))/(WeightsAndValues!$K$12-WeightsAndValues!$H$12)*WeightsAndValues!$E$12)</f>
        <v>0.11047180667433833</v>
      </c>
      <c r="M61">
        <f>IF(Data!M61="Null",((WeightsAndValues!$K$14-WeightsAndValues!$P$14)/(WeightsAndValues!$K$14-WeightsAndValues!$H$14))*WeightsAndValues!$E$14,((WeightsAndValues!$K$14-Data!M61))/(WeightsAndValues!$K$14-WeightsAndValues!$H$14)*WeightsAndValues!$E$14)</f>
        <v>9.3625914315569492E-2</v>
      </c>
      <c r="N61">
        <f>IF(Data!N61="Null",((WeightsAndValues!$P$15-WeightsAndValues!$H$15)/(WeightsAndValues!$K$15-WeightsAndValues!$H$15))*WeightsAndValues!$E$15,((Data!N61-WeightsAndValues!$H$15)/(WeightsAndValues!$K$15-WeightsAndValues!$H$15))*WeightsAndValues!$E$15)</f>
        <v>0.12131879576059421</v>
      </c>
      <c r="O61">
        <f>IF(Data!F61=TRUE,WeightsAndValues!$I$5,WeightsAndValues!$H$5*WeightsAndValues!$E$5)</f>
        <v>0.21739130434782614</v>
      </c>
      <c r="P61">
        <f>IF(Data!I61=TRUE,WeightsAndValues!$I$6,WeightsAndValues!$H$6*WeightsAndValues!$E$6)</f>
        <v>0.21739130434782614</v>
      </c>
      <c r="Q61">
        <f t="shared" si="4"/>
        <v>0.76851077344757002</v>
      </c>
      <c r="R61">
        <f t="shared" si="0"/>
        <v>0.71069077643692291</v>
      </c>
      <c r="S61">
        <f t="shared" si="1"/>
        <v>1.4792015498844928</v>
      </c>
      <c r="T61">
        <f t="shared" si="2"/>
        <v>0</v>
      </c>
      <c r="U61" t="str" cm="1">
        <f t="array" ref="U61">_xlfn.IFS(Q61&lt;Thresholds!$D$3,"Low",Q61&lt;Thresholds!$E$3,"medium",Q61&gt;=Thresholds!$E$3,"High")</f>
        <v>High</v>
      </c>
      <c r="V61" t="str" cm="1">
        <f t="array" ref="V61">_xlfn.IFS(R61&lt;Thresholds!$D$4,"Low",R61&lt;Thresholds!$E$4,"medium",R61&gt;=Thresholds!$E$4,"High")</f>
        <v>High</v>
      </c>
      <c r="W61" t="str">
        <f t="shared" si="3"/>
        <v>High</v>
      </c>
      <c r="X61" t="str">
        <f t="shared" si="5"/>
        <v>High</v>
      </c>
      <c r="Y61" t="str">
        <f t="shared" si="10"/>
        <v>High</v>
      </c>
      <c r="Z61">
        <f t="shared" si="11"/>
        <v>0</v>
      </c>
    </row>
    <row r="62" spans="1:26" x14ac:dyDescent="0.35">
      <c r="A62" t="s">
        <v>402</v>
      </c>
      <c r="B62" t="s">
        <v>404</v>
      </c>
      <c r="C62" t="s">
        <v>405</v>
      </c>
      <c r="D62">
        <f>IF(Data!D62="Null",((WeightsAndValues!$P$17-WeightsAndValues!$H$17)/(WeightsAndValues!$K$17-WeightsAndValues!$H$17))*WeightsAndValues!$E$17,((Data!D62-WeightsAndValues!$H$17)/(WeightsAndValues!$K$17-WeightsAndValues!$H$17))*WeightsAndValues!$E$17)</f>
        <v>9.8090571138898297E-2</v>
      </c>
      <c r="E62">
        <f>IF(Data!E62="Null",((WeightsAndValues!$K$13-WeightsAndValues!$P$13)/(WeightsAndValues!$K$13-WeightsAndValues!$H$13))*WeightsAndValues!$E$13,((WeightsAndValues!$K$13-Data!E62))/(WeightsAndValues!$K$13-WeightsAndValues!$H$13)*WeightsAndValues!$E$13)</f>
        <v>0.1264822134387352</v>
      </c>
      <c r="F62">
        <f>IF(Data!F62=TRUE,WeightsAndValues!$I$3,WeightsAndValues!$H$3*WeightsAndValues!$E$3)</f>
        <v>0.18181818181818182</v>
      </c>
      <c r="G62">
        <f>IF(Data!G62="Null",((WeightsAndValues!$P$16-WeightsAndValues!$H$16)/(WeightsAndValues!$K$16-WeightsAndValues!$H$16))*WeightsAndValues!$E$16,((Data!G62-WeightsAndValues!$H$16)/(WeightsAndValues!$K$16-WeightsAndValues!$H$16))*WeightsAndValues!$E$16)</f>
        <v>6.0574586700349528E-2</v>
      </c>
      <c r="H62" t="b">
        <f>Data!H62</f>
        <v>0</v>
      </c>
      <c r="I62">
        <f>IF(Data!I62=TRUE,WeightsAndValues!$I$4,WeightsAndValues!$H$4*WeightsAndValues!$E$4)</f>
        <v>0.18181818181818182</v>
      </c>
      <c r="J62" t="b">
        <f>Data!J62</f>
        <v>0</v>
      </c>
      <c r="K62">
        <f>IF(Data!K62="Null",((WeightsAndValues!$P$11-WeightsAndValues!$H$11)/(WeightsAndValues!$K$11-WeightsAndValues!$H$11))*WeightsAndValues!$E$11,((Data!K62-WeightsAndValues!$H$11)/(WeightsAndValues!$K$11-WeightsAndValues!$H$11))*WeightsAndValues!$E$11)</f>
        <v>0.12985858585858584</v>
      </c>
      <c r="L62">
        <f>IF(Data!L62="Null",((WeightsAndValues!$K$12-WeightsAndValues!$P$12)/(WeightsAndValues!$K$12-WeightsAndValues!$H$12))*WeightsAndValues!$E$12,((WeightsAndValues!$K$12-Data!L62))/(WeightsAndValues!$K$12-WeightsAndValues!$H$12)*WeightsAndValues!$E$12)</f>
        <v>0.14269275028768699</v>
      </c>
      <c r="M62">
        <f>IF(Data!M62="Null",((WeightsAndValues!$K$14-WeightsAndValues!$P$14)/(WeightsAndValues!$K$14-WeightsAndValues!$H$14))*WeightsAndValues!$E$14,((WeightsAndValues!$K$14-Data!M62))/(WeightsAndValues!$K$14-WeightsAndValues!$H$14)*WeightsAndValues!$E$14)</f>
        <v>9.3625914315569492E-2</v>
      </c>
      <c r="N62">
        <f>IF(Data!N62="Null",((WeightsAndValues!$P$15-WeightsAndValues!$H$15)/(WeightsAndValues!$K$15-WeightsAndValues!$H$15))*WeightsAndValues!$E$15,((Data!N62-WeightsAndValues!$H$15)/(WeightsAndValues!$K$15-WeightsAndValues!$H$15))*WeightsAndValues!$E$15)</f>
        <v>0.12782615467771838</v>
      </c>
      <c r="O62">
        <f>IF(Data!F62=TRUE,WeightsAndValues!$I$5,WeightsAndValues!$H$5*WeightsAndValues!$E$5)</f>
        <v>0.21739130434782614</v>
      </c>
      <c r="P62">
        <f>IF(Data!I62=TRUE,WeightsAndValues!$I$6,WeightsAndValues!$H$6*WeightsAndValues!$E$6)</f>
        <v>0.21739130434782614</v>
      </c>
      <c r="Q62">
        <f t="shared" si="4"/>
        <v>0.8279041852371043</v>
      </c>
      <c r="R62">
        <f t="shared" si="0"/>
        <v>0.74966556351245539</v>
      </c>
      <c r="S62">
        <f t="shared" si="1"/>
        <v>1.5775697487495597</v>
      </c>
      <c r="T62">
        <f t="shared" si="2"/>
        <v>0</v>
      </c>
      <c r="U62" t="str" cm="1">
        <f t="array" ref="U62">_xlfn.IFS(Q62&lt;Thresholds!$D$3,"Low",Q62&lt;Thresholds!$E$3,"medium",Q62&gt;=Thresholds!$E$3,"High")</f>
        <v>High</v>
      </c>
      <c r="V62" t="str" cm="1">
        <f t="array" ref="V62">_xlfn.IFS(R62&lt;Thresholds!$D$4,"Low",R62&lt;Thresholds!$E$4,"medium",R62&gt;=Thresholds!$E$4,"High")</f>
        <v>High</v>
      </c>
      <c r="W62" t="str">
        <f t="shared" si="3"/>
        <v>High</v>
      </c>
      <c r="X62" t="str">
        <f t="shared" si="5"/>
        <v>High</v>
      </c>
      <c r="Y62" t="str">
        <f t="shared" si="10"/>
        <v>High</v>
      </c>
      <c r="Z62">
        <f t="shared" si="11"/>
        <v>0</v>
      </c>
    </row>
    <row r="63" spans="1:26" x14ac:dyDescent="0.35">
      <c r="A63" t="s">
        <v>408</v>
      </c>
      <c r="B63" t="s">
        <v>412</v>
      </c>
      <c r="C63" t="s">
        <v>413</v>
      </c>
      <c r="D63">
        <f>IF(Data!D63="Null",((WeightsAndValues!$P$17-WeightsAndValues!$H$17)/(WeightsAndValues!$K$17-WeightsAndValues!$H$17))*WeightsAndValues!$E$17,((Data!D63-WeightsAndValues!$H$17)/(WeightsAndValues!$K$17-WeightsAndValues!$H$17))*WeightsAndValues!$E$17)</f>
        <v>5.4748225751943221E-2</v>
      </c>
      <c r="E63">
        <f>IF(Data!E63="Null",((WeightsAndValues!$K$13-WeightsAndValues!$P$13)/(WeightsAndValues!$K$13-WeightsAndValues!$H$13))*WeightsAndValues!$E$13,((WeightsAndValues!$K$13-Data!E63))/(WeightsAndValues!$K$13-WeightsAndValues!$H$13)*WeightsAndValues!$E$13)</f>
        <v>1.4053579270970571E-2</v>
      </c>
      <c r="F63">
        <f>IF(Data!F63=TRUE,WeightsAndValues!$I$3,WeightsAndValues!$H$3*WeightsAndValues!$E$3)</f>
        <v>0.18181818181818182</v>
      </c>
      <c r="G63">
        <f>IF(Data!G63="Null",((WeightsAndValues!$P$16-WeightsAndValues!$H$16)/(WeightsAndValues!$K$16-WeightsAndValues!$H$16))*WeightsAndValues!$E$16,((Data!G63-WeightsAndValues!$H$16)/(WeightsAndValues!$K$16-WeightsAndValues!$H$16))*WeightsAndValues!$E$16)</f>
        <v>1.5623969604277321E-2</v>
      </c>
      <c r="H63" t="b">
        <f>Data!H63</f>
        <v>0</v>
      </c>
      <c r="I63">
        <f>IF(Data!I63=TRUE,WeightsAndValues!$I$4,WeightsAndValues!$H$4*WeightsAndValues!$E$4)</f>
        <v>0</v>
      </c>
      <c r="J63" t="b">
        <f>Data!J63</f>
        <v>0</v>
      </c>
      <c r="K63">
        <f>IF(Data!K63="Null",((WeightsAndValues!$P$11-WeightsAndValues!$H$11)/(WeightsAndValues!$K$11-WeightsAndValues!$H$11))*WeightsAndValues!$E$11,((Data!K63-WeightsAndValues!$H$11)/(WeightsAndValues!$K$11-WeightsAndValues!$H$11))*WeightsAndValues!$E$11)</f>
        <v>8.2909090909090905E-2</v>
      </c>
      <c r="L63">
        <f>IF(Data!L63="Null",((WeightsAndValues!$K$12-WeightsAndValues!$P$12)/(WeightsAndValues!$K$12-WeightsAndValues!$H$12))*WeightsAndValues!$E$12,((WeightsAndValues!$K$12-Data!L63))/(WeightsAndValues!$K$12-WeightsAndValues!$H$12)*WeightsAndValues!$E$12)</f>
        <v>8.5155350978135785E-2</v>
      </c>
      <c r="M63">
        <f>IF(Data!M63="Null",((WeightsAndValues!$K$14-WeightsAndValues!$P$14)/(WeightsAndValues!$K$14-WeightsAndValues!$H$14))*WeightsAndValues!$E$14,((WeightsAndValues!$K$14-Data!M63))/(WeightsAndValues!$K$14-WeightsAndValues!$H$14)*WeightsAndValues!$E$14)</f>
        <v>9.3625914315569492E-2</v>
      </c>
      <c r="N63">
        <f>IF(Data!N63="Null",((WeightsAndValues!$P$15-WeightsAndValues!$H$15)/(WeightsAndValues!$K$15-WeightsAndValues!$H$15))*WeightsAndValues!$E$15,((Data!N63-WeightsAndValues!$H$15)/(WeightsAndValues!$K$15-WeightsAndValues!$H$15))*WeightsAndValues!$E$15)</f>
        <v>0.11353132600008486</v>
      </c>
      <c r="O63">
        <f>IF(Data!F63=TRUE,WeightsAndValues!$I$5,WeightsAndValues!$H$5*WeightsAndValues!$E$5)</f>
        <v>0.21739130434782614</v>
      </c>
      <c r="P63">
        <f>IF(Data!I63=TRUE,WeightsAndValues!$I$6,WeightsAndValues!$H$6*WeightsAndValues!$E$6)</f>
        <v>0</v>
      </c>
      <c r="Q63">
        <f t="shared" si="4"/>
        <v>0.49825676377292122</v>
      </c>
      <c r="R63">
        <f t="shared" si="0"/>
        <v>0.3606001792231589</v>
      </c>
      <c r="S63">
        <f t="shared" si="1"/>
        <v>0.85885694299608017</v>
      </c>
      <c r="T63">
        <f t="shared" si="2"/>
        <v>0</v>
      </c>
      <c r="U63" t="str" cm="1">
        <f t="array" ref="U63">_xlfn.IFS(Q63&lt;Thresholds!$D$3,"Low",Q63&lt;Thresholds!$E$3,"medium",Q63&gt;=Thresholds!$E$3,"High")</f>
        <v>High</v>
      </c>
      <c r="V63" t="str" cm="1">
        <f t="array" ref="V63">_xlfn.IFS(R63&lt;Thresholds!$D$4,"Low",R63&lt;Thresholds!$E$4,"medium",R63&gt;=Thresholds!$E$4,"High")</f>
        <v>Low</v>
      </c>
      <c r="W63" t="str">
        <f t="shared" si="3"/>
        <v>High</v>
      </c>
      <c r="X63" t="str">
        <f t="shared" si="5"/>
        <v>High</v>
      </c>
      <c r="Y63" t="str">
        <f t="shared" si="10"/>
        <v>High</v>
      </c>
      <c r="Z63">
        <f t="shared" si="11"/>
        <v>0</v>
      </c>
    </row>
    <row r="64" spans="1:26" x14ac:dyDescent="0.35">
      <c r="A64" t="s">
        <v>416</v>
      </c>
      <c r="B64" t="s">
        <v>419</v>
      </c>
      <c r="C64" t="s">
        <v>420</v>
      </c>
      <c r="D64">
        <f>IF(Data!D64="Null",((WeightsAndValues!$P$17-WeightsAndValues!$H$17)/(WeightsAndValues!$K$17-WeightsAndValues!$H$17))*WeightsAndValues!$E$17,((Data!D64-WeightsAndValues!$H$17)/(WeightsAndValues!$K$17-WeightsAndValues!$H$17))*WeightsAndValues!$E$17)</f>
        <v>2.8894896924636693E-2</v>
      </c>
      <c r="E64">
        <f>IF(Data!E64="Null",((WeightsAndValues!$K$13-WeightsAndValues!$P$13)/(WeightsAndValues!$K$13-WeightsAndValues!$H$13))*WeightsAndValues!$E$13,((WeightsAndValues!$K$13-Data!E64))/(WeightsAndValues!$K$13-WeightsAndValues!$H$13)*WeightsAndValues!$E$13)</f>
        <v>1.0540184453227942E-2</v>
      </c>
      <c r="F64">
        <f>IF(Data!F64=TRUE,WeightsAndValues!$I$3,WeightsAndValues!$H$3*WeightsAndValues!$E$3)</f>
        <v>0.18181818181818182</v>
      </c>
      <c r="G64">
        <f>IF(Data!G64="Null",((WeightsAndValues!$P$16-WeightsAndValues!$H$16)/(WeightsAndValues!$K$16-WeightsAndValues!$H$16))*WeightsAndValues!$E$16,((Data!G64-WeightsAndValues!$H$16)/(WeightsAndValues!$K$16-WeightsAndValues!$H$16))*WeightsAndValues!$E$16)</f>
        <v>0</v>
      </c>
      <c r="H64" t="b">
        <f>Data!H64</f>
        <v>0</v>
      </c>
      <c r="I64">
        <f>IF(Data!I64=TRUE,WeightsAndValues!$I$4,WeightsAndValues!$H$4*WeightsAndValues!$E$4)</f>
        <v>0</v>
      </c>
      <c r="J64" t="b">
        <f>Data!J64</f>
        <v>0</v>
      </c>
      <c r="K64">
        <f>IF(Data!K64="Null",((WeightsAndValues!$P$11-WeightsAndValues!$H$11)/(WeightsAndValues!$K$11-WeightsAndValues!$H$11))*WeightsAndValues!$E$11,((Data!K64-WeightsAndValues!$H$11)/(WeightsAndValues!$K$11-WeightsAndValues!$H$11))*WeightsAndValues!$E$11)</f>
        <v>4.5656565656565652E-2</v>
      </c>
      <c r="L64">
        <f>IF(Data!L64="Null",((WeightsAndValues!$K$12-WeightsAndValues!$P$12)/(WeightsAndValues!$K$12-WeightsAndValues!$H$12))*WeightsAndValues!$E$12,((WeightsAndValues!$K$12-Data!L64))/(WeightsAndValues!$K$12-WeightsAndValues!$H$12)*WeightsAndValues!$E$12)</f>
        <v>7.5949367088607611E-2</v>
      </c>
      <c r="M64">
        <f>IF(Data!M64="Null",((WeightsAndValues!$K$14-WeightsAndValues!$P$14)/(WeightsAndValues!$K$14-WeightsAndValues!$H$14))*WeightsAndValues!$E$14,((WeightsAndValues!$K$14-Data!M64))/(WeightsAndValues!$K$14-WeightsAndValues!$H$14)*WeightsAndValues!$E$14)</f>
        <v>4.5141065830721E-2</v>
      </c>
      <c r="N64">
        <f>IF(Data!N64="Null",((WeightsAndValues!$P$15-WeightsAndValues!$H$15)/(WeightsAndValues!$K$15-WeightsAndValues!$H$15))*WeightsAndValues!$E$15,((Data!N64-WeightsAndValues!$H$15)/(WeightsAndValues!$K$15-WeightsAndValues!$H$15))*WeightsAndValues!$E$15)</f>
        <v>9.3010010497113396E-2</v>
      </c>
      <c r="O64">
        <f>IF(Data!F64=TRUE,WeightsAndValues!$I$5,WeightsAndValues!$H$5*WeightsAndValues!$E$5)</f>
        <v>0.21739130434782614</v>
      </c>
      <c r="P64">
        <f>IF(Data!I64=TRUE,WeightsAndValues!$I$6,WeightsAndValues!$H$6*WeightsAndValues!$E$6)</f>
        <v>0</v>
      </c>
      <c r="Q64">
        <f t="shared" si="4"/>
        <v>0.37746007731871278</v>
      </c>
      <c r="R64">
        <f t="shared" si="0"/>
        <v>0.32094149929816751</v>
      </c>
      <c r="S64">
        <f t="shared" si="1"/>
        <v>0.69840157661688029</v>
      </c>
      <c r="T64">
        <f t="shared" si="2"/>
        <v>0</v>
      </c>
      <c r="U64" t="str" cm="1">
        <f t="array" ref="U64">_xlfn.IFS(Q64&lt;Thresholds!$D$3,"Low",Q64&lt;Thresholds!$E$3,"medium",Q64&gt;=Thresholds!$E$3,"High")</f>
        <v>medium</v>
      </c>
      <c r="V64" t="str" cm="1">
        <f t="array" ref="V64">_xlfn.IFS(R64&lt;Thresholds!$D$4,"Low",R64&lt;Thresholds!$E$4,"medium",R64&gt;=Thresholds!$E$4,"High")</f>
        <v>Low</v>
      </c>
      <c r="W64" t="str">
        <f t="shared" si="3"/>
        <v>Medium</v>
      </c>
      <c r="X64" t="str">
        <f t="shared" si="5"/>
        <v>Medium</v>
      </c>
      <c r="Y64" t="str">
        <f t="shared" si="10"/>
        <v>Medium</v>
      </c>
      <c r="Z64">
        <f t="shared" si="11"/>
        <v>0</v>
      </c>
    </row>
    <row r="65" spans="1:26" x14ac:dyDescent="0.35">
      <c r="A65" t="s">
        <v>423</v>
      </c>
      <c r="B65" t="s">
        <v>425</v>
      </c>
      <c r="C65" t="s">
        <v>426</v>
      </c>
      <c r="D65">
        <f>IF(Data!D65="Null",((WeightsAndValues!$P$17-WeightsAndValues!$H$17)/(WeightsAndValues!$K$17-WeightsAndValues!$H$17))*WeightsAndValues!$E$17,((Data!D65-WeightsAndValues!$H$17)/(WeightsAndValues!$K$17-WeightsAndValues!$H$17))*WeightsAndValues!$E$17)</f>
        <v>1.4903683676917872E-2</v>
      </c>
      <c r="E65">
        <f>IF(Data!E65="Null",((WeightsAndValues!$K$13-WeightsAndValues!$P$13)/(WeightsAndValues!$K$13-WeightsAndValues!$H$13))*WeightsAndValues!$E$13,((WeightsAndValues!$K$13-Data!E65))/(WeightsAndValues!$K$13-WeightsAndValues!$H$13)*WeightsAndValues!$E$13)</f>
        <v>5.2700922266139712E-3</v>
      </c>
      <c r="F65">
        <f>IF(Data!F65=TRUE,WeightsAndValues!$I$3,WeightsAndValues!$H$3*WeightsAndValues!$E$3)</f>
        <v>0</v>
      </c>
      <c r="G65">
        <f>IF(Data!G65="Null",((WeightsAndValues!$P$16-WeightsAndValues!$H$16)/(WeightsAndValues!$K$16-WeightsAndValues!$H$16))*WeightsAndValues!$E$16,((Data!G65-WeightsAndValues!$H$16)/(WeightsAndValues!$K$16-WeightsAndValues!$H$16))*WeightsAndValues!$E$16)</f>
        <v>0</v>
      </c>
      <c r="H65" t="b">
        <f>Data!H65</f>
        <v>0</v>
      </c>
      <c r="I65">
        <f>IF(Data!I65=TRUE,WeightsAndValues!$I$4,WeightsAndValues!$H$4*WeightsAndValues!$E$4)</f>
        <v>0</v>
      </c>
      <c r="J65" t="b">
        <f>Data!J65</f>
        <v>0</v>
      </c>
      <c r="K65">
        <f>IF(Data!K65="Null",((WeightsAndValues!$P$11-WeightsAndValues!$H$11)/(WeightsAndValues!$K$11-WeightsAndValues!$H$11))*WeightsAndValues!$E$11,((Data!K65-WeightsAndValues!$H$11)/(WeightsAndValues!$K$11-WeightsAndValues!$H$11))*WeightsAndValues!$E$11)</f>
        <v>4.2262626262626279E-2</v>
      </c>
      <c r="L65">
        <f>IF(Data!L65="Null",((WeightsAndValues!$K$12-WeightsAndValues!$P$12)/(WeightsAndValues!$K$12-WeightsAndValues!$H$12))*WeightsAndValues!$E$12,((WeightsAndValues!$K$12-Data!L65))/(WeightsAndValues!$K$12-WeightsAndValues!$H$12)*WeightsAndValues!$E$12)</f>
        <v>0</v>
      </c>
      <c r="M65">
        <f>IF(Data!M65="Null",((WeightsAndValues!$K$14-WeightsAndValues!$P$14)/(WeightsAndValues!$K$14-WeightsAndValues!$H$14))*WeightsAndValues!$E$14,((WeightsAndValues!$K$14-Data!M65))/(WeightsAndValues!$K$14-WeightsAndValues!$H$14)*WeightsAndValues!$E$14)</f>
        <v>9.3625914315569492E-2</v>
      </c>
      <c r="N65">
        <f>IF(Data!N65="Null",((WeightsAndValues!$P$15-WeightsAndValues!$H$15)/(WeightsAndValues!$K$15-WeightsAndValues!$H$15))*WeightsAndValues!$E$15,((Data!N65-WeightsAndValues!$H$15)/(WeightsAndValues!$K$15-WeightsAndValues!$H$15))*WeightsAndValues!$E$15)</f>
        <v>9.0319272728823341E-2</v>
      </c>
      <c r="O65">
        <f>IF(Data!F65=TRUE,WeightsAndValues!$I$5,WeightsAndValues!$H$5*WeightsAndValues!$E$5)</f>
        <v>0</v>
      </c>
      <c r="P65">
        <f>IF(Data!I65=TRUE,WeightsAndValues!$I$6,WeightsAndValues!$H$6*WeightsAndValues!$E$6)</f>
        <v>0</v>
      </c>
      <c r="Q65">
        <f t="shared" si="4"/>
        <v>0.15079222425511363</v>
      </c>
      <c r="R65">
        <f t="shared" si="0"/>
        <v>9.5589364955437309E-2</v>
      </c>
      <c r="S65">
        <f t="shared" si="1"/>
        <v>0.24638158921055092</v>
      </c>
      <c r="T65">
        <f t="shared" si="2"/>
        <v>0</v>
      </c>
      <c r="U65" t="str" cm="1">
        <f t="array" ref="U65">_xlfn.IFS(Q65&lt;Thresholds!$D$3,"Low",Q65&lt;Thresholds!$E$3,"medium",Q65&gt;=Thresholds!$E$3,"High")</f>
        <v>Low</v>
      </c>
      <c r="V65" t="str" cm="1">
        <f t="array" ref="V65">_xlfn.IFS(R65&lt;Thresholds!$D$4,"Low",R65&lt;Thresholds!$E$4,"medium",R65&gt;=Thresholds!$E$4,"High")</f>
        <v>Low</v>
      </c>
      <c r="W65" t="str">
        <f t="shared" si="3"/>
        <v>Low</v>
      </c>
      <c r="X65" t="str">
        <f t="shared" si="5"/>
        <v>Low</v>
      </c>
      <c r="Y65" t="str">
        <f t="shared" si="10"/>
        <v>Low</v>
      </c>
      <c r="Z65">
        <f t="shared" si="11"/>
        <v>0</v>
      </c>
    </row>
    <row r="66" spans="1:26" x14ac:dyDescent="0.35">
      <c r="A66" t="s">
        <v>429</v>
      </c>
      <c r="B66" t="s">
        <v>431</v>
      </c>
      <c r="C66" t="s">
        <v>432</v>
      </c>
      <c r="D66">
        <f>IF(Data!D66="Null",((WeightsAndValues!$P$17-WeightsAndValues!$H$17)/(WeightsAndValues!$K$17-WeightsAndValues!$H$17))*WeightsAndValues!$E$17,((Data!D66-WeightsAndValues!$H$17)/(WeightsAndValues!$K$17-WeightsAndValues!$H$17))*WeightsAndValues!$E$17)</f>
        <v>9.8090571138898297E-2</v>
      </c>
      <c r="E66">
        <f>IF(Data!E66="Null",((WeightsAndValues!$K$13-WeightsAndValues!$P$13)/(WeightsAndValues!$K$13-WeightsAndValues!$H$13))*WeightsAndValues!$E$13,((WeightsAndValues!$K$13-Data!E66))/(WeightsAndValues!$K$13-WeightsAndValues!$H$13)*WeightsAndValues!$E$13)</f>
        <v>0.13350900307422051</v>
      </c>
      <c r="F66">
        <f>IF(Data!F66=TRUE,WeightsAndValues!$I$3,WeightsAndValues!$H$3*WeightsAndValues!$E$3)</f>
        <v>0.18181818181818182</v>
      </c>
      <c r="G66">
        <f>IF(Data!G66="Null",((WeightsAndValues!$P$16-WeightsAndValues!$H$16)/(WeightsAndValues!$K$16-WeightsAndValues!$H$16))*WeightsAndValues!$E$16,((Data!G66-WeightsAndValues!$H$16)/(WeightsAndValues!$K$16-WeightsAndValues!$H$16))*WeightsAndValues!$E$16)</f>
        <v>5.1614899585559003E-2</v>
      </c>
      <c r="H66" t="b">
        <f>Data!H66</f>
        <v>0</v>
      </c>
      <c r="I66">
        <f>IF(Data!I66=TRUE,WeightsAndValues!$I$4,WeightsAndValues!$H$4*WeightsAndValues!$E$4)</f>
        <v>0.18181818181818182</v>
      </c>
      <c r="J66" t="b">
        <f>Data!J66</f>
        <v>0</v>
      </c>
      <c r="K66">
        <f>IF(Data!K66="Null",((WeightsAndValues!$P$11-WeightsAndValues!$H$11)/(WeightsAndValues!$K$11-WeightsAndValues!$H$11))*WeightsAndValues!$E$11,((Data!K66-WeightsAndValues!$H$11)/(WeightsAndValues!$K$11-WeightsAndValues!$H$11))*WeightsAndValues!$E$11)</f>
        <v>0.1165252525252525</v>
      </c>
      <c r="L66">
        <f>IF(Data!L66="Null",((WeightsAndValues!$K$12-WeightsAndValues!$P$12)/(WeightsAndValues!$K$12-WeightsAndValues!$H$12))*WeightsAndValues!$E$12,((WeightsAndValues!$K$12-Data!L66))/(WeightsAndValues!$K$12-WeightsAndValues!$H$12)*WeightsAndValues!$E$12)</f>
        <v>0.13808975834292292</v>
      </c>
      <c r="M66">
        <f>IF(Data!M66="Null",((WeightsAndValues!$K$14-WeightsAndValues!$P$14)/(WeightsAndValues!$K$14-WeightsAndValues!$H$14))*WeightsAndValues!$E$14,((WeightsAndValues!$K$14-Data!M66))/(WeightsAndValues!$K$14-WeightsAndValues!$H$14)*WeightsAndValues!$E$14)</f>
        <v>9.3625914315569492E-2</v>
      </c>
      <c r="N66">
        <f>IF(Data!N66="Null",((WeightsAndValues!$P$15-WeightsAndValues!$H$15)/(WeightsAndValues!$K$15-WeightsAndValues!$H$15))*WeightsAndValues!$E$15,((Data!N66-WeightsAndValues!$H$15)/(WeightsAndValues!$K$15-WeightsAndValues!$H$15))*WeightsAndValues!$E$15)</f>
        <v>0.12493271207894829</v>
      </c>
      <c r="O66">
        <f>IF(Data!F66=TRUE,WeightsAndValues!$I$5,WeightsAndValues!$H$5*WeightsAndValues!$E$5)</f>
        <v>0.21739130434782614</v>
      </c>
      <c r="P66">
        <f>IF(Data!I66=TRUE,WeightsAndValues!$I$6,WeightsAndValues!$H$6*WeightsAndValues!$E$6)</f>
        <v>0.21739130434782614</v>
      </c>
      <c r="Q66">
        <f t="shared" ref="Q66:Q129" si="12">D66+F66+I66+K66+L66+M66</f>
        <v>0.80996785995900678</v>
      </c>
      <c r="R66">
        <f t="shared" ref="R66:R129" si="13">E66+G66+N66+O66+P66</f>
        <v>0.74483922343438014</v>
      </c>
      <c r="S66">
        <f t="shared" ref="S66:S129" si="14">Q66+R66</f>
        <v>1.5548070833933869</v>
      </c>
      <c r="T66">
        <f t="shared" ref="T66:T129" si="15">IF(OR(H66=TRUE,J66=TRUE),1,0)</f>
        <v>0</v>
      </c>
      <c r="U66" t="str" cm="1">
        <f t="array" ref="U66">_xlfn.IFS(Q66&lt;Thresholds!$D$3,"Low",Q66&lt;Thresholds!$E$3,"medium",Q66&gt;=Thresholds!$E$3,"High")</f>
        <v>High</v>
      </c>
      <c r="V66" t="str" cm="1">
        <f t="array" ref="V66">_xlfn.IFS(R66&lt;Thresholds!$D$4,"Low",R66&lt;Thresholds!$E$4,"medium",R66&gt;=Thresholds!$E$4,"High")</f>
        <v>High</v>
      </c>
      <c r="W66" t="str">
        <f t="shared" ref="W66:W129" si="16">IF(T66=1,"Very High",IF(OR(U66="High",V66="High"),"High",IF(OR(U66="Medium",V66="Medium"),"Medium","Low")))</f>
        <v>High</v>
      </c>
      <c r="X66" t="str">
        <f t="shared" si="5"/>
        <v>High</v>
      </c>
      <c r="Y66" t="str">
        <f t="shared" si="10"/>
        <v>High</v>
      </c>
      <c r="Z66">
        <f t="shared" si="11"/>
        <v>0</v>
      </c>
    </row>
    <row r="67" spans="1:26" x14ac:dyDescent="0.35">
      <c r="A67" t="s">
        <v>435</v>
      </c>
      <c r="B67" t="s">
        <v>437</v>
      </c>
      <c r="C67" t="s">
        <v>438</v>
      </c>
      <c r="D67">
        <f>IF(Data!D67="Null",((WeightsAndValues!$P$17-WeightsAndValues!$H$17)/(WeightsAndValues!$K$17-WeightsAndValues!$H$17))*WeightsAndValues!$E$17,((Data!D67-WeightsAndValues!$H$17)/(WeightsAndValues!$K$17-WeightsAndValues!$H$17))*WeightsAndValues!$E$17)</f>
        <v>4.8360932747549837E-2</v>
      </c>
      <c r="E67">
        <f>IF(Data!E67="Null",((WeightsAndValues!$K$13-WeightsAndValues!$P$13)/(WeightsAndValues!$K$13-WeightsAndValues!$H$13))*WeightsAndValues!$E$13,((WeightsAndValues!$K$13-Data!E67))/(WeightsAndValues!$K$13-WeightsAndValues!$H$13)*WeightsAndValues!$E$13)</f>
        <v>1.2296881862099247E-2</v>
      </c>
      <c r="F67">
        <f>IF(Data!F67=TRUE,WeightsAndValues!$I$3,WeightsAndValues!$H$3*WeightsAndValues!$E$3)</f>
        <v>0.18181818181818182</v>
      </c>
      <c r="G67">
        <f>IF(Data!G67="Null",((WeightsAndValues!$P$16-WeightsAndValues!$H$16)/(WeightsAndValues!$K$16-WeightsAndValues!$H$16))*WeightsAndValues!$E$16,((Data!G67-WeightsAndValues!$H$16)/(WeightsAndValues!$K$16-WeightsAndValues!$H$16))*WeightsAndValues!$E$16)</f>
        <v>6.0574586700349528E-2</v>
      </c>
      <c r="H67" t="b">
        <f>Data!H67</f>
        <v>0</v>
      </c>
      <c r="I67">
        <f>IF(Data!I67=TRUE,WeightsAndValues!$I$4,WeightsAndValues!$H$4*WeightsAndValues!$E$4)</f>
        <v>0.18181818181818182</v>
      </c>
      <c r="J67" t="b">
        <f>Data!J67</f>
        <v>0</v>
      </c>
      <c r="K67">
        <f>IF(Data!K67="Null",((WeightsAndValues!$P$11-WeightsAndValues!$H$11)/(WeightsAndValues!$K$11-WeightsAndValues!$H$11))*WeightsAndValues!$E$11,((Data!K67-WeightsAndValues!$H$11)/(WeightsAndValues!$K$11-WeightsAndValues!$H$11))*WeightsAndValues!$E$11)</f>
        <v>9.4707070707070684E-2</v>
      </c>
      <c r="L67">
        <f>IF(Data!L67="Null",((WeightsAndValues!$K$12-WeightsAndValues!$P$12)/(WeightsAndValues!$K$12-WeightsAndValues!$H$12))*WeightsAndValues!$E$12,((WeightsAndValues!$K$12-Data!L67))/(WeightsAndValues!$K$12-WeightsAndValues!$H$12)*WeightsAndValues!$E$12)</f>
        <v>7.8250863060989634E-2</v>
      </c>
      <c r="M67">
        <f>IF(Data!M67="Null",((WeightsAndValues!$K$14-WeightsAndValues!$P$14)/(WeightsAndValues!$K$14-WeightsAndValues!$H$14))*WeightsAndValues!$E$14,((WeightsAndValues!$K$14-Data!M67))/(WeightsAndValues!$K$14-WeightsAndValues!$H$14)*WeightsAndValues!$E$14)</f>
        <v>9.3625914315569492E-2</v>
      </c>
      <c r="N67">
        <f>IF(Data!N67="Null",((WeightsAndValues!$P$15-WeightsAndValues!$H$15)/(WeightsAndValues!$K$15-WeightsAndValues!$H$15))*WeightsAndValues!$E$15,((Data!N67-WeightsAndValues!$H$15)/(WeightsAndValues!$K$15-WeightsAndValues!$H$15))*WeightsAndValues!$E$15)</f>
        <v>0.12782615467771838</v>
      </c>
      <c r="O67">
        <f>IF(Data!F67=TRUE,WeightsAndValues!$I$5,WeightsAndValues!$H$5*WeightsAndValues!$E$5)</f>
        <v>0.21739130434782614</v>
      </c>
      <c r="P67">
        <f>IF(Data!I67=TRUE,WeightsAndValues!$I$6,WeightsAndValues!$H$6*WeightsAndValues!$E$6)</f>
        <v>0.21739130434782614</v>
      </c>
      <c r="Q67">
        <f t="shared" si="12"/>
        <v>0.67858114446754314</v>
      </c>
      <c r="R67">
        <f t="shared" si="13"/>
        <v>0.63548023193581948</v>
      </c>
      <c r="S67">
        <f t="shared" si="14"/>
        <v>1.3140613764033626</v>
      </c>
      <c r="T67">
        <f t="shared" si="15"/>
        <v>0</v>
      </c>
      <c r="U67" t="str" cm="1">
        <f t="array" ref="U67">_xlfn.IFS(Q67&lt;Thresholds!$D$3,"Low",Q67&lt;Thresholds!$E$3,"medium",Q67&gt;=Thresholds!$E$3,"High")</f>
        <v>High</v>
      </c>
      <c r="V67" t="str" cm="1">
        <f t="array" ref="V67">_xlfn.IFS(R67&lt;Thresholds!$D$4,"Low",R67&lt;Thresholds!$E$4,"medium",R67&gt;=Thresholds!$E$4,"High")</f>
        <v>High</v>
      </c>
      <c r="W67" t="str">
        <f t="shared" si="16"/>
        <v>High</v>
      </c>
      <c r="X67" t="str">
        <f t="shared" ref="X67:X130" si="17">W67</f>
        <v>High</v>
      </c>
      <c r="Y67" t="str">
        <f t="shared" si="10"/>
        <v>High</v>
      </c>
      <c r="Z67">
        <f t="shared" si="11"/>
        <v>0</v>
      </c>
    </row>
    <row r="68" spans="1:26" x14ac:dyDescent="0.35">
      <c r="A68" t="s">
        <v>441</v>
      </c>
      <c r="B68" t="s">
        <v>443</v>
      </c>
      <c r="C68" t="s">
        <v>444</v>
      </c>
      <c r="D68">
        <f>IF(Data!D68="Null",((WeightsAndValues!$P$17-WeightsAndValues!$H$17)/(WeightsAndValues!$K$17-WeightsAndValues!$H$17))*WeightsAndValues!$E$17,((Data!D68-WeightsAndValues!$H$17)/(WeightsAndValues!$K$17-WeightsAndValues!$H$17))*WeightsAndValues!$E$17)</f>
        <v>7.117269347752618E-2</v>
      </c>
      <c r="E68">
        <f>IF(Data!E68="Null",((WeightsAndValues!$K$13-WeightsAndValues!$P$13)/(WeightsAndValues!$K$13-WeightsAndValues!$H$13))*WeightsAndValues!$E$13,((WeightsAndValues!$K$13-Data!E68))/(WeightsAndValues!$K$13-WeightsAndValues!$H$13)*WeightsAndValues!$E$13)</f>
        <v>5.6214317083882304E-2</v>
      </c>
      <c r="F68">
        <f>IF(Data!F68=TRUE,WeightsAndValues!$I$3,WeightsAndValues!$H$3*WeightsAndValues!$E$3)</f>
        <v>0.18181818181818182</v>
      </c>
      <c r="G68">
        <f>IF(Data!G68="Null",((WeightsAndValues!$P$16-WeightsAndValues!$H$16)/(WeightsAndValues!$K$16-WeightsAndValues!$H$16))*WeightsAndValues!$E$16,((Data!G68-WeightsAndValues!$H$16)/(WeightsAndValues!$K$16-WeightsAndValues!$H$16))*WeightsAndValues!$E$16)</f>
        <v>0</v>
      </c>
      <c r="H68" t="b">
        <f>Data!H68</f>
        <v>0</v>
      </c>
      <c r="I68">
        <f>IF(Data!I68=TRUE,WeightsAndValues!$I$4,WeightsAndValues!$H$4*WeightsAndValues!$E$4)</f>
        <v>0.18181818181818182</v>
      </c>
      <c r="J68" t="b">
        <f>Data!J68</f>
        <v>0</v>
      </c>
      <c r="K68">
        <f>IF(Data!K68="Null",((WeightsAndValues!$P$11-WeightsAndValues!$H$11)/(WeightsAndValues!$K$11-WeightsAndValues!$H$11))*WeightsAndValues!$E$11,((Data!K68-WeightsAndValues!$H$11)/(WeightsAndValues!$K$11-WeightsAndValues!$H$11))*WeightsAndValues!$E$11)</f>
        <v>9.325252525252524E-2</v>
      </c>
      <c r="L68">
        <f>IF(Data!L68="Null",((WeightsAndValues!$K$12-WeightsAndValues!$P$12)/(WeightsAndValues!$K$12-WeightsAndValues!$H$12))*WeightsAndValues!$E$12,((WeightsAndValues!$K$12-Data!L68))/(WeightsAndValues!$K$12-WeightsAndValues!$H$12)*WeightsAndValues!$E$12)</f>
        <v>0.12658227848101267</v>
      </c>
      <c r="M68">
        <f>IF(Data!M68="Null",((WeightsAndValues!$K$14-WeightsAndValues!$P$14)/(WeightsAndValues!$K$14-WeightsAndValues!$H$14))*WeightsAndValues!$E$14,((WeightsAndValues!$K$14-Data!M68))/(WeightsAndValues!$K$14-WeightsAndValues!$H$14)*WeightsAndValues!$E$14)</f>
        <v>1.6718913270637403E-2</v>
      </c>
      <c r="N68">
        <f>IF(Data!N68="Null",((WeightsAndValues!$P$15-WeightsAndValues!$H$15)/(WeightsAndValues!$K$15-WeightsAndValues!$H$15))*WeightsAndValues!$E$15,((Data!N68-WeightsAndValues!$H$15)/(WeightsAndValues!$K$15-WeightsAndValues!$H$15))*WeightsAndValues!$E$15)</f>
        <v>0.1180174857792142</v>
      </c>
      <c r="O68">
        <f>IF(Data!F68=TRUE,WeightsAndValues!$I$5,WeightsAndValues!$H$5*WeightsAndValues!$E$5)</f>
        <v>0.21739130434782614</v>
      </c>
      <c r="P68">
        <f>IF(Data!I68=TRUE,WeightsAndValues!$I$6,WeightsAndValues!$H$6*WeightsAndValues!$E$6)</f>
        <v>0.21739130434782614</v>
      </c>
      <c r="Q68">
        <f t="shared" si="12"/>
        <v>0.67136277411806522</v>
      </c>
      <c r="R68">
        <f t="shared" si="13"/>
        <v>0.6090144115587488</v>
      </c>
      <c r="S68">
        <f t="shared" si="14"/>
        <v>1.280377185676814</v>
      </c>
      <c r="T68">
        <f t="shared" si="15"/>
        <v>0</v>
      </c>
      <c r="U68" t="str" cm="1">
        <f t="array" ref="U68">_xlfn.IFS(Q68&lt;Thresholds!$D$3,"Low",Q68&lt;Thresholds!$E$3,"medium",Q68&gt;=Thresholds!$E$3,"High")</f>
        <v>High</v>
      </c>
      <c r="V68" t="str" cm="1">
        <f t="array" ref="V68">_xlfn.IFS(R68&lt;Thresholds!$D$4,"Low",R68&lt;Thresholds!$E$4,"medium",R68&gt;=Thresholds!$E$4,"High")</f>
        <v>High</v>
      </c>
      <c r="W68" t="str">
        <f t="shared" si="16"/>
        <v>High</v>
      </c>
      <c r="X68" t="str">
        <f t="shared" si="17"/>
        <v>High</v>
      </c>
      <c r="Y68" t="str">
        <f t="shared" ref="Y68:Y77" si="18">X68</f>
        <v>High</v>
      </c>
      <c r="Z68">
        <f t="shared" ref="Z68:Z91" si="19">IF(X68&lt;&gt;Y68,1,0)</f>
        <v>0</v>
      </c>
    </row>
    <row r="69" spans="1:26" x14ac:dyDescent="0.35">
      <c r="A69" t="s">
        <v>447</v>
      </c>
      <c r="B69" t="s">
        <v>449</v>
      </c>
      <c r="C69" t="s">
        <v>450</v>
      </c>
      <c r="D69">
        <f>IF(Data!D69="Null",((WeightsAndValues!$P$17-WeightsAndValues!$H$17)/(WeightsAndValues!$K$17-WeightsAndValues!$H$17))*WeightsAndValues!$E$17,((Data!D69-WeightsAndValues!$H$17)/(WeightsAndValues!$K$17-WeightsAndValues!$H$17))*WeightsAndValues!$E$17)</f>
        <v>6.6610341331530903E-2</v>
      </c>
      <c r="E69">
        <f>IF(Data!E69="Null",((WeightsAndValues!$K$13-WeightsAndValues!$P$13)/(WeightsAndValues!$K$13-WeightsAndValues!$H$13))*WeightsAndValues!$E$13,((WeightsAndValues!$K$13-Data!E69))/(WeightsAndValues!$K$13-WeightsAndValues!$H$13)*WeightsAndValues!$E$13)</f>
        <v>5.7971014492753631E-2</v>
      </c>
      <c r="F69">
        <f>IF(Data!F69=TRUE,WeightsAndValues!$I$3,WeightsAndValues!$H$3*WeightsAndValues!$E$3)</f>
        <v>0.18181818181818182</v>
      </c>
      <c r="G69">
        <f>IF(Data!G69="Null",((WeightsAndValues!$P$16-WeightsAndValues!$H$16)/(WeightsAndValues!$K$16-WeightsAndValues!$H$16))*WeightsAndValues!$E$16,((Data!G69-WeightsAndValues!$H$16)/(WeightsAndValues!$K$16-WeightsAndValues!$H$16))*WeightsAndValues!$E$16)</f>
        <v>4.2357190323284296E-3</v>
      </c>
      <c r="H69" t="b">
        <f>Data!H69</f>
        <v>0</v>
      </c>
      <c r="I69">
        <f>IF(Data!I69=TRUE,WeightsAndValues!$I$4,WeightsAndValues!$H$4*WeightsAndValues!$E$4)</f>
        <v>0.18181818181818182</v>
      </c>
      <c r="J69" t="b">
        <f>Data!J69</f>
        <v>0</v>
      </c>
      <c r="K69">
        <f>IF(Data!K69="Null",((WeightsAndValues!$P$11-WeightsAndValues!$H$11)/(WeightsAndValues!$K$11-WeightsAndValues!$H$11))*WeightsAndValues!$E$11,((Data!K69-WeightsAndValues!$H$11)/(WeightsAndValues!$K$11-WeightsAndValues!$H$11))*WeightsAndValues!$E$11)</f>
        <v>5.2848484848484846E-2</v>
      </c>
      <c r="L69">
        <f>IF(Data!L69="Null",((WeightsAndValues!$K$12-WeightsAndValues!$P$12)/(WeightsAndValues!$K$12-WeightsAndValues!$H$12))*WeightsAndValues!$E$12,((WeightsAndValues!$K$12-Data!L69))/(WeightsAndValues!$K$12-WeightsAndValues!$H$12)*WeightsAndValues!$E$12)</f>
        <v>0.12888377445339472</v>
      </c>
      <c r="M69">
        <f>IF(Data!M69="Null",((WeightsAndValues!$K$14-WeightsAndValues!$P$14)/(WeightsAndValues!$K$14-WeightsAndValues!$H$14))*WeightsAndValues!$E$14,((WeightsAndValues!$K$14-Data!M69))/(WeightsAndValues!$K$14-WeightsAndValues!$H$14)*WeightsAndValues!$E$14)</f>
        <v>6.8547544409613373E-2</v>
      </c>
      <c r="N69">
        <f>IF(Data!N69="Null",((WeightsAndValues!$P$15-WeightsAndValues!$H$15)/(WeightsAndValues!$K$15-WeightsAndValues!$H$15))*WeightsAndValues!$E$15,((Data!N69-WeightsAndValues!$H$15)/(WeightsAndValues!$K$15-WeightsAndValues!$H$15))*WeightsAndValues!$E$15)</f>
        <v>0.12098358478036941</v>
      </c>
      <c r="O69">
        <f>IF(Data!F69=TRUE,WeightsAndValues!$I$5,WeightsAndValues!$H$5*WeightsAndValues!$E$5)</f>
        <v>0.21739130434782614</v>
      </c>
      <c r="P69">
        <f>IF(Data!I69=TRUE,WeightsAndValues!$I$6,WeightsAndValues!$H$6*WeightsAndValues!$E$6)</f>
        <v>0.21739130434782614</v>
      </c>
      <c r="Q69">
        <f t="shared" si="12"/>
        <v>0.68052650867938758</v>
      </c>
      <c r="R69">
        <f t="shared" si="13"/>
        <v>0.61797292700110373</v>
      </c>
      <c r="S69">
        <f t="shared" si="14"/>
        <v>1.2984994356804913</v>
      </c>
      <c r="T69">
        <f t="shared" si="15"/>
        <v>0</v>
      </c>
      <c r="U69" t="str" cm="1">
        <f t="array" ref="U69">_xlfn.IFS(Q69&lt;Thresholds!$D$3,"Low",Q69&lt;Thresholds!$E$3,"medium",Q69&gt;=Thresholds!$E$3,"High")</f>
        <v>High</v>
      </c>
      <c r="V69" t="str" cm="1">
        <f t="array" ref="V69">_xlfn.IFS(R69&lt;Thresholds!$D$4,"Low",R69&lt;Thresholds!$E$4,"medium",R69&gt;=Thresholds!$E$4,"High")</f>
        <v>High</v>
      </c>
      <c r="W69" t="str">
        <f t="shared" si="16"/>
        <v>High</v>
      </c>
      <c r="X69" t="str">
        <f t="shared" si="17"/>
        <v>High</v>
      </c>
      <c r="Y69" t="str">
        <f t="shared" si="18"/>
        <v>High</v>
      </c>
      <c r="Z69">
        <f t="shared" si="19"/>
        <v>0</v>
      </c>
    </row>
    <row r="70" spans="1:26" x14ac:dyDescent="0.35">
      <c r="A70" t="s">
        <v>453</v>
      </c>
      <c r="B70" t="s">
        <v>455</v>
      </c>
      <c r="C70" t="s">
        <v>456</v>
      </c>
      <c r="D70">
        <f>IF(Data!D70="Null",((WeightsAndValues!$P$17-WeightsAndValues!$H$17)/(WeightsAndValues!$K$17-WeightsAndValues!$H$17))*WeightsAndValues!$E$17,((Data!D70-WeightsAndValues!$H$17)/(WeightsAndValues!$K$17-WeightsAndValues!$H$17))*WeightsAndValues!$E$17)</f>
        <v>6.6610341331530903E-2</v>
      </c>
      <c r="E70">
        <f>IF(Data!E70="Null",((WeightsAndValues!$K$13-WeightsAndValues!$P$13)/(WeightsAndValues!$K$13-WeightsAndValues!$H$13))*WeightsAndValues!$E$13,((WeightsAndValues!$K$13-Data!E70))/(WeightsAndValues!$K$13-WeightsAndValues!$H$13)*WeightsAndValues!$E$13)</f>
        <v>0.14404918752744844</v>
      </c>
      <c r="F70">
        <f>IF(Data!F70=TRUE,WeightsAndValues!$I$3,WeightsAndValues!$H$3*WeightsAndValues!$E$3)</f>
        <v>0.18181818181818182</v>
      </c>
      <c r="G70">
        <f>IF(Data!G70="Null",((WeightsAndValues!$P$16-WeightsAndValues!$H$16)/(WeightsAndValues!$K$16-WeightsAndValues!$H$16))*WeightsAndValues!$E$16,((Data!G70-WeightsAndValues!$H$16)/(WeightsAndValues!$K$16-WeightsAndValues!$H$16))*WeightsAndValues!$E$16)</f>
        <v>0.13242328783105825</v>
      </c>
      <c r="H70" t="b">
        <f>Data!H70</f>
        <v>0</v>
      </c>
      <c r="I70">
        <f>IF(Data!I70=TRUE,WeightsAndValues!$I$4,WeightsAndValues!$H$4*WeightsAndValues!$E$4)</f>
        <v>0.18181818181818182</v>
      </c>
      <c r="J70" t="b">
        <f>Data!J70</f>
        <v>0</v>
      </c>
      <c r="K70">
        <f>IF(Data!K70="Null",((WeightsAndValues!$P$11-WeightsAndValues!$H$11)/(WeightsAndValues!$K$11-WeightsAndValues!$H$11))*WeightsAndValues!$E$11,((Data!K70-WeightsAndValues!$H$11)/(WeightsAndValues!$K$11-WeightsAndValues!$H$11))*WeightsAndValues!$E$11)</f>
        <v>0.10464646464646464</v>
      </c>
      <c r="L70">
        <f>IF(Data!L70="Null",((WeightsAndValues!$K$12-WeightsAndValues!$P$12)/(WeightsAndValues!$K$12-WeightsAndValues!$H$12))*WeightsAndValues!$E$12,((WeightsAndValues!$K$12-Data!L70))/(WeightsAndValues!$K$12-WeightsAndValues!$H$12)*WeightsAndValues!$E$12)</f>
        <v>0.12658227848101267</v>
      </c>
      <c r="M70">
        <f>IF(Data!M70="Null",((WeightsAndValues!$K$14-WeightsAndValues!$P$14)/(WeightsAndValues!$K$14-WeightsAndValues!$H$14))*WeightsAndValues!$E$14,((WeightsAndValues!$K$14-Data!M70))/(WeightsAndValues!$K$14-WeightsAndValues!$H$14)*WeightsAndValues!$E$14)</f>
        <v>7.3563218390804597E-2</v>
      </c>
      <c r="N70">
        <f>IF(Data!N70="Null",((WeightsAndValues!$P$15-WeightsAndValues!$H$15)/(WeightsAndValues!$K$15-WeightsAndValues!$H$15))*WeightsAndValues!$E$15,((Data!N70-WeightsAndValues!$H$15)/(WeightsAndValues!$K$15-WeightsAndValues!$H$15))*WeightsAndValues!$E$15)</f>
        <v>0.12770956133298073</v>
      </c>
      <c r="O70">
        <f>IF(Data!F70=TRUE,WeightsAndValues!$I$5,WeightsAndValues!$H$5*WeightsAndValues!$E$5)</f>
        <v>0.21739130434782614</v>
      </c>
      <c r="P70">
        <f>IF(Data!I70=TRUE,WeightsAndValues!$I$6,WeightsAndValues!$H$6*WeightsAndValues!$E$6)</f>
        <v>0.21739130434782614</v>
      </c>
      <c r="Q70">
        <f t="shared" si="12"/>
        <v>0.73503866648617644</v>
      </c>
      <c r="R70">
        <f t="shared" si="13"/>
        <v>0.83896464538713977</v>
      </c>
      <c r="S70">
        <f t="shared" si="14"/>
        <v>1.5740033118733163</v>
      </c>
      <c r="T70">
        <f t="shared" si="15"/>
        <v>0</v>
      </c>
      <c r="U70" t="str" cm="1">
        <f t="array" ref="U70">_xlfn.IFS(Q70&lt;Thresholds!$D$3,"Low",Q70&lt;Thresholds!$E$3,"medium",Q70&gt;=Thresholds!$E$3,"High")</f>
        <v>High</v>
      </c>
      <c r="V70" t="str" cm="1">
        <f t="array" ref="V70">_xlfn.IFS(R70&lt;Thresholds!$D$4,"Low",R70&lt;Thresholds!$E$4,"medium",R70&gt;=Thresholds!$E$4,"High")</f>
        <v>High</v>
      </c>
      <c r="W70" t="str">
        <f t="shared" si="16"/>
        <v>High</v>
      </c>
      <c r="X70" t="str">
        <f t="shared" si="17"/>
        <v>High</v>
      </c>
      <c r="Y70" t="str">
        <f t="shared" si="18"/>
        <v>High</v>
      </c>
      <c r="Z70">
        <f t="shared" si="19"/>
        <v>0</v>
      </c>
    </row>
    <row r="71" spans="1:26" x14ac:dyDescent="0.35">
      <c r="A71" t="s">
        <v>459</v>
      </c>
      <c r="B71" t="s">
        <v>461</v>
      </c>
      <c r="C71" t="s">
        <v>462</v>
      </c>
      <c r="D71">
        <f>IF(Data!D71="Null",((WeightsAndValues!$P$17-WeightsAndValues!$H$17)/(WeightsAndValues!$K$17-WeightsAndValues!$H$17))*WeightsAndValues!$E$17,((Data!D71-WeightsAndValues!$H$17)/(WeightsAndValues!$K$17-WeightsAndValues!$H$17))*WeightsAndValues!$E$17)</f>
        <v>9.8090571138898297E-2</v>
      </c>
      <c r="E71">
        <f>IF(Data!E71="Null",((WeightsAndValues!$K$13-WeightsAndValues!$P$13)/(WeightsAndValues!$K$13-WeightsAndValues!$H$13))*WeightsAndValues!$E$13,((WeightsAndValues!$K$13-Data!E71))/(WeightsAndValues!$K$13-WeightsAndValues!$H$13)*WeightsAndValues!$E$13)</f>
        <v>8.2564778216952142E-2</v>
      </c>
      <c r="F71">
        <f>IF(Data!F71=TRUE,WeightsAndValues!$I$3,WeightsAndValues!$H$3*WeightsAndValues!$E$3)</f>
        <v>0.18181818181818182</v>
      </c>
      <c r="G71">
        <f>IF(Data!G71="Null",((WeightsAndValues!$P$16-WeightsAndValues!$H$16)/(WeightsAndValues!$K$16-WeightsAndValues!$H$16))*WeightsAndValues!$E$16,((Data!G71-WeightsAndValues!$H$16)/(WeightsAndValues!$K$16-WeightsAndValues!$H$16))*WeightsAndValues!$E$16)</f>
        <v>0</v>
      </c>
      <c r="H71" t="b">
        <f>Data!H71</f>
        <v>0</v>
      </c>
      <c r="I71">
        <f>IF(Data!I71=TRUE,WeightsAndValues!$I$4,WeightsAndValues!$H$4*WeightsAndValues!$E$4)</f>
        <v>0.18181818181818182</v>
      </c>
      <c r="J71" t="b">
        <f>Data!J71</f>
        <v>0</v>
      </c>
      <c r="K71">
        <f>IF(Data!K71="Null",((WeightsAndValues!$P$11-WeightsAndValues!$H$11)/(WeightsAndValues!$K$11-WeightsAndValues!$H$11))*WeightsAndValues!$E$11,((Data!K71-WeightsAndValues!$H$11)/(WeightsAndValues!$K$11-WeightsAndValues!$H$11))*WeightsAndValues!$E$11)</f>
        <v>7.9595959595959581E-2</v>
      </c>
      <c r="L71">
        <f>IF(Data!L71="Null",((WeightsAndValues!$K$12-WeightsAndValues!$P$12)/(WeightsAndValues!$K$12-WeightsAndValues!$H$12))*WeightsAndValues!$E$12,((WeightsAndValues!$K$12-Data!L71))/(WeightsAndValues!$K$12-WeightsAndValues!$H$12)*WeightsAndValues!$E$12)</f>
        <v>0.13578826237054087</v>
      </c>
      <c r="M71">
        <f>IF(Data!M71="Null",((WeightsAndValues!$K$14-WeightsAndValues!$P$14)/(WeightsAndValues!$K$14-WeightsAndValues!$H$14))*WeightsAndValues!$E$14,((WeightsAndValues!$K$14-Data!M71))/(WeightsAndValues!$K$14-WeightsAndValues!$H$14)*WeightsAndValues!$E$14)</f>
        <v>7.6907001044932075E-2</v>
      </c>
      <c r="N71">
        <f>IF(Data!N71="Null",((WeightsAndValues!$P$15-WeightsAndValues!$H$15)/(WeightsAndValues!$K$15-WeightsAndValues!$H$15))*WeightsAndValues!$E$15,((Data!N71-WeightsAndValues!$H$15)/(WeightsAndValues!$K$15-WeightsAndValues!$H$15))*WeightsAndValues!$E$15)</f>
        <v>0.12817593471193123</v>
      </c>
      <c r="O71">
        <f>IF(Data!F71=TRUE,WeightsAndValues!$I$5,WeightsAndValues!$H$5*WeightsAndValues!$E$5)</f>
        <v>0.21739130434782614</v>
      </c>
      <c r="P71">
        <f>IF(Data!I71=TRUE,WeightsAndValues!$I$6,WeightsAndValues!$H$6*WeightsAndValues!$E$6)</f>
        <v>0.21739130434782614</v>
      </c>
      <c r="Q71">
        <f t="shared" si="12"/>
        <v>0.75401815778669445</v>
      </c>
      <c r="R71">
        <f t="shared" si="13"/>
        <v>0.64552332162453563</v>
      </c>
      <c r="S71">
        <f t="shared" si="14"/>
        <v>1.39954147941123</v>
      </c>
      <c r="T71">
        <f t="shared" si="15"/>
        <v>0</v>
      </c>
      <c r="U71" t="str" cm="1">
        <f t="array" ref="U71">_xlfn.IFS(Q71&lt;Thresholds!$D$3,"Low",Q71&lt;Thresholds!$E$3,"medium",Q71&gt;=Thresholds!$E$3,"High")</f>
        <v>High</v>
      </c>
      <c r="V71" t="str" cm="1">
        <f t="array" ref="V71">_xlfn.IFS(R71&lt;Thresholds!$D$4,"Low",R71&lt;Thresholds!$E$4,"medium",R71&gt;=Thresholds!$E$4,"High")</f>
        <v>High</v>
      </c>
      <c r="W71" t="str">
        <f t="shared" si="16"/>
        <v>High</v>
      </c>
      <c r="X71" t="str">
        <f t="shared" si="17"/>
        <v>High</v>
      </c>
      <c r="Y71" t="str">
        <f t="shared" si="18"/>
        <v>High</v>
      </c>
      <c r="Z71">
        <f t="shared" si="19"/>
        <v>0</v>
      </c>
    </row>
    <row r="72" spans="1:26" x14ac:dyDescent="0.35">
      <c r="A72" t="s">
        <v>465</v>
      </c>
      <c r="B72" t="s">
        <v>467</v>
      </c>
      <c r="C72" t="s">
        <v>468</v>
      </c>
      <c r="D72">
        <f>IF(Data!D72="Null",((WeightsAndValues!$P$17-WeightsAndValues!$H$17)/(WeightsAndValues!$K$17-WeightsAndValues!$H$17))*WeightsAndValues!$E$17,((Data!D72-WeightsAndValues!$H$17)/(WeightsAndValues!$K$17-WeightsAndValues!$H$17))*WeightsAndValues!$E$17)</f>
        <v>9.8090571138898297E-2</v>
      </c>
      <c r="E72">
        <f>IF(Data!E72="Null",((WeightsAndValues!$K$13-WeightsAndValues!$P$13)/(WeightsAndValues!$K$13-WeightsAndValues!$H$13))*WeightsAndValues!$E$13,((WeightsAndValues!$K$13-Data!E72))/(WeightsAndValues!$K$13-WeightsAndValues!$H$13)*WeightsAndValues!$E$13)</f>
        <v>0.16688625384277558</v>
      </c>
      <c r="F72">
        <f>IF(Data!F72=TRUE,WeightsAndValues!$I$3,WeightsAndValues!$H$3*WeightsAndValues!$E$3)</f>
        <v>0.18181818181818182</v>
      </c>
      <c r="G72">
        <f>IF(Data!G72="Null",((WeightsAndValues!$P$16-WeightsAndValues!$H$16)/(WeightsAndValues!$K$16-WeightsAndValues!$H$16))*WeightsAndValues!$E$16,((Data!G72-WeightsAndValues!$H$16)/(WeightsAndValues!$K$16-WeightsAndValues!$H$16))*WeightsAndValues!$E$16)</f>
        <v>0</v>
      </c>
      <c r="H72" t="b">
        <f>Data!H72</f>
        <v>0</v>
      </c>
      <c r="I72">
        <f>IF(Data!I72=TRUE,WeightsAndValues!$I$4,WeightsAndValues!$H$4*WeightsAndValues!$E$4)</f>
        <v>0.18181818181818182</v>
      </c>
      <c r="J72" t="b">
        <f>Data!J72</f>
        <v>0</v>
      </c>
      <c r="K72">
        <f>IF(Data!K72="Null",((WeightsAndValues!$P$11-WeightsAndValues!$H$11)/(WeightsAndValues!$K$11-WeightsAndValues!$H$11))*WeightsAndValues!$E$11,((Data!K72-WeightsAndValues!$H$11)/(WeightsAndValues!$K$11-WeightsAndValues!$H$11))*WeightsAndValues!$E$11)</f>
        <v>0.1165252525252525</v>
      </c>
      <c r="L72">
        <f>IF(Data!L72="Null",((WeightsAndValues!$K$12-WeightsAndValues!$P$12)/(WeightsAndValues!$K$12-WeightsAndValues!$H$12))*WeightsAndValues!$E$12,((WeightsAndValues!$K$12-Data!L72))/(WeightsAndValues!$K$12-WeightsAndValues!$H$12)*WeightsAndValues!$E$12)</f>
        <v>0.16800920598388952</v>
      </c>
      <c r="M72">
        <f>IF(Data!M72="Null",((WeightsAndValues!$K$14-WeightsAndValues!$P$14)/(WeightsAndValues!$K$14-WeightsAndValues!$H$14))*WeightsAndValues!$E$14,((WeightsAndValues!$K$14-Data!M72))/(WeightsAndValues!$K$14-WeightsAndValues!$H$14)*WeightsAndValues!$E$14)</f>
        <v>0.14545454545454545</v>
      </c>
      <c r="N72">
        <f>IF(Data!N72="Null",((WeightsAndValues!$P$15-WeightsAndValues!$H$15)/(WeightsAndValues!$K$15-WeightsAndValues!$H$15))*WeightsAndValues!$E$15,((Data!N72-WeightsAndValues!$H$15)/(WeightsAndValues!$K$15-WeightsAndValues!$H$15))*WeightsAndValues!$E$15)</f>
        <v>0.11777462208074156</v>
      </c>
      <c r="O72">
        <f>IF(Data!F72=TRUE,WeightsAndValues!$I$5,WeightsAndValues!$H$5*WeightsAndValues!$E$5)</f>
        <v>0.21739130434782614</v>
      </c>
      <c r="P72">
        <f>IF(Data!I72=TRUE,WeightsAndValues!$I$6,WeightsAndValues!$H$6*WeightsAndValues!$E$6)</f>
        <v>0.21739130434782614</v>
      </c>
      <c r="Q72">
        <f t="shared" si="12"/>
        <v>0.8917159387389495</v>
      </c>
      <c r="R72">
        <f t="shared" si="13"/>
        <v>0.7194434846191694</v>
      </c>
      <c r="S72">
        <f t="shared" si="14"/>
        <v>1.611159423358119</v>
      </c>
      <c r="T72">
        <f t="shared" si="15"/>
        <v>0</v>
      </c>
      <c r="U72" t="str" cm="1">
        <f t="array" ref="U72">_xlfn.IFS(Q72&lt;Thresholds!$D$3,"Low",Q72&lt;Thresholds!$E$3,"medium",Q72&gt;=Thresholds!$E$3,"High")</f>
        <v>High</v>
      </c>
      <c r="V72" t="str" cm="1">
        <f t="array" ref="V72">_xlfn.IFS(R72&lt;Thresholds!$D$4,"Low",R72&lt;Thresholds!$E$4,"medium",R72&gt;=Thresholds!$E$4,"High")</f>
        <v>High</v>
      </c>
      <c r="W72" t="str">
        <f t="shared" si="16"/>
        <v>High</v>
      </c>
      <c r="X72" t="str">
        <f t="shared" si="17"/>
        <v>High</v>
      </c>
      <c r="Y72" t="str">
        <f t="shared" si="18"/>
        <v>High</v>
      </c>
      <c r="Z72">
        <f t="shared" si="19"/>
        <v>0</v>
      </c>
    </row>
    <row r="73" spans="1:26" x14ac:dyDescent="0.35">
      <c r="A73" t="s">
        <v>471</v>
      </c>
      <c r="B73" t="s">
        <v>473</v>
      </c>
      <c r="C73" t="s">
        <v>474</v>
      </c>
      <c r="D73">
        <f>IF(Data!D73="Null",((WeightsAndValues!$P$17-WeightsAndValues!$H$17)/(WeightsAndValues!$K$17-WeightsAndValues!$H$17))*WeightsAndValues!$E$17,((Data!D73-WeightsAndValues!$H$17)/(WeightsAndValues!$K$17-WeightsAndValues!$H$17))*WeightsAndValues!$E$17)</f>
        <v>9.8090571138898297E-2</v>
      </c>
      <c r="E73">
        <f>IF(Data!E73="Null",((WeightsAndValues!$K$13-WeightsAndValues!$P$13)/(WeightsAndValues!$K$13-WeightsAndValues!$H$13))*WeightsAndValues!$E$13,((WeightsAndValues!$K$13-Data!E73))/(WeightsAndValues!$K$13-WeightsAndValues!$H$13)*WeightsAndValues!$E$13)</f>
        <v>0.17039964866051824</v>
      </c>
      <c r="F73">
        <f>IF(Data!F73=TRUE,WeightsAndValues!$I$3,WeightsAndValues!$H$3*WeightsAndValues!$E$3)</f>
        <v>0.18181818181818182</v>
      </c>
      <c r="G73">
        <f>IF(Data!G73="Null",((WeightsAndValues!$P$16-WeightsAndValues!$H$16)/(WeightsAndValues!$K$16-WeightsAndValues!$H$16))*WeightsAndValues!$E$16,((Data!G73-WeightsAndValues!$H$16)/(WeightsAndValues!$K$16-WeightsAndValues!$H$16))*WeightsAndValues!$E$16)</f>
        <v>0</v>
      </c>
      <c r="H73" t="b">
        <f>Data!H73</f>
        <v>0</v>
      </c>
      <c r="I73">
        <f>IF(Data!I73=TRUE,WeightsAndValues!$I$4,WeightsAndValues!$H$4*WeightsAndValues!$E$4)</f>
        <v>0.18181818181818182</v>
      </c>
      <c r="J73" t="b">
        <f>Data!J73</f>
        <v>0</v>
      </c>
      <c r="K73">
        <f>IF(Data!K73="Null",((WeightsAndValues!$P$11-WeightsAndValues!$H$11)/(WeightsAndValues!$K$11-WeightsAndValues!$H$11))*WeightsAndValues!$E$11,((Data!K73-WeightsAndValues!$H$11)/(WeightsAndValues!$K$11-WeightsAndValues!$H$11))*WeightsAndValues!$E$11)</f>
        <v>0.1165252525252525</v>
      </c>
      <c r="L73">
        <f>IF(Data!L73="Null",((WeightsAndValues!$K$12-WeightsAndValues!$P$12)/(WeightsAndValues!$K$12-WeightsAndValues!$H$12))*WeightsAndValues!$E$12,((WeightsAndValues!$K$12-Data!L73))/(WeightsAndValues!$K$12-WeightsAndValues!$H$12)*WeightsAndValues!$E$12)</f>
        <v>0.15880322209436135</v>
      </c>
      <c r="M73">
        <f>IF(Data!M73="Null",((WeightsAndValues!$K$14-WeightsAndValues!$P$14)/(WeightsAndValues!$K$14-WeightsAndValues!$H$14))*WeightsAndValues!$E$14,((WeightsAndValues!$K$14-Data!M73))/(WeightsAndValues!$K$14-WeightsAndValues!$H$14)*WeightsAndValues!$E$14)</f>
        <v>9.3625914315569492E-2</v>
      </c>
      <c r="N73">
        <f>IF(Data!N73="Null",((WeightsAndValues!$P$15-WeightsAndValues!$H$15)/(WeightsAndValues!$K$15-WeightsAndValues!$H$15))*WeightsAndValues!$E$15,((Data!N73-WeightsAndValues!$H$15)/(WeightsAndValues!$K$15-WeightsAndValues!$H$15))*WeightsAndValues!$E$15)</f>
        <v>0.13703526451918724</v>
      </c>
      <c r="O73">
        <f>IF(Data!F73=TRUE,WeightsAndValues!$I$5,WeightsAndValues!$H$5*WeightsAndValues!$E$5)</f>
        <v>0.21739130434782614</v>
      </c>
      <c r="P73">
        <f>IF(Data!I73=TRUE,WeightsAndValues!$I$6,WeightsAndValues!$H$6*WeightsAndValues!$E$6)</f>
        <v>0.21739130434782614</v>
      </c>
      <c r="Q73">
        <f t="shared" si="12"/>
        <v>0.83068132371044534</v>
      </c>
      <c r="R73">
        <f t="shared" si="13"/>
        <v>0.74221752187535783</v>
      </c>
      <c r="S73">
        <f t="shared" si="14"/>
        <v>1.5728988455858031</v>
      </c>
      <c r="T73">
        <f t="shared" si="15"/>
        <v>0</v>
      </c>
      <c r="U73" t="str" cm="1">
        <f t="array" ref="U73">_xlfn.IFS(Q73&lt;Thresholds!$D$3,"Low",Q73&lt;Thresholds!$E$3,"medium",Q73&gt;=Thresholds!$E$3,"High")</f>
        <v>High</v>
      </c>
      <c r="V73" t="str" cm="1">
        <f t="array" ref="V73">_xlfn.IFS(R73&lt;Thresholds!$D$4,"Low",R73&lt;Thresholds!$E$4,"medium",R73&gt;=Thresholds!$E$4,"High")</f>
        <v>High</v>
      </c>
      <c r="W73" t="str">
        <f t="shared" si="16"/>
        <v>High</v>
      </c>
      <c r="X73" t="str">
        <f t="shared" si="17"/>
        <v>High</v>
      </c>
      <c r="Y73" t="str">
        <f t="shared" si="18"/>
        <v>High</v>
      </c>
      <c r="Z73">
        <f t="shared" si="19"/>
        <v>0</v>
      </c>
    </row>
    <row r="74" spans="1:26" x14ac:dyDescent="0.35">
      <c r="A74" t="s">
        <v>477</v>
      </c>
      <c r="B74" t="s">
        <v>479</v>
      </c>
      <c r="C74" t="s">
        <v>480</v>
      </c>
      <c r="D74">
        <f>IF(Data!D74="Null",((WeightsAndValues!$P$17-WeightsAndValues!$H$17)/(WeightsAndValues!$K$17-WeightsAndValues!$H$17))*WeightsAndValues!$E$17,((Data!D74-WeightsAndValues!$H$17)/(WeightsAndValues!$K$17-WeightsAndValues!$H$17))*WeightsAndValues!$E$17)</f>
        <v>3.9540385265292299E-3</v>
      </c>
      <c r="E74">
        <f>IF(Data!E74="Null",((WeightsAndValues!$K$13-WeightsAndValues!$P$13)/(WeightsAndValues!$K$13-WeightsAndValues!$H$13))*WeightsAndValues!$E$13,((WeightsAndValues!$K$13-Data!E74))/(WeightsAndValues!$K$13-WeightsAndValues!$H$13)*WeightsAndValues!$E$13)</f>
        <v>8.7834870443566186E-3</v>
      </c>
      <c r="F74">
        <f>IF(Data!F74=TRUE,WeightsAndValues!$I$3,WeightsAndValues!$H$3*WeightsAndValues!$E$3)</f>
        <v>0.18181818181818182</v>
      </c>
      <c r="G74">
        <f>IF(Data!G74="Null",((WeightsAndValues!$P$16-WeightsAndValues!$H$16)/(WeightsAndValues!$K$16-WeightsAndValues!$H$16))*WeightsAndValues!$E$16,((Data!G74-WeightsAndValues!$H$16)/(WeightsAndValues!$K$16-WeightsAndValues!$H$16))*WeightsAndValues!$E$16)</f>
        <v>0</v>
      </c>
      <c r="H74" t="b">
        <f>Data!H74</f>
        <v>0</v>
      </c>
      <c r="I74">
        <f>IF(Data!I74=TRUE,WeightsAndValues!$I$4,WeightsAndValues!$H$4*WeightsAndValues!$E$4)</f>
        <v>0</v>
      </c>
      <c r="J74" t="b">
        <f>Data!J74</f>
        <v>0</v>
      </c>
      <c r="K74">
        <f>IF(Data!K74="Null",((WeightsAndValues!$P$11-WeightsAndValues!$H$11)/(WeightsAndValues!$K$11-WeightsAndValues!$H$11))*WeightsAndValues!$E$11,((Data!K74-WeightsAndValues!$H$11)/(WeightsAndValues!$K$11-WeightsAndValues!$H$11))*WeightsAndValues!$E$11)</f>
        <v>2.6909090909090907E-2</v>
      </c>
      <c r="L74">
        <f>IF(Data!L74="Null",((WeightsAndValues!$K$12-WeightsAndValues!$P$12)/(WeightsAndValues!$K$12-WeightsAndValues!$H$12))*WeightsAndValues!$E$12,((WeightsAndValues!$K$12-Data!L74))/(WeightsAndValues!$K$12-WeightsAndValues!$H$12)*WeightsAndValues!$E$12)</f>
        <v>3.2220943613348679E-2</v>
      </c>
      <c r="M74">
        <f>IF(Data!M74="Null",((WeightsAndValues!$K$14-WeightsAndValues!$P$14)/(WeightsAndValues!$K$14-WeightsAndValues!$H$14))*WeightsAndValues!$E$14,((WeightsAndValues!$K$14-Data!M74))/(WeightsAndValues!$K$14-WeightsAndValues!$H$14)*WeightsAndValues!$E$14)</f>
        <v>9.3625914315569492E-2</v>
      </c>
      <c r="N74">
        <f>IF(Data!N74="Null",((WeightsAndValues!$P$15-WeightsAndValues!$H$15)/(WeightsAndValues!$K$15-WeightsAndValues!$H$15))*WeightsAndValues!$E$15,((Data!N74-WeightsAndValues!$H$15)/(WeightsAndValues!$K$15-WeightsAndValues!$H$15))*WeightsAndValues!$E$15)</f>
        <v>0.10018431648142657</v>
      </c>
      <c r="O74">
        <f>IF(Data!F74=TRUE,WeightsAndValues!$I$5,WeightsAndValues!$H$5*WeightsAndValues!$E$5)</f>
        <v>0.21739130434782614</v>
      </c>
      <c r="P74">
        <f>IF(Data!I74=TRUE,WeightsAndValues!$I$6,WeightsAndValues!$H$6*WeightsAndValues!$E$6)</f>
        <v>0</v>
      </c>
      <c r="Q74">
        <f t="shared" si="12"/>
        <v>0.33852816918272011</v>
      </c>
      <c r="R74">
        <f t="shared" si="13"/>
        <v>0.32635910787360933</v>
      </c>
      <c r="S74">
        <f t="shared" si="14"/>
        <v>0.66488727705632944</v>
      </c>
      <c r="T74">
        <f t="shared" si="15"/>
        <v>0</v>
      </c>
      <c r="U74" t="str" cm="1">
        <f t="array" ref="U74">_xlfn.IFS(Q74&lt;Thresholds!$D$3,"Low",Q74&lt;Thresholds!$E$3,"medium",Q74&gt;=Thresholds!$E$3,"High")</f>
        <v>medium</v>
      </c>
      <c r="V74" t="str" cm="1">
        <f t="array" ref="V74">_xlfn.IFS(R74&lt;Thresholds!$D$4,"Low",R74&lt;Thresholds!$E$4,"medium",R74&gt;=Thresholds!$E$4,"High")</f>
        <v>Low</v>
      </c>
      <c r="W74" t="str">
        <f t="shared" si="16"/>
        <v>Medium</v>
      </c>
      <c r="X74" t="str">
        <f t="shared" si="17"/>
        <v>Medium</v>
      </c>
      <c r="Y74" t="str">
        <f t="shared" si="18"/>
        <v>Medium</v>
      </c>
      <c r="Z74">
        <f t="shared" si="19"/>
        <v>0</v>
      </c>
    </row>
    <row r="75" spans="1:26" x14ac:dyDescent="0.35">
      <c r="A75" t="s">
        <v>483</v>
      </c>
      <c r="B75" t="s">
        <v>485</v>
      </c>
      <c r="C75" t="s">
        <v>486</v>
      </c>
      <c r="D75">
        <f>IF(Data!D75="Null",((WeightsAndValues!$P$17-WeightsAndValues!$H$17)/(WeightsAndValues!$K$17-WeightsAndValues!$H$17))*WeightsAndValues!$E$17,((Data!D75-WeightsAndValues!$H$17)/(WeightsAndValues!$K$17-WeightsAndValues!$H$17))*WeightsAndValues!$E$17)</f>
        <v>0.12470429199053733</v>
      </c>
      <c r="E75">
        <f>IF(Data!E75="Null",((WeightsAndValues!$K$13-WeightsAndValues!$P$13)/(WeightsAndValues!$K$13-WeightsAndValues!$H$13))*WeightsAndValues!$E$13,((WeightsAndValues!$K$13-Data!E75))/(WeightsAndValues!$K$13-WeightsAndValues!$H$13)*WeightsAndValues!$E$13)</f>
        <v>0.14580588493631974</v>
      </c>
      <c r="F75">
        <f>IF(Data!F75=TRUE,WeightsAndValues!$I$3,WeightsAndValues!$H$3*WeightsAndValues!$E$3)</f>
        <v>0.18181818181818182</v>
      </c>
      <c r="G75">
        <f>IF(Data!G75="Null",((WeightsAndValues!$P$16-WeightsAndValues!$H$16)/(WeightsAndValues!$K$16-WeightsAndValues!$H$16))*WeightsAndValues!$E$16,((Data!G75-WeightsAndValues!$H$16)/(WeightsAndValues!$K$16-WeightsAndValues!$H$16))*WeightsAndValues!$E$16)</f>
        <v>4.5654456635875282E-3</v>
      </c>
      <c r="H75" t="b">
        <f>Data!H75</f>
        <v>0</v>
      </c>
      <c r="I75">
        <f>IF(Data!I75=TRUE,WeightsAndValues!$I$4,WeightsAndValues!$H$4*WeightsAndValues!$E$4)</f>
        <v>0.18181818181818182</v>
      </c>
      <c r="J75" t="b">
        <f>Data!J75</f>
        <v>0</v>
      </c>
      <c r="K75">
        <f>IF(Data!K75="Null",((WeightsAndValues!$P$11-WeightsAndValues!$H$11)/(WeightsAndValues!$K$11-WeightsAndValues!$H$11))*WeightsAndValues!$E$11,((Data!K75-WeightsAndValues!$H$11)/(WeightsAndValues!$K$11-WeightsAndValues!$H$11))*WeightsAndValues!$E$11)</f>
        <v>0.1165252525252525</v>
      </c>
      <c r="L75">
        <f>IF(Data!L75="Null",((WeightsAndValues!$K$12-WeightsAndValues!$P$12)/(WeightsAndValues!$K$12-WeightsAndValues!$H$12))*WeightsAndValues!$E$12,((WeightsAndValues!$K$12-Data!L75))/(WeightsAndValues!$K$12-WeightsAndValues!$H$12)*WeightsAndValues!$E$12)</f>
        <v>0.13808975834292292</v>
      </c>
      <c r="M75">
        <f>IF(Data!M75="Null",((WeightsAndValues!$K$14-WeightsAndValues!$P$14)/(WeightsAndValues!$K$14-WeightsAndValues!$H$14))*WeightsAndValues!$E$14,((WeightsAndValues!$K$14-Data!M75))/(WeightsAndValues!$K$14-WeightsAndValues!$H$14)*WeightsAndValues!$E$14)</f>
        <v>9.3625914315569492E-2</v>
      </c>
      <c r="N75">
        <f>IF(Data!N75="Null",((WeightsAndValues!$P$15-WeightsAndValues!$H$15)/(WeightsAndValues!$K$15-WeightsAndValues!$H$15))*WeightsAndValues!$E$15,((Data!N75-WeightsAndValues!$H$15)/(WeightsAndValues!$K$15-WeightsAndValues!$H$15))*WeightsAndValues!$E$15)</f>
        <v>0.12386511658418994</v>
      </c>
      <c r="O75">
        <f>IF(Data!F75=TRUE,WeightsAndValues!$I$5,WeightsAndValues!$H$5*WeightsAndValues!$E$5)</f>
        <v>0.21739130434782614</v>
      </c>
      <c r="P75">
        <f>IF(Data!I75=TRUE,WeightsAndValues!$I$6,WeightsAndValues!$H$6*WeightsAndValues!$E$6)</f>
        <v>0.21739130434782614</v>
      </c>
      <c r="Q75">
        <f t="shared" si="12"/>
        <v>0.83658158081064582</v>
      </c>
      <c r="R75">
        <f t="shared" si="13"/>
        <v>0.70901905587974956</v>
      </c>
      <c r="S75">
        <f t="shared" si="14"/>
        <v>1.5456006366903954</v>
      </c>
      <c r="T75">
        <f t="shared" si="15"/>
        <v>0</v>
      </c>
      <c r="U75" t="str" cm="1">
        <f t="array" ref="U75">_xlfn.IFS(Q75&lt;Thresholds!$D$3,"Low",Q75&lt;Thresholds!$E$3,"medium",Q75&gt;=Thresholds!$E$3,"High")</f>
        <v>High</v>
      </c>
      <c r="V75" t="str" cm="1">
        <f t="array" ref="V75">_xlfn.IFS(R75&lt;Thresholds!$D$4,"Low",R75&lt;Thresholds!$E$4,"medium",R75&gt;=Thresholds!$E$4,"High")</f>
        <v>High</v>
      </c>
      <c r="W75" t="str">
        <f t="shared" si="16"/>
        <v>High</v>
      </c>
      <c r="X75" t="str">
        <f t="shared" si="17"/>
        <v>High</v>
      </c>
      <c r="Y75" t="str">
        <f t="shared" si="18"/>
        <v>High</v>
      </c>
      <c r="Z75">
        <f t="shared" si="19"/>
        <v>0</v>
      </c>
    </row>
    <row r="76" spans="1:26" x14ac:dyDescent="0.35">
      <c r="A76" t="s">
        <v>489</v>
      </c>
      <c r="B76" t="s">
        <v>491</v>
      </c>
      <c r="C76" t="s">
        <v>492</v>
      </c>
      <c r="D76">
        <f>IF(Data!D76="Null",((WeightsAndValues!$P$17-WeightsAndValues!$H$17)/(WeightsAndValues!$K$17-WeightsAndValues!$H$17))*WeightsAndValues!$E$17,((Data!D76-WeightsAndValues!$H$17)/(WeightsAndValues!$K$17-WeightsAndValues!$H$17))*WeightsAndValues!$E$17)</f>
        <v>8.1209868198715784E-2</v>
      </c>
      <c r="E76">
        <f>IF(Data!E76="Null",((WeightsAndValues!$K$13-WeightsAndValues!$P$13)/(WeightsAndValues!$K$13-WeightsAndValues!$H$13))*WeightsAndValues!$E$13,((WeightsAndValues!$K$13-Data!E76))/(WeightsAndValues!$K$13-WeightsAndValues!$H$13)*WeightsAndValues!$E$13)</f>
        <v>0.14053579270970579</v>
      </c>
      <c r="F76">
        <f>IF(Data!F76=TRUE,WeightsAndValues!$I$3,WeightsAndValues!$H$3*WeightsAndValues!$E$3)</f>
        <v>0.18181818181818182</v>
      </c>
      <c r="G76">
        <f>IF(Data!G76="Null",((WeightsAndValues!$P$16-WeightsAndValues!$H$16)/(WeightsAndValues!$K$16-WeightsAndValues!$H$16))*WeightsAndValues!$E$16,((Data!G76-WeightsAndValues!$H$16)/(WeightsAndValues!$K$16-WeightsAndValues!$H$16))*WeightsAndValues!$E$16)</f>
        <v>3.2262482689351869E-2</v>
      </c>
      <c r="H76" t="b">
        <f>Data!H76</f>
        <v>0</v>
      </c>
      <c r="I76">
        <f>IF(Data!I76=TRUE,WeightsAndValues!$I$4,WeightsAndValues!$H$4*WeightsAndValues!$E$4)</f>
        <v>0.18181818181818182</v>
      </c>
      <c r="J76" t="b">
        <f>Data!J76</f>
        <v>0</v>
      </c>
      <c r="K76">
        <f>IF(Data!K76="Null",((WeightsAndValues!$P$11-WeightsAndValues!$H$11)/(WeightsAndValues!$K$11-WeightsAndValues!$H$11))*WeightsAndValues!$E$11,((Data!K76-WeightsAndValues!$H$11)/(WeightsAndValues!$K$11-WeightsAndValues!$H$11))*WeightsAndValues!$E$11)</f>
        <v>0.1165252525252525</v>
      </c>
      <c r="L76">
        <f>IF(Data!L76="Null",((WeightsAndValues!$K$12-WeightsAndValues!$P$12)/(WeightsAndValues!$K$12-WeightsAndValues!$H$12))*WeightsAndValues!$E$12,((WeightsAndValues!$K$12-Data!L76))/(WeightsAndValues!$K$12-WeightsAndValues!$H$12)*WeightsAndValues!$E$12)</f>
        <v>0.12197928653624857</v>
      </c>
      <c r="M76">
        <f>IF(Data!M76="Null",((WeightsAndValues!$K$14-WeightsAndValues!$P$14)/(WeightsAndValues!$K$14-WeightsAndValues!$H$14))*WeightsAndValues!$E$14,((WeightsAndValues!$K$14-Data!M76))/(WeightsAndValues!$K$14-WeightsAndValues!$H$14)*WeightsAndValues!$E$14)</f>
        <v>0.13207941483803551</v>
      </c>
      <c r="N76">
        <f>IF(Data!N76="Null",((WeightsAndValues!$P$15-WeightsAndValues!$H$15)/(WeightsAndValues!$K$15-WeightsAndValues!$H$15))*WeightsAndValues!$E$15,((Data!N76-WeightsAndValues!$H$15)/(WeightsAndValues!$K$15-WeightsAndValues!$H$15))*WeightsAndValues!$E$15)</f>
        <v>0.15137708167355257</v>
      </c>
      <c r="O76">
        <f>IF(Data!F76=TRUE,WeightsAndValues!$I$5,WeightsAndValues!$H$5*WeightsAndValues!$E$5)</f>
        <v>0.21739130434782614</v>
      </c>
      <c r="P76">
        <f>IF(Data!I76=TRUE,WeightsAndValues!$I$6,WeightsAndValues!$H$6*WeightsAndValues!$E$6)</f>
        <v>0.21739130434782614</v>
      </c>
      <c r="Q76">
        <f t="shared" si="12"/>
        <v>0.81543018573461601</v>
      </c>
      <c r="R76">
        <f t="shared" si="13"/>
        <v>0.75895796576826258</v>
      </c>
      <c r="S76">
        <f t="shared" si="14"/>
        <v>1.5743881515028786</v>
      </c>
      <c r="T76">
        <f t="shared" si="15"/>
        <v>0</v>
      </c>
      <c r="U76" t="str" cm="1">
        <f t="array" ref="U76">_xlfn.IFS(Q76&lt;Thresholds!$D$3,"Low",Q76&lt;Thresholds!$E$3,"medium",Q76&gt;=Thresholds!$E$3,"High")</f>
        <v>High</v>
      </c>
      <c r="V76" t="str" cm="1">
        <f t="array" ref="V76">_xlfn.IFS(R76&lt;Thresholds!$D$4,"Low",R76&lt;Thresholds!$E$4,"medium",R76&gt;=Thresholds!$E$4,"High")</f>
        <v>High</v>
      </c>
      <c r="W76" t="str">
        <f t="shared" si="16"/>
        <v>High</v>
      </c>
      <c r="X76" t="str">
        <f t="shared" si="17"/>
        <v>High</v>
      </c>
      <c r="Y76" t="str">
        <f t="shared" si="18"/>
        <v>High</v>
      </c>
      <c r="Z76">
        <f t="shared" si="19"/>
        <v>0</v>
      </c>
    </row>
    <row r="77" spans="1:26" x14ac:dyDescent="0.35">
      <c r="A77" t="s">
        <v>495</v>
      </c>
      <c r="B77" t="s">
        <v>497</v>
      </c>
      <c r="C77" t="s">
        <v>498</v>
      </c>
      <c r="D77">
        <f>IF(Data!D77="Null",((WeightsAndValues!$P$17-WeightsAndValues!$H$17)/(WeightsAndValues!$K$17-WeightsAndValues!$H$17))*WeightsAndValues!$E$17,((Data!D77-WeightsAndValues!$H$17)/(WeightsAndValues!$K$17-WeightsAndValues!$H$17))*WeightsAndValues!$E$17)</f>
        <v>9.8090571138898297E-2</v>
      </c>
      <c r="E77">
        <f>IF(Data!E77="Null",((WeightsAndValues!$K$13-WeightsAndValues!$P$13)/(WeightsAndValues!$K$13-WeightsAndValues!$H$13))*WeightsAndValues!$E$13,((WeightsAndValues!$K$13-Data!E77))/(WeightsAndValues!$K$13-WeightsAndValues!$H$13)*WeightsAndValues!$E$13)</f>
        <v>0.1264822134387352</v>
      </c>
      <c r="F77">
        <f>IF(Data!F77=TRUE,WeightsAndValues!$I$3,WeightsAndValues!$H$3*WeightsAndValues!$E$3)</f>
        <v>0.18181818181818182</v>
      </c>
      <c r="G77">
        <f>IF(Data!G77="Null",((WeightsAndValues!$P$16-WeightsAndValues!$H$16)/(WeightsAndValues!$K$16-WeightsAndValues!$H$16))*WeightsAndValues!$E$16,((Data!G77-WeightsAndValues!$H$16)/(WeightsAndValues!$K$16-WeightsAndValues!$H$16))*WeightsAndValues!$E$16)</f>
        <v>6.0574586700349528E-2</v>
      </c>
      <c r="H77" t="b">
        <f>Data!H77</f>
        <v>0</v>
      </c>
      <c r="I77">
        <f>IF(Data!I77=TRUE,WeightsAndValues!$I$4,WeightsAndValues!$H$4*WeightsAndValues!$E$4)</f>
        <v>0.18181818181818182</v>
      </c>
      <c r="J77" t="b">
        <f>Data!J77</f>
        <v>0</v>
      </c>
      <c r="K77">
        <f>IF(Data!K77="Null",((WeightsAndValues!$P$11-WeightsAndValues!$H$11)/(WeightsAndValues!$K$11-WeightsAndValues!$H$11))*WeightsAndValues!$E$11,((Data!K77-WeightsAndValues!$H$11)/(WeightsAndValues!$K$11-WeightsAndValues!$H$11))*WeightsAndValues!$E$11)</f>
        <v>0.1165252525252525</v>
      </c>
      <c r="L77">
        <f>IF(Data!L77="Null",((WeightsAndValues!$K$12-WeightsAndValues!$P$12)/(WeightsAndValues!$K$12-WeightsAndValues!$H$12))*WeightsAndValues!$E$12,((WeightsAndValues!$K$12-Data!L77))/(WeightsAndValues!$K$12-WeightsAndValues!$H$12)*WeightsAndValues!$E$12)</f>
        <v>0.14269275028768699</v>
      </c>
      <c r="M77">
        <f>IF(Data!M77="Null",((WeightsAndValues!$K$14-WeightsAndValues!$P$14)/(WeightsAndValues!$K$14-WeightsAndValues!$H$14))*WeightsAndValues!$E$14,((WeightsAndValues!$K$14-Data!M77))/(WeightsAndValues!$K$14-WeightsAndValues!$H$14)*WeightsAndValues!$E$14)</f>
        <v>9.3625914315569492E-2</v>
      </c>
      <c r="N77">
        <f>IF(Data!N77="Null",((WeightsAndValues!$P$15-WeightsAndValues!$H$15)/(WeightsAndValues!$K$15-WeightsAndValues!$H$15))*WeightsAndValues!$E$15,((Data!N77-WeightsAndValues!$H$15)/(WeightsAndValues!$K$15-WeightsAndValues!$H$15))*WeightsAndValues!$E$15)</f>
        <v>0.12782615467771838</v>
      </c>
      <c r="O77">
        <f>IF(Data!F77=TRUE,WeightsAndValues!$I$5,WeightsAndValues!$H$5*WeightsAndValues!$E$5)</f>
        <v>0.21739130434782614</v>
      </c>
      <c r="P77">
        <f>IF(Data!I77=TRUE,WeightsAndValues!$I$6,WeightsAndValues!$H$6*WeightsAndValues!$E$6)</f>
        <v>0.21739130434782614</v>
      </c>
      <c r="Q77">
        <f t="shared" si="12"/>
        <v>0.81457085190377088</v>
      </c>
      <c r="R77">
        <f t="shared" si="13"/>
        <v>0.74966556351245539</v>
      </c>
      <c r="S77">
        <f t="shared" si="14"/>
        <v>1.5642364154162263</v>
      </c>
      <c r="T77">
        <f t="shared" si="15"/>
        <v>0</v>
      </c>
      <c r="U77" t="str" cm="1">
        <f t="array" ref="U77">_xlfn.IFS(Q77&lt;Thresholds!$D$3,"Low",Q77&lt;Thresholds!$E$3,"medium",Q77&gt;=Thresholds!$E$3,"High")</f>
        <v>High</v>
      </c>
      <c r="V77" t="str" cm="1">
        <f t="array" ref="V77">_xlfn.IFS(R77&lt;Thresholds!$D$4,"Low",R77&lt;Thresholds!$E$4,"medium",R77&gt;=Thresholds!$E$4,"High")</f>
        <v>High</v>
      </c>
      <c r="W77" t="str">
        <f t="shared" si="16"/>
        <v>High</v>
      </c>
      <c r="X77" t="str">
        <f t="shared" si="17"/>
        <v>High</v>
      </c>
      <c r="Y77" t="str">
        <f t="shared" si="18"/>
        <v>High</v>
      </c>
      <c r="Z77">
        <f t="shared" si="19"/>
        <v>0</v>
      </c>
    </row>
    <row r="78" spans="1:26" x14ac:dyDescent="0.35">
      <c r="A78" t="s">
        <v>501</v>
      </c>
      <c r="B78" t="s">
        <v>503</v>
      </c>
      <c r="C78" t="s">
        <v>504</v>
      </c>
      <c r="D78">
        <f>IF(Data!D78="Null",((WeightsAndValues!$P$17-WeightsAndValues!$H$17)/(WeightsAndValues!$K$17-WeightsAndValues!$H$17))*WeightsAndValues!$E$17,((Data!D78-WeightsAndValues!$H$17)/(WeightsAndValues!$K$17-WeightsAndValues!$H$17))*WeightsAndValues!$E$17)</f>
        <v>9.8090571138898297E-2</v>
      </c>
      <c r="E78">
        <f>IF(Data!E78="Null",((WeightsAndValues!$K$13-WeightsAndValues!$P$13)/(WeightsAndValues!$K$13-WeightsAndValues!$H$13))*WeightsAndValues!$E$13,((WeightsAndValues!$K$13-Data!E78))/(WeightsAndValues!$K$13-WeightsAndValues!$H$13)*WeightsAndValues!$E$13)</f>
        <v>0.1264822134387352</v>
      </c>
      <c r="F78">
        <f>IF(Data!F78=TRUE,WeightsAndValues!$I$3,WeightsAndValues!$H$3*WeightsAndValues!$E$3)</f>
        <v>0.18181818181818182</v>
      </c>
      <c r="G78">
        <f>IF(Data!G78="Null",((WeightsAndValues!$P$16-WeightsAndValues!$H$16)/(WeightsAndValues!$K$16-WeightsAndValues!$H$16))*WeightsAndValues!$E$16,((Data!G78-WeightsAndValues!$H$16)/(WeightsAndValues!$K$16-WeightsAndValues!$H$16))*WeightsAndValues!$E$16)</f>
        <v>6.0574586700349528E-2</v>
      </c>
      <c r="H78" t="b">
        <f>Data!H78</f>
        <v>0</v>
      </c>
      <c r="I78">
        <f>IF(Data!I78=TRUE,WeightsAndValues!$I$4,WeightsAndValues!$H$4*WeightsAndValues!$E$4)</f>
        <v>0.18181818181818182</v>
      </c>
      <c r="J78" t="b">
        <f>Data!J78</f>
        <v>0</v>
      </c>
      <c r="K78">
        <f>IF(Data!K78="Null",((WeightsAndValues!$P$11-WeightsAndValues!$H$11)/(WeightsAndValues!$K$11-WeightsAndValues!$H$11))*WeightsAndValues!$E$11,((Data!K78-WeightsAndValues!$H$11)/(WeightsAndValues!$K$11-WeightsAndValues!$H$11))*WeightsAndValues!$E$11)</f>
        <v>0.1165252525252525</v>
      </c>
      <c r="L78">
        <f>IF(Data!L78="Null",((WeightsAndValues!$K$12-WeightsAndValues!$P$12)/(WeightsAndValues!$K$12-WeightsAndValues!$H$12))*WeightsAndValues!$E$12,((WeightsAndValues!$K$12-Data!L78))/(WeightsAndValues!$K$12-WeightsAndValues!$H$12)*WeightsAndValues!$E$12)</f>
        <v>0.14269275028768699</v>
      </c>
      <c r="M78">
        <f>IF(Data!M78="Null",((WeightsAndValues!$K$14-WeightsAndValues!$P$14)/(WeightsAndValues!$K$14-WeightsAndValues!$H$14))*WeightsAndValues!$E$14,((WeightsAndValues!$K$14-Data!M78))/(WeightsAndValues!$K$14-WeightsAndValues!$H$14)*WeightsAndValues!$E$14)</f>
        <v>9.3625914315569492E-2</v>
      </c>
      <c r="N78">
        <f>IF(Data!N78="Null",((WeightsAndValues!$P$15-WeightsAndValues!$H$15)/(WeightsAndValues!$K$15-WeightsAndValues!$H$15))*WeightsAndValues!$E$15,((Data!N78-WeightsAndValues!$H$15)/(WeightsAndValues!$K$15-WeightsAndValues!$H$15))*WeightsAndValues!$E$15)</f>
        <v>0.12782615467771838</v>
      </c>
      <c r="O78">
        <f>IF(Data!F78=TRUE,WeightsAndValues!$I$5,WeightsAndValues!$H$5*WeightsAndValues!$E$5)</f>
        <v>0.21739130434782614</v>
      </c>
      <c r="P78">
        <f>IF(Data!I78=TRUE,WeightsAndValues!$I$6,WeightsAndValues!$H$6*WeightsAndValues!$E$6)</f>
        <v>0.21739130434782614</v>
      </c>
      <c r="Q78">
        <f t="shared" si="12"/>
        <v>0.81457085190377088</v>
      </c>
      <c r="R78">
        <f t="shared" si="13"/>
        <v>0.74966556351245539</v>
      </c>
      <c r="S78">
        <f t="shared" si="14"/>
        <v>1.5642364154162263</v>
      </c>
      <c r="T78">
        <f t="shared" si="15"/>
        <v>0</v>
      </c>
      <c r="U78" t="str" cm="1">
        <f t="array" ref="U78">_xlfn.IFS(Q78&lt;Thresholds!$D$3,"Low",Q78&lt;Thresholds!$E$3,"medium",Q78&gt;=Thresholds!$E$3,"High")</f>
        <v>High</v>
      </c>
      <c r="V78" t="str" cm="1">
        <f t="array" ref="V78">_xlfn.IFS(R78&lt;Thresholds!$D$4,"Low",R78&lt;Thresholds!$E$4,"medium",R78&gt;=Thresholds!$E$4,"High")</f>
        <v>High</v>
      </c>
      <c r="W78" t="str">
        <f t="shared" si="16"/>
        <v>High</v>
      </c>
      <c r="X78" t="str">
        <f t="shared" si="17"/>
        <v>High</v>
      </c>
      <c r="Y78" t="s">
        <v>1582</v>
      </c>
      <c r="Z78">
        <f t="shared" si="19"/>
        <v>1</v>
      </c>
    </row>
    <row r="79" spans="1:26" x14ac:dyDescent="0.35">
      <c r="A79" t="s">
        <v>507</v>
      </c>
      <c r="B79" t="s">
        <v>509</v>
      </c>
      <c r="C79" t="s">
        <v>510</v>
      </c>
      <c r="D79">
        <f>IF(Data!D79="Null",((WeightsAndValues!$P$17-WeightsAndValues!$H$17)/(WeightsAndValues!$K$17-WeightsAndValues!$H$17))*WeightsAndValues!$E$17,((Data!D79-WeightsAndValues!$H$17)/(WeightsAndValues!$K$17-WeightsAndValues!$H$17))*WeightsAndValues!$E$17)</f>
        <v>5.5660696181142284E-2</v>
      </c>
      <c r="E79">
        <f>IF(Data!E79="Null",((WeightsAndValues!$K$13-WeightsAndValues!$P$13)/(WeightsAndValues!$K$13-WeightsAndValues!$H$13))*WeightsAndValues!$E$13,((WeightsAndValues!$K$13-Data!E79))/(WeightsAndValues!$K$13-WeightsAndValues!$H$13)*WeightsAndValues!$E$13)</f>
        <v>5.9727711901624951E-2</v>
      </c>
      <c r="F79">
        <f>IF(Data!F79=TRUE,WeightsAndValues!$I$3,WeightsAndValues!$H$3*WeightsAndValues!$E$3)</f>
        <v>0.18181818181818182</v>
      </c>
      <c r="G79">
        <f>IF(Data!G79="Null",((WeightsAndValues!$P$16-WeightsAndValues!$H$16)/(WeightsAndValues!$K$16-WeightsAndValues!$H$16))*WeightsAndValues!$E$16,((Data!G79-WeightsAndValues!$H$16)/(WeightsAndValues!$K$16-WeightsAndValues!$H$16))*WeightsAndValues!$E$16)</f>
        <v>6.0574586700349528E-2</v>
      </c>
      <c r="H79" t="b">
        <f>Data!H79</f>
        <v>0</v>
      </c>
      <c r="I79">
        <f>IF(Data!I79=TRUE,WeightsAndValues!$I$4,WeightsAndValues!$H$4*WeightsAndValues!$E$4)</f>
        <v>0.18181818181818182</v>
      </c>
      <c r="J79" t="b">
        <f>Data!J79</f>
        <v>0</v>
      </c>
      <c r="K79">
        <f>IF(Data!K79="Null",((WeightsAndValues!$P$11-WeightsAndValues!$H$11)/(WeightsAndValues!$K$11-WeightsAndValues!$H$11))*WeightsAndValues!$E$11,((Data!K79-WeightsAndValues!$H$11)/(WeightsAndValues!$K$11-WeightsAndValues!$H$11))*WeightsAndValues!$E$11)</f>
        <v>0.11127272727272726</v>
      </c>
      <c r="L79">
        <f>IF(Data!L79="Null",((WeightsAndValues!$K$12-WeightsAndValues!$P$12)/(WeightsAndValues!$K$12-WeightsAndValues!$H$12))*WeightsAndValues!$E$12,((WeightsAndValues!$K$12-Data!L79))/(WeightsAndValues!$K$12-WeightsAndValues!$H$12)*WeightsAndValues!$E$12)</f>
        <v>8.7456846950517836E-2</v>
      </c>
      <c r="M79">
        <f>IF(Data!M79="Null",((WeightsAndValues!$K$14-WeightsAndValues!$P$14)/(WeightsAndValues!$K$14-WeightsAndValues!$H$14))*WeightsAndValues!$E$14,((WeightsAndValues!$K$14-Data!M79))/(WeightsAndValues!$K$14-WeightsAndValues!$H$14)*WeightsAndValues!$E$14)</f>
        <v>8.359456635318703E-2</v>
      </c>
      <c r="N79">
        <f>IF(Data!N79="Null",((WeightsAndValues!$P$15-WeightsAndValues!$H$15)/(WeightsAndValues!$K$15-WeightsAndValues!$H$15))*WeightsAndValues!$E$15,((Data!N79-WeightsAndValues!$H$15)/(WeightsAndValues!$K$15-WeightsAndValues!$H$15))*WeightsAndValues!$E$15)</f>
        <v>0.12782615467771838</v>
      </c>
      <c r="O79">
        <f>IF(Data!F79=TRUE,WeightsAndValues!$I$5,WeightsAndValues!$H$5*WeightsAndValues!$E$5)</f>
        <v>0.21739130434782614</v>
      </c>
      <c r="P79">
        <f>IF(Data!I79=TRUE,WeightsAndValues!$I$6,WeightsAndValues!$H$6*WeightsAndValues!$E$6)</f>
        <v>0.21739130434782614</v>
      </c>
      <c r="Q79">
        <f t="shared" si="12"/>
        <v>0.70162120039393805</v>
      </c>
      <c r="R79">
        <f t="shared" si="13"/>
        <v>0.68291106197534512</v>
      </c>
      <c r="S79">
        <f t="shared" si="14"/>
        <v>1.3845322623692833</v>
      </c>
      <c r="T79">
        <f t="shared" si="15"/>
        <v>0</v>
      </c>
      <c r="U79" t="str" cm="1">
        <f t="array" ref="U79">_xlfn.IFS(Q79&lt;Thresholds!$D$3,"Low",Q79&lt;Thresholds!$E$3,"medium",Q79&gt;=Thresholds!$E$3,"High")</f>
        <v>High</v>
      </c>
      <c r="V79" t="str" cm="1">
        <f t="array" ref="V79">_xlfn.IFS(R79&lt;Thresholds!$D$4,"Low",R79&lt;Thresholds!$E$4,"medium",R79&gt;=Thresholds!$E$4,"High")</f>
        <v>High</v>
      </c>
      <c r="W79" t="str">
        <f t="shared" si="16"/>
        <v>High</v>
      </c>
      <c r="X79" t="str">
        <f t="shared" si="17"/>
        <v>High</v>
      </c>
      <c r="Y79" t="str">
        <f t="shared" ref="Y79:Y91" si="20">X79</f>
        <v>High</v>
      </c>
      <c r="Z79">
        <f t="shared" si="19"/>
        <v>0</v>
      </c>
    </row>
    <row r="80" spans="1:26" x14ac:dyDescent="0.35">
      <c r="A80" t="s">
        <v>38</v>
      </c>
      <c r="B80" t="s">
        <v>514</v>
      </c>
      <c r="C80" t="s">
        <v>515</v>
      </c>
      <c r="D80">
        <f>IF(Data!D80="Null",((WeightsAndValues!$P$17-WeightsAndValues!$H$17)/(WeightsAndValues!$K$17-WeightsAndValues!$H$17))*WeightsAndValues!$E$17,((Data!D80-WeightsAndValues!$H$17)/(WeightsAndValues!$K$17-WeightsAndValues!$H$17))*WeightsAndValues!$E$17)</f>
        <v>2.737411287597157E-3</v>
      </c>
      <c r="E80">
        <f>IF(Data!E80="Null",((WeightsAndValues!$K$13-WeightsAndValues!$P$13)/(WeightsAndValues!$K$13-WeightsAndValues!$H$13))*WeightsAndValues!$E$13,((WeightsAndValues!$K$13-Data!E80))/(WeightsAndValues!$K$13-WeightsAndValues!$H$13)*WeightsAndValues!$E$13)</f>
        <v>0</v>
      </c>
      <c r="F80">
        <f>IF(Data!F80=TRUE,WeightsAndValues!$I$3,WeightsAndValues!$H$3*WeightsAndValues!$E$3)</f>
        <v>0</v>
      </c>
      <c r="G80">
        <f>IF(Data!G80="Null",((WeightsAndValues!$P$16-WeightsAndValues!$H$16)/(WeightsAndValues!$K$16-WeightsAndValues!$H$16))*WeightsAndValues!$E$16,((Data!G80-WeightsAndValues!$H$16)/(WeightsAndValues!$K$16-WeightsAndValues!$H$16))*WeightsAndValues!$E$16)</f>
        <v>0</v>
      </c>
      <c r="H80" t="b">
        <f>Data!H80</f>
        <v>0</v>
      </c>
      <c r="I80">
        <f>IF(Data!I80=TRUE,WeightsAndValues!$I$4,WeightsAndValues!$H$4*WeightsAndValues!$E$4)</f>
        <v>0</v>
      </c>
      <c r="J80" t="b">
        <f>Data!J80</f>
        <v>0</v>
      </c>
      <c r="K80">
        <f>IF(Data!K80="Null",((WeightsAndValues!$P$11-WeightsAndValues!$H$11)/(WeightsAndValues!$K$11-WeightsAndValues!$H$11))*WeightsAndValues!$E$11,((Data!K80-WeightsAndValues!$H$11)/(WeightsAndValues!$K$11-WeightsAndValues!$H$11))*WeightsAndValues!$E$11)</f>
        <v>5.1474747474747479E-2</v>
      </c>
      <c r="L80">
        <f>IF(Data!L80="Null",((WeightsAndValues!$K$12-WeightsAndValues!$P$12)/(WeightsAndValues!$K$12-WeightsAndValues!$H$12))*WeightsAndValues!$E$12,((WeightsAndValues!$K$12-Data!L80))/(WeightsAndValues!$K$12-WeightsAndValues!$H$12)*WeightsAndValues!$E$12)</f>
        <v>6.9044879171461506E-3</v>
      </c>
      <c r="M80">
        <f>IF(Data!M80="Null",((WeightsAndValues!$K$14-WeightsAndValues!$P$14)/(WeightsAndValues!$K$14-WeightsAndValues!$H$14))*WeightsAndValues!$E$14,((WeightsAndValues!$K$14-Data!M80))/(WeightsAndValues!$K$14-WeightsAndValues!$H$14)*WeightsAndValues!$E$14)</f>
        <v>9.3625914315569492E-2</v>
      </c>
      <c r="N80">
        <f>IF(Data!N80="Null",((WeightsAndValues!$P$15-WeightsAndValues!$H$15)/(WeightsAndValues!$K$15-WeightsAndValues!$H$15))*WeightsAndValues!$E$15,((Data!N80-WeightsAndValues!$H$15)/(WeightsAndValues!$K$15-WeightsAndValues!$H$15))*WeightsAndValues!$E$15)</f>
        <v>9.3779080237416435E-2</v>
      </c>
      <c r="O80">
        <f>IF(Data!F80=TRUE,WeightsAndValues!$I$5,WeightsAndValues!$H$5*WeightsAndValues!$E$5)</f>
        <v>0</v>
      </c>
      <c r="P80">
        <f>IF(Data!I80=TRUE,WeightsAndValues!$I$6,WeightsAndValues!$H$6*WeightsAndValues!$E$6)</f>
        <v>0</v>
      </c>
      <c r="Q80">
        <f t="shared" si="12"/>
        <v>0.15474256099506029</v>
      </c>
      <c r="R80">
        <f t="shared" si="13"/>
        <v>9.3779080237416435E-2</v>
      </c>
      <c r="S80">
        <f t="shared" si="14"/>
        <v>0.24852164123247672</v>
      </c>
      <c r="T80">
        <f t="shared" si="15"/>
        <v>0</v>
      </c>
      <c r="U80" t="str" cm="1">
        <f t="array" ref="U80">_xlfn.IFS(Q80&lt;Thresholds!$D$3,"Low",Q80&lt;Thresholds!$E$3,"medium",Q80&gt;=Thresholds!$E$3,"High")</f>
        <v>Low</v>
      </c>
      <c r="V80" t="str" cm="1">
        <f t="array" ref="V80">_xlfn.IFS(R80&lt;Thresholds!$D$4,"Low",R80&lt;Thresholds!$E$4,"medium",R80&gt;=Thresholds!$E$4,"High")</f>
        <v>Low</v>
      </c>
      <c r="W80" t="str">
        <f t="shared" si="16"/>
        <v>Low</v>
      </c>
      <c r="X80" t="str">
        <f t="shared" si="17"/>
        <v>Low</v>
      </c>
      <c r="Y80" t="str">
        <f t="shared" si="20"/>
        <v>Low</v>
      </c>
      <c r="Z80">
        <f t="shared" si="19"/>
        <v>0</v>
      </c>
    </row>
    <row r="81" spans="1:26" x14ac:dyDescent="0.35">
      <c r="A81" t="s">
        <v>518</v>
      </c>
      <c r="B81" t="s">
        <v>520</v>
      </c>
      <c r="C81" t="s">
        <v>521</v>
      </c>
      <c r="D81">
        <f>IF(Data!D81="Null",((WeightsAndValues!$P$17-WeightsAndValues!$H$17)/(WeightsAndValues!$K$17-WeightsAndValues!$H$17))*WeightsAndValues!$E$17,((Data!D81-WeightsAndValues!$H$17)/(WeightsAndValues!$K$17-WeightsAndValues!$H$17))*WeightsAndValues!$E$17)</f>
        <v>2.1595133491044274E-2</v>
      </c>
      <c r="E81">
        <f>IF(Data!E81="Null",((WeightsAndValues!$K$13-WeightsAndValues!$P$13)/(WeightsAndValues!$K$13-WeightsAndValues!$H$13))*WeightsAndValues!$E$13,((WeightsAndValues!$K$13-Data!E81))/(WeightsAndValues!$K$13-WeightsAndValues!$H$13)*WeightsAndValues!$E$13)</f>
        <v>1.9323671497584544E-2</v>
      </c>
      <c r="F81">
        <f>IF(Data!F81=TRUE,WeightsAndValues!$I$3,WeightsAndValues!$H$3*WeightsAndValues!$E$3)</f>
        <v>0</v>
      </c>
      <c r="G81">
        <f>IF(Data!G81="Null",((WeightsAndValues!$P$16-WeightsAndValues!$H$16)/(WeightsAndValues!$K$16-WeightsAndValues!$H$16))*WeightsAndValues!$E$16,((Data!G81-WeightsAndValues!$H$16)/(WeightsAndValues!$K$16-WeightsAndValues!$H$16))*WeightsAndValues!$E$16)</f>
        <v>6.7137414841756587E-2</v>
      </c>
      <c r="H81" t="b">
        <f>Data!H81</f>
        <v>0</v>
      </c>
      <c r="I81">
        <f>IF(Data!I81=TRUE,WeightsAndValues!$I$4,WeightsAndValues!$H$4*WeightsAndValues!$E$4)</f>
        <v>0</v>
      </c>
      <c r="J81" t="b">
        <f>Data!J81</f>
        <v>0</v>
      </c>
      <c r="K81">
        <f>IF(Data!K81="Null",((WeightsAndValues!$P$11-WeightsAndValues!$H$11)/(WeightsAndValues!$K$11-WeightsAndValues!$H$11))*WeightsAndValues!$E$11,((Data!K81-WeightsAndValues!$H$11)/(WeightsAndValues!$K$11-WeightsAndValues!$H$11))*WeightsAndValues!$E$11)</f>
        <v>3.8787878787878788E-2</v>
      </c>
      <c r="L81">
        <f>IF(Data!L81="Null",((WeightsAndValues!$K$12-WeightsAndValues!$P$12)/(WeightsAndValues!$K$12-WeightsAndValues!$H$12))*WeightsAndValues!$E$12,((WeightsAndValues!$K$12-Data!L81))/(WeightsAndValues!$K$12-WeightsAndValues!$H$12)*WeightsAndValues!$E$12)</f>
        <v>4.3728423475258932E-2</v>
      </c>
      <c r="M81">
        <f>IF(Data!M81="Null",((WeightsAndValues!$K$14-WeightsAndValues!$P$14)/(WeightsAndValues!$K$14-WeightsAndValues!$H$14))*WeightsAndValues!$E$14,((WeightsAndValues!$K$14-Data!M81))/(WeightsAndValues!$K$14-WeightsAndValues!$H$14)*WeightsAndValues!$E$14)</f>
        <v>2.5078369905956119E-2</v>
      </c>
      <c r="N81">
        <f>IF(Data!N81="Null",((WeightsAndValues!$P$15-WeightsAndValues!$H$15)/(WeightsAndValues!$K$15-WeightsAndValues!$H$15))*WeightsAndValues!$E$15,((Data!N81-WeightsAndValues!$H$15)/(WeightsAndValues!$K$15-WeightsAndValues!$H$15))*WeightsAndValues!$E$15)</f>
        <v>0.11489001061374722</v>
      </c>
      <c r="O81">
        <f>IF(Data!F81=TRUE,WeightsAndValues!$I$5,WeightsAndValues!$H$5*WeightsAndValues!$E$5)</f>
        <v>0</v>
      </c>
      <c r="P81">
        <f>IF(Data!I81=TRUE,WeightsAndValues!$I$6,WeightsAndValues!$H$6*WeightsAndValues!$E$6)</f>
        <v>0</v>
      </c>
      <c r="Q81">
        <f t="shared" si="12"/>
        <v>0.1291898056601381</v>
      </c>
      <c r="R81">
        <f t="shared" si="13"/>
        <v>0.20135109695308834</v>
      </c>
      <c r="S81">
        <f t="shared" si="14"/>
        <v>0.33054090261322644</v>
      </c>
      <c r="T81">
        <f t="shared" si="15"/>
        <v>0</v>
      </c>
      <c r="U81" t="str" cm="1">
        <f t="array" ref="U81">_xlfn.IFS(Q81&lt;Thresholds!$D$3,"Low",Q81&lt;Thresholds!$E$3,"medium",Q81&gt;=Thresholds!$E$3,"High")</f>
        <v>Low</v>
      </c>
      <c r="V81" t="str" cm="1">
        <f t="array" ref="V81">_xlfn.IFS(R81&lt;Thresholds!$D$4,"Low",R81&lt;Thresholds!$E$4,"medium",R81&gt;=Thresholds!$E$4,"High")</f>
        <v>Low</v>
      </c>
      <c r="W81" t="str">
        <f t="shared" si="16"/>
        <v>Low</v>
      </c>
      <c r="X81" t="str">
        <f t="shared" si="17"/>
        <v>Low</v>
      </c>
      <c r="Y81" t="str">
        <f t="shared" si="20"/>
        <v>Low</v>
      </c>
      <c r="Z81">
        <f t="shared" si="19"/>
        <v>0</v>
      </c>
    </row>
    <row r="82" spans="1:26" x14ac:dyDescent="0.35">
      <c r="A82" t="s">
        <v>524</v>
      </c>
      <c r="B82" t="s">
        <v>526</v>
      </c>
      <c r="C82" t="s">
        <v>527</v>
      </c>
      <c r="D82">
        <f>IF(Data!D82="Null",((WeightsAndValues!$P$17-WeightsAndValues!$H$17)/(WeightsAndValues!$K$17-WeightsAndValues!$H$17))*WeightsAndValues!$E$17,((Data!D82-WeightsAndValues!$H$17)/(WeightsAndValues!$K$17-WeightsAndValues!$H$17))*WeightsAndValues!$E$17)</f>
        <v>9.8090571138898297E-2</v>
      </c>
      <c r="E82">
        <f>IF(Data!E82="Null",((WeightsAndValues!$K$13-WeightsAndValues!$P$13)/(WeightsAndValues!$K$13-WeightsAndValues!$H$13))*WeightsAndValues!$E$13,((WeightsAndValues!$K$13-Data!E82))/(WeightsAndValues!$K$13-WeightsAndValues!$H$13)*WeightsAndValues!$E$13)</f>
        <v>0.1264822134387352</v>
      </c>
      <c r="F82">
        <f>IF(Data!F82=TRUE,WeightsAndValues!$I$3,WeightsAndValues!$H$3*WeightsAndValues!$E$3)</f>
        <v>0.18181818181818182</v>
      </c>
      <c r="G82">
        <f>IF(Data!G82="Null",((WeightsAndValues!$P$16-WeightsAndValues!$H$16)/(WeightsAndValues!$K$16-WeightsAndValues!$H$16))*WeightsAndValues!$E$16,((Data!G82-WeightsAndValues!$H$16)/(WeightsAndValues!$K$16-WeightsAndValues!$H$16))*WeightsAndValues!$E$16)</f>
        <v>6.0574586700349528E-2</v>
      </c>
      <c r="H82" t="b">
        <f>Data!H82</f>
        <v>0</v>
      </c>
      <c r="I82">
        <f>IF(Data!I82=TRUE,WeightsAndValues!$I$4,WeightsAndValues!$H$4*WeightsAndValues!$E$4)</f>
        <v>0.18181818181818182</v>
      </c>
      <c r="J82" t="b">
        <f>Data!J82</f>
        <v>0</v>
      </c>
      <c r="K82">
        <f>IF(Data!K82="Null",((WeightsAndValues!$P$11-WeightsAndValues!$H$11)/(WeightsAndValues!$K$11-WeightsAndValues!$H$11))*WeightsAndValues!$E$11,((Data!K82-WeightsAndValues!$H$11)/(WeightsAndValues!$K$11-WeightsAndValues!$H$11))*WeightsAndValues!$E$11)</f>
        <v>0.1165252525252525</v>
      </c>
      <c r="L82">
        <f>IF(Data!L82="Null",((WeightsAndValues!$K$12-WeightsAndValues!$P$12)/(WeightsAndValues!$K$12-WeightsAndValues!$H$12))*WeightsAndValues!$E$12,((WeightsAndValues!$K$12-Data!L82))/(WeightsAndValues!$K$12-WeightsAndValues!$H$12)*WeightsAndValues!$E$12)</f>
        <v>0.14269275028768699</v>
      </c>
      <c r="M82">
        <f>IF(Data!M82="Null",((WeightsAndValues!$K$14-WeightsAndValues!$P$14)/(WeightsAndValues!$K$14-WeightsAndValues!$H$14))*WeightsAndValues!$E$14,((WeightsAndValues!$K$14-Data!M82))/(WeightsAndValues!$K$14-WeightsAndValues!$H$14)*WeightsAndValues!$E$14)</f>
        <v>9.3625914315569492E-2</v>
      </c>
      <c r="N82">
        <f>IF(Data!N82="Null",((WeightsAndValues!$P$15-WeightsAndValues!$H$15)/(WeightsAndValues!$K$15-WeightsAndValues!$H$15))*WeightsAndValues!$E$15,((Data!N82-WeightsAndValues!$H$15)/(WeightsAndValues!$K$15-WeightsAndValues!$H$15))*WeightsAndValues!$E$15)</f>
        <v>0.12782615467771838</v>
      </c>
      <c r="O82">
        <f>IF(Data!F82=TRUE,WeightsAndValues!$I$5,WeightsAndValues!$H$5*WeightsAndValues!$E$5)</f>
        <v>0.21739130434782614</v>
      </c>
      <c r="P82">
        <f>IF(Data!I82=TRUE,WeightsAndValues!$I$6,WeightsAndValues!$H$6*WeightsAndValues!$E$6)</f>
        <v>0.21739130434782614</v>
      </c>
      <c r="Q82">
        <f t="shared" si="12"/>
        <v>0.81457085190377088</v>
      </c>
      <c r="R82">
        <f t="shared" si="13"/>
        <v>0.74966556351245539</v>
      </c>
      <c r="S82">
        <f t="shared" si="14"/>
        <v>1.5642364154162263</v>
      </c>
      <c r="T82">
        <f t="shared" si="15"/>
        <v>0</v>
      </c>
      <c r="U82" t="str" cm="1">
        <f t="array" ref="U82">_xlfn.IFS(Q82&lt;Thresholds!$D$3,"Low",Q82&lt;Thresholds!$E$3,"medium",Q82&gt;=Thresholds!$E$3,"High")</f>
        <v>High</v>
      </c>
      <c r="V82" t="str" cm="1">
        <f t="array" ref="V82">_xlfn.IFS(R82&lt;Thresholds!$D$4,"Low",R82&lt;Thresholds!$E$4,"medium",R82&gt;=Thresholds!$E$4,"High")</f>
        <v>High</v>
      </c>
      <c r="W82" t="str">
        <f t="shared" si="16"/>
        <v>High</v>
      </c>
      <c r="X82" t="str">
        <f t="shared" si="17"/>
        <v>High</v>
      </c>
      <c r="Y82" t="str">
        <f t="shared" si="20"/>
        <v>High</v>
      </c>
      <c r="Z82">
        <f t="shared" si="19"/>
        <v>0</v>
      </c>
    </row>
    <row r="83" spans="1:26" x14ac:dyDescent="0.35">
      <c r="A83" t="s">
        <v>530</v>
      </c>
      <c r="B83" t="s">
        <v>531</v>
      </c>
      <c r="C83" t="s">
        <v>532</v>
      </c>
      <c r="D83">
        <f>IF(Data!D83="Null",((WeightsAndValues!$P$17-WeightsAndValues!$H$17)/(WeightsAndValues!$K$17-WeightsAndValues!$H$17))*WeightsAndValues!$E$17,((Data!D83-WeightsAndValues!$H$17)/(WeightsAndValues!$K$17-WeightsAndValues!$H$17))*WeightsAndValues!$E$17)</f>
        <v>9.8090571138898297E-2</v>
      </c>
      <c r="E83">
        <f>IF(Data!E83="Null",((WeightsAndValues!$K$13-WeightsAndValues!$P$13)/(WeightsAndValues!$K$13-WeightsAndValues!$H$13))*WeightsAndValues!$E$13,((WeightsAndValues!$K$13-Data!E83))/(WeightsAndValues!$K$13-WeightsAndValues!$H$13)*WeightsAndValues!$E$13)</f>
        <v>0.1264822134387352</v>
      </c>
      <c r="F83">
        <f>IF(Data!F83=TRUE,WeightsAndValues!$I$3,WeightsAndValues!$H$3*WeightsAndValues!$E$3)</f>
        <v>0.18181818181818182</v>
      </c>
      <c r="G83">
        <f>IF(Data!G83="Null",((WeightsAndValues!$P$16-WeightsAndValues!$H$16)/(WeightsAndValues!$K$16-WeightsAndValues!$H$16))*WeightsAndValues!$E$16,((Data!G83-WeightsAndValues!$H$16)/(WeightsAndValues!$K$16-WeightsAndValues!$H$16))*WeightsAndValues!$E$16)</f>
        <v>6.0574586700349528E-2</v>
      </c>
      <c r="H83" t="b">
        <f>Data!H83</f>
        <v>0</v>
      </c>
      <c r="I83">
        <f>IF(Data!I83=TRUE,WeightsAndValues!$I$4,WeightsAndValues!$H$4*WeightsAndValues!$E$4)</f>
        <v>0.18181818181818182</v>
      </c>
      <c r="J83" t="b">
        <f>Data!J83</f>
        <v>0</v>
      </c>
      <c r="K83">
        <f>IF(Data!K83="Null",((WeightsAndValues!$P$11-WeightsAndValues!$H$11)/(WeightsAndValues!$K$11-WeightsAndValues!$H$11))*WeightsAndValues!$E$11,((Data!K83-WeightsAndValues!$H$11)/(WeightsAndValues!$K$11-WeightsAndValues!$H$11))*WeightsAndValues!$E$11)</f>
        <v>0.1165252525252525</v>
      </c>
      <c r="L83">
        <f>IF(Data!L83="Null",((WeightsAndValues!$K$12-WeightsAndValues!$P$12)/(WeightsAndValues!$K$12-WeightsAndValues!$H$12))*WeightsAndValues!$E$12,((WeightsAndValues!$K$12-Data!L83))/(WeightsAndValues!$K$12-WeightsAndValues!$H$12)*WeightsAndValues!$E$12)</f>
        <v>0.14269275028768699</v>
      </c>
      <c r="M83">
        <f>IF(Data!M83="Null",((WeightsAndValues!$K$14-WeightsAndValues!$P$14)/(WeightsAndValues!$K$14-WeightsAndValues!$H$14))*WeightsAndValues!$E$14,((WeightsAndValues!$K$14-Data!M83))/(WeightsAndValues!$K$14-WeightsAndValues!$H$14)*WeightsAndValues!$E$14)</f>
        <v>9.3625914315569492E-2</v>
      </c>
      <c r="N83">
        <f>IF(Data!N83="Null",((WeightsAndValues!$P$15-WeightsAndValues!$H$15)/(WeightsAndValues!$K$15-WeightsAndValues!$H$15))*WeightsAndValues!$E$15,((Data!N83-WeightsAndValues!$H$15)/(WeightsAndValues!$K$15-WeightsAndValues!$H$15))*WeightsAndValues!$E$15)</f>
        <v>0.12782615467771838</v>
      </c>
      <c r="O83">
        <f>IF(Data!F83=TRUE,WeightsAndValues!$I$5,WeightsAndValues!$H$5*WeightsAndValues!$E$5)</f>
        <v>0.21739130434782614</v>
      </c>
      <c r="P83">
        <f>IF(Data!I83=TRUE,WeightsAndValues!$I$6,WeightsAndValues!$H$6*WeightsAndValues!$E$6)</f>
        <v>0.21739130434782614</v>
      </c>
      <c r="Q83">
        <f t="shared" si="12"/>
        <v>0.81457085190377088</v>
      </c>
      <c r="R83">
        <f t="shared" si="13"/>
        <v>0.74966556351245539</v>
      </c>
      <c r="S83">
        <f t="shared" si="14"/>
        <v>1.5642364154162263</v>
      </c>
      <c r="T83">
        <f t="shared" si="15"/>
        <v>0</v>
      </c>
      <c r="U83" t="str" cm="1">
        <f t="array" ref="U83">_xlfn.IFS(Q83&lt;Thresholds!$D$3,"Low",Q83&lt;Thresholds!$E$3,"medium",Q83&gt;=Thresholds!$E$3,"High")</f>
        <v>High</v>
      </c>
      <c r="V83" t="str" cm="1">
        <f t="array" ref="V83">_xlfn.IFS(R83&lt;Thresholds!$D$4,"Low",R83&lt;Thresholds!$E$4,"medium",R83&gt;=Thresholds!$E$4,"High")</f>
        <v>High</v>
      </c>
      <c r="W83" t="str">
        <f t="shared" si="16"/>
        <v>High</v>
      </c>
      <c r="X83" t="str">
        <f t="shared" si="17"/>
        <v>High</v>
      </c>
      <c r="Y83" t="str">
        <f t="shared" si="20"/>
        <v>High</v>
      </c>
      <c r="Z83">
        <f t="shared" si="19"/>
        <v>0</v>
      </c>
    </row>
    <row r="84" spans="1:26" x14ac:dyDescent="0.35">
      <c r="A84" t="s">
        <v>535</v>
      </c>
      <c r="B84" t="s">
        <v>538</v>
      </c>
      <c r="C84" t="s">
        <v>539</v>
      </c>
      <c r="D84">
        <f>IF(Data!D84="Null",((WeightsAndValues!$P$17-WeightsAndValues!$H$17)/(WeightsAndValues!$K$17-WeightsAndValues!$H$17))*WeightsAndValues!$E$17,((Data!D84-WeightsAndValues!$H$17)/(WeightsAndValues!$K$17-WeightsAndValues!$H$17))*WeightsAndValues!$E$17)</f>
        <v>9.8090571138898297E-2</v>
      </c>
      <c r="E84">
        <f>IF(Data!E84="Null",((WeightsAndValues!$K$13-WeightsAndValues!$P$13)/(WeightsAndValues!$K$13-WeightsAndValues!$H$13))*WeightsAndValues!$E$13,((WeightsAndValues!$K$13-Data!E84))/(WeightsAndValues!$K$13-WeightsAndValues!$H$13)*WeightsAndValues!$E$13)</f>
        <v>0.1264822134387352</v>
      </c>
      <c r="F84">
        <f>IF(Data!F84=TRUE,WeightsAndValues!$I$3,WeightsAndValues!$H$3*WeightsAndValues!$E$3)</f>
        <v>0.18181818181818182</v>
      </c>
      <c r="G84">
        <f>IF(Data!G84="Null",((WeightsAndValues!$P$16-WeightsAndValues!$H$16)/(WeightsAndValues!$K$16-WeightsAndValues!$H$16))*WeightsAndValues!$E$16,((Data!G84-WeightsAndValues!$H$16)/(WeightsAndValues!$K$16-WeightsAndValues!$H$16))*WeightsAndValues!$E$16)</f>
        <v>6.0574586700349528E-2</v>
      </c>
      <c r="H84" t="b">
        <f>Data!H84</f>
        <v>0</v>
      </c>
      <c r="I84">
        <f>IF(Data!I84=TRUE,WeightsAndValues!$I$4,WeightsAndValues!$H$4*WeightsAndValues!$E$4)</f>
        <v>0.18181818181818182</v>
      </c>
      <c r="J84" t="b">
        <f>Data!J84</f>
        <v>0</v>
      </c>
      <c r="K84">
        <f>IF(Data!K84="Null",((WeightsAndValues!$P$11-WeightsAndValues!$H$11)/(WeightsAndValues!$K$11-WeightsAndValues!$H$11))*WeightsAndValues!$E$11,((Data!K84-WeightsAndValues!$H$11)/(WeightsAndValues!$K$11-WeightsAndValues!$H$11))*WeightsAndValues!$E$11)</f>
        <v>0.1165252525252525</v>
      </c>
      <c r="L84">
        <f>IF(Data!L84="Null",((WeightsAndValues!$K$12-WeightsAndValues!$P$12)/(WeightsAndValues!$K$12-WeightsAndValues!$H$12))*WeightsAndValues!$E$12,((WeightsAndValues!$K$12-Data!L84))/(WeightsAndValues!$K$12-WeightsAndValues!$H$12)*WeightsAndValues!$E$12)</f>
        <v>0.14269275028768699</v>
      </c>
      <c r="M84">
        <f>IF(Data!M84="Null",((WeightsAndValues!$K$14-WeightsAndValues!$P$14)/(WeightsAndValues!$K$14-WeightsAndValues!$H$14))*WeightsAndValues!$E$14,((WeightsAndValues!$K$14-Data!M84))/(WeightsAndValues!$K$14-WeightsAndValues!$H$14)*WeightsAndValues!$E$14)</f>
        <v>9.3625914315569492E-2</v>
      </c>
      <c r="N84">
        <f>IF(Data!N84="Null",((WeightsAndValues!$P$15-WeightsAndValues!$H$15)/(WeightsAndValues!$K$15-WeightsAndValues!$H$15))*WeightsAndValues!$E$15,((Data!N84-WeightsAndValues!$H$15)/(WeightsAndValues!$K$15-WeightsAndValues!$H$15))*WeightsAndValues!$E$15)</f>
        <v>0.12782615467771838</v>
      </c>
      <c r="O84">
        <f>IF(Data!F84=TRUE,WeightsAndValues!$I$5,WeightsAndValues!$H$5*WeightsAndValues!$E$5)</f>
        <v>0.21739130434782614</v>
      </c>
      <c r="P84">
        <f>IF(Data!I84=TRUE,WeightsAndValues!$I$6,WeightsAndValues!$H$6*WeightsAndValues!$E$6)</f>
        <v>0.21739130434782614</v>
      </c>
      <c r="Q84">
        <f t="shared" si="12"/>
        <v>0.81457085190377088</v>
      </c>
      <c r="R84">
        <f t="shared" si="13"/>
        <v>0.74966556351245539</v>
      </c>
      <c r="S84">
        <f t="shared" si="14"/>
        <v>1.5642364154162263</v>
      </c>
      <c r="T84">
        <f t="shared" si="15"/>
        <v>0</v>
      </c>
      <c r="U84" t="str" cm="1">
        <f t="array" ref="U84">_xlfn.IFS(Q84&lt;Thresholds!$D$3,"Low",Q84&lt;Thresholds!$E$3,"medium",Q84&gt;=Thresholds!$E$3,"High")</f>
        <v>High</v>
      </c>
      <c r="V84" t="str" cm="1">
        <f t="array" ref="V84">_xlfn.IFS(R84&lt;Thresholds!$D$4,"Low",R84&lt;Thresholds!$E$4,"medium",R84&gt;=Thresholds!$E$4,"High")</f>
        <v>High</v>
      </c>
      <c r="W84" t="str">
        <f t="shared" si="16"/>
        <v>High</v>
      </c>
      <c r="X84" t="str">
        <f t="shared" si="17"/>
        <v>High</v>
      </c>
      <c r="Y84" t="str">
        <f t="shared" si="20"/>
        <v>High</v>
      </c>
      <c r="Z84">
        <f t="shared" si="19"/>
        <v>0</v>
      </c>
    </row>
    <row r="85" spans="1:26" x14ac:dyDescent="0.35">
      <c r="A85" t="s">
        <v>542</v>
      </c>
      <c r="B85" t="s">
        <v>544</v>
      </c>
      <c r="C85" t="s">
        <v>545</v>
      </c>
      <c r="D85">
        <f>IF(Data!D85="Null",((WeightsAndValues!$P$17-WeightsAndValues!$H$17)/(WeightsAndValues!$K$17-WeightsAndValues!$H$17))*WeightsAndValues!$E$17,((Data!D85-WeightsAndValues!$H$17)/(WeightsAndValues!$K$17-WeightsAndValues!$H$17))*WeightsAndValues!$E$17)</f>
        <v>0.14782020953024672</v>
      </c>
      <c r="E85">
        <f>IF(Data!E85="Null",((WeightsAndValues!$K$13-WeightsAndValues!$P$13)/(WeightsAndValues!$K$13-WeightsAndValues!$H$13))*WeightsAndValues!$E$13,((WeightsAndValues!$K$13-Data!E85))/(WeightsAndValues!$K$13-WeightsAndValues!$H$13)*WeightsAndValues!$E$13)</f>
        <v>0.14053579270970579</v>
      </c>
      <c r="F85">
        <f>IF(Data!F85=TRUE,WeightsAndValues!$I$3,WeightsAndValues!$H$3*WeightsAndValues!$E$3)</f>
        <v>0.18181818181818182</v>
      </c>
      <c r="G85">
        <f>IF(Data!G85="Null",((WeightsAndValues!$P$16-WeightsAndValues!$H$16)/(WeightsAndValues!$K$16-WeightsAndValues!$H$16))*WeightsAndValues!$E$16,((Data!G85-WeightsAndValues!$H$16)/(WeightsAndValues!$K$16-WeightsAndValues!$H$16))*WeightsAndValues!$E$16)</f>
        <v>0</v>
      </c>
      <c r="H85" t="b">
        <f>Data!H85</f>
        <v>0</v>
      </c>
      <c r="I85">
        <f>IF(Data!I85=TRUE,WeightsAndValues!$I$4,WeightsAndValues!$H$4*WeightsAndValues!$E$4)</f>
        <v>0.18181818181818182</v>
      </c>
      <c r="J85" t="b">
        <f>Data!J85</f>
        <v>0</v>
      </c>
      <c r="K85">
        <f>IF(Data!K85="Null",((WeightsAndValues!$P$11-WeightsAndValues!$H$11)/(WeightsAndValues!$K$11-WeightsAndValues!$H$11))*WeightsAndValues!$E$11,((Data!K85-WeightsAndValues!$H$11)/(WeightsAndValues!$K$11-WeightsAndValues!$H$11))*WeightsAndValues!$E$11)</f>
        <v>0.1165252525252525</v>
      </c>
      <c r="L85">
        <f>IF(Data!L85="Null",((WeightsAndValues!$K$12-WeightsAndValues!$P$12)/(WeightsAndValues!$K$12-WeightsAndValues!$H$12))*WeightsAndValues!$E$12,((WeightsAndValues!$K$12-Data!L85))/(WeightsAndValues!$K$12-WeightsAndValues!$H$12)*WeightsAndValues!$E$12)</f>
        <v>0.14269275028768699</v>
      </c>
      <c r="M85">
        <f>IF(Data!M85="Null",((WeightsAndValues!$K$14-WeightsAndValues!$P$14)/(WeightsAndValues!$K$14-WeightsAndValues!$H$14))*WeightsAndValues!$E$14,((WeightsAndValues!$K$14-Data!M85))/(WeightsAndValues!$K$14-WeightsAndValues!$H$14)*WeightsAndValues!$E$14)</f>
        <v>9.3625914315569492E-2</v>
      </c>
      <c r="N85">
        <f>IF(Data!N85="Null",((WeightsAndValues!$P$15-WeightsAndValues!$H$15)/(WeightsAndValues!$K$15-WeightsAndValues!$H$15))*WeightsAndValues!$E$15,((Data!N85-WeightsAndValues!$H$15)/(WeightsAndValues!$K$15-WeightsAndValues!$H$15))*WeightsAndValues!$E$15)</f>
        <v>0.11995780849527934</v>
      </c>
      <c r="O85">
        <f>IF(Data!F85=TRUE,WeightsAndValues!$I$5,WeightsAndValues!$H$5*WeightsAndValues!$E$5)</f>
        <v>0.21739130434782614</v>
      </c>
      <c r="P85">
        <f>IF(Data!I85=TRUE,WeightsAndValues!$I$6,WeightsAndValues!$H$6*WeightsAndValues!$E$6)</f>
        <v>0.21739130434782614</v>
      </c>
      <c r="Q85">
        <f t="shared" si="12"/>
        <v>0.86430049029511924</v>
      </c>
      <c r="R85">
        <f t="shared" si="13"/>
        <v>0.69527620990063743</v>
      </c>
      <c r="S85">
        <f t="shared" si="14"/>
        <v>1.5595767001957568</v>
      </c>
      <c r="T85">
        <f t="shared" si="15"/>
        <v>0</v>
      </c>
      <c r="U85" t="str" cm="1">
        <f t="array" ref="U85">_xlfn.IFS(Q85&lt;Thresholds!$D$3,"Low",Q85&lt;Thresholds!$E$3,"medium",Q85&gt;=Thresholds!$E$3,"High")</f>
        <v>High</v>
      </c>
      <c r="V85" t="str" cm="1">
        <f t="array" ref="V85">_xlfn.IFS(R85&lt;Thresholds!$D$4,"Low",R85&lt;Thresholds!$E$4,"medium",R85&gt;=Thresholds!$E$4,"High")</f>
        <v>High</v>
      </c>
      <c r="W85" t="str">
        <f t="shared" si="16"/>
        <v>High</v>
      </c>
      <c r="X85" t="str">
        <f t="shared" si="17"/>
        <v>High</v>
      </c>
      <c r="Y85" t="str">
        <f t="shared" si="20"/>
        <v>High</v>
      </c>
      <c r="Z85">
        <f t="shared" si="19"/>
        <v>0</v>
      </c>
    </row>
    <row r="86" spans="1:26" x14ac:dyDescent="0.35">
      <c r="A86" t="s">
        <v>548</v>
      </c>
      <c r="B86" t="s">
        <v>551</v>
      </c>
      <c r="C86" t="s">
        <v>552</v>
      </c>
      <c r="D86">
        <f>IF(Data!D86="Null",((WeightsAndValues!$P$17-WeightsAndValues!$H$17)/(WeightsAndValues!$K$17-WeightsAndValues!$H$17))*WeightsAndValues!$E$17,((Data!D86-WeightsAndValues!$H$17)/(WeightsAndValues!$K$17-WeightsAndValues!$H$17))*WeightsAndValues!$E$17)</f>
        <v>8.4859749915512012E-2</v>
      </c>
      <c r="E86">
        <f>IF(Data!E86="Null",((WeightsAndValues!$K$13-WeightsAndValues!$P$13)/(WeightsAndValues!$K$13-WeightsAndValues!$H$13))*WeightsAndValues!$E$13,((WeightsAndValues!$K$13-Data!E86))/(WeightsAndValues!$K$13-WeightsAndValues!$H$13)*WeightsAndValues!$E$13)</f>
        <v>8.783487044356611E-2</v>
      </c>
      <c r="F86">
        <f>IF(Data!F86=TRUE,WeightsAndValues!$I$3,WeightsAndValues!$H$3*WeightsAndValues!$E$3)</f>
        <v>0.18181818181818182</v>
      </c>
      <c r="G86">
        <f>IF(Data!G86="Null",((WeightsAndValues!$P$16-WeightsAndValues!$H$16)/(WeightsAndValues!$K$16-WeightsAndValues!$H$16))*WeightsAndValues!$E$16,((Data!G86-WeightsAndValues!$H$16)/(WeightsAndValues!$K$16-WeightsAndValues!$H$16))*WeightsAndValues!$E$16)</f>
        <v>0</v>
      </c>
      <c r="H86" t="b">
        <f>Data!H86</f>
        <v>0</v>
      </c>
      <c r="I86">
        <f>IF(Data!I86=TRUE,WeightsAndValues!$I$4,WeightsAndValues!$H$4*WeightsAndValues!$E$4)</f>
        <v>0.18181818181818182</v>
      </c>
      <c r="J86" t="b">
        <f>Data!J86</f>
        <v>0</v>
      </c>
      <c r="K86">
        <f>IF(Data!K86="Null",((WeightsAndValues!$P$11-WeightsAndValues!$H$11)/(WeightsAndValues!$K$11-WeightsAndValues!$H$11))*WeightsAndValues!$E$11,((Data!K86-WeightsAndValues!$H$11)/(WeightsAndValues!$K$11-WeightsAndValues!$H$11))*WeightsAndValues!$E$11)</f>
        <v>0.11911111111111111</v>
      </c>
      <c r="L86">
        <f>IF(Data!L86="Null",((WeightsAndValues!$K$12-WeightsAndValues!$P$12)/(WeightsAndValues!$K$12-WeightsAndValues!$H$12))*WeightsAndValues!$E$12,((WeightsAndValues!$K$12-Data!L86))/(WeightsAndValues!$K$12-WeightsAndValues!$H$12)*WeightsAndValues!$E$12)</f>
        <v>0.12888377445339472</v>
      </c>
      <c r="M86">
        <f>IF(Data!M86="Null",((WeightsAndValues!$K$14-WeightsAndValues!$P$14)/(WeightsAndValues!$K$14-WeightsAndValues!$H$14))*WeightsAndValues!$E$14,((WeightsAndValues!$K$14-Data!M86))/(WeightsAndValues!$K$14-WeightsAndValues!$H$14)*WeightsAndValues!$E$14)</f>
        <v>8.6938349007314522E-2</v>
      </c>
      <c r="N86">
        <f>IF(Data!N86="Null",((WeightsAndValues!$P$15-WeightsAndValues!$H$15)/(WeightsAndValues!$K$15-WeightsAndValues!$H$15))*WeightsAndValues!$E$15,((Data!N86-WeightsAndValues!$H$15)/(WeightsAndValues!$K$15-WeightsAndValues!$H$15))*WeightsAndValues!$E$15)</f>
        <v>0.11291928549911032</v>
      </c>
      <c r="O86">
        <f>IF(Data!F86=TRUE,WeightsAndValues!$I$5,WeightsAndValues!$H$5*WeightsAndValues!$E$5)</f>
        <v>0.21739130434782614</v>
      </c>
      <c r="P86">
        <f>IF(Data!I86=TRUE,WeightsAndValues!$I$6,WeightsAndValues!$H$6*WeightsAndValues!$E$6)</f>
        <v>0.21739130434782614</v>
      </c>
      <c r="Q86">
        <f t="shared" si="12"/>
        <v>0.78342934812369602</v>
      </c>
      <c r="R86">
        <f t="shared" si="13"/>
        <v>0.63553676463832875</v>
      </c>
      <c r="S86">
        <f t="shared" si="14"/>
        <v>1.4189661127620248</v>
      </c>
      <c r="T86">
        <f t="shared" si="15"/>
        <v>0</v>
      </c>
      <c r="U86" t="str" cm="1">
        <f t="array" ref="U86">_xlfn.IFS(Q86&lt;Thresholds!$D$3,"Low",Q86&lt;Thresholds!$E$3,"medium",Q86&gt;=Thresholds!$E$3,"High")</f>
        <v>High</v>
      </c>
      <c r="V86" t="str" cm="1">
        <f t="array" ref="V86">_xlfn.IFS(R86&lt;Thresholds!$D$4,"Low",R86&lt;Thresholds!$E$4,"medium",R86&gt;=Thresholds!$E$4,"High")</f>
        <v>High</v>
      </c>
      <c r="W86" t="str">
        <f t="shared" si="16"/>
        <v>High</v>
      </c>
      <c r="X86" t="str">
        <f t="shared" si="17"/>
        <v>High</v>
      </c>
      <c r="Y86" t="str">
        <f t="shared" si="20"/>
        <v>High</v>
      </c>
      <c r="Z86">
        <f t="shared" si="19"/>
        <v>0</v>
      </c>
    </row>
    <row r="87" spans="1:26" x14ac:dyDescent="0.35">
      <c r="A87" t="s">
        <v>555</v>
      </c>
      <c r="B87" t="s">
        <v>556</v>
      </c>
      <c r="C87" t="s">
        <v>557</v>
      </c>
      <c r="D87">
        <f>IF(Data!D87="Null",((WeightsAndValues!$P$17-WeightsAndValues!$H$17)/(WeightsAndValues!$K$17-WeightsAndValues!$H$17))*WeightsAndValues!$E$17,((Data!D87-WeightsAndValues!$H$17)/(WeightsAndValues!$K$17-WeightsAndValues!$H$17))*WeightsAndValues!$E$17)</f>
        <v>5.5356539371409268E-2</v>
      </c>
      <c r="E87">
        <f>IF(Data!E87="Null",((WeightsAndValues!$K$13-WeightsAndValues!$P$13)/(WeightsAndValues!$K$13-WeightsAndValues!$H$13))*WeightsAndValues!$E$13,((WeightsAndValues!$K$13-Data!E87))/(WeightsAndValues!$K$13-WeightsAndValues!$H$13)*WeightsAndValues!$E$13)</f>
        <v>7.3781291172595548E-2</v>
      </c>
      <c r="F87">
        <f>IF(Data!F87=TRUE,WeightsAndValues!$I$3,WeightsAndValues!$H$3*WeightsAndValues!$E$3)</f>
        <v>0.18181818181818182</v>
      </c>
      <c r="G87">
        <f>IF(Data!G87="Null",((WeightsAndValues!$P$16-WeightsAndValues!$H$16)/(WeightsAndValues!$K$16-WeightsAndValues!$H$16))*WeightsAndValues!$E$16,((Data!G87-WeightsAndValues!$H$16)/(WeightsAndValues!$K$16-WeightsAndValues!$H$16))*WeightsAndValues!$E$16)</f>
        <v>0</v>
      </c>
      <c r="H87" t="b">
        <f>Data!H87</f>
        <v>0</v>
      </c>
      <c r="I87">
        <f>IF(Data!I87=TRUE,WeightsAndValues!$I$4,WeightsAndValues!$H$4*WeightsAndValues!$E$4)</f>
        <v>0.18181818181818182</v>
      </c>
      <c r="J87" t="b">
        <f>Data!J87</f>
        <v>0</v>
      </c>
      <c r="K87">
        <f>IF(Data!K87="Null",((WeightsAndValues!$P$11-WeightsAndValues!$H$11)/(WeightsAndValues!$K$11-WeightsAndValues!$H$11))*WeightsAndValues!$E$11,((Data!K87-WeightsAndValues!$H$11)/(WeightsAndValues!$K$11-WeightsAndValues!$H$11))*WeightsAndValues!$E$11)</f>
        <v>0.1165252525252525</v>
      </c>
      <c r="L87">
        <f>IF(Data!L87="Null",((WeightsAndValues!$K$12-WeightsAndValues!$P$12)/(WeightsAndValues!$K$12-WeightsAndValues!$H$12))*WeightsAndValues!$E$12,((WeightsAndValues!$K$12-Data!L87))/(WeightsAndValues!$K$12-WeightsAndValues!$H$12)*WeightsAndValues!$E$12)</f>
        <v>8.5155350978135785E-2</v>
      </c>
      <c r="M87">
        <f>IF(Data!M87="Null",((WeightsAndValues!$K$14-WeightsAndValues!$P$14)/(WeightsAndValues!$K$14-WeightsAndValues!$H$14))*WeightsAndValues!$E$14,((WeightsAndValues!$K$14-Data!M87))/(WeightsAndValues!$K$14-WeightsAndValues!$H$14)*WeightsAndValues!$E$14)</f>
        <v>0</v>
      </c>
      <c r="N87">
        <f>IF(Data!N87="Null",((WeightsAndValues!$P$15-WeightsAndValues!$H$15)/(WeightsAndValues!$K$15-WeightsAndValues!$H$15))*WeightsAndValues!$E$15,((Data!N87-WeightsAndValues!$H$15)/(WeightsAndValues!$K$15-WeightsAndValues!$H$15))*WeightsAndValues!$E$15)</f>
        <v>0.12007883874195704</v>
      </c>
      <c r="O87">
        <f>IF(Data!F87=TRUE,WeightsAndValues!$I$5,WeightsAndValues!$H$5*WeightsAndValues!$E$5)</f>
        <v>0.21739130434782614</v>
      </c>
      <c r="P87">
        <f>IF(Data!I87=TRUE,WeightsAndValues!$I$6,WeightsAndValues!$H$6*WeightsAndValues!$E$6)</f>
        <v>0.21739130434782614</v>
      </c>
      <c r="Q87">
        <f t="shared" si="12"/>
        <v>0.62067350651116115</v>
      </c>
      <c r="R87">
        <f t="shared" si="13"/>
        <v>0.62864273861020492</v>
      </c>
      <c r="S87">
        <f t="shared" si="14"/>
        <v>1.2493162451213662</v>
      </c>
      <c r="T87">
        <f t="shared" si="15"/>
        <v>0</v>
      </c>
      <c r="U87" t="str" cm="1">
        <f t="array" ref="U87">_xlfn.IFS(Q87&lt;Thresholds!$D$3,"Low",Q87&lt;Thresholds!$E$3,"medium",Q87&gt;=Thresholds!$E$3,"High")</f>
        <v>High</v>
      </c>
      <c r="V87" t="str" cm="1">
        <f t="array" ref="V87">_xlfn.IFS(R87&lt;Thresholds!$D$4,"Low",R87&lt;Thresholds!$E$4,"medium",R87&gt;=Thresholds!$E$4,"High")</f>
        <v>High</v>
      </c>
      <c r="W87" t="str">
        <f t="shared" si="16"/>
        <v>High</v>
      </c>
      <c r="X87" t="str">
        <f t="shared" si="17"/>
        <v>High</v>
      </c>
      <c r="Y87" t="str">
        <f t="shared" si="20"/>
        <v>High</v>
      </c>
      <c r="Z87">
        <f t="shared" si="19"/>
        <v>0</v>
      </c>
    </row>
    <row r="88" spans="1:26" x14ac:dyDescent="0.35">
      <c r="A88" t="s">
        <v>560</v>
      </c>
      <c r="B88" t="s">
        <v>562</v>
      </c>
      <c r="C88" t="s">
        <v>563</v>
      </c>
      <c r="D88">
        <f>IF(Data!D88="Null",((WeightsAndValues!$P$17-WeightsAndValues!$H$17)/(WeightsAndValues!$K$17-WeightsAndValues!$H$17))*WeightsAndValues!$E$17,((Data!D88-WeightsAndValues!$H$17)/(WeightsAndValues!$K$17-WeightsAndValues!$H$17))*WeightsAndValues!$E$17)</f>
        <v>4.3190266982088547E-2</v>
      </c>
      <c r="E88">
        <f>IF(Data!E88="Null",((WeightsAndValues!$K$13-WeightsAndValues!$P$13)/(WeightsAndValues!$K$13-WeightsAndValues!$H$13))*WeightsAndValues!$E$13,((WeightsAndValues!$K$13-Data!E88))/(WeightsAndValues!$K$13-WeightsAndValues!$H$13)*WeightsAndValues!$E$13)</f>
        <v>1.2296881862099247E-2</v>
      </c>
      <c r="F88">
        <f>IF(Data!F88=TRUE,WeightsAndValues!$I$3,WeightsAndValues!$H$3*WeightsAndValues!$E$3)</f>
        <v>0</v>
      </c>
      <c r="G88">
        <f>IF(Data!G88="Null",((WeightsAndValues!$P$16-WeightsAndValues!$H$16)/(WeightsAndValues!$K$16-WeightsAndValues!$H$16))*WeightsAndValues!$E$16,((Data!G88-WeightsAndValues!$H$16)/(WeightsAndValues!$K$16-WeightsAndValues!$H$16))*WeightsAndValues!$E$16)</f>
        <v>7.0561499089447255E-2</v>
      </c>
      <c r="H88" t="b">
        <f>Data!H88</f>
        <v>0</v>
      </c>
      <c r="I88">
        <f>IF(Data!I88=TRUE,WeightsAndValues!$I$4,WeightsAndValues!$H$4*WeightsAndValues!$E$4)</f>
        <v>0</v>
      </c>
      <c r="J88" t="b">
        <f>Data!J88</f>
        <v>0</v>
      </c>
      <c r="K88">
        <f>IF(Data!K88="Null",((WeightsAndValues!$P$11-WeightsAndValues!$H$11)/(WeightsAndValues!$K$11-WeightsAndValues!$H$11))*WeightsAndValues!$E$11,((Data!K88-WeightsAndValues!$H$11)/(WeightsAndValues!$K$11-WeightsAndValues!$H$11))*WeightsAndValues!$E$11)</f>
        <v>6.7313131313131325E-2</v>
      </c>
      <c r="L88">
        <f>IF(Data!L88="Null",((WeightsAndValues!$K$12-WeightsAndValues!$P$12)/(WeightsAndValues!$K$12-WeightsAndValues!$H$12))*WeightsAndValues!$E$12,((WeightsAndValues!$K$12-Data!L88))/(WeightsAndValues!$K$12-WeightsAndValues!$H$12)*WeightsAndValues!$E$12)</f>
        <v>2.7617951668584575E-2</v>
      </c>
      <c r="M88">
        <f>IF(Data!M88="Null",((WeightsAndValues!$K$14-WeightsAndValues!$P$14)/(WeightsAndValues!$K$14-WeightsAndValues!$H$14))*WeightsAndValues!$E$14,((WeightsAndValues!$K$14-Data!M88))/(WeightsAndValues!$K$14-WeightsAndValues!$H$14)*WeightsAndValues!$E$14)</f>
        <v>2.3406478578892373E-2</v>
      </c>
      <c r="N88">
        <f>IF(Data!N88="Null",((WeightsAndValues!$P$15-WeightsAndValues!$H$15)/(WeightsAndValues!$K$15-WeightsAndValues!$H$15))*WeightsAndValues!$E$15,((Data!N88-WeightsAndValues!$H$15)/(WeightsAndValues!$K$15-WeightsAndValues!$H$15))*WeightsAndValues!$E$15)</f>
        <v>9.6021092855231346E-2</v>
      </c>
      <c r="O88">
        <f>IF(Data!F88=TRUE,WeightsAndValues!$I$5,WeightsAndValues!$H$5*WeightsAndValues!$E$5)</f>
        <v>0</v>
      </c>
      <c r="P88">
        <f>IF(Data!I88=TRUE,WeightsAndValues!$I$6,WeightsAndValues!$H$6*WeightsAndValues!$E$6)</f>
        <v>0</v>
      </c>
      <c r="Q88">
        <f t="shared" si="12"/>
        <v>0.16152782854269682</v>
      </c>
      <c r="R88">
        <f t="shared" si="13"/>
        <v>0.17887947380677785</v>
      </c>
      <c r="S88">
        <f t="shared" si="14"/>
        <v>0.34040730234947469</v>
      </c>
      <c r="T88">
        <f t="shared" si="15"/>
        <v>0</v>
      </c>
      <c r="U88" t="str" cm="1">
        <f t="array" ref="U88">_xlfn.IFS(Q88&lt;Thresholds!$D$3,"Low",Q88&lt;Thresholds!$E$3,"medium",Q88&gt;=Thresholds!$E$3,"High")</f>
        <v>Low</v>
      </c>
      <c r="V88" t="str" cm="1">
        <f t="array" ref="V88">_xlfn.IFS(R88&lt;Thresholds!$D$4,"Low",R88&lt;Thresholds!$E$4,"medium",R88&gt;=Thresholds!$E$4,"High")</f>
        <v>Low</v>
      </c>
      <c r="W88" t="str">
        <f t="shared" si="16"/>
        <v>Low</v>
      </c>
      <c r="X88" t="str">
        <f t="shared" si="17"/>
        <v>Low</v>
      </c>
      <c r="Y88" t="str">
        <f t="shared" si="20"/>
        <v>Low</v>
      </c>
      <c r="Z88">
        <f t="shared" si="19"/>
        <v>0</v>
      </c>
    </row>
    <row r="89" spans="1:26" x14ac:dyDescent="0.35">
      <c r="A89" t="s">
        <v>566</v>
      </c>
      <c r="B89" t="s">
        <v>568</v>
      </c>
      <c r="C89" t="s">
        <v>569</v>
      </c>
      <c r="D89">
        <f>IF(Data!D89="Null",((WeightsAndValues!$P$17-WeightsAndValues!$H$17)/(WeightsAndValues!$K$17-WeightsAndValues!$H$17))*WeightsAndValues!$E$17,((Data!D89-WeightsAndValues!$H$17)/(WeightsAndValues!$K$17-WeightsAndValues!$H$17))*WeightsAndValues!$E$17)</f>
        <v>7.3605947955390341E-2</v>
      </c>
      <c r="E89">
        <f>IF(Data!E89="Null",((WeightsAndValues!$K$13-WeightsAndValues!$P$13)/(WeightsAndValues!$K$13-WeightsAndValues!$H$13))*WeightsAndValues!$E$13,((WeightsAndValues!$K$13-Data!E89))/(WeightsAndValues!$K$13-WeightsAndValues!$H$13)*WeightsAndValues!$E$13)</f>
        <v>3.513394817742644E-2</v>
      </c>
      <c r="F89">
        <f>IF(Data!F89=TRUE,WeightsAndValues!$I$3,WeightsAndValues!$H$3*WeightsAndValues!$E$3)</f>
        <v>0.18181818181818182</v>
      </c>
      <c r="G89">
        <f>IF(Data!G89="Null",((WeightsAndValues!$P$16-WeightsAndValues!$H$16)/(WeightsAndValues!$K$16-WeightsAndValues!$H$16))*WeightsAndValues!$E$16,((Data!G89-WeightsAndValues!$H$16)/(WeightsAndValues!$K$16-WeightsAndValues!$H$16))*WeightsAndValues!$E$16)</f>
        <v>0</v>
      </c>
      <c r="H89" t="b">
        <f>Data!H89</f>
        <v>0</v>
      </c>
      <c r="I89">
        <f>IF(Data!I89=TRUE,WeightsAndValues!$I$4,WeightsAndValues!$H$4*WeightsAndValues!$E$4)</f>
        <v>0.18181818181818182</v>
      </c>
      <c r="J89" t="b">
        <f>Data!J89</f>
        <v>0</v>
      </c>
      <c r="K89">
        <f>IF(Data!K89="Null",((WeightsAndValues!$P$11-WeightsAndValues!$H$11)/(WeightsAndValues!$K$11-WeightsAndValues!$H$11))*WeightsAndValues!$E$11,((Data!K89-WeightsAndValues!$H$11)/(WeightsAndValues!$K$11-WeightsAndValues!$H$11))*WeightsAndValues!$E$11)</f>
        <v>5.4303030303030277E-2</v>
      </c>
      <c r="L89">
        <f>IF(Data!L89="Null",((WeightsAndValues!$K$12-WeightsAndValues!$P$12)/(WeightsAndValues!$K$12-WeightsAndValues!$H$12))*WeightsAndValues!$E$12,((WeightsAndValues!$K$12-Data!L89))/(WeightsAndValues!$K$12-WeightsAndValues!$H$12)*WeightsAndValues!$E$12)</f>
        <v>0.10817031070195629</v>
      </c>
      <c r="M89">
        <f>IF(Data!M89="Null",((WeightsAndValues!$K$14-WeightsAndValues!$P$14)/(WeightsAndValues!$K$14-WeightsAndValues!$H$14))*WeightsAndValues!$E$14,((WeightsAndValues!$K$14-Data!M89))/(WeightsAndValues!$K$14-WeightsAndValues!$H$14)*WeightsAndValues!$E$14)</f>
        <v>5.1828631138975956E-2</v>
      </c>
      <c r="N89">
        <f>IF(Data!N89="Null",((WeightsAndValues!$P$15-WeightsAndValues!$H$15)/(WeightsAndValues!$K$15-WeightsAndValues!$H$15))*WeightsAndValues!$E$15,((Data!N89-WeightsAndValues!$H$15)/(WeightsAndValues!$K$15-WeightsAndValues!$H$15))*WeightsAndValues!$E$15)</f>
        <v>0.10942194980009762</v>
      </c>
      <c r="O89">
        <f>IF(Data!F89=TRUE,WeightsAndValues!$I$5,WeightsAndValues!$H$5*WeightsAndValues!$E$5)</f>
        <v>0.21739130434782614</v>
      </c>
      <c r="P89">
        <f>IF(Data!I89=TRUE,WeightsAndValues!$I$6,WeightsAndValues!$H$6*WeightsAndValues!$E$6)</f>
        <v>0.21739130434782614</v>
      </c>
      <c r="Q89">
        <f t="shared" si="12"/>
        <v>0.65154428373571649</v>
      </c>
      <c r="R89">
        <f t="shared" si="13"/>
        <v>0.57933850667317632</v>
      </c>
      <c r="S89">
        <f t="shared" si="14"/>
        <v>1.2308827904088928</v>
      </c>
      <c r="T89">
        <f t="shared" si="15"/>
        <v>0</v>
      </c>
      <c r="U89" t="str" cm="1">
        <f t="array" ref="U89">_xlfn.IFS(Q89&lt;Thresholds!$D$3,"Low",Q89&lt;Thresholds!$E$3,"medium",Q89&gt;=Thresholds!$E$3,"High")</f>
        <v>High</v>
      </c>
      <c r="V89" t="str" cm="1">
        <f t="array" ref="V89">_xlfn.IFS(R89&lt;Thresholds!$D$4,"Low",R89&lt;Thresholds!$E$4,"medium",R89&gt;=Thresholds!$E$4,"High")</f>
        <v>High</v>
      </c>
      <c r="W89" t="str">
        <f t="shared" si="16"/>
        <v>High</v>
      </c>
      <c r="X89" t="str">
        <f t="shared" si="17"/>
        <v>High</v>
      </c>
      <c r="Y89" t="str">
        <f t="shared" si="20"/>
        <v>High</v>
      </c>
      <c r="Z89">
        <f t="shared" si="19"/>
        <v>0</v>
      </c>
    </row>
    <row r="90" spans="1:26" x14ac:dyDescent="0.35">
      <c r="A90" t="s">
        <v>572</v>
      </c>
      <c r="B90" t="s">
        <v>573</v>
      </c>
      <c r="C90" t="s">
        <v>574</v>
      </c>
      <c r="D90">
        <f>IF(Data!D90="Null",((WeightsAndValues!$P$17-WeightsAndValues!$H$17)/(WeightsAndValues!$K$17-WeightsAndValues!$H$17))*WeightsAndValues!$E$17,((Data!D90-WeightsAndValues!$H$17)/(WeightsAndValues!$K$17-WeightsAndValues!$H$17))*WeightsAndValues!$E$17)</f>
        <v>9.8090571138898297E-2</v>
      </c>
      <c r="E90">
        <f>IF(Data!E90="Null",((WeightsAndValues!$K$13-WeightsAndValues!$P$13)/(WeightsAndValues!$K$13-WeightsAndValues!$H$13))*WeightsAndValues!$E$13,((WeightsAndValues!$K$13-Data!E90))/(WeightsAndValues!$K$13-WeightsAndValues!$H$13)*WeightsAndValues!$E$13)</f>
        <v>0.1264822134387352</v>
      </c>
      <c r="F90">
        <f>IF(Data!F90=TRUE,WeightsAndValues!$I$3,WeightsAndValues!$H$3*WeightsAndValues!$E$3)</f>
        <v>0.18181818181818182</v>
      </c>
      <c r="G90">
        <f>IF(Data!G90="Null",((WeightsAndValues!$P$16-WeightsAndValues!$H$16)/(WeightsAndValues!$K$16-WeightsAndValues!$H$16))*WeightsAndValues!$E$16,((Data!G90-WeightsAndValues!$H$16)/(WeightsAndValues!$K$16-WeightsAndValues!$H$16))*WeightsAndValues!$E$16)</f>
        <v>6.0574586700349528E-2</v>
      </c>
      <c r="H90" t="b">
        <f>Data!H90</f>
        <v>1</v>
      </c>
      <c r="I90">
        <f>IF(Data!I90=TRUE,WeightsAndValues!$I$4,WeightsAndValues!$H$4*WeightsAndValues!$E$4)</f>
        <v>0.18181818181818182</v>
      </c>
      <c r="J90" t="b">
        <f>Data!J90</f>
        <v>0</v>
      </c>
      <c r="K90">
        <f>IF(Data!K90="Null",((WeightsAndValues!$P$11-WeightsAndValues!$H$11)/(WeightsAndValues!$K$11-WeightsAndValues!$H$11))*WeightsAndValues!$E$11,((Data!K90-WeightsAndValues!$H$11)/(WeightsAndValues!$K$11-WeightsAndValues!$H$11))*WeightsAndValues!$E$11)</f>
        <v>9.98787878787879E-2</v>
      </c>
      <c r="L90">
        <f>IF(Data!L90="Null",((WeightsAndValues!$K$12-WeightsAndValues!$P$12)/(WeightsAndValues!$K$12-WeightsAndValues!$H$12))*WeightsAndValues!$E$12,((WeightsAndValues!$K$12-Data!L90))/(WeightsAndValues!$K$12-WeightsAndValues!$H$12)*WeightsAndValues!$E$12)</f>
        <v>0.14269275028768699</v>
      </c>
      <c r="M90">
        <f>IF(Data!M90="Null",((WeightsAndValues!$K$14-WeightsAndValues!$P$14)/(WeightsAndValues!$K$14-WeightsAndValues!$H$14))*WeightsAndValues!$E$14,((WeightsAndValues!$K$14-Data!M90))/(WeightsAndValues!$K$14-WeightsAndValues!$H$14)*WeightsAndValues!$E$14)</f>
        <v>9.3625914315569492E-2</v>
      </c>
      <c r="N90">
        <f>IF(Data!N90="Null",((WeightsAndValues!$P$15-WeightsAndValues!$H$15)/(WeightsAndValues!$K$15-WeightsAndValues!$H$15))*WeightsAndValues!$E$15,((Data!N90-WeightsAndValues!$H$15)/(WeightsAndValues!$K$15-WeightsAndValues!$H$15))*WeightsAndValues!$E$15)</f>
        <v>0.12782615467771838</v>
      </c>
      <c r="O90">
        <f>IF(Data!F90=TRUE,WeightsAndValues!$I$5,WeightsAndValues!$H$5*WeightsAndValues!$E$5)</f>
        <v>0.21739130434782614</v>
      </c>
      <c r="P90">
        <f>IF(Data!I90=TRUE,WeightsAndValues!$I$6,WeightsAndValues!$H$6*WeightsAndValues!$E$6)</f>
        <v>0.21739130434782614</v>
      </c>
      <c r="Q90">
        <f t="shared" si="12"/>
        <v>0.7979243872573063</v>
      </c>
      <c r="R90">
        <f t="shared" si="13"/>
        <v>0.74966556351245539</v>
      </c>
      <c r="S90">
        <f t="shared" si="14"/>
        <v>1.5475899507697617</v>
      </c>
      <c r="T90">
        <f t="shared" si="15"/>
        <v>1</v>
      </c>
      <c r="U90" t="str" cm="1">
        <f t="array" ref="U90">_xlfn.IFS(Q90&lt;Thresholds!$D$3,"Low",Q90&lt;Thresholds!$E$3,"medium",Q90&gt;=Thresholds!$E$3,"High")</f>
        <v>High</v>
      </c>
      <c r="V90" t="str" cm="1">
        <f t="array" ref="V90">_xlfn.IFS(R90&lt;Thresholds!$D$4,"Low",R90&lt;Thresholds!$E$4,"medium",R90&gt;=Thresholds!$E$4,"High")</f>
        <v>High</v>
      </c>
      <c r="W90" t="str">
        <f t="shared" si="16"/>
        <v>Very High</v>
      </c>
      <c r="X90" t="str">
        <f t="shared" si="17"/>
        <v>Very High</v>
      </c>
      <c r="Y90" t="str">
        <f t="shared" si="20"/>
        <v>Very High</v>
      </c>
      <c r="Z90">
        <f t="shared" si="19"/>
        <v>0</v>
      </c>
    </row>
    <row r="91" spans="1:26" x14ac:dyDescent="0.35">
      <c r="A91" t="s">
        <v>577</v>
      </c>
      <c r="B91" t="s">
        <v>579</v>
      </c>
      <c r="C91" t="s">
        <v>580</v>
      </c>
      <c r="D91">
        <f>IF(Data!D91="Null",((WeightsAndValues!$P$17-WeightsAndValues!$H$17)/(WeightsAndValues!$K$17-WeightsAndValues!$H$17))*WeightsAndValues!$E$17,((Data!D91-WeightsAndValues!$H$17)/(WeightsAndValues!$K$17-WeightsAndValues!$H$17))*WeightsAndValues!$E$17)</f>
        <v>2.524501520784049E-2</v>
      </c>
      <c r="E91">
        <f>IF(Data!E91="Null",((WeightsAndValues!$K$13-WeightsAndValues!$P$13)/(WeightsAndValues!$K$13-WeightsAndValues!$H$13))*WeightsAndValues!$E$13,((WeightsAndValues!$K$13-Data!E91))/(WeightsAndValues!$K$13-WeightsAndValues!$H$13)*WeightsAndValues!$E$13)</f>
        <v>2.6350461133069839E-2</v>
      </c>
      <c r="F91">
        <f>IF(Data!F91=TRUE,WeightsAndValues!$I$3,WeightsAndValues!$H$3*WeightsAndValues!$E$3)</f>
        <v>0</v>
      </c>
      <c r="G91">
        <f>IF(Data!G91="Null",((WeightsAndValues!$P$16-WeightsAndValues!$H$16)/(WeightsAndValues!$K$16-WeightsAndValues!$H$16))*WeightsAndValues!$E$16,((Data!G91-WeightsAndValues!$H$16)/(WeightsAndValues!$K$16-WeightsAndValues!$H$16))*WeightsAndValues!$E$16)</f>
        <v>7.6800941496350195E-2</v>
      </c>
      <c r="H91" t="b">
        <f>Data!H91</f>
        <v>0</v>
      </c>
      <c r="I91">
        <f>IF(Data!I91=TRUE,WeightsAndValues!$I$4,WeightsAndValues!$H$4*WeightsAndValues!$E$4)</f>
        <v>0</v>
      </c>
      <c r="J91" t="b">
        <f>Data!J91</f>
        <v>0</v>
      </c>
      <c r="K91">
        <f>IF(Data!K91="Null",((WeightsAndValues!$P$11-WeightsAndValues!$H$11)/(WeightsAndValues!$K$11-WeightsAndValues!$H$11))*WeightsAndValues!$E$11,((Data!K91-WeightsAndValues!$H$11)/(WeightsAndValues!$K$11-WeightsAndValues!$H$11))*WeightsAndValues!$E$11)</f>
        <v>5.4787878787878781E-2</v>
      </c>
      <c r="L91">
        <f>IF(Data!L91="Null",((WeightsAndValues!$K$12-WeightsAndValues!$P$12)/(WeightsAndValues!$K$12-WeightsAndValues!$H$12))*WeightsAndValues!$E$12,((WeightsAndValues!$K$12-Data!L91))/(WeightsAndValues!$K$12-WeightsAndValues!$H$12)*WeightsAndValues!$E$12)</f>
        <v>9.4361334867663987E-2</v>
      </c>
      <c r="M91">
        <f>IF(Data!M91="Null",((WeightsAndValues!$K$14-WeightsAndValues!$P$14)/(WeightsAndValues!$K$14-WeightsAndValues!$H$14))*WeightsAndValues!$E$14,((WeightsAndValues!$K$14-Data!M91))/(WeightsAndValues!$K$14-WeightsAndValues!$H$14)*WeightsAndValues!$E$14)</f>
        <v>9.3625914315569492E-2</v>
      </c>
      <c r="N91">
        <f>IF(Data!N91="Null",((WeightsAndValues!$P$15-WeightsAndValues!$H$15)/(WeightsAndValues!$K$15-WeightsAndValues!$H$15))*WeightsAndValues!$E$15,((Data!N91-WeightsAndValues!$H$15)/(WeightsAndValues!$K$15-WeightsAndValues!$H$15))*WeightsAndValues!$E$15)</f>
        <v>0.11299270556210185</v>
      </c>
      <c r="O91">
        <f>IF(Data!F91=TRUE,WeightsAndValues!$I$5,WeightsAndValues!$H$5*WeightsAndValues!$E$5)</f>
        <v>0</v>
      </c>
      <c r="P91">
        <f>IF(Data!I91=TRUE,WeightsAndValues!$I$6,WeightsAndValues!$H$6*WeightsAndValues!$E$6)</f>
        <v>0</v>
      </c>
      <c r="Q91">
        <f t="shared" si="12"/>
        <v>0.26802014317895273</v>
      </c>
      <c r="R91">
        <f t="shared" si="13"/>
        <v>0.21614410819152188</v>
      </c>
      <c r="S91">
        <f t="shared" si="14"/>
        <v>0.48416425137047459</v>
      </c>
      <c r="T91">
        <f t="shared" si="15"/>
        <v>0</v>
      </c>
      <c r="U91" t="str" cm="1">
        <f t="array" ref="U91">_xlfn.IFS(Q91&lt;Thresholds!$D$3,"Low",Q91&lt;Thresholds!$E$3,"medium",Q91&gt;=Thresholds!$E$3,"High")</f>
        <v>Low</v>
      </c>
      <c r="V91" t="str" cm="1">
        <f t="array" ref="V91">_xlfn.IFS(R91&lt;Thresholds!$D$4,"Low",R91&lt;Thresholds!$E$4,"medium",R91&gt;=Thresholds!$E$4,"High")</f>
        <v>Low</v>
      </c>
      <c r="W91" t="str">
        <f t="shared" si="16"/>
        <v>Low</v>
      </c>
      <c r="X91" t="str">
        <f t="shared" si="17"/>
        <v>Low</v>
      </c>
      <c r="Y91" t="str">
        <f t="shared" si="20"/>
        <v>Low</v>
      </c>
      <c r="Z91">
        <f t="shared" si="19"/>
        <v>0</v>
      </c>
    </row>
    <row r="92" spans="1:26" x14ac:dyDescent="0.35">
      <c r="A92" t="s">
        <v>583</v>
      </c>
      <c r="B92" t="s">
        <v>585</v>
      </c>
      <c r="C92" t="s">
        <v>586</v>
      </c>
      <c r="D92">
        <f>IF(Data!D92="Null",((WeightsAndValues!$P$17-WeightsAndValues!$H$17)/(WeightsAndValues!$K$17-WeightsAndValues!$H$17))*WeightsAndValues!$E$17,((Data!D92-WeightsAndValues!$H$17)/(WeightsAndValues!$K$17-WeightsAndValues!$H$17))*WeightsAndValues!$E$17)</f>
        <v>9.8090571138898297E-2</v>
      </c>
      <c r="E92">
        <f>IF(Data!E92="Null",((WeightsAndValues!$K$13-WeightsAndValues!$P$13)/(WeightsAndValues!$K$13-WeightsAndValues!$H$13))*WeightsAndValues!$E$13,((WeightsAndValues!$K$13-Data!E92))/(WeightsAndValues!$K$13-WeightsAndValues!$H$13)*WeightsAndValues!$E$13)</f>
        <v>0.1264822134387352</v>
      </c>
      <c r="F92">
        <f>IF(Data!F92=TRUE,WeightsAndValues!$I$3,WeightsAndValues!$H$3*WeightsAndValues!$E$3)</f>
        <v>0.18181818181818182</v>
      </c>
      <c r="G92">
        <f>IF(Data!G92="Null",((WeightsAndValues!$P$16-WeightsAndValues!$H$16)/(WeightsAndValues!$K$16-WeightsAndValues!$H$16))*WeightsAndValues!$E$16,((Data!G92-WeightsAndValues!$H$16)/(WeightsAndValues!$K$16-WeightsAndValues!$H$16))*WeightsAndValues!$E$16)</f>
        <v>6.0574586700349528E-2</v>
      </c>
      <c r="H92" t="b">
        <f>Data!H92</f>
        <v>0</v>
      </c>
      <c r="I92">
        <f>IF(Data!I92=TRUE,WeightsAndValues!$I$4,WeightsAndValues!$H$4*WeightsAndValues!$E$4)</f>
        <v>0.18181818181818182</v>
      </c>
      <c r="J92" t="b">
        <f>Data!J92</f>
        <v>0</v>
      </c>
      <c r="K92">
        <f>IF(Data!K92="Null",((WeightsAndValues!$P$11-WeightsAndValues!$H$11)/(WeightsAndValues!$K$11-WeightsAndValues!$H$11))*WeightsAndValues!$E$11,((Data!K92-WeightsAndValues!$H$11)/(WeightsAndValues!$K$11-WeightsAndValues!$H$11))*WeightsAndValues!$E$11)</f>
        <v>0.1165252525252525</v>
      </c>
      <c r="L92">
        <f>IF(Data!L92="Null",((WeightsAndValues!$K$12-WeightsAndValues!$P$12)/(WeightsAndValues!$K$12-WeightsAndValues!$H$12))*WeightsAndValues!$E$12,((WeightsAndValues!$K$12-Data!L92))/(WeightsAndValues!$K$12-WeightsAndValues!$H$12)*WeightsAndValues!$E$12)</f>
        <v>0.14269275028768699</v>
      </c>
      <c r="M92">
        <f>IF(Data!M92="Null",((WeightsAndValues!$K$14-WeightsAndValues!$P$14)/(WeightsAndValues!$K$14-WeightsAndValues!$H$14))*WeightsAndValues!$E$14,((WeightsAndValues!$K$14-Data!M92))/(WeightsAndValues!$K$14-WeightsAndValues!$H$14)*WeightsAndValues!$E$14)</f>
        <v>9.3625914315569492E-2</v>
      </c>
      <c r="N92">
        <f>IF(Data!N92="Null",((WeightsAndValues!$P$15-WeightsAndValues!$H$15)/(WeightsAndValues!$K$15-WeightsAndValues!$H$15))*WeightsAndValues!$E$15,((Data!N92-WeightsAndValues!$H$15)/(WeightsAndValues!$K$15-WeightsAndValues!$H$15))*WeightsAndValues!$E$15)</f>
        <v>0.12782615467771838</v>
      </c>
      <c r="O92">
        <f>IF(Data!F92=TRUE,WeightsAndValues!$I$5,WeightsAndValues!$H$5*WeightsAndValues!$E$5)</f>
        <v>0.21739130434782614</v>
      </c>
      <c r="P92">
        <f>IF(Data!I92=TRUE,WeightsAndValues!$I$6,WeightsAndValues!$H$6*WeightsAndValues!$E$6)</f>
        <v>0.21739130434782614</v>
      </c>
      <c r="Q92">
        <f t="shared" si="12"/>
        <v>0.81457085190377088</v>
      </c>
      <c r="R92">
        <f t="shared" si="13"/>
        <v>0.74966556351245539</v>
      </c>
      <c r="S92">
        <f t="shared" si="14"/>
        <v>1.5642364154162263</v>
      </c>
      <c r="T92">
        <f t="shared" si="15"/>
        <v>0</v>
      </c>
      <c r="U92" t="str" cm="1">
        <f t="array" ref="U92">_xlfn.IFS(Q92&lt;Thresholds!$D$3,"Low",Q92&lt;Thresholds!$E$3,"medium",Q92&gt;=Thresholds!$E$3,"High")</f>
        <v>High</v>
      </c>
      <c r="V92" t="str" cm="1">
        <f t="array" ref="V92">_xlfn.IFS(R92&lt;Thresholds!$D$4,"Low",R92&lt;Thresholds!$E$4,"medium",R92&gt;=Thresholds!$E$4,"High")</f>
        <v>High</v>
      </c>
      <c r="W92" t="str">
        <f t="shared" si="16"/>
        <v>High</v>
      </c>
      <c r="X92" t="str">
        <f t="shared" si="17"/>
        <v>High</v>
      </c>
      <c r="Y92" t="s">
        <v>1582</v>
      </c>
      <c r="Z92">
        <v>1</v>
      </c>
    </row>
    <row r="93" spans="1:26" x14ac:dyDescent="0.35">
      <c r="A93" t="s">
        <v>589</v>
      </c>
      <c r="B93" t="s">
        <v>590</v>
      </c>
      <c r="C93" t="s">
        <v>591</v>
      </c>
      <c r="D93">
        <f>IF(Data!D93="Null",((WeightsAndValues!$P$17-WeightsAndValues!$H$17)/(WeightsAndValues!$K$17-WeightsAndValues!$H$17))*WeightsAndValues!$E$17,((Data!D93-WeightsAndValues!$H$17)/(WeightsAndValues!$K$17-WeightsAndValues!$H$17))*WeightsAndValues!$E$17)</f>
        <v>6.3872930043933754E-2</v>
      </c>
      <c r="E93">
        <f>IF(Data!E93="Null",((WeightsAndValues!$K$13-WeightsAndValues!$P$13)/(WeightsAndValues!$K$13-WeightsAndValues!$H$13))*WeightsAndValues!$E$13,((WeightsAndValues!$K$13-Data!E93))/(WeightsAndValues!$K$13-WeightsAndValues!$H$13)*WeightsAndValues!$E$13)</f>
        <v>1.9323671497584544E-2</v>
      </c>
      <c r="F93">
        <f>IF(Data!F93=TRUE,WeightsAndValues!$I$3,WeightsAndValues!$H$3*WeightsAndValues!$E$3)</f>
        <v>0.18181818181818182</v>
      </c>
      <c r="G93">
        <f>IF(Data!G93="Null",((WeightsAndValues!$P$16-WeightsAndValues!$H$16)/(WeightsAndValues!$K$16-WeightsAndValues!$H$16))*WeightsAndValues!$E$16,((Data!G93-WeightsAndValues!$H$16)/(WeightsAndValues!$K$16-WeightsAndValues!$H$16))*WeightsAndValues!$E$16)</f>
        <v>6.0574586700349528E-2</v>
      </c>
      <c r="H93" t="b">
        <f>Data!H93</f>
        <v>0</v>
      </c>
      <c r="I93">
        <f>IF(Data!I93=TRUE,WeightsAndValues!$I$4,WeightsAndValues!$H$4*WeightsAndValues!$E$4)</f>
        <v>0.18181818181818182</v>
      </c>
      <c r="J93" t="b">
        <f>Data!J93</f>
        <v>0</v>
      </c>
      <c r="K93">
        <f>IF(Data!K93="Null",((WeightsAndValues!$P$11-WeightsAndValues!$H$11)/(WeightsAndValues!$K$11-WeightsAndValues!$H$11))*WeightsAndValues!$E$11,((Data!K93-WeightsAndValues!$H$11)/(WeightsAndValues!$K$11-WeightsAndValues!$H$11))*WeightsAndValues!$E$11)</f>
        <v>9.7050505050505054E-2</v>
      </c>
      <c r="L93">
        <f>IF(Data!L93="Null",((WeightsAndValues!$K$12-WeightsAndValues!$P$12)/(WeightsAndValues!$K$12-WeightsAndValues!$H$12))*WeightsAndValues!$E$12,((WeightsAndValues!$K$12-Data!L93))/(WeightsAndValues!$K$12-WeightsAndValues!$H$12)*WeightsAndValues!$E$12)</f>
        <v>8.5155350978135785E-2</v>
      </c>
      <c r="M93">
        <f>IF(Data!M93="Null",((WeightsAndValues!$K$14-WeightsAndValues!$P$14)/(WeightsAndValues!$K$14-WeightsAndValues!$H$14))*WeightsAndValues!$E$14,((WeightsAndValues!$K$14-Data!M93))/(WeightsAndValues!$K$14-WeightsAndValues!$H$14)*WeightsAndValues!$E$14)</f>
        <v>9.3625914315569492E-2</v>
      </c>
      <c r="N93">
        <f>IF(Data!N93="Null",((WeightsAndValues!$P$15-WeightsAndValues!$H$15)/(WeightsAndValues!$K$15-WeightsAndValues!$H$15))*WeightsAndValues!$E$15,((Data!N93-WeightsAndValues!$H$15)/(WeightsAndValues!$K$15-WeightsAndValues!$H$15))*WeightsAndValues!$E$15)</f>
        <v>0.12782615467771838</v>
      </c>
      <c r="O93">
        <f>IF(Data!F93=TRUE,WeightsAndValues!$I$5,WeightsAndValues!$H$5*WeightsAndValues!$E$5)</f>
        <v>0.21739130434782614</v>
      </c>
      <c r="P93">
        <f>IF(Data!I93=TRUE,WeightsAndValues!$I$6,WeightsAndValues!$H$6*WeightsAndValues!$E$6)</f>
        <v>0.21739130434782614</v>
      </c>
      <c r="Q93">
        <f t="shared" si="12"/>
        <v>0.70334106402450769</v>
      </c>
      <c r="R93">
        <f t="shared" si="13"/>
        <v>0.64250702157130479</v>
      </c>
      <c r="S93">
        <f t="shared" si="14"/>
        <v>1.3458480855958124</v>
      </c>
      <c r="T93">
        <f t="shared" si="15"/>
        <v>0</v>
      </c>
      <c r="U93" t="str" cm="1">
        <f t="array" ref="U93">_xlfn.IFS(Q93&lt;Thresholds!$D$3,"Low",Q93&lt;Thresholds!$E$3,"medium",Q93&gt;=Thresholds!$E$3,"High")</f>
        <v>High</v>
      </c>
      <c r="V93" t="str" cm="1">
        <f t="array" ref="V93">_xlfn.IFS(R93&lt;Thresholds!$D$4,"Low",R93&lt;Thresholds!$E$4,"medium",R93&gt;=Thresholds!$E$4,"High")</f>
        <v>High</v>
      </c>
      <c r="W93" t="str">
        <f t="shared" si="16"/>
        <v>High</v>
      </c>
      <c r="X93" t="str">
        <f t="shared" si="17"/>
        <v>High</v>
      </c>
      <c r="Y93" t="str">
        <f t="shared" ref="Y93:Y124" si="21">X93</f>
        <v>High</v>
      </c>
      <c r="Z93">
        <f t="shared" ref="Z93:Z124" si="22">IF(X93&lt;&gt;Y93,1,0)</f>
        <v>0</v>
      </c>
    </row>
    <row r="94" spans="1:26" x14ac:dyDescent="0.35">
      <c r="A94" t="s">
        <v>594</v>
      </c>
      <c r="B94" t="s">
        <v>595</v>
      </c>
      <c r="C94" t="s">
        <v>596</v>
      </c>
      <c r="D94">
        <f>IF(Data!D94="Null",((WeightsAndValues!$P$17-WeightsAndValues!$H$17)/(WeightsAndValues!$K$17-WeightsAndValues!$H$17))*WeightsAndValues!$E$17,((Data!D94-WeightsAndValues!$H$17)/(WeightsAndValues!$K$17-WeightsAndValues!$H$17))*WeightsAndValues!$E$17)</f>
        <v>9.8090571138898297E-2</v>
      </c>
      <c r="E94">
        <f>IF(Data!E94="Null",((WeightsAndValues!$K$13-WeightsAndValues!$P$13)/(WeightsAndValues!$K$13-WeightsAndValues!$H$13))*WeightsAndValues!$E$13,((WeightsAndValues!$K$13-Data!E94))/(WeightsAndValues!$K$13-WeightsAndValues!$H$13)*WeightsAndValues!$E$13)</f>
        <v>0.1264822134387352</v>
      </c>
      <c r="F94">
        <f>IF(Data!F94=TRUE,WeightsAndValues!$I$3,WeightsAndValues!$H$3*WeightsAndValues!$E$3)</f>
        <v>0.18181818181818182</v>
      </c>
      <c r="G94">
        <f>IF(Data!G94="Null",((WeightsAndValues!$P$16-WeightsAndValues!$H$16)/(WeightsAndValues!$K$16-WeightsAndValues!$H$16))*WeightsAndValues!$E$16,((Data!G94-WeightsAndValues!$H$16)/(WeightsAndValues!$K$16-WeightsAndValues!$H$16))*WeightsAndValues!$E$16)</f>
        <v>6.0574586700349528E-2</v>
      </c>
      <c r="H94" t="b">
        <f>Data!H94</f>
        <v>0</v>
      </c>
      <c r="I94">
        <f>IF(Data!I94=TRUE,WeightsAndValues!$I$4,WeightsAndValues!$H$4*WeightsAndValues!$E$4)</f>
        <v>0.18181818181818182</v>
      </c>
      <c r="J94" t="b">
        <f>Data!J94</f>
        <v>0</v>
      </c>
      <c r="K94">
        <f>IF(Data!K94="Null",((WeightsAndValues!$P$11-WeightsAndValues!$H$11)/(WeightsAndValues!$K$11-WeightsAndValues!$H$11))*WeightsAndValues!$E$11,((Data!K94-WeightsAndValues!$H$11)/(WeightsAndValues!$K$11-WeightsAndValues!$H$11))*WeightsAndValues!$E$11)</f>
        <v>0.1165252525252525</v>
      </c>
      <c r="L94">
        <f>IF(Data!L94="Null",((WeightsAndValues!$K$12-WeightsAndValues!$P$12)/(WeightsAndValues!$K$12-WeightsAndValues!$H$12))*WeightsAndValues!$E$12,((WeightsAndValues!$K$12-Data!L94))/(WeightsAndValues!$K$12-WeightsAndValues!$H$12)*WeightsAndValues!$E$12)</f>
        <v>0.14269275028768699</v>
      </c>
      <c r="M94">
        <f>IF(Data!M94="Null",((WeightsAndValues!$K$14-WeightsAndValues!$P$14)/(WeightsAndValues!$K$14-WeightsAndValues!$H$14))*WeightsAndValues!$E$14,((WeightsAndValues!$K$14-Data!M94))/(WeightsAndValues!$K$14-WeightsAndValues!$H$14)*WeightsAndValues!$E$14)</f>
        <v>9.3625914315569492E-2</v>
      </c>
      <c r="N94">
        <f>IF(Data!N94="Null",((WeightsAndValues!$P$15-WeightsAndValues!$H$15)/(WeightsAndValues!$K$15-WeightsAndValues!$H$15))*WeightsAndValues!$E$15,((Data!N94-WeightsAndValues!$H$15)/(WeightsAndValues!$K$15-WeightsAndValues!$H$15))*WeightsAndValues!$E$15)</f>
        <v>0.12782615467771838</v>
      </c>
      <c r="O94">
        <f>IF(Data!F94=TRUE,WeightsAndValues!$I$5,WeightsAndValues!$H$5*WeightsAndValues!$E$5)</f>
        <v>0.21739130434782614</v>
      </c>
      <c r="P94">
        <f>IF(Data!I94=TRUE,WeightsAndValues!$I$6,WeightsAndValues!$H$6*WeightsAndValues!$E$6)</f>
        <v>0.21739130434782614</v>
      </c>
      <c r="Q94">
        <f t="shared" si="12"/>
        <v>0.81457085190377088</v>
      </c>
      <c r="R94">
        <f t="shared" si="13"/>
        <v>0.74966556351245539</v>
      </c>
      <c r="S94">
        <f t="shared" si="14"/>
        <v>1.5642364154162263</v>
      </c>
      <c r="T94">
        <f t="shared" si="15"/>
        <v>0</v>
      </c>
      <c r="U94" t="str" cm="1">
        <f t="array" ref="U94">_xlfn.IFS(Q94&lt;Thresholds!$D$3,"Low",Q94&lt;Thresholds!$E$3,"medium",Q94&gt;=Thresholds!$E$3,"High")</f>
        <v>High</v>
      </c>
      <c r="V94" t="str" cm="1">
        <f t="array" ref="V94">_xlfn.IFS(R94&lt;Thresholds!$D$4,"Low",R94&lt;Thresholds!$E$4,"medium",R94&gt;=Thresholds!$E$4,"High")</f>
        <v>High</v>
      </c>
      <c r="W94" t="str">
        <f t="shared" si="16"/>
        <v>High</v>
      </c>
      <c r="X94" t="str">
        <f t="shared" si="17"/>
        <v>High</v>
      </c>
      <c r="Y94" t="str">
        <f t="shared" si="21"/>
        <v>High</v>
      </c>
      <c r="Z94">
        <f t="shared" si="22"/>
        <v>0</v>
      </c>
    </row>
    <row r="95" spans="1:26" x14ac:dyDescent="0.35">
      <c r="A95" t="s">
        <v>599</v>
      </c>
      <c r="B95" t="s">
        <v>601</v>
      </c>
      <c r="C95" t="s">
        <v>602</v>
      </c>
      <c r="D95">
        <f>IF(Data!D95="Null",((WeightsAndValues!$P$17-WeightsAndValues!$H$17)/(WeightsAndValues!$K$17-WeightsAndValues!$H$17))*WeightsAndValues!$E$17,((Data!D95-WeightsAndValues!$H$17)/(WeightsAndValues!$K$17-WeightsAndValues!$H$17))*WeightsAndValues!$E$17)</f>
        <v>9.8090571138898297E-2</v>
      </c>
      <c r="E95">
        <f>IF(Data!E95="Null",((WeightsAndValues!$K$13-WeightsAndValues!$P$13)/(WeightsAndValues!$K$13-WeightsAndValues!$H$13))*WeightsAndValues!$E$13,((WeightsAndValues!$K$13-Data!E95))/(WeightsAndValues!$K$13-WeightsAndValues!$H$13)*WeightsAndValues!$E$13)</f>
        <v>0.1264822134387352</v>
      </c>
      <c r="F95">
        <f>IF(Data!F95=TRUE,WeightsAndValues!$I$3,WeightsAndValues!$H$3*WeightsAndValues!$E$3)</f>
        <v>0.18181818181818182</v>
      </c>
      <c r="G95">
        <f>IF(Data!G95="Null",((WeightsAndValues!$P$16-WeightsAndValues!$H$16)/(WeightsAndValues!$K$16-WeightsAndValues!$H$16))*WeightsAndValues!$E$16,((Data!G95-WeightsAndValues!$H$16)/(WeightsAndValues!$K$16-WeightsAndValues!$H$16))*WeightsAndValues!$E$16)</f>
        <v>6.0574586700349528E-2</v>
      </c>
      <c r="H95" t="b">
        <f>Data!H95</f>
        <v>0</v>
      </c>
      <c r="I95">
        <f>IF(Data!I95=TRUE,WeightsAndValues!$I$4,WeightsAndValues!$H$4*WeightsAndValues!$E$4)</f>
        <v>0.18181818181818182</v>
      </c>
      <c r="J95" t="b">
        <f>Data!J95</f>
        <v>0</v>
      </c>
      <c r="K95">
        <f>IF(Data!K95="Null",((WeightsAndValues!$P$11-WeightsAndValues!$H$11)/(WeightsAndValues!$K$11-WeightsAndValues!$H$11))*WeightsAndValues!$E$11,((Data!K95-WeightsAndValues!$H$11)/(WeightsAndValues!$K$11-WeightsAndValues!$H$11))*WeightsAndValues!$E$11)</f>
        <v>0.11127272727272726</v>
      </c>
      <c r="L95">
        <f>IF(Data!L95="Null",((WeightsAndValues!$K$12-WeightsAndValues!$P$12)/(WeightsAndValues!$K$12-WeightsAndValues!$H$12))*WeightsAndValues!$E$12,((WeightsAndValues!$K$12-Data!L95))/(WeightsAndValues!$K$12-WeightsAndValues!$H$12)*WeightsAndValues!$E$12)</f>
        <v>0.14269275028768699</v>
      </c>
      <c r="M95">
        <f>IF(Data!M95="Null",((WeightsAndValues!$K$14-WeightsAndValues!$P$14)/(WeightsAndValues!$K$14-WeightsAndValues!$H$14))*WeightsAndValues!$E$14,((WeightsAndValues!$K$14-Data!M95))/(WeightsAndValues!$K$14-WeightsAndValues!$H$14)*WeightsAndValues!$E$14)</f>
        <v>9.3625914315569492E-2</v>
      </c>
      <c r="N95">
        <f>IF(Data!N95="Null",((WeightsAndValues!$P$15-WeightsAndValues!$H$15)/(WeightsAndValues!$K$15-WeightsAndValues!$H$15))*WeightsAndValues!$E$15,((Data!N95-WeightsAndValues!$H$15)/(WeightsAndValues!$K$15-WeightsAndValues!$H$15))*WeightsAndValues!$E$15)</f>
        <v>0.12782615467771838</v>
      </c>
      <c r="O95">
        <f>IF(Data!F95=TRUE,WeightsAndValues!$I$5,WeightsAndValues!$H$5*WeightsAndValues!$E$5)</f>
        <v>0.21739130434782614</v>
      </c>
      <c r="P95">
        <f>IF(Data!I95=TRUE,WeightsAndValues!$I$6,WeightsAndValues!$H$6*WeightsAndValues!$E$6)</f>
        <v>0.21739130434782614</v>
      </c>
      <c r="Q95">
        <f t="shared" si="12"/>
        <v>0.80931832665124581</v>
      </c>
      <c r="R95">
        <f t="shared" si="13"/>
        <v>0.74966556351245539</v>
      </c>
      <c r="S95">
        <f t="shared" si="14"/>
        <v>1.5589838901637012</v>
      </c>
      <c r="T95">
        <f t="shared" si="15"/>
        <v>0</v>
      </c>
      <c r="U95" t="str" cm="1">
        <f t="array" ref="U95">_xlfn.IFS(Q95&lt;Thresholds!$D$3,"Low",Q95&lt;Thresholds!$E$3,"medium",Q95&gt;=Thresholds!$E$3,"High")</f>
        <v>High</v>
      </c>
      <c r="V95" t="str" cm="1">
        <f t="array" ref="V95">_xlfn.IFS(R95&lt;Thresholds!$D$4,"Low",R95&lt;Thresholds!$E$4,"medium",R95&gt;=Thresholds!$E$4,"High")</f>
        <v>High</v>
      </c>
      <c r="W95" t="str">
        <f t="shared" si="16"/>
        <v>High</v>
      </c>
      <c r="X95" t="str">
        <f t="shared" si="17"/>
        <v>High</v>
      </c>
      <c r="Y95" t="str">
        <f t="shared" si="21"/>
        <v>High</v>
      </c>
      <c r="Z95">
        <f t="shared" si="22"/>
        <v>0</v>
      </c>
    </row>
    <row r="96" spans="1:26" x14ac:dyDescent="0.35">
      <c r="A96" t="s">
        <v>605</v>
      </c>
      <c r="B96" t="s">
        <v>607</v>
      </c>
      <c r="C96" t="s">
        <v>608</v>
      </c>
      <c r="D96">
        <f>IF(Data!D96="Null",((WeightsAndValues!$P$17-WeightsAndValues!$H$17)/(WeightsAndValues!$K$17-WeightsAndValues!$H$17))*WeightsAndValues!$E$17,((Data!D96-WeightsAndValues!$H$17)/(WeightsAndValues!$K$17-WeightsAndValues!$H$17))*WeightsAndValues!$E$17)</f>
        <v>7.6343359242987491E-2</v>
      </c>
      <c r="E96">
        <f>IF(Data!E96="Null",((WeightsAndValues!$K$13-WeightsAndValues!$P$13)/(WeightsAndValues!$K$13-WeightsAndValues!$H$13))*WeightsAndValues!$E$13,((WeightsAndValues!$K$13-Data!E96))/(WeightsAndValues!$K$13-WeightsAndValues!$H$13)*WeightsAndValues!$E$13)</f>
        <v>9.4861660079051405E-2</v>
      </c>
      <c r="F96">
        <f>IF(Data!F96=TRUE,WeightsAndValues!$I$3,WeightsAndValues!$H$3*WeightsAndValues!$E$3)</f>
        <v>0.18181818181818182</v>
      </c>
      <c r="G96">
        <f>IF(Data!G96="Null",((WeightsAndValues!$P$16-WeightsAndValues!$H$16)/(WeightsAndValues!$K$16-WeightsAndValues!$H$16))*WeightsAndValues!$E$16,((Data!G96-WeightsAndValues!$H$16)/(WeightsAndValues!$K$16-WeightsAndValues!$H$16))*WeightsAndValues!$E$16)</f>
        <v>0</v>
      </c>
      <c r="H96" t="b">
        <f>Data!H96</f>
        <v>0</v>
      </c>
      <c r="I96">
        <f>IF(Data!I96=TRUE,WeightsAndValues!$I$4,WeightsAndValues!$H$4*WeightsAndValues!$E$4)</f>
        <v>0.18181818181818182</v>
      </c>
      <c r="J96" t="b">
        <f>Data!J96</f>
        <v>0</v>
      </c>
      <c r="K96">
        <f>IF(Data!K96="Null",((WeightsAndValues!$P$11-WeightsAndValues!$H$11)/(WeightsAndValues!$K$11-WeightsAndValues!$H$11))*WeightsAndValues!$E$11,((Data!K96-WeightsAndValues!$H$11)/(WeightsAndValues!$K$11-WeightsAndValues!$H$11))*WeightsAndValues!$E$11)</f>
        <v>0.12565656565656566</v>
      </c>
      <c r="L96">
        <f>IF(Data!L96="Null",((WeightsAndValues!$K$12-WeightsAndValues!$P$12)/(WeightsAndValues!$K$12-WeightsAndValues!$H$12))*WeightsAndValues!$E$12,((WeightsAndValues!$K$12-Data!L96))/(WeightsAndValues!$K$12-WeightsAndValues!$H$12)*WeightsAndValues!$E$12)</f>
        <v>0.15420023014959724</v>
      </c>
      <c r="M96">
        <f>IF(Data!M96="Null",((WeightsAndValues!$K$14-WeightsAndValues!$P$14)/(WeightsAndValues!$K$14-WeightsAndValues!$H$14))*WeightsAndValues!$E$14,((WeightsAndValues!$K$14-Data!M96))/(WeightsAndValues!$K$14-WeightsAndValues!$H$14)*WeightsAndValues!$E$14)</f>
        <v>3.845350052246603E-2</v>
      </c>
      <c r="N96">
        <f>IF(Data!N96="Null",((WeightsAndValues!$P$15-WeightsAndValues!$H$15)/(WeightsAndValues!$K$15-WeightsAndValues!$H$15))*WeightsAndValues!$E$15,((Data!N96-WeightsAndValues!$H$15)/(WeightsAndValues!$K$15-WeightsAndValues!$H$15))*WeightsAndValues!$E$15)</f>
        <v>0.12237974101410318</v>
      </c>
      <c r="O96">
        <f>IF(Data!F96=TRUE,WeightsAndValues!$I$5,WeightsAndValues!$H$5*WeightsAndValues!$E$5)</f>
        <v>0.21739130434782614</v>
      </c>
      <c r="P96">
        <f>IF(Data!I96=TRUE,WeightsAndValues!$I$6,WeightsAndValues!$H$6*WeightsAndValues!$E$6)</f>
        <v>0.21739130434782614</v>
      </c>
      <c r="Q96">
        <f t="shared" si="12"/>
        <v>0.75829001920798</v>
      </c>
      <c r="R96">
        <f t="shared" si="13"/>
        <v>0.65202400978880692</v>
      </c>
      <c r="S96">
        <f t="shared" si="14"/>
        <v>1.4103140289967868</v>
      </c>
      <c r="T96">
        <f t="shared" si="15"/>
        <v>0</v>
      </c>
      <c r="U96" t="str" cm="1">
        <f t="array" ref="U96">_xlfn.IFS(Q96&lt;Thresholds!$D$3,"Low",Q96&lt;Thresholds!$E$3,"medium",Q96&gt;=Thresholds!$E$3,"High")</f>
        <v>High</v>
      </c>
      <c r="V96" t="str" cm="1">
        <f t="array" ref="V96">_xlfn.IFS(R96&lt;Thresholds!$D$4,"Low",R96&lt;Thresholds!$E$4,"medium",R96&gt;=Thresholds!$E$4,"High")</f>
        <v>High</v>
      </c>
      <c r="W96" t="str">
        <f t="shared" si="16"/>
        <v>High</v>
      </c>
      <c r="X96" t="str">
        <f t="shared" si="17"/>
        <v>High</v>
      </c>
      <c r="Y96" t="str">
        <f t="shared" si="21"/>
        <v>High</v>
      </c>
      <c r="Z96">
        <f t="shared" si="22"/>
        <v>0</v>
      </c>
    </row>
    <row r="97" spans="1:26" x14ac:dyDescent="0.35">
      <c r="A97" t="s">
        <v>611</v>
      </c>
      <c r="B97" t="s">
        <v>614</v>
      </c>
      <c r="C97" t="s">
        <v>615</v>
      </c>
      <c r="D97">
        <f>IF(Data!D97="Null",((WeightsAndValues!$P$17-WeightsAndValues!$H$17)/(WeightsAndValues!$K$17-WeightsAndValues!$H$17))*WeightsAndValues!$E$17,((Data!D97-WeightsAndValues!$H$17)/(WeightsAndValues!$K$17-WeightsAndValues!$H$17))*WeightsAndValues!$E$17)</f>
        <v>9.8090571138898297E-2</v>
      </c>
      <c r="E97">
        <f>IF(Data!E97="Null",((WeightsAndValues!$K$13-WeightsAndValues!$P$13)/(WeightsAndValues!$K$13-WeightsAndValues!$H$13))*WeightsAndValues!$E$13,((WeightsAndValues!$K$13-Data!E97))/(WeightsAndValues!$K$13-WeightsAndValues!$H$13)*WeightsAndValues!$E$13)</f>
        <v>0.1264822134387352</v>
      </c>
      <c r="F97">
        <f>IF(Data!F97=TRUE,WeightsAndValues!$I$3,WeightsAndValues!$H$3*WeightsAndValues!$E$3)</f>
        <v>0.18181818181818182</v>
      </c>
      <c r="G97">
        <f>IF(Data!G97="Null",((WeightsAndValues!$P$16-WeightsAndValues!$H$16)/(WeightsAndValues!$K$16-WeightsAndValues!$H$16))*WeightsAndValues!$E$16,((Data!G97-WeightsAndValues!$H$16)/(WeightsAndValues!$K$16-WeightsAndValues!$H$16))*WeightsAndValues!$E$16)</f>
        <v>6.0574586700349528E-2</v>
      </c>
      <c r="H97" t="b">
        <f>Data!H97</f>
        <v>0</v>
      </c>
      <c r="I97">
        <f>IF(Data!I97=TRUE,WeightsAndValues!$I$4,WeightsAndValues!$H$4*WeightsAndValues!$E$4)</f>
        <v>0.18181818181818182</v>
      </c>
      <c r="J97" t="b">
        <f>Data!J97</f>
        <v>0</v>
      </c>
      <c r="K97">
        <f>IF(Data!K97="Null",((WeightsAndValues!$P$11-WeightsAndValues!$H$11)/(WeightsAndValues!$K$11-WeightsAndValues!$H$11))*WeightsAndValues!$E$11,((Data!K97-WeightsAndValues!$H$11)/(WeightsAndValues!$K$11-WeightsAndValues!$H$11))*WeightsAndValues!$E$11)</f>
        <v>0.11240404040404041</v>
      </c>
      <c r="L97">
        <f>IF(Data!L97="Null",((WeightsAndValues!$K$12-WeightsAndValues!$P$12)/(WeightsAndValues!$K$12-WeightsAndValues!$H$12))*WeightsAndValues!$E$12,((WeightsAndValues!$K$12-Data!L97))/(WeightsAndValues!$K$12-WeightsAndValues!$H$12)*WeightsAndValues!$E$12)</f>
        <v>0.14269275028768699</v>
      </c>
      <c r="M97">
        <f>IF(Data!M97="Null",((WeightsAndValues!$K$14-WeightsAndValues!$P$14)/(WeightsAndValues!$K$14-WeightsAndValues!$H$14))*WeightsAndValues!$E$14,((WeightsAndValues!$K$14-Data!M97))/(WeightsAndValues!$K$14-WeightsAndValues!$H$14)*WeightsAndValues!$E$14)</f>
        <v>9.3625914315569492E-2</v>
      </c>
      <c r="N97">
        <f>IF(Data!N97="Null",((WeightsAndValues!$P$15-WeightsAndValues!$H$15)/(WeightsAndValues!$K$15-WeightsAndValues!$H$15))*WeightsAndValues!$E$15,((Data!N97-WeightsAndValues!$H$15)/(WeightsAndValues!$K$15-WeightsAndValues!$H$15))*WeightsAndValues!$E$15)</f>
        <v>0.12782615467771838</v>
      </c>
      <c r="O97">
        <f>IF(Data!F97=TRUE,WeightsAndValues!$I$5,WeightsAndValues!$H$5*WeightsAndValues!$E$5)</f>
        <v>0.21739130434782614</v>
      </c>
      <c r="P97">
        <f>IF(Data!I97=TRUE,WeightsAndValues!$I$6,WeightsAndValues!$H$6*WeightsAndValues!$E$6)</f>
        <v>0.21739130434782614</v>
      </c>
      <c r="Q97">
        <f t="shared" si="12"/>
        <v>0.81044963978255891</v>
      </c>
      <c r="R97">
        <f t="shared" si="13"/>
        <v>0.74966556351245539</v>
      </c>
      <c r="S97">
        <f t="shared" si="14"/>
        <v>1.5601152032950143</v>
      </c>
      <c r="T97">
        <f t="shared" si="15"/>
        <v>0</v>
      </c>
      <c r="U97" t="str" cm="1">
        <f t="array" ref="U97">_xlfn.IFS(Q97&lt;Thresholds!$D$3,"Low",Q97&lt;Thresholds!$E$3,"medium",Q97&gt;=Thresholds!$E$3,"High")</f>
        <v>High</v>
      </c>
      <c r="V97" t="str" cm="1">
        <f t="array" ref="V97">_xlfn.IFS(R97&lt;Thresholds!$D$4,"Low",R97&lt;Thresholds!$E$4,"medium",R97&gt;=Thresholds!$E$4,"High")</f>
        <v>High</v>
      </c>
      <c r="W97" t="str">
        <f t="shared" si="16"/>
        <v>High</v>
      </c>
      <c r="X97" t="str">
        <f t="shared" si="17"/>
        <v>High</v>
      </c>
      <c r="Y97" t="str">
        <f t="shared" si="21"/>
        <v>High</v>
      </c>
      <c r="Z97">
        <f t="shared" si="22"/>
        <v>0</v>
      </c>
    </row>
    <row r="98" spans="1:26" x14ac:dyDescent="0.35">
      <c r="A98" t="s">
        <v>618</v>
      </c>
      <c r="B98" t="s">
        <v>620</v>
      </c>
      <c r="C98" t="s">
        <v>621</v>
      </c>
      <c r="D98">
        <f>IF(Data!D98="Null",((WeightsAndValues!$P$17-WeightsAndValues!$H$17)/(WeightsAndValues!$K$17-WeightsAndValues!$H$17))*WeightsAndValues!$E$17,((Data!D98-WeightsAndValues!$H$17)/(WeightsAndValues!$K$17-WeightsAndValues!$H$17))*WeightsAndValues!$E$17)</f>
        <v>9.8090571138898297E-2</v>
      </c>
      <c r="E98">
        <f>IF(Data!E98="Null",((WeightsAndValues!$K$13-WeightsAndValues!$P$13)/(WeightsAndValues!$K$13-WeightsAndValues!$H$13))*WeightsAndValues!$E$13,((WeightsAndValues!$K$13-Data!E98))/(WeightsAndValues!$K$13-WeightsAndValues!$H$13)*WeightsAndValues!$E$13)</f>
        <v>0.12296881862099256</v>
      </c>
      <c r="F98">
        <f>IF(Data!F98=TRUE,WeightsAndValues!$I$3,WeightsAndValues!$H$3*WeightsAndValues!$E$3)</f>
        <v>0.18181818181818182</v>
      </c>
      <c r="G98">
        <f>IF(Data!G98="Null",((WeightsAndValues!$P$16-WeightsAndValues!$H$16)/(WeightsAndValues!$K$16-WeightsAndValues!$H$16))*WeightsAndValues!$E$16,((Data!G98-WeightsAndValues!$H$16)/(WeightsAndValues!$K$16-WeightsAndValues!$H$16))*WeightsAndValues!$E$16)</f>
        <v>0</v>
      </c>
      <c r="H98" t="b">
        <f>Data!H98</f>
        <v>0</v>
      </c>
      <c r="I98">
        <f>IF(Data!I98=TRUE,WeightsAndValues!$I$4,WeightsAndValues!$H$4*WeightsAndValues!$E$4)</f>
        <v>0.18181818181818182</v>
      </c>
      <c r="J98" t="b">
        <f>Data!J98</f>
        <v>0</v>
      </c>
      <c r="K98">
        <f>IF(Data!K98="Null",((WeightsAndValues!$P$11-WeightsAndValues!$H$11)/(WeightsAndValues!$K$11-WeightsAndValues!$H$11))*WeightsAndValues!$E$11,((Data!K98-WeightsAndValues!$H$11)/(WeightsAndValues!$K$11-WeightsAndValues!$H$11))*WeightsAndValues!$E$11)</f>
        <v>0.1165252525252525</v>
      </c>
      <c r="L98">
        <f>IF(Data!L98="Null",((WeightsAndValues!$K$12-WeightsAndValues!$P$12)/(WeightsAndValues!$K$12-WeightsAndValues!$H$12))*WeightsAndValues!$E$12,((WeightsAndValues!$K$12-Data!L98))/(WeightsAndValues!$K$12-WeightsAndValues!$H$12)*WeightsAndValues!$E$12)</f>
        <v>0.14729574223245109</v>
      </c>
      <c r="M98">
        <f>IF(Data!M98="Null",((WeightsAndValues!$K$14-WeightsAndValues!$P$14)/(WeightsAndValues!$K$14-WeightsAndValues!$H$14))*WeightsAndValues!$E$14,((WeightsAndValues!$K$14-Data!M98))/(WeightsAndValues!$K$14-WeightsAndValues!$H$14)*WeightsAndValues!$E$14)</f>
        <v>9.3625914315569492E-2</v>
      </c>
      <c r="N98">
        <f>IF(Data!N98="Null",((WeightsAndValues!$P$15-WeightsAndValues!$H$15)/(WeightsAndValues!$K$15-WeightsAndValues!$H$15))*WeightsAndValues!$E$15,((Data!N98-WeightsAndValues!$H$15)/(WeightsAndValues!$K$15-WeightsAndValues!$H$15))*WeightsAndValues!$E$15)</f>
        <v>0.13132016091657031</v>
      </c>
      <c r="O98">
        <f>IF(Data!F98=TRUE,WeightsAndValues!$I$5,WeightsAndValues!$H$5*WeightsAndValues!$E$5)</f>
        <v>0.21739130434782614</v>
      </c>
      <c r="P98">
        <f>IF(Data!I98=TRUE,WeightsAndValues!$I$6,WeightsAndValues!$H$6*WeightsAndValues!$E$6)</f>
        <v>0.21739130434782614</v>
      </c>
      <c r="Q98">
        <f t="shared" si="12"/>
        <v>0.81917384384853498</v>
      </c>
      <c r="R98">
        <f t="shared" si="13"/>
        <v>0.68907158823321513</v>
      </c>
      <c r="S98">
        <f t="shared" si="14"/>
        <v>1.50824543208175</v>
      </c>
      <c r="T98">
        <f t="shared" si="15"/>
        <v>0</v>
      </c>
      <c r="U98" t="str" cm="1">
        <f t="array" ref="U98">_xlfn.IFS(Q98&lt;Thresholds!$D$3,"Low",Q98&lt;Thresholds!$E$3,"medium",Q98&gt;=Thresholds!$E$3,"High")</f>
        <v>High</v>
      </c>
      <c r="V98" t="str" cm="1">
        <f t="array" ref="V98">_xlfn.IFS(R98&lt;Thresholds!$D$4,"Low",R98&lt;Thresholds!$E$4,"medium",R98&gt;=Thresholds!$E$4,"High")</f>
        <v>High</v>
      </c>
      <c r="W98" t="str">
        <f t="shared" si="16"/>
        <v>High</v>
      </c>
      <c r="X98" t="str">
        <f t="shared" si="17"/>
        <v>High</v>
      </c>
      <c r="Y98" t="str">
        <f t="shared" si="21"/>
        <v>High</v>
      </c>
      <c r="Z98">
        <f t="shared" si="22"/>
        <v>0</v>
      </c>
    </row>
    <row r="99" spans="1:26" x14ac:dyDescent="0.35">
      <c r="A99" t="s">
        <v>624</v>
      </c>
      <c r="B99" t="s">
        <v>626</v>
      </c>
      <c r="C99" t="s">
        <v>627</v>
      </c>
      <c r="D99">
        <f>IF(Data!D99="Null",((WeightsAndValues!$P$17-WeightsAndValues!$H$17)/(WeightsAndValues!$K$17-WeightsAndValues!$H$17))*WeightsAndValues!$E$17,((Data!D99-WeightsAndValues!$H$17)/(WeightsAndValues!$K$17-WeightsAndValues!$H$17))*WeightsAndValues!$E$17)</f>
        <v>0.14660358229131465</v>
      </c>
      <c r="E99">
        <f>IF(Data!E99="Null",((WeightsAndValues!$K$13-WeightsAndValues!$P$13)/(WeightsAndValues!$K$13-WeightsAndValues!$H$13))*WeightsAndValues!$E$13,((WeightsAndValues!$K$13-Data!E99))/(WeightsAndValues!$K$13-WeightsAndValues!$H$13)*WeightsAndValues!$E$13)</f>
        <v>0.10013175230566537</v>
      </c>
      <c r="F99">
        <f>IF(Data!F99=TRUE,WeightsAndValues!$I$3,WeightsAndValues!$H$3*WeightsAndValues!$E$3)</f>
        <v>0.18181818181818182</v>
      </c>
      <c r="G99">
        <f>IF(Data!G99="Null",((WeightsAndValues!$P$16-WeightsAndValues!$H$16)/(WeightsAndValues!$K$16-WeightsAndValues!$H$16))*WeightsAndValues!$E$16,((Data!G99-WeightsAndValues!$H$16)/(WeightsAndValues!$K$16-WeightsAndValues!$H$16))*WeightsAndValues!$E$16)</f>
        <v>0</v>
      </c>
      <c r="H99" t="b">
        <f>Data!H99</f>
        <v>0</v>
      </c>
      <c r="I99">
        <f>IF(Data!I99=TRUE,WeightsAndValues!$I$4,WeightsAndValues!$H$4*WeightsAndValues!$E$4)</f>
        <v>0.18181818181818182</v>
      </c>
      <c r="J99" t="b">
        <f>Data!J99</f>
        <v>0</v>
      </c>
      <c r="K99">
        <f>IF(Data!K99="Null",((WeightsAndValues!$P$11-WeightsAndValues!$H$11)/(WeightsAndValues!$K$11-WeightsAndValues!$H$11))*WeightsAndValues!$E$11,((Data!K99-WeightsAndValues!$H$11)/(WeightsAndValues!$K$11-WeightsAndValues!$H$11))*WeightsAndValues!$E$11)</f>
        <v>0.1165252525252525</v>
      </c>
      <c r="L99">
        <f>IF(Data!L99="Null",((WeightsAndValues!$K$12-WeightsAndValues!$P$12)/(WeightsAndValues!$K$12-WeightsAndValues!$H$12))*WeightsAndValues!$E$12,((WeightsAndValues!$K$12-Data!L99))/(WeightsAndValues!$K$12-WeightsAndValues!$H$12)*WeightsAndValues!$E$12)</f>
        <v>0.1565017261219793</v>
      </c>
      <c r="M99">
        <f>IF(Data!M99="Null",((WeightsAndValues!$K$14-WeightsAndValues!$P$14)/(WeightsAndValues!$K$14-WeightsAndValues!$H$14))*WeightsAndValues!$E$14,((WeightsAndValues!$K$14-Data!M99))/(WeightsAndValues!$K$14-WeightsAndValues!$H$14)*WeightsAndValues!$E$14)</f>
        <v>9.3625914315569492E-2</v>
      </c>
      <c r="N99">
        <f>IF(Data!N99="Null",((WeightsAndValues!$P$15-WeightsAndValues!$H$15)/(WeightsAndValues!$K$15-WeightsAndValues!$H$15))*WeightsAndValues!$E$15,((Data!N99-WeightsAndValues!$H$15)/(WeightsAndValues!$K$15-WeightsAndValues!$H$15))*WeightsAndValues!$E$15)</f>
        <v>0.11902595818387818</v>
      </c>
      <c r="O99">
        <f>IF(Data!F99=TRUE,WeightsAndValues!$I$5,WeightsAndValues!$H$5*WeightsAndValues!$E$5)</f>
        <v>0.21739130434782614</v>
      </c>
      <c r="P99">
        <f>IF(Data!I99=TRUE,WeightsAndValues!$I$6,WeightsAndValues!$H$6*WeightsAndValues!$E$6)</f>
        <v>0.21739130434782614</v>
      </c>
      <c r="Q99">
        <f t="shared" si="12"/>
        <v>0.87689283889047953</v>
      </c>
      <c r="R99">
        <f t="shared" si="13"/>
        <v>0.6539403191851958</v>
      </c>
      <c r="S99">
        <f t="shared" si="14"/>
        <v>1.5308331580756753</v>
      </c>
      <c r="T99">
        <f t="shared" si="15"/>
        <v>0</v>
      </c>
      <c r="U99" t="str" cm="1">
        <f t="array" ref="U99">_xlfn.IFS(Q99&lt;Thresholds!$D$3,"Low",Q99&lt;Thresholds!$E$3,"medium",Q99&gt;=Thresholds!$E$3,"High")</f>
        <v>High</v>
      </c>
      <c r="V99" t="str" cm="1">
        <f t="array" ref="V99">_xlfn.IFS(R99&lt;Thresholds!$D$4,"Low",R99&lt;Thresholds!$E$4,"medium",R99&gt;=Thresholds!$E$4,"High")</f>
        <v>High</v>
      </c>
      <c r="W99" t="str">
        <f t="shared" si="16"/>
        <v>High</v>
      </c>
      <c r="X99" t="str">
        <f t="shared" si="17"/>
        <v>High</v>
      </c>
      <c r="Y99" t="str">
        <f t="shared" si="21"/>
        <v>High</v>
      </c>
      <c r="Z99">
        <f t="shared" si="22"/>
        <v>0</v>
      </c>
    </row>
    <row r="100" spans="1:26" x14ac:dyDescent="0.35">
      <c r="A100" t="s">
        <v>630</v>
      </c>
      <c r="B100" t="s">
        <v>632</v>
      </c>
      <c r="C100" t="s">
        <v>633</v>
      </c>
      <c r="D100">
        <f>IF(Data!D100="Null",((WeightsAndValues!$P$17-WeightsAndValues!$H$17)/(WeightsAndValues!$K$17-WeightsAndValues!$H$17))*WeightsAndValues!$E$17,((Data!D100-WeightsAndValues!$H$17)/(WeightsAndValues!$K$17-WeightsAndValues!$H$17))*WeightsAndValues!$E$17)</f>
        <v>9.8090571138898297E-2</v>
      </c>
      <c r="E100">
        <f>IF(Data!E100="Null",((WeightsAndValues!$K$13-WeightsAndValues!$P$13)/(WeightsAndValues!$K$13-WeightsAndValues!$H$13))*WeightsAndValues!$E$13,((WeightsAndValues!$K$13-Data!E100))/(WeightsAndValues!$K$13-WeightsAndValues!$H$13)*WeightsAndValues!$E$13)</f>
        <v>4.7430830039525702E-2</v>
      </c>
      <c r="F100">
        <f>IF(Data!F100=TRUE,WeightsAndValues!$I$3,WeightsAndValues!$H$3*WeightsAndValues!$E$3)</f>
        <v>0.18181818181818182</v>
      </c>
      <c r="G100">
        <f>IF(Data!G100="Null",((WeightsAndValues!$P$16-WeightsAndValues!$H$16)/(WeightsAndValues!$K$16-WeightsAndValues!$H$16))*WeightsAndValues!$E$16,((Data!G100-WeightsAndValues!$H$16)/(WeightsAndValues!$K$16-WeightsAndValues!$H$16))*WeightsAndValues!$E$16)</f>
        <v>0</v>
      </c>
      <c r="H100" t="b">
        <f>Data!H100</f>
        <v>0</v>
      </c>
      <c r="I100">
        <f>IF(Data!I100=TRUE,WeightsAndValues!$I$4,WeightsAndValues!$H$4*WeightsAndValues!$E$4)</f>
        <v>0.18181818181818182</v>
      </c>
      <c r="J100" t="b">
        <f>Data!J100</f>
        <v>0</v>
      </c>
      <c r="K100">
        <f>IF(Data!K100="Null",((WeightsAndValues!$P$11-WeightsAndValues!$H$11)/(WeightsAndValues!$K$11-WeightsAndValues!$H$11))*WeightsAndValues!$E$11,((Data!K100-WeightsAndValues!$H$11)/(WeightsAndValues!$K$11-WeightsAndValues!$H$11))*WeightsAndValues!$E$11)</f>
        <v>0.1165252525252525</v>
      </c>
      <c r="L100">
        <f>IF(Data!L100="Null",((WeightsAndValues!$K$12-WeightsAndValues!$P$12)/(WeightsAndValues!$K$12-WeightsAndValues!$H$12))*WeightsAndValues!$E$12,((WeightsAndValues!$K$12-Data!L100))/(WeightsAndValues!$K$12-WeightsAndValues!$H$12)*WeightsAndValues!$E$12)</f>
        <v>0.11507479861910241</v>
      </c>
      <c r="M100">
        <f>IF(Data!M100="Null",((WeightsAndValues!$K$14-WeightsAndValues!$P$14)/(WeightsAndValues!$K$14-WeightsAndValues!$H$14))*WeightsAndValues!$E$14,((WeightsAndValues!$K$14-Data!M100))/(WeightsAndValues!$K$14-WeightsAndValues!$H$14)*WeightsAndValues!$E$14)</f>
        <v>9.3625914315569492E-2</v>
      </c>
      <c r="N100">
        <f>IF(Data!N100="Null",((WeightsAndValues!$P$15-WeightsAndValues!$H$15)/(WeightsAndValues!$K$15-WeightsAndValues!$H$15))*WeightsAndValues!$E$15,((Data!N100-WeightsAndValues!$H$15)/(WeightsAndValues!$K$15-WeightsAndValues!$H$15))*WeightsAndValues!$E$15)</f>
        <v>0.12252799211481907</v>
      </c>
      <c r="O100">
        <f>IF(Data!F100=TRUE,WeightsAndValues!$I$5,WeightsAndValues!$H$5*WeightsAndValues!$E$5)</f>
        <v>0.21739130434782614</v>
      </c>
      <c r="P100">
        <f>IF(Data!I100=TRUE,WeightsAndValues!$I$6,WeightsAndValues!$H$6*WeightsAndValues!$E$6)</f>
        <v>0.21739130434782614</v>
      </c>
      <c r="Q100">
        <f t="shared" si="12"/>
        <v>0.78695290023518627</v>
      </c>
      <c r="R100">
        <f t="shared" si="13"/>
        <v>0.6047414308499971</v>
      </c>
      <c r="S100">
        <f t="shared" si="14"/>
        <v>1.3916943310851835</v>
      </c>
      <c r="T100">
        <f t="shared" si="15"/>
        <v>0</v>
      </c>
      <c r="U100" t="str" cm="1">
        <f t="array" ref="U100">_xlfn.IFS(Q100&lt;Thresholds!$D$3,"Low",Q100&lt;Thresholds!$E$3,"medium",Q100&gt;=Thresholds!$E$3,"High")</f>
        <v>High</v>
      </c>
      <c r="V100" t="str" cm="1">
        <f t="array" ref="V100">_xlfn.IFS(R100&lt;Thresholds!$D$4,"Low",R100&lt;Thresholds!$E$4,"medium",R100&gt;=Thresholds!$E$4,"High")</f>
        <v>High</v>
      </c>
      <c r="W100" t="str">
        <f t="shared" si="16"/>
        <v>High</v>
      </c>
      <c r="X100" t="str">
        <f t="shared" si="17"/>
        <v>High</v>
      </c>
      <c r="Y100" t="str">
        <f t="shared" si="21"/>
        <v>High</v>
      </c>
      <c r="Z100">
        <f t="shared" si="22"/>
        <v>0</v>
      </c>
    </row>
    <row r="101" spans="1:26" x14ac:dyDescent="0.35">
      <c r="A101" t="s">
        <v>636</v>
      </c>
      <c r="B101" t="s">
        <v>638</v>
      </c>
      <c r="C101" t="s">
        <v>639</v>
      </c>
      <c r="D101">
        <f>IF(Data!D101="Null",((WeightsAndValues!$P$17-WeightsAndValues!$H$17)/(WeightsAndValues!$K$17-WeightsAndValues!$H$17))*WeightsAndValues!$E$17,((Data!D101-WeightsAndValues!$H$17)/(WeightsAndValues!$K$17-WeightsAndValues!$H$17))*WeightsAndValues!$E$17)</f>
        <v>0.16363636363636364</v>
      </c>
      <c r="E101">
        <f>IF(Data!E101="Null",((WeightsAndValues!$K$13-WeightsAndValues!$P$13)/(WeightsAndValues!$K$13-WeightsAndValues!$H$13))*WeightsAndValues!$E$13,((WeightsAndValues!$K$13-Data!E101))/(WeightsAndValues!$K$13-WeightsAndValues!$H$13)*WeightsAndValues!$E$13)</f>
        <v>0.12296881862099256</v>
      </c>
      <c r="F101">
        <f>IF(Data!F101=TRUE,WeightsAndValues!$I$3,WeightsAndValues!$H$3*WeightsAndValues!$E$3)</f>
        <v>0.18181818181818182</v>
      </c>
      <c r="G101">
        <f>IF(Data!G101="Null",((WeightsAndValues!$P$16-WeightsAndValues!$H$16)/(WeightsAndValues!$K$16-WeightsAndValues!$H$16))*WeightsAndValues!$E$16,((Data!G101-WeightsAndValues!$H$16)/(WeightsAndValues!$K$16-WeightsAndValues!$H$16))*WeightsAndValues!$E$16)</f>
        <v>0</v>
      </c>
      <c r="H101" t="b">
        <f>Data!H101</f>
        <v>1</v>
      </c>
      <c r="I101">
        <f>IF(Data!I101=TRUE,WeightsAndValues!$I$4,WeightsAndValues!$H$4*WeightsAndValues!$E$4)</f>
        <v>0.18181818181818182</v>
      </c>
      <c r="J101" t="b">
        <f>Data!J101</f>
        <v>1</v>
      </c>
      <c r="K101">
        <f>IF(Data!K101="Null",((WeightsAndValues!$P$11-WeightsAndValues!$H$11)/(WeightsAndValues!$K$11-WeightsAndValues!$H$11))*WeightsAndValues!$E$11,((Data!K101-WeightsAndValues!$H$11)/(WeightsAndValues!$K$11-WeightsAndValues!$H$11))*WeightsAndValues!$E$11)</f>
        <v>0.1165252525252525</v>
      </c>
      <c r="L101">
        <f>IF(Data!L101="Null",((WeightsAndValues!$K$12-WeightsAndValues!$P$12)/(WeightsAndValues!$K$12-WeightsAndValues!$H$12))*WeightsAndValues!$E$12,((WeightsAndValues!$K$12-Data!L101))/(WeightsAndValues!$K$12-WeightsAndValues!$H$12)*WeightsAndValues!$E$12)</f>
        <v>0.16800920598388952</v>
      </c>
      <c r="M101">
        <f>IF(Data!M101="Null",((WeightsAndValues!$K$14-WeightsAndValues!$P$14)/(WeightsAndValues!$K$14-WeightsAndValues!$H$14))*WeightsAndValues!$E$14,((WeightsAndValues!$K$14-Data!M101))/(WeightsAndValues!$K$14-WeightsAndValues!$H$14)*WeightsAndValues!$E$14)</f>
        <v>9.3625914315569492E-2</v>
      </c>
      <c r="N101">
        <f>IF(Data!N101="Null",((WeightsAndValues!$P$15-WeightsAndValues!$H$15)/(WeightsAndValues!$K$15-WeightsAndValues!$H$15))*WeightsAndValues!$E$15,((Data!N101-WeightsAndValues!$H$15)/(WeightsAndValues!$K$15-WeightsAndValues!$H$15))*WeightsAndValues!$E$15)</f>
        <v>0.13271387532073883</v>
      </c>
      <c r="O101">
        <f>IF(Data!F101=TRUE,WeightsAndValues!$I$5,WeightsAndValues!$H$5*WeightsAndValues!$E$5)</f>
        <v>0.21739130434782614</v>
      </c>
      <c r="P101">
        <f>IF(Data!I101=TRUE,WeightsAndValues!$I$6,WeightsAndValues!$H$6*WeightsAndValues!$E$6)</f>
        <v>0.21739130434782614</v>
      </c>
      <c r="Q101">
        <f t="shared" si="12"/>
        <v>0.90543310009743894</v>
      </c>
      <c r="R101">
        <f t="shared" si="13"/>
        <v>0.6904653026373837</v>
      </c>
      <c r="S101">
        <f t="shared" si="14"/>
        <v>1.5958984027348226</v>
      </c>
      <c r="T101">
        <f t="shared" si="15"/>
        <v>1</v>
      </c>
      <c r="U101" t="str" cm="1">
        <f t="array" ref="U101">_xlfn.IFS(Q101&lt;Thresholds!$D$3,"Low",Q101&lt;Thresholds!$E$3,"medium",Q101&gt;=Thresholds!$E$3,"High")</f>
        <v>High</v>
      </c>
      <c r="V101" t="str" cm="1">
        <f t="array" ref="V101">_xlfn.IFS(R101&lt;Thresholds!$D$4,"Low",R101&lt;Thresholds!$E$4,"medium",R101&gt;=Thresholds!$E$4,"High")</f>
        <v>High</v>
      </c>
      <c r="W101" t="str">
        <f t="shared" si="16"/>
        <v>Very High</v>
      </c>
      <c r="X101" t="str">
        <f t="shared" si="17"/>
        <v>Very High</v>
      </c>
      <c r="Y101" t="str">
        <f t="shared" si="21"/>
        <v>Very High</v>
      </c>
      <c r="Z101">
        <f t="shared" si="22"/>
        <v>0</v>
      </c>
    </row>
    <row r="102" spans="1:26" x14ac:dyDescent="0.35">
      <c r="A102" t="s">
        <v>642</v>
      </c>
      <c r="B102" t="s">
        <v>644</v>
      </c>
      <c r="C102" t="s">
        <v>645</v>
      </c>
      <c r="D102">
        <f>IF(Data!D102="Null",((WeightsAndValues!$P$17-WeightsAndValues!$H$17)/(WeightsAndValues!$K$17-WeightsAndValues!$H$17))*WeightsAndValues!$E$17,((Data!D102-WeightsAndValues!$H$17)/(WeightsAndValues!$K$17-WeightsAndValues!$H$17))*WeightsAndValues!$E$17)</f>
        <v>9.8090571138898297E-2</v>
      </c>
      <c r="E102">
        <f>IF(Data!E102="Null",((WeightsAndValues!$K$13-WeightsAndValues!$P$13)/(WeightsAndValues!$K$13-WeightsAndValues!$H$13))*WeightsAndValues!$E$13,((WeightsAndValues!$K$13-Data!E102))/(WeightsAndValues!$K$13-WeightsAndValues!$H$13)*WeightsAndValues!$E$13)</f>
        <v>0.1264822134387352</v>
      </c>
      <c r="F102">
        <f>IF(Data!F102=TRUE,WeightsAndValues!$I$3,WeightsAndValues!$H$3*WeightsAndValues!$E$3)</f>
        <v>0.18181818181818182</v>
      </c>
      <c r="G102">
        <f>IF(Data!G102="Null",((WeightsAndValues!$P$16-WeightsAndValues!$H$16)/(WeightsAndValues!$K$16-WeightsAndValues!$H$16))*WeightsAndValues!$E$16,((Data!G102-WeightsAndValues!$H$16)/(WeightsAndValues!$K$16-WeightsAndValues!$H$16))*WeightsAndValues!$E$16)</f>
        <v>6.0574586700349528E-2</v>
      </c>
      <c r="H102" t="b">
        <f>Data!H102</f>
        <v>0</v>
      </c>
      <c r="I102">
        <f>IF(Data!I102=TRUE,WeightsAndValues!$I$4,WeightsAndValues!$H$4*WeightsAndValues!$E$4)</f>
        <v>0.18181818181818182</v>
      </c>
      <c r="J102" t="b">
        <f>Data!J102</f>
        <v>0</v>
      </c>
      <c r="K102">
        <f>IF(Data!K102="Null",((WeightsAndValues!$P$11-WeightsAndValues!$H$11)/(WeightsAndValues!$K$11-WeightsAndValues!$H$11))*WeightsAndValues!$E$11,((Data!K102-WeightsAndValues!$H$11)/(WeightsAndValues!$K$11-WeightsAndValues!$H$11))*WeightsAndValues!$E$11)</f>
        <v>0.1165252525252525</v>
      </c>
      <c r="L102">
        <f>IF(Data!L102="Null",((WeightsAndValues!$K$12-WeightsAndValues!$P$12)/(WeightsAndValues!$K$12-WeightsAndValues!$H$12))*WeightsAndValues!$E$12,((WeightsAndValues!$K$12-Data!L102))/(WeightsAndValues!$K$12-WeightsAndValues!$H$12)*WeightsAndValues!$E$12)</f>
        <v>0.14269275028768699</v>
      </c>
      <c r="M102">
        <f>IF(Data!M102="Null",((WeightsAndValues!$K$14-WeightsAndValues!$P$14)/(WeightsAndValues!$K$14-WeightsAndValues!$H$14))*WeightsAndValues!$E$14,((WeightsAndValues!$K$14-Data!M102))/(WeightsAndValues!$K$14-WeightsAndValues!$H$14)*WeightsAndValues!$E$14)</f>
        <v>9.3625914315569492E-2</v>
      </c>
      <c r="N102">
        <f>IF(Data!N102="Null",((WeightsAndValues!$P$15-WeightsAndValues!$H$15)/(WeightsAndValues!$K$15-WeightsAndValues!$H$15))*WeightsAndValues!$E$15,((Data!N102-WeightsAndValues!$H$15)/(WeightsAndValues!$K$15-WeightsAndValues!$H$15))*WeightsAndValues!$E$15)</f>
        <v>0.12782615467771838</v>
      </c>
      <c r="O102">
        <f>IF(Data!F102=TRUE,WeightsAndValues!$I$5,WeightsAndValues!$H$5*WeightsAndValues!$E$5)</f>
        <v>0.21739130434782614</v>
      </c>
      <c r="P102">
        <f>IF(Data!I102=TRUE,WeightsAndValues!$I$6,WeightsAndValues!$H$6*WeightsAndValues!$E$6)</f>
        <v>0.21739130434782614</v>
      </c>
      <c r="Q102">
        <f t="shared" si="12"/>
        <v>0.81457085190377088</v>
      </c>
      <c r="R102">
        <f t="shared" si="13"/>
        <v>0.74966556351245539</v>
      </c>
      <c r="S102">
        <f t="shared" si="14"/>
        <v>1.5642364154162263</v>
      </c>
      <c r="T102">
        <f t="shared" si="15"/>
        <v>0</v>
      </c>
      <c r="U102" t="str" cm="1">
        <f t="array" ref="U102">_xlfn.IFS(Q102&lt;Thresholds!$D$3,"Low",Q102&lt;Thresholds!$E$3,"medium",Q102&gt;=Thresholds!$E$3,"High")</f>
        <v>High</v>
      </c>
      <c r="V102" t="str" cm="1">
        <f t="array" ref="V102">_xlfn.IFS(R102&lt;Thresholds!$D$4,"Low",R102&lt;Thresholds!$E$4,"medium",R102&gt;=Thresholds!$E$4,"High")</f>
        <v>High</v>
      </c>
      <c r="W102" t="str">
        <f t="shared" si="16"/>
        <v>High</v>
      </c>
      <c r="X102" t="str">
        <f t="shared" si="17"/>
        <v>High</v>
      </c>
      <c r="Y102" t="str">
        <f t="shared" si="21"/>
        <v>High</v>
      </c>
      <c r="Z102">
        <f t="shared" si="22"/>
        <v>0</v>
      </c>
    </row>
    <row r="103" spans="1:26" x14ac:dyDescent="0.35">
      <c r="A103" t="s">
        <v>648</v>
      </c>
      <c r="B103" t="s">
        <v>651</v>
      </c>
      <c r="C103" t="s">
        <v>652</v>
      </c>
      <c r="D103">
        <f>IF(Data!D103="Null",((WeightsAndValues!$P$17-WeightsAndValues!$H$17)/(WeightsAndValues!$K$17-WeightsAndValues!$H$17))*WeightsAndValues!$E$17,((Data!D103-WeightsAndValues!$H$17)/(WeightsAndValues!$K$17-WeightsAndValues!$H$17))*WeightsAndValues!$E$17)</f>
        <v>9.8090571138898297E-2</v>
      </c>
      <c r="E103">
        <f>IF(Data!E103="Null",((WeightsAndValues!$K$13-WeightsAndValues!$P$13)/(WeightsAndValues!$K$13-WeightsAndValues!$H$13))*WeightsAndValues!$E$13,((WeightsAndValues!$K$13-Data!E103))/(WeightsAndValues!$K$13-WeightsAndValues!$H$13)*WeightsAndValues!$E$13)</f>
        <v>0.1264822134387352</v>
      </c>
      <c r="F103">
        <f>IF(Data!F103=TRUE,WeightsAndValues!$I$3,WeightsAndValues!$H$3*WeightsAndValues!$E$3)</f>
        <v>0.18181818181818182</v>
      </c>
      <c r="G103">
        <f>IF(Data!G103="Null",((WeightsAndValues!$P$16-WeightsAndValues!$H$16)/(WeightsAndValues!$K$16-WeightsAndValues!$H$16))*WeightsAndValues!$E$16,((Data!G103-WeightsAndValues!$H$16)/(WeightsAndValues!$K$16-WeightsAndValues!$H$16))*WeightsAndValues!$E$16)</f>
        <v>6.0574586700349528E-2</v>
      </c>
      <c r="H103" t="b">
        <f>Data!H103</f>
        <v>0</v>
      </c>
      <c r="I103">
        <f>IF(Data!I103=TRUE,WeightsAndValues!$I$4,WeightsAndValues!$H$4*WeightsAndValues!$E$4)</f>
        <v>0.18181818181818182</v>
      </c>
      <c r="J103" t="b">
        <f>Data!J103</f>
        <v>0</v>
      </c>
      <c r="K103">
        <f>IF(Data!K103="Null",((WeightsAndValues!$P$11-WeightsAndValues!$H$11)/(WeightsAndValues!$K$11-WeightsAndValues!$H$11))*WeightsAndValues!$E$11,((Data!K103-WeightsAndValues!$H$11)/(WeightsAndValues!$K$11-WeightsAndValues!$H$11))*WeightsAndValues!$E$11)</f>
        <v>0.1165252525252525</v>
      </c>
      <c r="L103">
        <f>IF(Data!L103="Null",((WeightsAndValues!$K$12-WeightsAndValues!$P$12)/(WeightsAndValues!$K$12-WeightsAndValues!$H$12))*WeightsAndValues!$E$12,((WeightsAndValues!$K$12-Data!L103))/(WeightsAndValues!$K$12-WeightsAndValues!$H$12)*WeightsAndValues!$E$12)</f>
        <v>0.14269275028768699</v>
      </c>
      <c r="M103">
        <f>IF(Data!M103="Null",((WeightsAndValues!$K$14-WeightsAndValues!$P$14)/(WeightsAndValues!$K$14-WeightsAndValues!$H$14))*WeightsAndValues!$E$14,((WeightsAndValues!$K$14-Data!M103))/(WeightsAndValues!$K$14-WeightsAndValues!$H$14)*WeightsAndValues!$E$14)</f>
        <v>9.3625914315569492E-2</v>
      </c>
      <c r="N103">
        <f>IF(Data!N103="Null",((WeightsAndValues!$P$15-WeightsAndValues!$H$15)/(WeightsAndValues!$K$15-WeightsAndValues!$H$15))*WeightsAndValues!$E$15,((Data!N103-WeightsAndValues!$H$15)/(WeightsAndValues!$K$15-WeightsAndValues!$H$15))*WeightsAndValues!$E$15)</f>
        <v>0.12782615467771838</v>
      </c>
      <c r="O103">
        <f>IF(Data!F103=TRUE,WeightsAndValues!$I$5,WeightsAndValues!$H$5*WeightsAndValues!$E$5)</f>
        <v>0.21739130434782614</v>
      </c>
      <c r="P103">
        <f>IF(Data!I103=TRUE,WeightsAndValues!$I$6,WeightsAndValues!$H$6*WeightsAndValues!$E$6)</f>
        <v>0.21739130434782614</v>
      </c>
      <c r="Q103">
        <f t="shared" si="12"/>
        <v>0.81457085190377088</v>
      </c>
      <c r="R103">
        <f t="shared" si="13"/>
        <v>0.74966556351245539</v>
      </c>
      <c r="S103">
        <f t="shared" si="14"/>
        <v>1.5642364154162263</v>
      </c>
      <c r="T103">
        <f t="shared" si="15"/>
        <v>0</v>
      </c>
      <c r="U103" t="str" cm="1">
        <f t="array" ref="U103">_xlfn.IFS(Q103&lt;Thresholds!$D$3,"Low",Q103&lt;Thresholds!$E$3,"medium",Q103&gt;=Thresholds!$E$3,"High")</f>
        <v>High</v>
      </c>
      <c r="V103" t="str" cm="1">
        <f t="array" ref="V103">_xlfn.IFS(R103&lt;Thresholds!$D$4,"Low",R103&lt;Thresholds!$E$4,"medium",R103&gt;=Thresholds!$E$4,"High")</f>
        <v>High</v>
      </c>
      <c r="W103" t="str">
        <f t="shared" si="16"/>
        <v>High</v>
      </c>
      <c r="X103" t="str">
        <f t="shared" si="17"/>
        <v>High</v>
      </c>
      <c r="Y103" t="str">
        <f t="shared" si="21"/>
        <v>High</v>
      </c>
      <c r="Z103">
        <f t="shared" si="22"/>
        <v>0</v>
      </c>
    </row>
    <row r="104" spans="1:26" x14ac:dyDescent="0.35">
      <c r="A104" t="s">
        <v>655</v>
      </c>
      <c r="B104" t="s">
        <v>657</v>
      </c>
      <c r="C104" t="s">
        <v>658</v>
      </c>
      <c r="D104">
        <f>IF(Data!D104="Null",((WeightsAndValues!$P$17-WeightsAndValues!$H$17)/(WeightsAndValues!$K$17-WeightsAndValues!$H$17))*WeightsAndValues!$E$17,((Data!D104-WeightsAndValues!$H$17)/(WeightsAndValues!$K$17-WeightsAndValues!$H$17))*WeightsAndValues!$E$17)</f>
        <v>8.303480905711387E-2</v>
      </c>
      <c r="E104">
        <f>IF(Data!E104="Null",((WeightsAndValues!$K$13-WeightsAndValues!$P$13)/(WeightsAndValues!$K$13-WeightsAndValues!$H$13))*WeightsAndValues!$E$13,((WeightsAndValues!$K$13-Data!E104))/(WeightsAndValues!$K$13-WeightsAndValues!$H$13)*WeightsAndValues!$E$13)</f>
        <v>9.1348265261308764E-2</v>
      </c>
      <c r="F104">
        <f>IF(Data!F104=TRUE,WeightsAndValues!$I$3,WeightsAndValues!$H$3*WeightsAndValues!$E$3)</f>
        <v>0.18181818181818182</v>
      </c>
      <c r="G104">
        <f>IF(Data!G104="Null",((WeightsAndValues!$P$16-WeightsAndValues!$H$16)/(WeightsAndValues!$K$16-WeightsAndValues!$H$16))*WeightsAndValues!$E$16,((Data!G104-WeightsAndValues!$H$16)/(WeightsAndValues!$K$16-WeightsAndValues!$H$16))*WeightsAndValues!$E$16)</f>
        <v>0</v>
      </c>
      <c r="H104" t="b">
        <f>Data!H104</f>
        <v>0</v>
      </c>
      <c r="I104">
        <f>IF(Data!I104=TRUE,WeightsAndValues!$I$4,WeightsAndValues!$H$4*WeightsAndValues!$E$4)</f>
        <v>0.18181818181818182</v>
      </c>
      <c r="J104" t="b">
        <f>Data!J104</f>
        <v>0</v>
      </c>
      <c r="K104">
        <f>IF(Data!K104="Null",((WeightsAndValues!$P$11-WeightsAndValues!$H$11)/(WeightsAndValues!$K$11-WeightsAndValues!$H$11))*WeightsAndValues!$E$11,((Data!K104-WeightsAndValues!$H$11)/(WeightsAndValues!$K$11-WeightsAndValues!$H$11))*WeightsAndValues!$E$11)</f>
        <v>0.1165252525252525</v>
      </c>
      <c r="L104">
        <f>IF(Data!L104="Null",((WeightsAndValues!$K$12-WeightsAndValues!$P$12)/(WeightsAndValues!$K$12-WeightsAndValues!$H$12))*WeightsAndValues!$E$12,((WeightsAndValues!$K$12-Data!L104))/(WeightsAndValues!$K$12-WeightsAndValues!$H$12)*WeightsAndValues!$E$12)</f>
        <v>0.15420023014959724</v>
      </c>
      <c r="M104">
        <f>IF(Data!M104="Null",((WeightsAndValues!$K$14-WeightsAndValues!$P$14)/(WeightsAndValues!$K$14-WeightsAndValues!$H$14))*WeightsAndValues!$E$14,((WeightsAndValues!$K$14-Data!M104))/(WeightsAndValues!$K$14-WeightsAndValues!$H$14)*WeightsAndValues!$E$14)</f>
        <v>4.3469174503657261E-2</v>
      </c>
      <c r="N104">
        <f>IF(Data!N104="Null",((WeightsAndValues!$P$15-WeightsAndValues!$H$15)/(WeightsAndValues!$K$15-WeightsAndValues!$H$15))*WeightsAndValues!$E$15,((Data!N104-WeightsAndValues!$H$15)/(WeightsAndValues!$K$15-WeightsAndValues!$H$15))*WeightsAndValues!$E$15)</f>
        <v>0.12764392538118341</v>
      </c>
      <c r="O104">
        <f>IF(Data!F104=TRUE,WeightsAndValues!$I$5,WeightsAndValues!$H$5*WeightsAndValues!$E$5)</f>
        <v>0.21739130434782614</v>
      </c>
      <c r="P104">
        <f>IF(Data!I104=TRUE,WeightsAndValues!$I$6,WeightsAndValues!$H$6*WeightsAndValues!$E$6)</f>
        <v>0.21739130434782614</v>
      </c>
      <c r="Q104">
        <f t="shared" si="12"/>
        <v>0.76086582987198459</v>
      </c>
      <c r="R104">
        <f t="shared" si="13"/>
        <v>0.65377479933814442</v>
      </c>
      <c r="S104">
        <f t="shared" si="14"/>
        <v>1.414640629210129</v>
      </c>
      <c r="T104">
        <f t="shared" si="15"/>
        <v>0</v>
      </c>
      <c r="U104" t="str" cm="1">
        <f t="array" ref="U104">_xlfn.IFS(Q104&lt;Thresholds!$D$3,"Low",Q104&lt;Thresholds!$E$3,"medium",Q104&gt;=Thresholds!$E$3,"High")</f>
        <v>High</v>
      </c>
      <c r="V104" t="str" cm="1">
        <f t="array" ref="V104">_xlfn.IFS(R104&lt;Thresholds!$D$4,"Low",R104&lt;Thresholds!$E$4,"medium",R104&gt;=Thresholds!$E$4,"High")</f>
        <v>High</v>
      </c>
      <c r="W104" t="str">
        <f t="shared" si="16"/>
        <v>High</v>
      </c>
      <c r="X104" t="str">
        <f t="shared" si="17"/>
        <v>High</v>
      </c>
      <c r="Y104" t="str">
        <f t="shared" si="21"/>
        <v>High</v>
      </c>
      <c r="Z104">
        <f t="shared" si="22"/>
        <v>0</v>
      </c>
    </row>
    <row r="105" spans="1:26" x14ac:dyDescent="0.35">
      <c r="A105" t="s">
        <v>661</v>
      </c>
      <c r="B105" t="s">
        <v>665</v>
      </c>
      <c r="C105" t="s">
        <v>666</v>
      </c>
      <c r="D105">
        <f>IF(Data!D105="Null",((WeightsAndValues!$P$17-WeightsAndValues!$H$17)/(WeightsAndValues!$K$17-WeightsAndValues!$H$17))*WeightsAndValues!$E$17,((Data!D105-WeightsAndValues!$H$17)/(WeightsAndValues!$K$17-WeightsAndValues!$H$17))*WeightsAndValues!$E$17)</f>
        <v>6.2656302805001687E-2</v>
      </c>
      <c r="E105">
        <f>IF(Data!E105="Null",((WeightsAndValues!$K$13-WeightsAndValues!$P$13)/(WeightsAndValues!$K$13-WeightsAndValues!$H$13))*WeightsAndValues!$E$13,((WeightsAndValues!$K$13-Data!E105))/(WeightsAndValues!$K$13-WeightsAndValues!$H$13)*WeightsAndValues!$E$13)</f>
        <v>0.1264822134387352</v>
      </c>
      <c r="F105">
        <f>IF(Data!F105=TRUE,WeightsAndValues!$I$3,WeightsAndValues!$H$3*WeightsAndValues!$E$3)</f>
        <v>0</v>
      </c>
      <c r="G105">
        <f>IF(Data!G105="Null",((WeightsAndValues!$P$16-WeightsAndValues!$H$16)/(WeightsAndValues!$K$16-WeightsAndValues!$H$16))*WeightsAndValues!$E$16,((Data!G105-WeightsAndValues!$H$16)/(WeightsAndValues!$K$16-WeightsAndValues!$H$16))*WeightsAndValues!$E$16)</f>
        <v>6.0574586700349528E-2</v>
      </c>
      <c r="H105" t="b">
        <f>Data!H105</f>
        <v>0</v>
      </c>
      <c r="I105">
        <f>IF(Data!I105=TRUE,WeightsAndValues!$I$4,WeightsAndValues!$H$4*WeightsAndValues!$E$4)</f>
        <v>0.18181818181818182</v>
      </c>
      <c r="J105" t="b">
        <f>Data!J105</f>
        <v>0</v>
      </c>
      <c r="K105">
        <f>IF(Data!K105="Null",((WeightsAndValues!$P$11-WeightsAndValues!$H$11)/(WeightsAndValues!$K$11-WeightsAndValues!$H$11))*WeightsAndValues!$E$11,((Data!K105-WeightsAndValues!$H$11)/(WeightsAndValues!$K$11-WeightsAndValues!$H$11))*WeightsAndValues!$E$11)</f>
        <v>9.3979797979797997E-2</v>
      </c>
      <c r="L105">
        <f>IF(Data!L105="Null",((WeightsAndValues!$K$12-WeightsAndValues!$P$12)/(WeightsAndValues!$K$12-WeightsAndValues!$H$12))*WeightsAndValues!$E$12,((WeightsAndValues!$K$12-Data!L105))/(WeightsAndValues!$K$12-WeightsAndValues!$H$12)*WeightsAndValues!$E$12)</f>
        <v>3.2220943613348679E-2</v>
      </c>
      <c r="M105">
        <f>IF(Data!M105="Null",((WeightsAndValues!$K$14-WeightsAndValues!$P$14)/(WeightsAndValues!$K$14-WeightsAndValues!$H$14))*WeightsAndValues!$E$14,((WeightsAndValues!$K$14-Data!M105))/(WeightsAndValues!$K$14-WeightsAndValues!$H$14)*WeightsAndValues!$E$14)</f>
        <v>9.3625914315569492E-2</v>
      </c>
      <c r="N105">
        <f>IF(Data!N105="Null",((WeightsAndValues!$P$15-WeightsAndValues!$H$15)/(WeightsAndValues!$K$15-WeightsAndValues!$H$15))*WeightsAndValues!$E$15,((Data!N105-WeightsAndValues!$H$15)/(WeightsAndValues!$K$15-WeightsAndValues!$H$15))*WeightsAndValues!$E$15)</f>
        <v>0.12782615467771838</v>
      </c>
      <c r="O105">
        <f>IF(Data!F105=TRUE,WeightsAndValues!$I$5,WeightsAndValues!$H$5*WeightsAndValues!$E$5)</f>
        <v>0</v>
      </c>
      <c r="P105">
        <f>IF(Data!I105=TRUE,WeightsAndValues!$I$6,WeightsAndValues!$H$6*WeightsAndValues!$E$6)</f>
        <v>0.21739130434782614</v>
      </c>
      <c r="Q105">
        <f t="shared" si="12"/>
        <v>0.46430114053189969</v>
      </c>
      <c r="R105">
        <f t="shared" si="13"/>
        <v>0.53227425916462923</v>
      </c>
      <c r="S105">
        <f t="shared" si="14"/>
        <v>0.99657539969652897</v>
      </c>
      <c r="T105">
        <f t="shared" si="15"/>
        <v>0</v>
      </c>
      <c r="U105" t="str" cm="1">
        <f t="array" ref="U105">_xlfn.IFS(Q105&lt;Thresholds!$D$3,"Low",Q105&lt;Thresholds!$E$3,"medium",Q105&gt;=Thresholds!$E$3,"High")</f>
        <v>medium</v>
      </c>
      <c r="V105" t="str" cm="1">
        <f t="array" ref="V105">_xlfn.IFS(R105&lt;Thresholds!$D$4,"Low",R105&lt;Thresholds!$E$4,"medium",R105&gt;=Thresholds!$E$4,"High")</f>
        <v>medium</v>
      </c>
      <c r="W105" t="str">
        <f t="shared" si="16"/>
        <v>Medium</v>
      </c>
      <c r="X105" t="str">
        <f t="shared" si="17"/>
        <v>Medium</v>
      </c>
      <c r="Y105" t="str">
        <f t="shared" si="21"/>
        <v>Medium</v>
      </c>
      <c r="Z105">
        <f t="shared" si="22"/>
        <v>0</v>
      </c>
    </row>
    <row r="106" spans="1:26" x14ac:dyDescent="0.35">
      <c r="A106" t="s">
        <v>669</v>
      </c>
      <c r="B106" t="s">
        <v>670</v>
      </c>
      <c r="C106" t="s">
        <v>671</v>
      </c>
      <c r="D106">
        <f>IF(Data!D106="Null",((WeightsAndValues!$P$17-WeightsAndValues!$H$17)/(WeightsAndValues!$K$17-WeightsAndValues!$H$17))*WeightsAndValues!$E$17,((Data!D106-WeightsAndValues!$H$17)/(WeightsAndValues!$K$17-WeightsAndValues!$H$17))*WeightsAndValues!$E$17)</f>
        <v>6.2960459614734718E-2</v>
      </c>
      <c r="E106">
        <f>IF(Data!E106="Null",((WeightsAndValues!$K$13-WeightsAndValues!$P$13)/(WeightsAndValues!$K$13-WeightsAndValues!$H$13))*WeightsAndValues!$E$13,((WeightsAndValues!$K$13-Data!E106))/(WeightsAndValues!$K$13-WeightsAndValues!$H$13)*WeightsAndValues!$E$13)</f>
        <v>6.1484409310496278E-2</v>
      </c>
      <c r="F106">
        <f>IF(Data!F106=TRUE,WeightsAndValues!$I$3,WeightsAndValues!$H$3*WeightsAndValues!$E$3)</f>
        <v>0.18181818181818182</v>
      </c>
      <c r="G106">
        <f>IF(Data!G106="Null",((WeightsAndValues!$P$16-WeightsAndValues!$H$16)/(WeightsAndValues!$K$16-WeightsAndValues!$H$16))*WeightsAndValues!$E$16,((Data!G106-WeightsAndValues!$H$16)/(WeightsAndValues!$K$16-WeightsAndValues!$H$16))*WeightsAndValues!$E$16)</f>
        <v>0</v>
      </c>
      <c r="H106" t="b">
        <f>Data!H106</f>
        <v>0</v>
      </c>
      <c r="I106">
        <f>IF(Data!I106=TRUE,WeightsAndValues!$I$4,WeightsAndValues!$H$4*WeightsAndValues!$E$4)</f>
        <v>0</v>
      </c>
      <c r="J106" t="b">
        <f>Data!J106</f>
        <v>0</v>
      </c>
      <c r="K106">
        <f>IF(Data!K106="Null",((WeightsAndValues!$P$11-WeightsAndValues!$H$11)/(WeightsAndValues!$K$11-WeightsAndValues!$H$11))*WeightsAndValues!$E$11,((Data!K106-WeightsAndValues!$H$11)/(WeightsAndValues!$K$11-WeightsAndValues!$H$11))*WeightsAndValues!$E$11)</f>
        <v>6.246464646464648E-2</v>
      </c>
      <c r="L106">
        <f>IF(Data!L106="Null",((WeightsAndValues!$K$12-WeightsAndValues!$P$12)/(WeightsAndValues!$K$12-WeightsAndValues!$H$12))*WeightsAndValues!$E$12,((WeightsAndValues!$K$12-Data!L106))/(WeightsAndValues!$K$12-WeightsAndValues!$H$12)*WeightsAndValues!$E$12)</f>
        <v>0.11047180667433833</v>
      </c>
      <c r="M106">
        <f>IF(Data!M106="Null",((WeightsAndValues!$K$14-WeightsAndValues!$P$14)/(WeightsAndValues!$K$14-WeightsAndValues!$H$14))*WeightsAndValues!$E$14,((WeightsAndValues!$K$14-Data!M106))/(WeightsAndValues!$K$14-WeightsAndValues!$H$14)*WeightsAndValues!$E$14)</f>
        <v>7.1891327063740851E-2</v>
      </c>
      <c r="N106">
        <f>IF(Data!N106="Null",((WeightsAndValues!$P$15-WeightsAndValues!$H$15)/(WeightsAndValues!$K$15-WeightsAndValues!$H$15))*WeightsAndValues!$E$15,((Data!N106-WeightsAndValues!$H$15)/(WeightsAndValues!$K$15-WeightsAndValues!$H$15))*WeightsAndValues!$E$15)</f>
        <v>9.8038225359266901E-2</v>
      </c>
      <c r="O106">
        <f>IF(Data!F106=TRUE,WeightsAndValues!$I$5,WeightsAndValues!$H$5*WeightsAndValues!$E$5)</f>
        <v>0.21739130434782614</v>
      </c>
      <c r="P106">
        <f>IF(Data!I106=TRUE,WeightsAndValues!$I$6,WeightsAndValues!$H$6*WeightsAndValues!$E$6)</f>
        <v>0</v>
      </c>
      <c r="Q106">
        <f t="shared" si="12"/>
        <v>0.48960642163564222</v>
      </c>
      <c r="R106">
        <f t="shared" si="13"/>
        <v>0.37691393901758929</v>
      </c>
      <c r="S106">
        <f t="shared" si="14"/>
        <v>0.86652036065323146</v>
      </c>
      <c r="T106">
        <f t="shared" si="15"/>
        <v>0</v>
      </c>
      <c r="U106" t="str" cm="1">
        <f t="array" ref="U106">_xlfn.IFS(Q106&lt;Thresholds!$D$3,"Low",Q106&lt;Thresholds!$E$3,"medium",Q106&gt;=Thresholds!$E$3,"High")</f>
        <v>High</v>
      </c>
      <c r="V106" t="str" cm="1">
        <f t="array" ref="V106">_xlfn.IFS(R106&lt;Thresholds!$D$4,"Low",R106&lt;Thresholds!$E$4,"medium",R106&gt;=Thresholds!$E$4,"High")</f>
        <v>Low</v>
      </c>
      <c r="W106" t="str">
        <f t="shared" si="16"/>
        <v>High</v>
      </c>
      <c r="X106" t="str">
        <f t="shared" si="17"/>
        <v>High</v>
      </c>
      <c r="Y106" t="str">
        <f t="shared" si="21"/>
        <v>High</v>
      </c>
      <c r="Z106">
        <f t="shared" si="22"/>
        <v>0</v>
      </c>
    </row>
    <row r="107" spans="1:26" x14ac:dyDescent="0.35">
      <c r="A107" t="s">
        <v>674</v>
      </c>
      <c r="B107" t="s">
        <v>675</v>
      </c>
      <c r="C107" t="s">
        <v>676</v>
      </c>
      <c r="D107">
        <f>IF(Data!D107="Null",((WeightsAndValues!$P$17-WeightsAndValues!$H$17)/(WeightsAndValues!$K$17-WeightsAndValues!$H$17))*WeightsAndValues!$E$17,((Data!D107-WeightsAndValues!$H$17)/(WeightsAndValues!$K$17-WeightsAndValues!$H$17))*WeightsAndValues!$E$17)</f>
        <v>0</v>
      </c>
      <c r="E107">
        <f>IF(Data!E107="Null",((WeightsAndValues!$K$13-WeightsAndValues!$P$13)/(WeightsAndValues!$K$13-WeightsAndValues!$H$13))*WeightsAndValues!$E$13,((WeightsAndValues!$K$13-Data!E107))/(WeightsAndValues!$K$13-WeightsAndValues!$H$13)*WeightsAndValues!$E$13)</f>
        <v>1.0540184453227942E-2</v>
      </c>
      <c r="F107">
        <f>IF(Data!F107=TRUE,WeightsAndValues!$I$3,WeightsAndValues!$H$3*WeightsAndValues!$E$3)</f>
        <v>0</v>
      </c>
      <c r="G107">
        <f>IF(Data!G107="Null",((WeightsAndValues!$P$16-WeightsAndValues!$H$16)/(WeightsAndValues!$K$16-WeightsAndValues!$H$16))*WeightsAndValues!$E$16,((Data!G107-WeightsAndValues!$H$16)/(WeightsAndValues!$K$16-WeightsAndValues!$H$16))*WeightsAndValues!$E$16)</f>
        <v>5.9097157756438567E-3</v>
      </c>
      <c r="H107" t="b">
        <f>Data!H107</f>
        <v>0</v>
      </c>
      <c r="I107">
        <f>IF(Data!I107=TRUE,WeightsAndValues!$I$4,WeightsAndValues!$H$4*WeightsAndValues!$E$4)</f>
        <v>0.18181818181818182</v>
      </c>
      <c r="J107" t="b">
        <f>Data!J107</f>
        <v>0</v>
      </c>
      <c r="K107">
        <f>IF(Data!K107="Null",((WeightsAndValues!$P$11-WeightsAndValues!$H$11)/(WeightsAndValues!$K$11-WeightsAndValues!$H$11))*WeightsAndValues!$E$11,((Data!K107-WeightsAndValues!$H$11)/(WeightsAndValues!$K$11-WeightsAndValues!$H$11))*WeightsAndValues!$E$11)</f>
        <v>2.1252525252525262E-2</v>
      </c>
      <c r="L107">
        <f>IF(Data!L107="Null",((WeightsAndValues!$K$12-WeightsAndValues!$P$12)/(WeightsAndValues!$K$12-WeightsAndValues!$H$12))*WeightsAndValues!$E$12,((WeightsAndValues!$K$12-Data!L107))/(WeightsAndValues!$K$12-WeightsAndValues!$H$12)*WeightsAndValues!$E$12)</f>
        <v>4.1426927502876881E-2</v>
      </c>
      <c r="M107">
        <f>IF(Data!M107="Null",((WeightsAndValues!$K$14-WeightsAndValues!$P$14)/(WeightsAndValues!$K$14-WeightsAndValues!$H$14))*WeightsAndValues!$E$14,((WeightsAndValues!$K$14-Data!M107))/(WeightsAndValues!$K$14-WeightsAndValues!$H$14)*WeightsAndValues!$E$14)</f>
        <v>9.3625914315569492E-2</v>
      </c>
      <c r="N107">
        <f>IF(Data!N107="Null",((WeightsAndValues!$P$15-WeightsAndValues!$H$15)/(WeightsAndValues!$K$15-WeightsAndValues!$H$15))*WeightsAndValues!$E$15,((Data!N107-WeightsAndValues!$H$15)/(WeightsAndValues!$K$15-WeightsAndValues!$H$15))*WeightsAndValues!$E$15)</f>
        <v>8.3056162674390088E-2</v>
      </c>
      <c r="O107">
        <f>IF(Data!F107=TRUE,WeightsAndValues!$I$5,WeightsAndValues!$H$5*WeightsAndValues!$E$5)</f>
        <v>0</v>
      </c>
      <c r="P107">
        <f>IF(Data!I107=TRUE,WeightsAndValues!$I$6,WeightsAndValues!$H$6*WeightsAndValues!$E$6)</f>
        <v>0.21739130434782614</v>
      </c>
      <c r="Q107">
        <f t="shared" si="12"/>
        <v>0.33812354888915347</v>
      </c>
      <c r="R107">
        <f t="shared" si="13"/>
        <v>0.31689736725108802</v>
      </c>
      <c r="S107">
        <f t="shared" si="14"/>
        <v>0.65502091614024149</v>
      </c>
      <c r="T107">
        <f t="shared" si="15"/>
        <v>0</v>
      </c>
      <c r="U107" t="str" cm="1">
        <f t="array" ref="U107">_xlfn.IFS(Q107&lt;Thresholds!$D$3,"Low",Q107&lt;Thresholds!$E$3,"medium",Q107&gt;=Thresholds!$E$3,"High")</f>
        <v>medium</v>
      </c>
      <c r="V107" t="str" cm="1">
        <f t="array" ref="V107">_xlfn.IFS(R107&lt;Thresholds!$D$4,"Low",R107&lt;Thresholds!$E$4,"medium",R107&gt;=Thresholds!$E$4,"High")</f>
        <v>Low</v>
      </c>
      <c r="W107" t="str">
        <f t="shared" si="16"/>
        <v>Medium</v>
      </c>
      <c r="X107" t="str">
        <f t="shared" si="17"/>
        <v>Medium</v>
      </c>
      <c r="Y107" t="str">
        <f t="shared" si="21"/>
        <v>Medium</v>
      </c>
      <c r="Z107">
        <f t="shared" si="22"/>
        <v>0</v>
      </c>
    </row>
    <row r="108" spans="1:26" x14ac:dyDescent="0.35">
      <c r="A108" t="s">
        <v>679</v>
      </c>
      <c r="B108" t="s">
        <v>681</v>
      </c>
      <c r="C108" t="s">
        <v>682</v>
      </c>
      <c r="D108">
        <f>IF(Data!D108="Null",((WeightsAndValues!$P$17-WeightsAndValues!$H$17)/(WeightsAndValues!$K$17-WeightsAndValues!$H$17))*WeightsAndValues!$E$17,((Data!D108-WeightsAndValues!$H$17)/(WeightsAndValues!$K$17-WeightsAndValues!$H$17))*WeightsAndValues!$E$17)</f>
        <v>9.8090571138898297E-2</v>
      </c>
      <c r="E108">
        <f>IF(Data!E108="Null",((WeightsAndValues!$K$13-WeightsAndValues!$P$13)/(WeightsAndValues!$K$13-WeightsAndValues!$H$13))*WeightsAndValues!$E$13,((WeightsAndValues!$K$13-Data!E108))/(WeightsAndValues!$K$13-WeightsAndValues!$H$13)*WeightsAndValues!$E$13)</f>
        <v>5.9727711901624951E-2</v>
      </c>
      <c r="F108">
        <f>IF(Data!F108=TRUE,WeightsAndValues!$I$3,WeightsAndValues!$H$3*WeightsAndValues!$E$3)</f>
        <v>0</v>
      </c>
      <c r="G108">
        <f>IF(Data!G108="Null",((WeightsAndValues!$P$16-WeightsAndValues!$H$16)/(WeightsAndValues!$K$16-WeightsAndValues!$H$16))*WeightsAndValues!$E$16,((Data!G108-WeightsAndValues!$H$16)/(WeightsAndValues!$K$16-WeightsAndValues!$H$16))*WeightsAndValues!$E$16)</f>
        <v>0.16039932431404183</v>
      </c>
      <c r="H108" t="b">
        <f>Data!H108</f>
        <v>0</v>
      </c>
      <c r="I108">
        <f>IF(Data!I108=TRUE,WeightsAndValues!$I$4,WeightsAndValues!$H$4*WeightsAndValues!$E$4)</f>
        <v>0.18181818181818182</v>
      </c>
      <c r="J108" t="b">
        <f>Data!J108</f>
        <v>0</v>
      </c>
      <c r="K108">
        <f>IF(Data!K108="Null",((WeightsAndValues!$P$11-WeightsAndValues!$H$11)/(WeightsAndValues!$K$11-WeightsAndValues!$H$11))*WeightsAndValues!$E$11,((Data!K108-WeightsAndValues!$H$11)/(WeightsAndValues!$K$11-WeightsAndValues!$H$11))*WeightsAndValues!$E$11)</f>
        <v>6.092929292929293E-2</v>
      </c>
      <c r="L108">
        <f>IF(Data!L108="Null",((WeightsAndValues!$K$12-WeightsAndValues!$P$12)/(WeightsAndValues!$K$12-WeightsAndValues!$H$12))*WeightsAndValues!$E$12,((WeightsAndValues!$K$12-Data!L108))/(WeightsAndValues!$K$12-WeightsAndValues!$H$12)*WeightsAndValues!$E$12)</f>
        <v>0.11737629459148446</v>
      </c>
      <c r="M108">
        <f>IF(Data!M108="Null",((WeightsAndValues!$K$14-WeightsAndValues!$P$14)/(WeightsAndValues!$K$14-WeightsAndValues!$H$14))*WeightsAndValues!$E$14,((WeightsAndValues!$K$14-Data!M108))/(WeightsAndValues!$K$14-WeightsAndValues!$H$14)*WeightsAndValues!$E$14)</f>
        <v>8.359456635318703E-2</v>
      </c>
      <c r="N108">
        <f>IF(Data!N108="Null",((WeightsAndValues!$P$15-WeightsAndValues!$H$15)/(WeightsAndValues!$K$15-WeightsAndValues!$H$15))*WeightsAndValues!$E$15,((Data!N108-WeightsAndValues!$H$15)/(WeightsAndValues!$K$15-WeightsAndValues!$H$15))*WeightsAndValues!$E$15)</f>
        <v>0.12955349849669839</v>
      </c>
      <c r="O108">
        <f>IF(Data!F108=TRUE,WeightsAndValues!$I$5,WeightsAndValues!$H$5*WeightsAndValues!$E$5)</f>
        <v>0</v>
      </c>
      <c r="P108">
        <f>IF(Data!I108=TRUE,WeightsAndValues!$I$6,WeightsAndValues!$H$6*WeightsAndValues!$E$6)</f>
        <v>0.21739130434782614</v>
      </c>
      <c r="Q108">
        <f t="shared" si="12"/>
        <v>0.54180890683104455</v>
      </c>
      <c r="R108">
        <f t="shared" si="13"/>
        <v>0.56707183906019132</v>
      </c>
      <c r="S108">
        <f t="shared" si="14"/>
        <v>1.108880745891236</v>
      </c>
      <c r="T108">
        <f t="shared" si="15"/>
        <v>0</v>
      </c>
      <c r="U108" t="str" cm="1">
        <f t="array" ref="U108">_xlfn.IFS(Q108&lt;Thresholds!$D$3,"Low",Q108&lt;Thresholds!$E$3,"medium",Q108&gt;=Thresholds!$E$3,"High")</f>
        <v>High</v>
      </c>
      <c r="V108" t="str" cm="1">
        <f t="array" ref="V108">_xlfn.IFS(R108&lt;Thresholds!$D$4,"Low",R108&lt;Thresholds!$E$4,"medium",R108&gt;=Thresholds!$E$4,"High")</f>
        <v>High</v>
      </c>
      <c r="W108" t="str">
        <f t="shared" si="16"/>
        <v>High</v>
      </c>
      <c r="X108" t="str">
        <f t="shared" si="17"/>
        <v>High</v>
      </c>
      <c r="Y108" t="str">
        <f t="shared" si="21"/>
        <v>High</v>
      </c>
      <c r="Z108">
        <f t="shared" si="22"/>
        <v>0</v>
      </c>
    </row>
    <row r="109" spans="1:26" x14ac:dyDescent="0.35">
      <c r="A109" t="s">
        <v>685</v>
      </c>
      <c r="B109" t="s">
        <v>687</v>
      </c>
      <c r="C109" t="s">
        <v>688</v>
      </c>
      <c r="D109">
        <f>IF(Data!D109="Null",((WeightsAndValues!$P$17-WeightsAndValues!$H$17)/(WeightsAndValues!$K$17-WeightsAndValues!$H$17))*WeightsAndValues!$E$17,((Data!D109-WeightsAndValues!$H$17)/(WeightsAndValues!$K$17-WeightsAndValues!$H$17))*WeightsAndValues!$E$17)</f>
        <v>6.508955728286582E-2</v>
      </c>
      <c r="E109">
        <f>IF(Data!E109="Null",((WeightsAndValues!$K$13-WeightsAndValues!$P$13)/(WeightsAndValues!$K$13-WeightsAndValues!$H$13))*WeightsAndValues!$E$13,((WeightsAndValues!$K$13-Data!E109))/(WeightsAndValues!$K$13-WeightsAndValues!$H$13)*WeightsAndValues!$E$13)</f>
        <v>7.5537988581466861E-2</v>
      </c>
      <c r="F109">
        <f>IF(Data!F109=TRUE,WeightsAndValues!$I$3,WeightsAndValues!$H$3*WeightsAndValues!$E$3)</f>
        <v>0</v>
      </c>
      <c r="G109">
        <f>IF(Data!G109="Null",((WeightsAndValues!$P$16-WeightsAndValues!$H$16)/(WeightsAndValues!$K$16-WeightsAndValues!$H$16))*WeightsAndValues!$E$16,((Data!G109-WeightsAndValues!$H$16)/(WeightsAndValues!$K$16-WeightsAndValues!$H$16))*WeightsAndValues!$E$16)</f>
        <v>0.10127680297058334</v>
      </c>
      <c r="H109" t="b">
        <f>Data!H109</f>
        <v>0</v>
      </c>
      <c r="I109">
        <f>IF(Data!I109=TRUE,WeightsAndValues!$I$4,WeightsAndValues!$H$4*WeightsAndValues!$E$4)</f>
        <v>0.18181818181818182</v>
      </c>
      <c r="J109" t="b">
        <f>Data!J109</f>
        <v>0</v>
      </c>
      <c r="K109">
        <f>IF(Data!K109="Null",((WeightsAndValues!$P$11-WeightsAndValues!$H$11)/(WeightsAndValues!$K$11-WeightsAndValues!$H$11))*WeightsAndValues!$E$11,((Data!K109-WeightsAndValues!$H$11)/(WeightsAndValues!$K$11-WeightsAndValues!$H$11))*WeightsAndValues!$E$11)</f>
        <v>6.440404040404038E-2</v>
      </c>
      <c r="L109">
        <f>IF(Data!L109="Null",((WeightsAndValues!$K$12-WeightsAndValues!$P$12)/(WeightsAndValues!$K$12-WeightsAndValues!$H$12))*WeightsAndValues!$E$12,((WeightsAndValues!$K$12-Data!L109))/(WeightsAndValues!$K$12-WeightsAndValues!$H$12)*WeightsAndValues!$E$12)</f>
        <v>0.12888377445339472</v>
      </c>
      <c r="M109">
        <f>IF(Data!M109="Null",((WeightsAndValues!$K$14-WeightsAndValues!$P$14)/(WeightsAndValues!$K$14-WeightsAndValues!$H$14))*WeightsAndValues!$E$14,((WeightsAndValues!$K$14-Data!M109))/(WeightsAndValues!$K$14-WeightsAndValues!$H$14)*WeightsAndValues!$E$14)</f>
        <v>2.84221525600836E-2</v>
      </c>
      <c r="N109">
        <f>IF(Data!N109="Null",((WeightsAndValues!$P$15-WeightsAndValues!$H$15)/(WeightsAndValues!$K$15-WeightsAndValues!$H$15))*WeightsAndValues!$E$15,((Data!N109-WeightsAndValues!$H$15)/(WeightsAndValues!$K$15-WeightsAndValues!$H$15))*WeightsAndValues!$E$15)</f>
        <v>0.11060446500564534</v>
      </c>
      <c r="O109">
        <f>IF(Data!F109=TRUE,WeightsAndValues!$I$5,WeightsAndValues!$H$5*WeightsAndValues!$E$5)</f>
        <v>0</v>
      </c>
      <c r="P109">
        <f>IF(Data!I109=TRUE,WeightsAndValues!$I$6,WeightsAndValues!$H$6*WeightsAndValues!$E$6)</f>
        <v>0.21739130434782614</v>
      </c>
      <c r="Q109">
        <f t="shared" si="12"/>
        <v>0.46861770651856638</v>
      </c>
      <c r="R109">
        <f t="shared" si="13"/>
        <v>0.50481056090552168</v>
      </c>
      <c r="S109">
        <f t="shared" si="14"/>
        <v>0.97342826742408806</v>
      </c>
      <c r="T109">
        <f t="shared" si="15"/>
        <v>0</v>
      </c>
      <c r="U109" t="str" cm="1">
        <f t="array" ref="U109">_xlfn.IFS(Q109&lt;Thresholds!$D$3,"Low",Q109&lt;Thresholds!$E$3,"medium",Q109&gt;=Thresholds!$E$3,"High")</f>
        <v>medium</v>
      </c>
      <c r="V109" t="str" cm="1">
        <f t="array" ref="V109">_xlfn.IFS(R109&lt;Thresholds!$D$4,"Low",R109&lt;Thresholds!$E$4,"medium",R109&gt;=Thresholds!$E$4,"High")</f>
        <v>medium</v>
      </c>
      <c r="W109" t="str">
        <f t="shared" si="16"/>
        <v>Medium</v>
      </c>
      <c r="X109" t="str">
        <f t="shared" si="17"/>
        <v>Medium</v>
      </c>
      <c r="Y109" t="str">
        <f t="shared" si="21"/>
        <v>Medium</v>
      </c>
      <c r="Z109">
        <f t="shared" si="22"/>
        <v>0</v>
      </c>
    </row>
    <row r="110" spans="1:26" x14ac:dyDescent="0.35">
      <c r="A110" t="s">
        <v>691</v>
      </c>
      <c r="B110" t="s">
        <v>695</v>
      </c>
      <c r="C110" t="s">
        <v>696</v>
      </c>
      <c r="D110">
        <f>IF(Data!D110="Null",((WeightsAndValues!$P$17-WeightsAndValues!$H$17)/(WeightsAndValues!$K$17-WeightsAndValues!$H$17))*WeightsAndValues!$E$17,((Data!D110-WeightsAndValues!$H$17)/(WeightsAndValues!$K$17-WeightsAndValues!$H$17))*WeightsAndValues!$E$17)</f>
        <v>9.8090571138898297E-2</v>
      </c>
      <c r="E110">
        <f>IF(Data!E110="Null",((WeightsAndValues!$K$13-WeightsAndValues!$P$13)/(WeightsAndValues!$K$13-WeightsAndValues!$H$13))*WeightsAndValues!$E$13,((WeightsAndValues!$K$13-Data!E110))/(WeightsAndValues!$K$13-WeightsAndValues!$H$13)*WeightsAndValues!$E$13)</f>
        <v>0.15634606938954768</v>
      </c>
      <c r="F110">
        <f>IF(Data!F110=TRUE,WeightsAndValues!$I$3,WeightsAndValues!$H$3*WeightsAndValues!$E$3)</f>
        <v>0.18181818181818182</v>
      </c>
      <c r="G110">
        <f>IF(Data!G110="Null",((WeightsAndValues!$P$16-WeightsAndValues!$H$16)/(WeightsAndValues!$K$16-WeightsAndValues!$H$16))*WeightsAndValues!$E$16,((Data!G110-WeightsAndValues!$H$16)/(WeightsAndValues!$K$16-WeightsAndValues!$H$16))*WeightsAndValues!$E$16)</f>
        <v>0.1132230524569707</v>
      </c>
      <c r="H110" t="b">
        <f>Data!H110</f>
        <v>1</v>
      </c>
      <c r="I110">
        <f>IF(Data!I110=TRUE,WeightsAndValues!$I$4,WeightsAndValues!$H$4*WeightsAndValues!$E$4)</f>
        <v>0.18181818181818182</v>
      </c>
      <c r="J110" t="b">
        <f>Data!J110</f>
        <v>1</v>
      </c>
      <c r="K110">
        <f>IF(Data!K110="Null",((WeightsAndValues!$P$11-WeightsAndValues!$H$11)/(WeightsAndValues!$K$11-WeightsAndValues!$H$11))*WeightsAndValues!$E$11,((Data!K110-WeightsAndValues!$H$11)/(WeightsAndValues!$K$11-WeightsAndValues!$H$11))*WeightsAndValues!$E$11)</f>
        <v>0.1165252525252525</v>
      </c>
      <c r="L110">
        <f>IF(Data!L110="Null",((WeightsAndValues!$K$12-WeightsAndValues!$P$12)/(WeightsAndValues!$K$12-WeightsAndValues!$H$12))*WeightsAndValues!$E$12,((WeightsAndValues!$K$12-Data!L110))/(WeightsAndValues!$K$12-WeightsAndValues!$H$12)*WeightsAndValues!$E$12)</f>
        <v>0.14959723820483314</v>
      </c>
      <c r="M110">
        <f>IF(Data!M110="Null",((WeightsAndValues!$K$14-WeightsAndValues!$P$14)/(WeightsAndValues!$K$14-WeightsAndValues!$H$14))*WeightsAndValues!$E$14,((WeightsAndValues!$K$14-Data!M110))/(WeightsAndValues!$K$14-WeightsAndValues!$H$14)*WeightsAndValues!$E$14)</f>
        <v>9.3625914315569492E-2</v>
      </c>
      <c r="N110">
        <f>IF(Data!N110="Null",((WeightsAndValues!$P$15-WeightsAndValues!$H$15)/(WeightsAndValues!$K$15-WeightsAndValues!$H$15))*WeightsAndValues!$E$15,((Data!N110-WeightsAndValues!$H$15)/(WeightsAndValues!$K$15-WeightsAndValues!$H$15))*WeightsAndValues!$E$15)</f>
        <v>0.14857649973146761</v>
      </c>
      <c r="O110">
        <f>IF(Data!F110=TRUE,WeightsAndValues!$I$5,WeightsAndValues!$H$5*WeightsAndValues!$E$5)</f>
        <v>0.21739130434782614</v>
      </c>
      <c r="P110">
        <f>IF(Data!I110=TRUE,WeightsAndValues!$I$6,WeightsAndValues!$H$6*WeightsAndValues!$E$6)</f>
        <v>0.21739130434782614</v>
      </c>
      <c r="Q110">
        <f t="shared" si="12"/>
        <v>0.82147533982091714</v>
      </c>
      <c r="R110">
        <f t="shared" si="13"/>
        <v>0.85292823027363829</v>
      </c>
      <c r="S110">
        <f t="shared" si="14"/>
        <v>1.6744035700945554</v>
      </c>
      <c r="T110">
        <f t="shared" si="15"/>
        <v>1</v>
      </c>
      <c r="U110" t="str" cm="1">
        <f t="array" ref="U110">_xlfn.IFS(Q110&lt;Thresholds!$D$3,"Low",Q110&lt;Thresholds!$E$3,"medium",Q110&gt;=Thresholds!$E$3,"High")</f>
        <v>High</v>
      </c>
      <c r="V110" t="str" cm="1">
        <f t="array" ref="V110">_xlfn.IFS(R110&lt;Thresholds!$D$4,"Low",R110&lt;Thresholds!$E$4,"medium",R110&gt;=Thresholds!$E$4,"High")</f>
        <v>High</v>
      </c>
      <c r="W110" t="str">
        <f t="shared" si="16"/>
        <v>Very High</v>
      </c>
      <c r="X110" t="str">
        <f t="shared" si="17"/>
        <v>Very High</v>
      </c>
      <c r="Y110" t="str">
        <f t="shared" si="21"/>
        <v>Very High</v>
      </c>
      <c r="Z110">
        <f t="shared" si="22"/>
        <v>0</v>
      </c>
    </row>
    <row r="111" spans="1:26" x14ac:dyDescent="0.35">
      <c r="A111" t="s">
        <v>699</v>
      </c>
      <c r="B111" t="s">
        <v>701</v>
      </c>
      <c r="C111" t="s">
        <v>702</v>
      </c>
      <c r="D111">
        <f>IF(Data!D111="Null",((WeightsAndValues!$P$17-WeightsAndValues!$H$17)/(WeightsAndValues!$K$17-WeightsAndValues!$H$17))*WeightsAndValues!$E$17,((Data!D111-WeightsAndValues!$H$17)/(WeightsAndValues!$K$17-WeightsAndValues!$H$17))*WeightsAndValues!$E$17)</f>
        <v>9.8090571138898297E-2</v>
      </c>
      <c r="E111">
        <f>IF(Data!E111="Null",((WeightsAndValues!$K$13-WeightsAndValues!$P$13)/(WeightsAndValues!$K$13-WeightsAndValues!$H$13))*WeightsAndValues!$E$13,((WeightsAndValues!$K$13-Data!E111))/(WeightsAndValues!$K$13-WeightsAndValues!$H$13)*WeightsAndValues!$E$13)</f>
        <v>0.12296881862099256</v>
      </c>
      <c r="F111">
        <f>IF(Data!F111=TRUE,WeightsAndValues!$I$3,WeightsAndValues!$H$3*WeightsAndValues!$E$3)</f>
        <v>0.18181818181818182</v>
      </c>
      <c r="G111">
        <f>IF(Data!G111="Null",((WeightsAndValues!$P$16-WeightsAndValues!$H$16)/(WeightsAndValues!$K$16-WeightsAndValues!$H$16))*WeightsAndValues!$E$16,((Data!G111-WeightsAndValues!$H$16)/(WeightsAndValues!$K$16-WeightsAndValues!$H$16))*WeightsAndValues!$E$16)</f>
        <v>0.17952346892706958</v>
      </c>
      <c r="H111" t="b">
        <f>Data!H111</f>
        <v>0</v>
      </c>
      <c r="I111">
        <f>IF(Data!I111=TRUE,WeightsAndValues!$I$4,WeightsAndValues!$H$4*WeightsAndValues!$E$4)</f>
        <v>0.18181818181818182</v>
      </c>
      <c r="J111" t="b">
        <f>Data!J111</f>
        <v>0</v>
      </c>
      <c r="K111">
        <f>IF(Data!K111="Null",((WeightsAndValues!$P$11-WeightsAndValues!$H$11)/(WeightsAndValues!$K$11-WeightsAndValues!$H$11))*WeightsAndValues!$E$11,((Data!K111-WeightsAndValues!$H$11)/(WeightsAndValues!$K$11-WeightsAndValues!$H$11))*WeightsAndValues!$E$11)</f>
        <v>0.1165252525252525</v>
      </c>
      <c r="L111">
        <f>IF(Data!L111="Null",((WeightsAndValues!$K$12-WeightsAndValues!$P$12)/(WeightsAndValues!$K$12-WeightsAndValues!$H$12))*WeightsAndValues!$E$12,((WeightsAndValues!$K$12-Data!L111))/(WeightsAndValues!$K$12-WeightsAndValues!$H$12)*WeightsAndValues!$E$12)</f>
        <v>0.15420023014959724</v>
      </c>
      <c r="M111">
        <f>IF(Data!M111="Null",((WeightsAndValues!$K$14-WeightsAndValues!$P$14)/(WeightsAndValues!$K$14-WeightsAndValues!$H$14))*WeightsAndValues!$E$14,((WeightsAndValues!$K$14-Data!M111))/(WeightsAndValues!$K$14-WeightsAndValues!$H$14)*WeightsAndValues!$E$14)</f>
        <v>0.13542319749216303</v>
      </c>
      <c r="N111">
        <f>IF(Data!N111="Null",((WeightsAndValues!$P$15-WeightsAndValues!$H$15)/(WeightsAndValues!$K$15-WeightsAndValues!$H$15))*WeightsAndValues!$E$15,((Data!N111-WeightsAndValues!$H$15)/(WeightsAndValues!$K$15-WeightsAndValues!$H$15))*WeightsAndValues!$E$15)</f>
        <v>0.15661838562182123</v>
      </c>
      <c r="O111">
        <f>IF(Data!F111=TRUE,WeightsAndValues!$I$5,WeightsAndValues!$H$5*WeightsAndValues!$E$5)</f>
        <v>0.21739130434782614</v>
      </c>
      <c r="P111">
        <f>IF(Data!I111=TRUE,WeightsAndValues!$I$6,WeightsAndValues!$H$6*WeightsAndValues!$E$6)</f>
        <v>0.21739130434782614</v>
      </c>
      <c r="Q111">
        <f t="shared" si="12"/>
        <v>0.86787561494227472</v>
      </c>
      <c r="R111">
        <f t="shared" si="13"/>
        <v>0.89389328186553563</v>
      </c>
      <c r="S111">
        <f t="shared" si="14"/>
        <v>1.7617688968078102</v>
      </c>
      <c r="T111">
        <f t="shared" si="15"/>
        <v>0</v>
      </c>
      <c r="U111" t="str" cm="1">
        <f t="array" ref="U111">_xlfn.IFS(Q111&lt;Thresholds!$D$3,"Low",Q111&lt;Thresholds!$E$3,"medium",Q111&gt;=Thresholds!$E$3,"High")</f>
        <v>High</v>
      </c>
      <c r="V111" t="str" cm="1">
        <f t="array" ref="V111">_xlfn.IFS(R111&lt;Thresholds!$D$4,"Low",R111&lt;Thresholds!$E$4,"medium",R111&gt;=Thresholds!$E$4,"High")</f>
        <v>High</v>
      </c>
      <c r="W111" t="str">
        <f t="shared" si="16"/>
        <v>High</v>
      </c>
      <c r="X111" t="str">
        <f t="shared" si="17"/>
        <v>High</v>
      </c>
      <c r="Y111" t="str">
        <f t="shared" si="21"/>
        <v>High</v>
      </c>
      <c r="Z111">
        <f t="shared" si="22"/>
        <v>0</v>
      </c>
    </row>
    <row r="112" spans="1:26" x14ac:dyDescent="0.35">
      <c r="A112" t="s">
        <v>705</v>
      </c>
      <c r="B112" t="s">
        <v>706</v>
      </c>
      <c r="C112" t="s">
        <v>707</v>
      </c>
      <c r="D112">
        <f>IF(Data!D112="Null",((WeightsAndValues!$P$17-WeightsAndValues!$H$17)/(WeightsAndValues!$K$17-WeightsAndValues!$H$17))*WeightsAndValues!$E$17,((Data!D112-WeightsAndValues!$H$17)/(WeightsAndValues!$K$17-WeightsAndValues!$H$17))*WeightsAndValues!$E$17)</f>
        <v>3.4673876309564033E-2</v>
      </c>
      <c r="E112">
        <f>IF(Data!E112="Null",((WeightsAndValues!$K$13-WeightsAndValues!$P$13)/(WeightsAndValues!$K$13-WeightsAndValues!$H$13))*WeightsAndValues!$E$13,((WeightsAndValues!$K$13-Data!E112))/(WeightsAndValues!$K$13-WeightsAndValues!$H$13)*WeightsAndValues!$E$13)</f>
        <v>5.2700922266139712E-3</v>
      </c>
      <c r="F112">
        <f>IF(Data!F112=TRUE,WeightsAndValues!$I$3,WeightsAndValues!$H$3*WeightsAndValues!$E$3)</f>
        <v>0</v>
      </c>
      <c r="G112">
        <f>IF(Data!G112="Null",((WeightsAndValues!$P$16-WeightsAndValues!$H$16)/(WeightsAndValues!$K$16-WeightsAndValues!$H$16))*WeightsAndValues!$E$16,((Data!G112-WeightsAndValues!$H$16)/(WeightsAndValues!$K$16-WeightsAndValues!$H$16))*WeightsAndValues!$E$16)</f>
        <v>7.609076105979213E-4</v>
      </c>
      <c r="H112" t="b">
        <f>Data!H112</f>
        <v>0</v>
      </c>
      <c r="I112">
        <f>IF(Data!I112=TRUE,WeightsAndValues!$I$4,WeightsAndValues!$H$4*WeightsAndValues!$E$4)</f>
        <v>0</v>
      </c>
      <c r="J112" t="b">
        <f>Data!J112</f>
        <v>0</v>
      </c>
      <c r="K112">
        <f>IF(Data!K112="Null",((WeightsAndValues!$P$11-WeightsAndValues!$H$11)/(WeightsAndValues!$K$11-WeightsAndValues!$H$11))*WeightsAndValues!$E$11,((Data!K112-WeightsAndValues!$H$11)/(WeightsAndValues!$K$11-WeightsAndValues!$H$11))*WeightsAndValues!$E$11)</f>
        <v>3.6606060606060607E-2</v>
      </c>
      <c r="L112">
        <f>IF(Data!L112="Null",((WeightsAndValues!$K$12-WeightsAndValues!$P$12)/(WeightsAndValues!$K$12-WeightsAndValues!$H$12))*WeightsAndValues!$E$12,((WeightsAndValues!$K$12-Data!L112))/(WeightsAndValues!$K$12-WeightsAndValues!$H$12)*WeightsAndValues!$E$12)</f>
        <v>2.9919447640966629E-2</v>
      </c>
      <c r="M112">
        <f>IF(Data!M112="Null",((WeightsAndValues!$K$14-WeightsAndValues!$P$14)/(WeightsAndValues!$K$14-WeightsAndValues!$H$14))*WeightsAndValues!$E$14,((WeightsAndValues!$K$14-Data!M112))/(WeightsAndValues!$K$14-WeightsAndValues!$H$14)*WeightsAndValues!$E$14)</f>
        <v>9.3625914315569492E-2</v>
      </c>
      <c r="N112">
        <f>IF(Data!N112="Null",((WeightsAndValues!$P$15-WeightsAndValues!$H$15)/(WeightsAndValues!$K$15-WeightsAndValues!$H$15))*WeightsAndValues!$E$15,((Data!N112-WeightsAndValues!$H$15)/(WeightsAndValues!$K$15-WeightsAndValues!$H$15))*WeightsAndValues!$E$15)</f>
        <v>9.0383863947091955E-2</v>
      </c>
      <c r="O112">
        <f>IF(Data!F112=TRUE,WeightsAndValues!$I$5,WeightsAndValues!$H$5*WeightsAndValues!$E$5)</f>
        <v>0</v>
      </c>
      <c r="P112">
        <f>IF(Data!I112=TRUE,WeightsAndValues!$I$6,WeightsAndValues!$H$6*WeightsAndValues!$E$6)</f>
        <v>0</v>
      </c>
      <c r="Q112">
        <f t="shared" si="12"/>
        <v>0.19482529887216077</v>
      </c>
      <c r="R112">
        <f t="shared" si="13"/>
        <v>9.6414863784303848E-2</v>
      </c>
      <c r="S112">
        <f t="shared" si="14"/>
        <v>0.29124016265646463</v>
      </c>
      <c r="T112">
        <f t="shared" si="15"/>
        <v>0</v>
      </c>
      <c r="U112" t="str" cm="1">
        <f t="array" ref="U112">_xlfn.IFS(Q112&lt;Thresholds!$D$3,"Low",Q112&lt;Thresholds!$E$3,"medium",Q112&gt;=Thresholds!$E$3,"High")</f>
        <v>Low</v>
      </c>
      <c r="V112" t="str" cm="1">
        <f t="array" ref="V112">_xlfn.IFS(R112&lt;Thresholds!$D$4,"Low",R112&lt;Thresholds!$E$4,"medium",R112&gt;=Thresholds!$E$4,"High")</f>
        <v>Low</v>
      </c>
      <c r="W112" t="str">
        <f t="shared" si="16"/>
        <v>Low</v>
      </c>
      <c r="X112" t="str">
        <f t="shared" si="17"/>
        <v>Low</v>
      </c>
      <c r="Y112" t="str">
        <f t="shared" si="21"/>
        <v>Low</v>
      </c>
      <c r="Z112">
        <f t="shared" si="22"/>
        <v>0</v>
      </c>
    </row>
    <row r="113" spans="1:26" x14ac:dyDescent="0.35">
      <c r="A113" t="s">
        <v>710</v>
      </c>
      <c r="B113" t="s">
        <v>712</v>
      </c>
      <c r="C113" t="s">
        <v>713</v>
      </c>
      <c r="D113">
        <f>IF(Data!D113="Null",((WeightsAndValues!$P$17-WeightsAndValues!$H$17)/(WeightsAndValues!$K$17-WeightsAndValues!$H$17))*WeightsAndValues!$E$17,((Data!D113-WeightsAndValues!$H$17)/(WeightsAndValues!$K$17-WeightsAndValues!$H$17))*WeightsAndValues!$E$17)</f>
        <v>9.8090571138898297E-2</v>
      </c>
      <c r="E113">
        <f>IF(Data!E113="Null",((WeightsAndValues!$K$13-WeightsAndValues!$P$13)/(WeightsAndValues!$K$13-WeightsAndValues!$H$13))*WeightsAndValues!$E$13,((WeightsAndValues!$K$13-Data!E113))/(WeightsAndValues!$K$13-WeightsAndValues!$H$13)*WeightsAndValues!$E$13)</f>
        <v>0.1264822134387352</v>
      </c>
      <c r="F113">
        <f>IF(Data!F113=TRUE,WeightsAndValues!$I$3,WeightsAndValues!$H$3*WeightsAndValues!$E$3)</f>
        <v>0.18181818181818182</v>
      </c>
      <c r="G113">
        <f>IF(Data!G113="Null",((WeightsAndValues!$P$16-WeightsAndValues!$H$16)/(WeightsAndValues!$K$16-WeightsAndValues!$H$16))*WeightsAndValues!$E$16,((Data!G113-WeightsAndValues!$H$16)/(WeightsAndValues!$K$16-WeightsAndValues!$H$16))*WeightsAndValues!$E$16)</f>
        <v>6.0574586700349528E-2</v>
      </c>
      <c r="H113" t="b">
        <f>Data!H113</f>
        <v>0</v>
      </c>
      <c r="I113">
        <f>IF(Data!I113=TRUE,WeightsAndValues!$I$4,WeightsAndValues!$H$4*WeightsAndValues!$E$4)</f>
        <v>0.18181818181818182</v>
      </c>
      <c r="J113" t="b">
        <f>Data!J113</f>
        <v>0</v>
      </c>
      <c r="K113">
        <f>IF(Data!K113="Null",((WeightsAndValues!$P$11-WeightsAndValues!$H$11)/(WeightsAndValues!$K$11-WeightsAndValues!$H$11))*WeightsAndValues!$E$11,((Data!K113-WeightsAndValues!$H$11)/(WeightsAndValues!$K$11-WeightsAndValues!$H$11))*WeightsAndValues!$E$11)</f>
        <v>9.4141414141414137E-2</v>
      </c>
      <c r="L113">
        <f>IF(Data!L113="Null",((WeightsAndValues!$K$12-WeightsAndValues!$P$12)/(WeightsAndValues!$K$12-WeightsAndValues!$H$12))*WeightsAndValues!$E$12,((WeightsAndValues!$K$12-Data!L113))/(WeightsAndValues!$K$12-WeightsAndValues!$H$12)*WeightsAndValues!$E$12)</f>
        <v>0.14269275028768699</v>
      </c>
      <c r="M113">
        <f>IF(Data!M113="Null",((WeightsAndValues!$K$14-WeightsAndValues!$P$14)/(WeightsAndValues!$K$14-WeightsAndValues!$H$14))*WeightsAndValues!$E$14,((WeightsAndValues!$K$14-Data!M113))/(WeightsAndValues!$K$14-WeightsAndValues!$H$14)*WeightsAndValues!$E$14)</f>
        <v>9.3625914315569492E-2</v>
      </c>
      <c r="N113">
        <f>IF(Data!N113="Null",((WeightsAndValues!$P$15-WeightsAndValues!$H$15)/(WeightsAndValues!$K$15-WeightsAndValues!$H$15))*WeightsAndValues!$E$15,((Data!N113-WeightsAndValues!$H$15)/(WeightsAndValues!$K$15-WeightsAndValues!$H$15))*WeightsAndValues!$E$15)</f>
        <v>0.12782615467771838</v>
      </c>
      <c r="O113">
        <f>IF(Data!F113=TRUE,WeightsAndValues!$I$5,WeightsAndValues!$H$5*WeightsAndValues!$E$5)</f>
        <v>0.21739130434782614</v>
      </c>
      <c r="P113">
        <f>IF(Data!I113=TRUE,WeightsAndValues!$I$6,WeightsAndValues!$H$6*WeightsAndValues!$E$6)</f>
        <v>0.21739130434782614</v>
      </c>
      <c r="Q113">
        <f t="shared" si="12"/>
        <v>0.79218701351993248</v>
      </c>
      <c r="R113">
        <f t="shared" si="13"/>
        <v>0.74966556351245539</v>
      </c>
      <c r="S113">
        <f t="shared" si="14"/>
        <v>1.5418525770323879</v>
      </c>
      <c r="T113">
        <f t="shared" si="15"/>
        <v>0</v>
      </c>
      <c r="U113" t="str" cm="1">
        <f t="array" ref="U113">_xlfn.IFS(Q113&lt;Thresholds!$D$3,"Low",Q113&lt;Thresholds!$E$3,"medium",Q113&gt;=Thresholds!$E$3,"High")</f>
        <v>High</v>
      </c>
      <c r="V113" t="str" cm="1">
        <f t="array" ref="V113">_xlfn.IFS(R113&lt;Thresholds!$D$4,"Low",R113&lt;Thresholds!$E$4,"medium",R113&gt;=Thresholds!$E$4,"High")</f>
        <v>High</v>
      </c>
      <c r="W113" t="str">
        <f t="shared" si="16"/>
        <v>High</v>
      </c>
      <c r="X113" t="str">
        <f t="shared" si="17"/>
        <v>High</v>
      </c>
      <c r="Y113" t="str">
        <f t="shared" si="21"/>
        <v>High</v>
      </c>
      <c r="Z113">
        <f t="shared" si="22"/>
        <v>0</v>
      </c>
    </row>
    <row r="114" spans="1:26" x14ac:dyDescent="0.35">
      <c r="A114" t="s">
        <v>716</v>
      </c>
      <c r="B114" t="s">
        <v>718</v>
      </c>
      <c r="C114" t="s">
        <v>719</v>
      </c>
      <c r="D114">
        <f>IF(Data!D114="Null",((WeightsAndValues!$P$17-WeightsAndValues!$H$17)/(WeightsAndValues!$K$17-WeightsAndValues!$H$17))*WeightsAndValues!$E$17,((Data!D114-WeightsAndValues!$H$17)/(WeightsAndValues!$K$17-WeightsAndValues!$H$17))*WeightsAndValues!$E$17)</f>
        <v>2.433254477864143E-2</v>
      </c>
      <c r="E114">
        <f>IF(Data!E114="Null",((WeightsAndValues!$K$13-WeightsAndValues!$P$13)/(WeightsAndValues!$K$13-WeightsAndValues!$H$13))*WeightsAndValues!$E$13,((WeightsAndValues!$K$13-Data!E114))/(WeightsAndValues!$K$13-WeightsAndValues!$H$13)*WeightsAndValues!$E$13)</f>
        <v>4.5674132630654382E-2</v>
      </c>
      <c r="F114">
        <f>IF(Data!F114=TRUE,WeightsAndValues!$I$3,WeightsAndValues!$H$3*WeightsAndValues!$E$3)</f>
        <v>0</v>
      </c>
      <c r="G114">
        <f>IF(Data!G114="Null",((WeightsAndValues!$P$16-WeightsAndValues!$H$16)/(WeightsAndValues!$K$16-WeightsAndValues!$H$16))*WeightsAndValues!$E$16,((Data!G114-WeightsAndValues!$H$16)/(WeightsAndValues!$K$16-WeightsAndValues!$H$16))*WeightsAndValues!$E$16)</f>
        <v>0.20653568910329581</v>
      </c>
      <c r="H114" t="b">
        <f>Data!H114</f>
        <v>0</v>
      </c>
      <c r="I114">
        <f>IF(Data!I114=TRUE,WeightsAndValues!$I$4,WeightsAndValues!$H$4*WeightsAndValues!$E$4)</f>
        <v>0.18181818181818182</v>
      </c>
      <c r="J114" t="b">
        <f>Data!J114</f>
        <v>0</v>
      </c>
      <c r="K114">
        <f>IF(Data!K114="Null",((WeightsAndValues!$P$11-WeightsAndValues!$H$11)/(WeightsAndValues!$K$11-WeightsAndValues!$H$11))*WeightsAndValues!$E$11,((Data!K114-WeightsAndValues!$H$11)/(WeightsAndValues!$K$11-WeightsAndValues!$H$11))*WeightsAndValues!$E$11)</f>
        <v>7.5717171717171711E-2</v>
      </c>
      <c r="L114">
        <f>IF(Data!L114="Null",((WeightsAndValues!$K$12-WeightsAndValues!$P$12)/(WeightsAndValues!$K$12-WeightsAndValues!$H$12))*WeightsAndValues!$E$12,((WeightsAndValues!$K$12-Data!L114))/(WeightsAndValues!$K$12-WeightsAndValues!$H$12)*WeightsAndValues!$E$12)</f>
        <v>6.4441887226697359E-2</v>
      </c>
      <c r="M114">
        <f>IF(Data!M114="Null",((WeightsAndValues!$K$14-WeightsAndValues!$P$14)/(WeightsAndValues!$K$14-WeightsAndValues!$H$14))*WeightsAndValues!$E$14,((WeightsAndValues!$K$14-Data!M114))/(WeightsAndValues!$K$14-WeightsAndValues!$H$14)*WeightsAndValues!$E$14)</f>
        <v>9.3625914315569492E-2</v>
      </c>
      <c r="N114">
        <f>IF(Data!N114="Null",((WeightsAndValues!$P$15-WeightsAndValues!$H$15)/(WeightsAndValues!$K$15-WeightsAndValues!$H$15))*WeightsAndValues!$E$15,((Data!N114-WeightsAndValues!$H$15)/(WeightsAndValues!$K$15-WeightsAndValues!$H$15))*WeightsAndValues!$E$15)</f>
        <v>0.14489257449911661</v>
      </c>
      <c r="O114">
        <f>IF(Data!F114=TRUE,WeightsAndValues!$I$5,WeightsAndValues!$H$5*WeightsAndValues!$E$5)</f>
        <v>0</v>
      </c>
      <c r="P114">
        <f>IF(Data!I114=TRUE,WeightsAndValues!$I$6,WeightsAndValues!$H$6*WeightsAndValues!$E$6)</f>
        <v>0.21739130434782614</v>
      </c>
      <c r="Q114">
        <f t="shared" si="12"/>
        <v>0.4399356998562618</v>
      </c>
      <c r="R114">
        <f t="shared" si="13"/>
        <v>0.61449370058089292</v>
      </c>
      <c r="S114">
        <f t="shared" si="14"/>
        <v>1.0544294004371548</v>
      </c>
      <c r="T114">
        <f t="shared" si="15"/>
        <v>0</v>
      </c>
      <c r="U114" t="str" cm="1">
        <f t="array" ref="U114">_xlfn.IFS(Q114&lt;Thresholds!$D$3,"Low",Q114&lt;Thresholds!$E$3,"medium",Q114&gt;=Thresholds!$E$3,"High")</f>
        <v>medium</v>
      </c>
      <c r="V114" t="str" cm="1">
        <f t="array" ref="V114">_xlfn.IFS(R114&lt;Thresholds!$D$4,"Low",R114&lt;Thresholds!$E$4,"medium",R114&gt;=Thresholds!$E$4,"High")</f>
        <v>High</v>
      </c>
      <c r="W114" t="str">
        <f t="shared" si="16"/>
        <v>High</v>
      </c>
      <c r="X114" t="str">
        <f t="shared" si="17"/>
        <v>High</v>
      </c>
      <c r="Y114" t="str">
        <f t="shared" si="21"/>
        <v>High</v>
      </c>
      <c r="Z114">
        <f t="shared" si="22"/>
        <v>0</v>
      </c>
    </row>
    <row r="115" spans="1:26" x14ac:dyDescent="0.35">
      <c r="A115" t="s">
        <v>722</v>
      </c>
      <c r="B115" t="s">
        <v>724</v>
      </c>
      <c r="C115" t="s">
        <v>725</v>
      </c>
      <c r="D115">
        <f>IF(Data!D115="Null",((WeightsAndValues!$P$17-WeightsAndValues!$H$17)/(WeightsAndValues!$K$17-WeightsAndValues!$H$17))*WeightsAndValues!$E$17,((Data!D115-WeightsAndValues!$H$17)/(WeightsAndValues!$K$17-WeightsAndValues!$H$17))*WeightsAndValues!$E$17)</f>
        <v>5.140250084488001E-2</v>
      </c>
      <c r="E115">
        <f>IF(Data!E115="Null",((WeightsAndValues!$K$13-WeightsAndValues!$P$13)/(WeightsAndValues!$K$13-WeightsAndValues!$H$13))*WeightsAndValues!$E$13,((WeightsAndValues!$K$13-Data!E115))/(WeightsAndValues!$K$13-WeightsAndValues!$H$13)*WeightsAndValues!$E$13)</f>
        <v>1.756697408871322E-2</v>
      </c>
      <c r="F115">
        <f>IF(Data!F115=TRUE,WeightsAndValues!$I$3,WeightsAndValues!$H$3*WeightsAndValues!$E$3)</f>
        <v>0</v>
      </c>
      <c r="G115">
        <f>IF(Data!G115="Null",((WeightsAndValues!$P$16-WeightsAndValues!$H$16)/(WeightsAndValues!$K$16-WeightsAndValues!$H$16))*WeightsAndValues!$E$16,((Data!G115-WeightsAndValues!$H$16)/(WeightsAndValues!$K$16-WeightsAndValues!$H$16))*WeightsAndValues!$E$16)</f>
        <v>3.6701110417839744E-2</v>
      </c>
      <c r="H115" t="b">
        <f>Data!H115</f>
        <v>0</v>
      </c>
      <c r="I115">
        <f>IF(Data!I115=TRUE,WeightsAndValues!$I$4,WeightsAndValues!$H$4*WeightsAndValues!$E$4)</f>
        <v>0</v>
      </c>
      <c r="J115" t="b">
        <f>Data!J115</f>
        <v>0</v>
      </c>
      <c r="K115">
        <f>IF(Data!K115="Null",((WeightsAndValues!$P$11-WeightsAndValues!$H$11)/(WeightsAndValues!$K$11-WeightsAndValues!$H$11))*WeightsAndValues!$E$11,((Data!K115-WeightsAndValues!$H$11)/(WeightsAndValues!$K$11-WeightsAndValues!$H$11))*WeightsAndValues!$E$11)</f>
        <v>6.1333333333333323E-2</v>
      </c>
      <c r="L115">
        <f>IF(Data!L115="Null",((WeightsAndValues!$K$12-WeightsAndValues!$P$12)/(WeightsAndValues!$K$12-WeightsAndValues!$H$12))*WeightsAndValues!$E$12,((WeightsAndValues!$K$12-Data!L115))/(WeightsAndValues!$K$12-WeightsAndValues!$H$12)*WeightsAndValues!$E$12)</f>
        <v>7.8250863060989634E-2</v>
      </c>
      <c r="M115">
        <f>IF(Data!M115="Null",((WeightsAndValues!$K$14-WeightsAndValues!$P$14)/(WeightsAndValues!$K$14-WeightsAndValues!$H$14))*WeightsAndValues!$E$14,((WeightsAndValues!$K$14-Data!M115))/(WeightsAndValues!$K$14-WeightsAndValues!$H$14)*WeightsAndValues!$E$14)</f>
        <v>2.0062695924764888E-2</v>
      </c>
      <c r="N115">
        <f>IF(Data!N115="Null",((WeightsAndValues!$P$15-WeightsAndValues!$H$15)/(WeightsAndValues!$K$15-WeightsAndValues!$H$15))*WeightsAndValues!$E$15,((Data!N115-WeightsAndValues!$H$15)/(WeightsAndValues!$K$15-WeightsAndValues!$H$15))*WeightsAndValues!$E$15)</f>
        <v>0.10408877892935034</v>
      </c>
      <c r="O115">
        <f>IF(Data!F115=TRUE,WeightsAndValues!$I$5,WeightsAndValues!$H$5*WeightsAndValues!$E$5)</f>
        <v>0</v>
      </c>
      <c r="P115">
        <f>IF(Data!I115=TRUE,WeightsAndValues!$I$6,WeightsAndValues!$H$6*WeightsAndValues!$E$6)</f>
        <v>0</v>
      </c>
      <c r="Q115">
        <f t="shared" si="12"/>
        <v>0.21104939316396787</v>
      </c>
      <c r="R115">
        <f t="shared" si="13"/>
        <v>0.1583568634359033</v>
      </c>
      <c r="S115">
        <f t="shared" si="14"/>
        <v>0.36940625659987114</v>
      </c>
      <c r="T115">
        <f t="shared" si="15"/>
        <v>0</v>
      </c>
      <c r="U115" t="str" cm="1">
        <f t="array" ref="U115">_xlfn.IFS(Q115&lt;Thresholds!$D$3,"Low",Q115&lt;Thresholds!$E$3,"medium",Q115&gt;=Thresholds!$E$3,"High")</f>
        <v>Low</v>
      </c>
      <c r="V115" t="str" cm="1">
        <f t="array" ref="V115">_xlfn.IFS(R115&lt;Thresholds!$D$4,"Low",R115&lt;Thresholds!$E$4,"medium",R115&gt;=Thresholds!$E$4,"High")</f>
        <v>Low</v>
      </c>
      <c r="W115" t="str">
        <f t="shared" si="16"/>
        <v>Low</v>
      </c>
      <c r="X115" t="str">
        <f t="shared" si="17"/>
        <v>Low</v>
      </c>
      <c r="Y115" t="str">
        <f t="shared" si="21"/>
        <v>Low</v>
      </c>
      <c r="Z115">
        <f t="shared" si="22"/>
        <v>0</v>
      </c>
    </row>
    <row r="116" spans="1:26" x14ac:dyDescent="0.35">
      <c r="A116" t="s">
        <v>728</v>
      </c>
      <c r="B116" t="s">
        <v>729</v>
      </c>
      <c r="C116" t="s">
        <v>730</v>
      </c>
      <c r="D116">
        <f>IF(Data!D116="Null",((WeightsAndValues!$P$17-WeightsAndValues!$H$17)/(WeightsAndValues!$K$17-WeightsAndValues!$H$17))*WeightsAndValues!$E$17,((Data!D116-WeightsAndValues!$H$17)/(WeightsAndValues!$K$17-WeightsAndValues!$H$17))*WeightsAndValues!$E$17)</f>
        <v>7.3605947955390341E-2</v>
      </c>
      <c r="E116">
        <f>IF(Data!E116="Null",((WeightsAndValues!$K$13-WeightsAndValues!$P$13)/(WeightsAndValues!$K$13-WeightsAndValues!$H$13))*WeightsAndValues!$E$13,((WeightsAndValues!$K$13-Data!E116))/(WeightsAndValues!$K$13-WeightsAndValues!$H$13)*WeightsAndValues!$E$13)</f>
        <v>3.513394817742644E-2</v>
      </c>
      <c r="F116">
        <f>IF(Data!F116=TRUE,WeightsAndValues!$I$3,WeightsAndValues!$H$3*WeightsAndValues!$E$3)</f>
        <v>0.18181818181818182</v>
      </c>
      <c r="G116">
        <f>IF(Data!G116="Null",((WeightsAndValues!$P$16-WeightsAndValues!$H$16)/(WeightsAndValues!$K$16-WeightsAndValues!$H$16))*WeightsAndValues!$E$16,((Data!G116-WeightsAndValues!$H$16)/(WeightsAndValues!$K$16-WeightsAndValues!$H$16))*WeightsAndValues!$E$16)</f>
        <v>0</v>
      </c>
      <c r="H116" t="b">
        <f>Data!H116</f>
        <v>1</v>
      </c>
      <c r="I116">
        <f>IF(Data!I116=TRUE,WeightsAndValues!$I$4,WeightsAndValues!$H$4*WeightsAndValues!$E$4)</f>
        <v>0.18181818181818182</v>
      </c>
      <c r="J116" t="b">
        <f>Data!J116</f>
        <v>1</v>
      </c>
      <c r="K116">
        <f>IF(Data!K116="Null",((WeightsAndValues!$P$11-WeightsAndValues!$H$11)/(WeightsAndValues!$K$11-WeightsAndValues!$H$11))*WeightsAndValues!$E$11,((Data!K116-WeightsAndValues!$H$11)/(WeightsAndValues!$K$11-WeightsAndValues!$H$11))*WeightsAndValues!$E$11)</f>
        <v>0.1165252525252525</v>
      </c>
      <c r="L116">
        <f>IF(Data!L116="Null",((WeightsAndValues!$K$12-WeightsAndValues!$P$12)/(WeightsAndValues!$K$12-WeightsAndValues!$H$12))*WeightsAndValues!$E$12,((WeightsAndValues!$K$12-Data!L116))/(WeightsAndValues!$K$12-WeightsAndValues!$H$12)*WeightsAndValues!$E$12)</f>
        <v>0.10586881472957423</v>
      </c>
      <c r="M116">
        <f>IF(Data!M116="Null",((WeightsAndValues!$K$14-WeightsAndValues!$P$14)/(WeightsAndValues!$K$14-WeightsAndValues!$H$14))*WeightsAndValues!$E$14,((WeightsAndValues!$K$14-Data!M116))/(WeightsAndValues!$K$14-WeightsAndValues!$H$14)*WeightsAndValues!$E$14)</f>
        <v>6.1859979101358403E-2</v>
      </c>
      <c r="N116">
        <f>IF(Data!N116="Null",((WeightsAndValues!$P$15-WeightsAndValues!$H$15)/(WeightsAndValues!$K$15-WeightsAndValues!$H$15))*WeightsAndValues!$E$15,((Data!N116-WeightsAndValues!$H$15)/(WeightsAndValues!$K$15-WeightsAndValues!$H$15))*WeightsAndValues!$E$15)</f>
        <v>0.11672626988716649</v>
      </c>
      <c r="O116">
        <f>IF(Data!F116=TRUE,WeightsAndValues!$I$5,WeightsAndValues!$H$5*WeightsAndValues!$E$5)</f>
        <v>0.21739130434782614</v>
      </c>
      <c r="P116">
        <f>IF(Data!I116=TRUE,WeightsAndValues!$I$6,WeightsAndValues!$H$6*WeightsAndValues!$E$6)</f>
        <v>0.21739130434782614</v>
      </c>
      <c r="Q116">
        <f t="shared" si="12"/>
        <v>0.72149635794793909</v>
      </c>
      <c r="R116">
        <f t="shared" si="13"/>
        <v>0.58664282676024526</v>
      </c>
      <c r="S116">
        <f t="shared" si="14"/>
        <v>1.3081391847081845</v>
      </c>
      <c r="T116">
        <f t="shared" si="15"/>
        <v>1</v>
      </c>
      <c r="U116" t="str" cm="1">
        <f t="array" ref="U116">_xlfn.IFS(Q116&lt;Thresholds!$D$3,"Low",Q116&lt;Thresholds!$E$3,"medium",Q116&gt;=Thresholds!$E$3,"High")</f>
        <v>High</v>
      </c>
      <c r="V116" t="str" cm="1">
        <f t="array" ref="V116">_xlfn.IFS(R116&lt;Thresholds!$D$4,"Low",R116&lt;Thresholds!$E$4,"medium",R116&gt;=Thresholds!$E$4,"High")</f>
        <v>High</v>
      </c>
      <c r="W116" t="str">
        <f t="shared" si="16"/>
        <v>Very High</v>
      </c>
      <c r="X116" t="str">
        <f t="shared" si="17"/>
        <v>Very High</v>
      </c>
      <c r="Y116" t="str">
        <f t="shared" si="21"/>
        <v>Very High</v>
      </c>
      <c r="Z116">
        <f t="shared" si="22"/>
        <v>0</v>
      </c>
    </row>
    <row r="117" spans="1:26" x14ac:dyDescent="0.35">
      <c r="A117" t="s">
        <v>733</v>
      </c>
      <c r="B117" t="s">
        <v>734</v>
      </c>
      <c r="C117" t="s">
        <v>735</v>
      </c>
      <c r="D117">
        <f>IF(Data!D117="Null",((WeightsAndValues!$P$17-WeightsAndValues!$H$17)/(WeightsAndValues!$K$17-WeightsAndValues!$H$17))*WeightsAndValues!$E$17,((Data!D117-WeightsAndValues!$H$17)/(WeightsAndValues!$K$17-WeightsAndValues!$H$17))*WeightsAndValues!$E$17)</f>
        <v>5.4444068942210211E-2</v>
      </c>
      <c r="E117">
        <f>IF(Data!E117="Null",((WeightsAndValues!$K$13-WeightsAndValues!$P$13)/(WeightsAndValues!$K$13-WeightsAndValues!$H$13))*WeightsAndValues!$E$13,((WeightsAndValues!$K$13-Data!E117))/(WeightsAndValues!$K$13-WeightsAndValues!$H$13)*WeightsAndValues!$E$13)</f>
        <v>7.0267896354852949E-3</v>
      </c>
      <c r="F117">
        <f>IF(Data!F117=TRUE,WeightsAndValues!$I$3,WeightsAndValues!$H$3*WeightsAndValues!$E$3)</f>
        <v>0</v>
      </c>
      <c r="G117">
        <f>IF(Data!G117="Null",((WeightsAndValues!$P$16-WeightsAndValues!$H$16)/(WeightsAndValues!$K$16-WeightsAndValues!$H$16))*WeightsAndValues!$E$16,((Data!G117-WeightsAndValues!$H$16)/(WeightsAndValues!$K$16-WeightsAndValues!$H$16))*WeightsAndValues!$E$16)</f>
        <v>3.0157304966697617E-2</v>
      </c>
      <c r="H117" t="b">
        <f>Data!H117</f>
        <v>0</v>
      </c>
      <c r="I117">
        <f>IF(Data!I117=TRUE,WeightsAndValues!$I$4,WeightsAndValues!$H$4*WeightsAndValues!$E$4)</f>
        <v>0.18181818181818182</v>
      </c>
      <c r="J117" t="b">
        <f>Data!J117</f>
        <v>0</v>
      </c>
      <c r="K117">
        <f>IF(Data!K117="Null",((WeightsAndValues!$P$11-WeightsAndValues!$H$11)/(WeightsAndValues!$K$11-WeightsAndValues!$H$11))*WeightsAndValues!$E$11,((Data!K117-WeightsAndValues!$H$11)/(WeightsAndValues!$K$11-WeightsAndValues!$H$11))*WeightsAndValues!$E$11)</f>
        <v>8.8080808080808065E-2</v>
      </c>
      <c r="L117">
        <f>IF(Data!L117="Null",((WeightsAndValues!$K$12-WeightsAndValues!$P$12)/(WeightsAndValues!$K$12-WeightsAndValues!$H$12))*WeightsAndValues!$E$12,((WeightsAndValues!$K$12-Data!L117))/(WeightsAndValues!$K$12-WeightsAndValues!$H$12)*WeightsAndValues!$E$12)</f>
        <v>3.9125431530494831E-2</v>
      </c>
      <c r="M117">
        <f>IF(Data!M117="Null",((WeightsAndValues!$K$14-WeightsAndValues!$P$14)/(WeightsAndValues!$K$14-WeightsAndValues!$H$14))*WeightsAndValues!$E$14,((WeightsAndValues!$K$14-Data!M117))/(WeightsAndValues!$K$14-WeightsAndValues!$H$14)*WeightsAndValues!$E$14)</f>
        <v>4.3469174503657261E-2</v>
      </c>
      <c r="N117">
        <f>IF(Data!N117="Null",((WeightsAndValues!$P$15-WeightsAndValues!$H$15)/(WeightsAndValues!$K$15-WeightsAndValues!$H$15))*WeightsAndValues!$E$15,((Data!N117-WeightsAndValues!$H$15)/(WeightsAndValues!$K$15-WeightsAndValues!$H$15))*WeightsAndValues!$E$15)</f>
        <v>9.1342804535500838E-2</v>
      </c>
      <c r="O117">
        <f>IF(Data!F117=TRUE,WeightsAndValues!$I$5,WeightsAndValues!$H$5*WeightsAndValues!$E$5)</f>
        <v>0</v>
      </c>
      <c r="P117">
        <f>IF(Data!I117=TRUE,WeightsAndValues!$I$6,WeightsAndValues!$H$6*WeightsAndValues!$E$6)</f>
        <v>0.21739130434782614</v>
      </c>
      <c r="Q117">
        <f t="shared" si="12"/>
        <v>0.40693766487535221</v>
      </c>
      <c r="R117">
        <f t="shared" si="13"/>
        <v>0.34591820348550989</v>
      </c>
      <c r="S117">
        <f t="shared" si="14"/>
        <v>0.75285586836086216</v>
      </c>
      <c r="T117">
        <f t="shared" si="15"/>
        <v>0</v>
      </c>
      <c r="U117" t="str" cm="1">
        <f t="array" ref="U117">_xlfn.IFS(Q117&lt;Thresholds!$D$3,"Low",Q117&lt;Thresholds!$E$3,"medium",Q117&gt;=Thresholds!$E$3,"High")</f>
        <v>medium</v>
      </c>
      <c r="V117" t="str" cm="1">
        <f t="array" ref="V117">_xlfn.IFS(R117&lt;Thresholds!$D$4,"Low",R117&lt;Thresholds!$E$4,"medium",R117&gt;=Thresholds!$E$4,"High")</f>
        <v>Low</v>
      </c>
      <c r="W117" t="str">
        <f t="shared" si="16"/>
        <v>Medium</v>
      </c>
      <c r="X117" t="str">
        <f t="shared" si="17"/>
        <v>Medium</v>
      </c>
      <c r="Y117" t="str">
        <f t="shared" si="21"/>
        <v>Medium</v>
      </c>
      <c r="Z117">
        <f t="shared" si="22"/>
        <v>0</v>
      </c>
    </row>
    <row r="118" spans="1:26" x14ac:dyDescent="0.35">
      <c r="A118" t="s">
        <v>738</v>
      </c>
      <c r="B118" t="s">
        <v>740</v>
      </c>
      <c r="C118" t="s">
        <v>741</v>
      </c>
      <c r="D118">
        <f>IF(Data!D118="Null",((WeightsAndValues!$P$17-WeightsAndValues!$H$17)/(WeightsAndValues!$K$17-WeightsAndValues!$H$17))*WeightsAndValues!$E$17,((Data!D118-WeightsAndValues!$H$17)/(WeightsAndValues!$K$17-WeightsAndValues!$H$17))*WeightsAndValues!$E$17)</f>
        <v>9.8090571138898297E-2</v>
      </c>
      <c r="E118">
        <f>IF(Data!E118="Null",((WeightsAndValues!$K$13-WeightsAndValues!$P$13)/(WeightsAndValues!$K$13-WeightsAndValues!$H$13))*WeightsAndValues!$E$13,((WeightsAndValues!$K$13-Data!E118))/(WeightsAndValues!$K$13-WeightsAndValues!$H$13)*WeightsAndValues!$E$13)</f>
        <v>0.1264822134387352</v>
      </c>
      <c r="F118">
        <f>IF(Data!F118=TRUE,WeightsAndValues!$I$3,WeightsAndValues!$H$3*WeightsAndValues!$E$3)</f>
        <v>0.18181818181818182</v>
      </c>
      <c r="G118">
        <f>IF(Data!G118="Null",((WeightsAndValues!$P$16-WeightsAndValues!$H$16)/(WeightsAndValues!$K$16-WeightsAndValues!$H$16))*WeightsAndValues!$E$16,((Data!G118-WeightsAndValues!$H$16)/(WeightsAndValues!$K$16-WeightsAndValues!$H$16))*WeightsAndValues!$E$16)</f>
        <v>6.0574586700349528E-2</v>
      </c>
      <c r="H118" t="b">
        <f>Data!H118</f>
        <v>0</v>
      </c>
      <c r="I118">
        <f>IF(Data!I118=TRUE,WeightsAndValues!$I$4,WeightsAndValues!$H$4*WeightsAndValues!$E$4)</f>
        <v>0.18181818181818182</v>
      </c>
      <c r="J118" t="b">
        <f>Data!J118</f>
        <v>0</v>
      </c>
      <c r="K118">
        <f>IF(Data!K118="Null",((WeightsAndValues!$P$11-WeightsAndValues!$H$11)/(WeightsAndValues!$K$11-WeightsAndValues!$H$11))*WeightsAndValues!$E$11,((Data!K118-WeightsAndValues!$H$11)/(WeightsAndValues!$K$11-WeightsAndValues!$H$11))*WeightsAndValues!$E$11)</f>
        <v>8.9131313131313158E-2</v>
      </c>
      <c r="L118">
        <f>IF(Data!L118="Null",((WeightsAndValues!$K$12-WeightsAndValues!$P$12)/(WeightsAndValues!$K$12-WeightsAndValues!$H$12))*WeightsAndValues!$E$12,((WeightsAndValues!$K$12-Data!L118))/(WeightsAndValues!$K$12-WeightsAndValues!$H$12)*WeightsAndValues!$E$12)</f>
        <v>0.14269275028768699</v>
      </c>
      <c r="M118">
        <f>IF(Data!M118="Null",((WeightsAndValues!$K$14-WeightsAndValues!$P$14)/(WeightsAndValues!$K$14-WeightsAndValues!$H$14))*WeightsAndValues!$E$14,((WeightsAndValues!$K$14-Data!M118))/(WeightsAndValues!$K$14-WeightsAndValues!$H$14)*WeightsAndValues!$E$14)</f>
        <v>9.3625914315569492E-2</v>
      </c>
      <c r="N118">
        <f>IF(Data!N118="Null",((WeightsAndValues!$P$15-WeightsAndValues!$H$15)/(WeightsAndValues!$K$15-WeightsAndValues!$H$15))*WeightsAndValues!$E$15,((Data!N118-WeightsAndValues!$H$15)/(WeightsAndValues!$K$15-WeightsAndValues!$H$15))*WeightsAndValues!$E$15)</f>
        <v>0.12782615467771838</v>
      </c>
      <c r="O118">
        <f>IF(Data!F118=TRUE,WeightsAndValues!$I$5,WeightsAndValues!$H$5*WeightsAndValues!$E$5)</f>
        <v>0.21739130434782614</v>
      </c>
      <c r="P118">
        <f>IF(Data!I118=TRUE,WeightsAndValues!$I$6,WeightsAndValues!$H$6*WeightsAndValues!$E$6)</f>
        <v>0.21739130434782614</v>
      </c>
      <c r="Q118">
        <f t="shared" si="12"/>
        <v>0.78717691250983157</v>
      </c>
      <c r="R118">
        <f t="shared" si="13"/>
        <v>0.74966556351245539</v>
      </c>
      <c r="S118">
        <f t="shared" si="14"/>
        <v>1.536842476022287</v>
      </c>
      <c r="T118">
        <f t="shared" si="15"/>
        <v>0</v>
      </c>
      <c r="U118" t="str" cm="1">
        <f t="array" ref="U118">_xlfn.IFS(Q118&lt;Thresholds!$D$3,"Low",Q118&lt;Thresholds!$E$3,"medium",Q118&gt;=Thresholds!$E$3,"High")</f>
        <v>High</v>
      </c>
      <c r="V118" t="str" cm="1">
        <f t="array" ref="V118">_xlfn.IFS(R118&lt;Thresholds!$D$4,"Low",R118&lt;Thresholds!$E$4,"medium",R118&gt;=Thresholds!$E$4,"High")</f>
        <v>High</v>
      </c>
      <c r="W118" t="str">
        <f t="shared" si="16"/>
        <v>High</v>
      </c>
      <c r="X118" t="str">
        <f t="shared" si="17"/>
        <v>High</v>
      </c>
      <c r="Y118" t="str">
        <f t="shared" si="21"/>
        <v>High</v>
      </c>
      <c r="Z118">
        <f t="shared" si="22"/>
        <v>0</v>
      </c>
    </row>
    <row r="119" spans="1:26" x14ac:dyDescent="0.35">
      <c r="A119" t="s">
        <v>744</v>
      </c>
      <c r="B119" t="s">
        <v>746</v>
      </c>
      <c r="C119" t="s">
        <v>747</v>
      </c>
      <c r="D119">
        <f>IF(Data!D119="Null",((WeightsAndValues!$P$17-WeightsAndValues!$H$17)/(WeightsAndValues!$K$17-WeightsAndValues!$H$17))*WeightsAndValues!$E$17,((Data!D119-WeightsAndValues!$H$17)/(WeightsAndValues!$K$17-WeightsAndValues!$H$17))*WeightsAndValues!$E$17)</f>
        <v>6.1743832375802644E-2</v>
      </c>
      <c r="E119">
        <f>IF(Data!E119="Null",((WeightsAndValues!$K$13-WeightsAndValues!$P$13)/(WeightsAndValues!$K$13-WeightsAndValues!$H$13))*WeightsAndValues!$E$13,((WeightsAndValues!$K$13-Data!E119))/(WeightsAndValues!$K$13-WeightsAndValues!$H$13)*WeightsAndValues!$E$13)</f>
        <v>0.11769872639437857</v>
      </c>
      <c r="F119">
        <f>IF(Data!F119=TRUE,WeightsAndValues!$I$3,WeightsAndValues!$H$3*WeightsAndValues!$E$3)</f>
        <v>0.18181818181818182</v>
      </c>
      <c r="G119">
        <f>IF(Data!G119="Null",((WeightsAndValues!$P$16-WeightsAndValues!$H$16)/(WeightsAndValues!$K$16-WeightsAndValues!$H$16))*WeightsAndValues!$E$16,((Data!G119-WeightsAndValues!$H$16)/(WeightsAndValues!$K$16-WeightsAndValues!$H$16))*WeightsAndValues!$E$16)</f>
        <v>1.1540432094068475E-2</v>
      </c>
      <c r="H119" t="b">
        <f>Data!H119</f>
        <v>0</v>
      </c>
      <c r="I119">
        <f>IF(Data!I119=TRUE,WeightsAndValues!$I$4,WeightsAndValues!$H$4*WeightsAndValues!$E$4)</f>
        <v>0.18181818181818182</v>
      </c>
      <c r="J119" t="b">
        <f>Data!J119</f>
        <v>0</v>
      </c>
      <c r="K119">
        <f>IF(Data!K119="Null",((WeightsAndValues!$P$11-WeightsAndValues!$H$11)/(WeightsAndValues!$K$11-WeightsAndValues!$H$11))*WeightsAndValues!$E$11,((Data!K119-WeightsAndValues!$H$11)/(WeightsAndValues!$K$11-WeightsAndValues!$H$11))*WeightsAndValues!$E$11)</f>
        <v>0.1165252525252525</v>
      </c>
      <c r="L119">
        <f>IF(Data!L119="Null",((WeightsAndValues!$K$12-WeightsAndValues!$P$12)/(WeightsAndValues!$K$12-WeightsAndValues!$H$12))*WeightsAndValues!$E$12,((WeightsAndValues!$K$12-Data!L119))/(WeightsAndValues!$K$12-WeightsAndValues!$H$12)*WeightsAndValues!$E$12)</f>
        <v>0.10126582278481013</v>
      </c>
      <c r="M119">
        <f>IF(Data!M119="Null",((WeightsAndValues!$K$14-WeightsAndValues!$P$14)/(WeightsAndValues!$K$14-WeightsAndValues!$H$14))*WeightsAndValues!$E$14,((WeightsAndValues!$K$14-Data!M119))/(WeightsAndValues!$K$14-WeightsAndValues!$H$14)*WeightsAndValues!$E$14)</f>
        <v>4.3469174503657261E-2</v>
      </c>
      <c r="N119">
        <f>IF(Data!N119="Null",((WeightsAndValues!$P$15-WeightsAndValues!$H$15)/(WeightsAndValues!$K$15-WeightsAndValues!$H$15))*WeightsAndValues!$E$15,((Data!N119-WeightsAndValues!$H$15)/(WeightsAndValues!$K$15-WeightsAndValues!$H$15))*WeightsAndValues!$E$15)</f>
        <v>0.11318808523619293</v>
      </c>
      <c r="O119">
        <f>IF(Data!F119=TRUE,WeightsAndValues!$I$5,WeightsAndValues!$H$5*WeightsAndValues!$E$5)</f>
        <v>0.21739130434782614</v>
      </c>
      <c r="P119">
        <f>IF(Data!I119=TRUE,WeightsAndValues!$I$6,WeightsAndValues!$H$6*WeightsAndValues!$E$6)</f>
        <v>0.21739130434782614</v>
      </c>
      <c r="Q119">
        <f t="shared" si="12"/>
        <v>0.68664044582588613</v>
      </c>
      <c r="R119">
        <f t="shared" si="13"/>
        <v>0.6772098524202923</v>
      </c>
      <c r="S119">
        <f t="shared" si="14"/>
        <v>1.3638502982461784</v>
      </c>
      <c r="T119">
        <f t="shared" si="15"/>
        <v>0</v>
      </c>
      <c r="U119" t="str" cm="1">
        <f t="array" ref="U119">_xlfn.IFS(Q119&lt;Thresholds!$D$3,"Low",Q119&lt;Thresholds!$E$3,"medium",Q119&gt;=Thresholds!$E$3,"High")</f>
        <v>High</v>
      </c>
      <c r="V119" t="str" cm="1">
        <f t="array" ref="V119">_xlfn.IFS(R119&lt;Thresholds!$D$4,"Low",R119&lt;Thresholds!$E$4,"medium",R119&gt;=Thresholds!$E$4,"High")</f>
        <v>High</v>
      </c>
      <c r="W119" t="str">
        <f t="shared" si="16"/>
        <v>High</v>
      </c>
      <c r="X119" t="str">
        <f t="shared" si="17"/>
        <v>High</v>
      </c>
      <c r="Y119" t="str">
        <f t="shared" si="21"/>
        <v>High</v>
      </c>
      <c r="Z119">
        <f t="shared" si="22"/>
        <v>0</v>
      </c>
    </row>
    <row r="120" spans="1:26" x14ac:dyDescent="0.35">
      <c r="A120" t="s">
        <v>750</v>
      </c>
      <c r="B120" t="s">
        <v>752</v>
      </c>
      <c r="C120" t="s">
        <v>753</v>
      </c>
      <c r="D120">
        <f>IF(Data!D120="Null",((WeightsAndValues!$P$17-WeightsAndValues!$H$17)/(WeightsAndValues!$K$17-WeightsAndValues!$H$17))*WeightsAndValues!$E$17,((Data!D120-WeightsAndValues!$H$17)/(WeightsAndValues!$K$17-WeightsAndValues!$H$17))*WeightsAndValues!$E$17)</f>
        <v>5.5964852990875294E-2</v>
      </c>
      <c r="E120">
        <f>IF(Data!E120="Null",((WeightsAndValues!$K$13-WeightsAndValues!$P$13)/(WeightsAndValues!$K$13-WeightsAndValues!$H$13))*WeightsAndValues!$E$13,((WeightsAndValues!$K$13-Data!E120))/(WeightsAndValues!$K$13-WeightsAndValues!$H$13)*WeightsAndValues!$E$13)</f>
        <v>0.13526570048309181</v>
      </c>
      <c r="F120">
        <f>IF(Data!F120=TRUE,WeightsAndValues!$I$3,WeightsAndValues!$H$3*WeightsAndValues!$E$3)</f>
        <v>0.18181818181818182</v>
      </c>
      <c r="G120">
        <f>IF(Data!G120="Null",((WeightsAndValues!$P$16-WeightsAndValues!$H$16)/(WeightsAndValues!$K$16-WeightsAndValues!$H$16))*WeightsAndValues!$E$16,((Data!G120-WeightsAndValues!$H$16)/(WeightsAndValues!$K$16-WeightsAndValues!$H$16))*WeightsAndValues!$E$16)</f>
        <v>0</v>
      </c>
      <c r="H120" t="b">
        <f>Data!H120</f>
        <v>0</v>
      </c>
      <c r="I120">
        <f>IF(Data!I120=TRUE,WeightsAndValues!$I$4,WeightsAndValues!$H$4*WeightsAndValues!$E$4)</f>
        <v>0.18181818181818182</v>
      </c>
      <c r="J120" t="b">
        <f>Data!J120</f>
        <v>0</v>
      </c>
      <c r="K120">
        <f>IF(Data!K120="Null",((WeightsAndValues!$P$11-WeightsAndValues!$H$11)/(WeightsAndValues!$K$11-WeightsAndValues!$H$11))*WeightsAndValues!$E$11,((Data!K120-WeightsAndValues!$H$11)/(WeightsAndValues!$K$11-WeightsAndValues!$H$11))*WeightsAndValues!$E$11)</f>
        <v>8.7353535353535364E-2</v>
      </c>
      <c r="L120">
        <f>IF(Data!L120="Null",((WeightsAndValues!$K$12-WeightsAndValues!$P$12)/(WeightsAndValues!$K$12-WeightsAndValues!$H$12))*WeightsAndValues!$E$12,((WeightsAndValues!$K$12-Data!L120))/(WeightsAndValues!$K$12-WeightsAndValues!$H$12)*WeightsAndValues!$E$12)</f>
        <v>0.11737629459148446</v>
      </c>
      <c r="M120">
        <f>IF(Data!M120="Null",((WeightsAndValues!$K$14-WeightsAndValues!$P$14)/(WeightsAndValues!$K$14-WeightsAndValues!$H$14))*WeightsAndValues!$E$14,((WeightsAndValues!$K$14-Data!M120))/(WeightsAndValues!$K$14-WeightsAndValues!$H$14)*WeightsAndValues!$E$14)</f>
        <v>4.0125391849529776E-2</v>
      </c>
      <c r="N120">
        <f>IF(Data!N120="Null",((WeightsAndValues!$P$15-WeightsAndValues!$H$15)/(WeightsAndValues!$K$15-WeightsAndValues!$H$15))*WeightsAndValues!$E$15,((Data!N120-WeightsAndValues!$H$15)/(WeightsAndValues!$K$15-WeightsAndValues!$H$15))*WeightsAndValues!$E$15)</f>
        <v>0.11651452367243471</v>
      </c>
      <c r="O120">
        <f>IF(Data!F120=TRUE,WeightsAndValues!$I$5,WeightsAndValues!$H$5*WeightsAndValues!$E$5)</f>
        <v>0.21739130434782614</v>
      </c>
      <c r="P120">
        <f>IF(Data!I120=TRUE,WeightsAndValues!$I$6,WeightsAndValues!$H$6*WeightsAndValues!$E$6)</f>
        <v>0.21739130434782614</v>
      </c>
      <c r="Q120">
        <f t="shared" si="12"/>
        <v>0.66445643842178859</v>
      </c>
      <c r="R120">
        <f t="shared" si="13"/>
        <v>0.68656283285117881</v>
      </c>
      <c r="S120">
        <f t="shared" si="14"/>
        <v>1.3510192712729674</v>
      </c>
      <c r="T120">
        <f t="shared" si="15"/>
        <v>0</v>
      </c>
      <c r="U120" t="str" cm="1">
        <f t="array" ref="U120">_xlfn.IFS(Q120&lt;Thresholds!$D$3,"Low",Q120&lt;Thresholds!$E$3,"medium",Q120&gt;=Thresholds!$E$3,"High")</f>
        <v>High</v>
      </c>
      <c r="V120" t="str" cm="1">
        <f t="array" ref="V120">_xlfn.IFS(R120&lt;Thresholds!$D$4,"Low",R120&lt;Thresholds!$E$4,"medium",R120&gt;=Thresholds!$E$4,"High")</f>
        <v>High</v>
      </c>
      <c r="W120" t="str">
        <f t="shared" si="16"/>
        <v>High</v>
      </c>
      <c r="X120" t="str">
        <f t="shared" si="17"/>
        <v>High</v>
      </c>
      <c r="Y120" t="str">
        <f t="shared" si="21"/>
        <v>High</v>
      </c>
      <c r="Z120">
        <f t="shared" si="22"/>
        <v>0</v>
      </c>
    </row>
    <row r="121" spans="1:26" x14ac:dyDescent="0.35">
      <c r="A121" t="s">
        <v>756</v>
      </c>
      <c r="B121" t="s">
        <v>758</v>
      </c>
      <c r="C121" t="s">
        <v>759</v>
      </c>
      <c r="D121">
        <f>IF(Data!D121="Null",((WeightsAndValues!$P$17-WeightsAndValues!$H$17)/(WeightsAndValues!$K$17-WeightsAndValues!$H$17))*WeightsAndValues!$E$17,((Data!D121-WeightsAndValues!$H$17)/(WeightsAndValues!$K$17-WeightsAndValues!$H$17))*WeightsAndValues!$E$17)</f>
        <v>0.12409597837107131</v>
      </c>
      <c r="E121">
        <f>IF(Data!E121="Null",((WeightsAndValues!$K$13-WeightsAndValues!$P$13)/(WeightsAndValues!$K$13-WeightsAndValues!$H$13))*WeightsAndValues!$E$13,((WeightsAndValues!$K$13-Data!E121))/(WeightsAndValues!$K$13-WeightsAndValues!$H$13)*WeightsAndValues!$E$13)</f>
        <v>8.4321475625823469E-2</v>
      </c>
      <c r="F121">
        <f>IF(Data!F121=TRUE,WeightsAndValues!$I$3,WeightsAndValues!$H$3*WeightsAndValues!$E$3)</f>
        <v>0.18181818181818182</v>
      </c>
      <c r="G121">
        <f>IF(Data!G121="Null",((WeightsAndValues!$P$16-WeightsAndValues!$H$16)/(WeightsAndValues!$K$16-WeightsAndValues!$H$16))*WeightsAndValues!$E$16,((Data!G121-WeightsAndValues!$H$16)/(WeightsAndValues!$K$16-WeightsAndValues!$H$16))*WeightsAndValues!$E$16)</f>
        <v>0.14244190470393087</v>
      </c>
      <c r="H121" t="b">
        <f>Data!H121</f>
        <v>0</v>
      </c>
      <c r="I121">
        <f>IF(Data!I121=TRUE,WeightsAndValues!$I$4,WeightsAndValues!$H$4*WeightsAndValues!$E$4)</f>
        <v>0.18181818181818182</v>
      </c>
      <c r="J121" t="b">
        <f>Data!J121</f>
        <v>1</v>
      </c>
      <c r="K121">
        <f>IF(Data!K121="Null",((WeightsAndValues!$P$11-WeightsAndValues!$H$11)/(WeightsAndValues!$K$11-WeightsAndValues!$H$11))*WeightsAndValues!$E$11,((Data!K121-WeightsAndValues!$H$11)/(WeightsAndValues!$K$11-WeightsAndValues!$H$11))*WeightsAndValues!$E$11)</f>
        <v>9.9636363636363662E-2</v>
      </c>
      <c r="L121">
        <f>IF(Data!L121="Null",((WeightsAndValues!$K$12-WeightsAndValues!$P$12)/(WeightsAndValues!$K$12-WeightsAndValues!$H$12))*WeightsAndValues!$E$12,((WeightsAndValues!$K$12-Data!L121))/(WeightsAndValues!$K$12-WeightsAndValues!$H$12)*WeightsAndValues!$E$12)</f>
        <v>0.13578826237054087</v>
      </c>
      <c r="M121">
        <f>IF(Data!M121="Null",((WeightsAndValues!$K$14-WeightsAndValues!$P$14)/(WeightsAndValues!$K$14-WeightsAndValues!$H$14))*WeightsAndValues!$E$14,((WeightsAndValues!$K$14-Data!M121))/(WeightsAndValues!$K$14-WeightsAndValues!$H$14)*WeightsAndValues!$E$14)</f>
        <v>6.1859979101358403E-2</v>
      </c>
      <c r="N121">
        <f>IF(Data!N121="Null",((WeightsAndValues!$P$15-WeightsAndValues!$H$15)/(WeightsAndValues!$K$15-WeightsAndValues!$H$15))*WeightsAndValues!$E$15,((Data!N121-WeightsAndValues!$H$15)/(WeightsAndValues!$K$15-WeightsAndValues!$H$15))*WeightsAndValues!$E$15)</f>
        <v>0.12721356061223385</v>
      </c>
      <c r="O121">
        <f>IF(Data!F121=TRUE,WeightsAndValues!$I$5,WeightsAndValues!$H$5*WeightsAndValues!$E$5)</f>
        <v>0.21739130434782614</v>
      </c>
      <c r="P121">
        <f>IF(Data!I121=TRUE,WeightsAndValues!$I$6,WeightsAndValues!$H$6*WeightsAndValues!$E$6)</f>
        <v>0.21739130434782614</v>
      </c>
      <c r="Q121">
        <f t="shared" si="12"/>
        <v>0.78501694711569792</v>
      </c>
      <c r="R121">
        <f t="shared" si="13"/>
        <v>0.7887595496376405</v>
      </c>
      <c r="S121">
        <f t="shared" si="14"/>
        <v>1.5737764967533385</v>
      </c>
      <c r="T121">
        <f t="shared" si="15"/>
        <v>1</v>
      </c>
      <c r="U121" t="str" cm="1">
        <f t="array" ref="U121">_xlfn.IFS(Q121&lt;Thresholds!$D$3,"Low",Q121&lt;Thresholds!$E$3,"medium",Q121&gt;=Thresholds!$E$3,"High")</f>
        <v>High</v>
      </c>
      <c r="V121" t="str" cm="1">
        <f t="array" ref="V121">_xlfn.IFS(R121&lt;Thresholds!$D$4,"Low",R121&lt;Thresholds!$E$4,"medium",R121&gt;=Thresholds!$E$4,"High")</f>
        <v>High</v>
      </c>
      <c r="W121" t="str">
        <f t="shared" si="16"/>
        <v>Very High</v>
      </c>
      <c r="X121" t="str">
        <f t="shared" si="17"/>
        <v>Very High</v>
      </c>
      <c r="Y121" t="str">
        <f t="shared" si="21"/>
        <v>Very High</v>
      </c>
      <c r="Z121">
        <f t="shared" si="22"/>
        <v>0</v>
      </c>
    </row>
    <row r="122" spans="1:26" x14ac:dyDescent="0.35">
      <c r="A122" t="s">
        <v>762</v>
      </c>
      <c r="B122" t="s">
        <v>764</v>
      </c>
      <c r="C122" t="s">
        <v>765</v>
      </c>
      <c r="D122">
        <f>IF(Data!D122="Null",((WeightsAndValues!$P$17-WeightsAndValues!$H$17)/(WeightsAndValues!$K$17-WeightsAndValues!$H$17))*WeightsAndValues!$E$17,((Data!D122-WeightsAndValues!$H$17)/(WeightsAndValues!$K$17-WeightsAndValues!$H$17))*WeightsAndValues!$E$17)</f>
        <v>9.8090571138898297E-2</v>
      </c>
      <c r="E122">
        <f>IF(Data!E122="Null",((WeightsAndValues!$K$13-WeightsAndValues!$P$13)/(WeightsAndValues!$K$13-WeightsAndValues!$H$13))*WeightsAndValues!$E$13,((WeightsAndValues!$K$13-Data!E122))/(WeightsAndValues!$K$13-WeightsAndValues!$H$13)*WeightsAndValues!$E$13)</f>
        <v>1.756697408871322E-2</v>
      </c>
      <c r="F122">
        <f>IF(Data!F122=TRUE,WeightsAndValues!$I$3,WeightsAndValues!$H$3*WeightsAndValues!$E$3)</f>
        <v>0.18181818181818182</v>
      </c>
      <c r="G122">
        <f>IF(Data!G122="Null",((WeightsAndValues!$P$16-WeightsAndValues!$H$16)/(WeightsAndValues!$K$16-WeightsAndValues!$H$16))*WeightsAndValues!$E$16,((Data!G122-WeightsAndValues!$H$16)/(WeightsAndValues!$K$16-WeightsAndValues!$H$16))*WeightsAndValues!$E$16)</f>
        <v>6.0574586700349528E-2</v>
      </c>
      <c r="H122" t="b">
        <f>Data!H122</f>
        <v>0</v>
      </c>
      <c r="I122">
        <f>IF(Data!I122=TRUE,WeightsAndValues!$I$4,WeightsAndValues!$H$4*WeightsAndValues!$E$4)</f>
        <v>0.18181818181818182</v>
      </c>
      <c r="J122" t="b">
        <f>Data!J122</f>
        <v>0</v>
      </c>
      <c r="K122">
        <f>IF(Data!K122="Null",((WeightsAndValues!$P$11-WeightsAndValues!$H$11)/(WeightsAndValues!$K$11-WeightsAndValues!$H$11))*WeightsAndValues!$E$11,((Data!K122-WeightsAndValues!$H$11)/(WeightsAndValues!$K$11-WeightsAndValues!$H$11))*WeightsAndValues!$E$11)</f>
        <v>0.1165252525252525</v>
      </c>
      <c r="L122">
        <f>IF(Data!L122="Null",((WeightsAndValues!$K$12-WeightsAndValues!$P$12)/(WeightsAndValues!$K$12-WeightsAndValues!$H$12))*WeightsAndValues!$E$12,((WeightsAndValues!$K$12-Data!L122))/(WeightsAndValues!$K$12-WeightsAndValues!$H$12)*WeightsAndValues!$E$12)</f>
        <v>0.14269275028768699</v>
      </c>
      <c r="M122">
        <f>IF(Data!M122="Null",((WeightsAndValues!$K$14-WeightsAndValues!$P$14)/(WeightsAndValues!$K$14-WeightsAndValues!$H$14))*WeightsAndValues!$E$14,((WeightsAndValues!$K$14-Data!M122))/(WeightsAndValues!$K$14-WeightsAndValues!$H$14)*WeightsAndValues!$E$14)</f>
        <v>9.3625914315569492E-2</v>
      </c>
      <c r="N122">
        <f>IF(Data!N122="Null",((WeightsAndValues!$P$15-WeightsAndValues!$H$15)/(WeightsAndValues!$K$15-WeightsAndValues!$H$15))*WeightsAndValues!$E$15,((Data!N122-WeightsAndValues!$H$15)/(WeightsAndValues!$K$15-WeightsAndValues!$H$15))*WeightsAndValues!$E$15)</f>
        <v>0.12782615467771838</v>
      </c>
      <c r="O122">
        <f>IF(Data!F122=TRUE,WeightsAndValues!$I$5,WeightsAndValues!$H$5*WeightsAndValues!$E$5)</f>
        <v>0.21739130434782614</v>
      </c>
      <c r="P122">
        <f>IF(Data!I122=TRUE,WeightsAndValues!$I$6,WeightsAndValues!$H$6*WeightsAndValues!$E$6)</f>
        <v>0.21739130434782614</v>
      </c>
      <c r="Q122">
        <f t="shared" si="12"/>
        <v>0.81457085190377088</v>
      </c>
      <c r="R122">
        <f t="shared" si="13"/>
        <v>0.64075032416243338</v>
      </c>
      <c r="S122">
        <f t="shared" si="14"/>
        <v>1.4553211760662044</v>
      </c>
      <c r="T122">
        <f t="shared" si="15"/>
        <v>0</v>
      </c>
      <c r="U122" t="str" cm="1">
        <f t="array" ref="U122">_xlfn.IFS(Q122&lt;Thresholds!$D$3,"Low",Q122&lt;Thresholds!$E$3,"medium",Q122&gt;=Thresholds!$E$3,"High")</f>
        <v>High</v>
      </c>
      <c r="V122" t="str" cm="1">
        <f t="array" ref="V122">_xlfn.IFS(R122&lt;Thresholds!$D$4,"Low",R122&lt;Thresholds!$E$4,"medium",R122&gt;=Thresholds!$E$4,"High")</f>
        <v>High</v>
      </c>
      <c r="W122" t="str">
        <f t="shared" si="16"/>
        <v>High</v>
      </c>
      <c r="X122" t="str">
        <f t="shared" si="17"/>
        <v>High</v>
      </c>
      <c r="Y122" t="str">
        <f t="shared" si="21"/>
        <v>High</v>
      </c>
      <c r="Z122">
        <f t="shared" si="22"/>
        <v>0</v>
      </c>
    </row>
    <row r="123" spans="1:26" x14ac:dyDescent="0.35">
      <c r="A123" t="s">
        <v>768</v>
      </c>
      <c r="B123" t="s">
        <v>772</v>
      </c>
      <c r="C123" t="s">
        <v>773</v>
      </c>
      <c r="D123">
        <f>IF(Data!D123="Null",((WeightsAndValues!$P$17-WeightsAndValues!$H$17)/(WeightsAndValues!$K$17-WeightsAndValues!$H$17))*WeightsAndValues!$E$17,((Data!D123-WeightsAndValues!$H$17)/(WeightsAndValues!$K$17-WeightsAndValues!$H$17))*WeightsAndValues!$E$17)</f>
        <v>9.8090571138898297E-2</v>
      </c>
      <c r="E123">
        <f>IF(Data!E123="Null",((WeightsAndValues!$K$13-WeightsAndValues!$P$13)/(WeightsAndValues!$K$13-WeightsAndValues!$H$13))*WeightsAndValues!$E$13,((WeightsAndValues!$K$13-Data!E123))/(WeightsAndValues!$K$13-WeightsAndValues!$H$13)*WeightsAndValues!$E$13)</f>
        <v>0.17039964866051824</v>
      </c>
      <c r="F123">
        <f>IF(Data!F123=TRUE,WeightsAndValues!$I$3,WeightsAndValues!$H$3*WeightsAndValues!$E$3)</f>
        <v>0.18181818181818182</v>
      </c>
      <c r="G123">
        <f>IF(Data!G123="Null",((WeightsAndValues!$P$16-WeightsAndValues!$H$16)/(WeightsAndValues!$K$16-WeightsAndValues!$H$16))*WeightsAndValues!$E$16,((Data!G123-WeightsAndValues!$H$16)/(WeightsAndValues!$K$16-WeightsAndValues!$H$16))*WeightsAndValues!$E$16)</f>
        <v>0</v>
      </c>
      <c r="H123" t="b">
        <f>Data!H123</f>
        <v>1</v>
      </c>
      <c r="I123">
        <f>IF(Data!I123=TRUE,WeightsAndValues!$I$4,WeightsAndValues!$H$4*WeightsAndValues!$E$4)</f>
        <v>0.18181818181818182</v>
      </c>
      <c r="J123" t="b">
        <f>Data!J123</f>
        <v>1</v>
      </c>
      <c r="K123">
        <f>IF(Data!K123="Null",((WeightsAndValues!$P$11-WeightsAndValues!$H$11)/(WeightsAndValues!$K$11-WeightsAndValues!$H$11))*WeightsAndValues!$E$11,((Data!K123-WeightsAndValues!$H$11)/(WeightsAndValues!$K$11-WeightsAndValues!$H$11))*WeightsAndValues!$E$11)</f>
        <v>0.1165252525252525</v>
      </c>
      <c r="L123">
        <f>IF(Data!L123="Null",((WeightsAndValues!$K$12-WeightsAndValues!$P$12)/(WeightsAndValues!$K$12-WeightsAndValues!$H$12))*WeightsAndValues!$E$12,((WeightsAndValues!$K$12-Data!L123))/(WeightsAndValues!$K$12-WeightsAndValues!$H$12)*WeightsAndValues!$E$12)</f>
        <v>0.16800920598388952</v>
      </c>
      <c r="M123">
        <f>IF(Data!M123="Null",((WeightsAndValues!$K$14-WeightsAndValues!$P$14)/(WeightsAndValues!$K$14-WeightsAndValues!$H$14))*WeightsAndValues!$E$14,((WeightsAndValues!$K$14-Data!M123))/(WeightsAndValues!$K$14-WeightsAndValues!$H$14)*WeightsAndValues!$E$14)</f>
        <v>9.3625914315569492E-2</v>
      </c>
      <c r="N123">
        <f>IF(Data!N123="Null",((WeightsAndValues!$P$15-WeightsAndValues!$H$15)/(WeightsAndValues!$K$15-WeightsAndValues!$H$15))*WeightsAndValues!$E$15,((Data!N123-WeightsAndValues!$H$15)/(WeightsAndValues!$K$15-WeightsAndValues!$H$15))*WeightsAndValues!$E$15)</f>
        <v>0.15042409293475448</v>
      </c>
      <c r="O123">
        <f>IF(Data!F123=TRUE,WeightsAndValues!$I$5,WeightsAndValues!$H$5*WeightsAndValues!$E$5)</f>
        <v>0.21739130434782614</v>
      </c>
      <c r="P123">
        <f>IF(Data!I123=TRUE,WeightsAndValues!$I$6,WeightsAndValues!$H$6*WeightsAndValues!$E$6)</f>
        <v>0.21739130434782614</v>
      </c>
      <c r="Q123">
        <f t="shared" si="12"/>
        <v>0.83988730759997354</v>
      </c>
      <c r="R123">
        <f t="shared" si="13"/>
        <v>0.75560635029092504</v>
      </c>
      <c r="S123">
        <f t="shared" si="14"/>
        <v>1.5954936578908985</v>
      </c>
      <c r="T123">
        <f t="shared" si="15"/>
        <v>1</v>
      </c>
      <c r="U123" t="str" cm="1">
        <f t="array" ref="U123">_xlfn.IFS(Q123&lt;Thresholds!$D$3,"Low",Q123&lt;Thresholds!$E$3,"medium",Q123&gt;=Thresholds!$E$3,"High")</f>
        <v>High</v>
      </c>
      <c r="V123" t="str" cm="1">
        <f t="array" ref="V123">_xlfn.IFS(R123&lt;Thresholds!$D$4,"Low",R123&lt;Thresholds!$E$4,"medium",R123&gt;=Thresholds!$E$4,"High")</f>
        <v>High</v>
      </c>
      <c r="W123" t="str">
        <f t="shared" si="16"/>
        <v>Very High</v>
      </c>
      <c r="X123" t="str">
        <f t="shared" si="17"/>
        <v>Very High</v>
      </c>
      <c r="Y123" t="str">
        <f t="shared" si="21"/>
        <v>Very High</v>
      </c>
      <c r="Z123">
        <f t="shared" si="22"/>
        <v>0</v>
      </c>
    </row>
    <row r="124" spans="1:26" x14ac:dyDescent="0.35">
      <c r="A124" t="s">
        <v>776</v>
      </c>
      <c r="B124" t="s">
        <v>780</v>
      </c>
      <c r="C124" t="s">
        <v>781</v>
      </c>
      <c r="D124">
        <f>IF(Data!D124="Null",((WeightsAndValues!$P$17-WeightsAndValues!$H$17)/(WeightsAndValues!$K$17-WeightsAndValues!$H$17))*WeightsAndValues!$E$17,((Data!D124-WeightsAndValues!$H$17)/(WeightsAndValues!$K$17-WeightsAndValues!$H$17))*WeightsAndValues!$E$17)</f>
        <v>5.140250084488001E-2</v>
      </c>
      <c r="E124">
        <f>IF(Data!E124="Null",((WeightsAndValues!$K$13-WeightsAndValues!$P$13)/(WeightsAndValues!$K$13-WeightsAndValues!$H$13))*WeightsAndValues!$E$13,((WeightsAndValues!$K$13-Data!E124))/(WeightsAndValues!$K$13-WeightsAndValues!$H$13)*WeightsAndValues!$E$13)</f>
        <v>2.9863855950812486E-2</v>
      </c>
      <c r="F124">
        <f>IF(Data!F124=TRUE,WeightsAndValues!$I$3,WeightsAndValues!$H$3*WeightsAndValues!$E$3)</f>
        <v>0</v>
      </c>
      <c r="G124">
        <f>IF(Data!G124="Null",((WeightsAndValues!$P$16-WeightsAndValues!$H$16)/(WeightsAndValues!$K$16-WeightsAndValues!$H$16))*WeightsAndValues!$E$16,((Data!G124-WeightsAndValues!$H$16)/(WeightsAndValues!$K$16-WeightsAndValues!$H$16))*WeightsAndValues!$E$16)</f>
        <v>0</v>
      </c>
      <c r="H124" t="b">
        <f>Data!H124</f>
        <v>0</v>
      </c>
      <c r="I124">
        <f>IF(Data!I124=TRUE,WeightsAndValues!$I$4,WeightsAndValues!$H$4*WeightsAndValues!$E$4)</f>
        <v>0.18181818181818182</v>
      </c>
      <c r="J124" t="b">
        <f>Data!J124</f>
        <v>0</v>
      </c>
      <c r="K124">
        <f>IF(Data!K124="Null",((WeightsAndValues!$P$11-WeightsAndValues!$H$11)/(WeightsAndValues!$K$11-WeightsAndValues!$H$11))*WeightsAndValues!$E$11,((Data!K124-WeightsAndValues!$H$11)/(WeightsAndValues!$K$11-WeightsAndValues!$H$11))*WeightsAndValues!$E$11)</f>
        <v>9.0262626262626267E-2</v>
      </c>
      <c r="L124">
        <f>IF(Data!L124="Null",((WeightsAndValues!$K$12-WeightsAndValues!$P$12)/(WeightsAndValues!$K$12-WeightsAndValues!$H$12))*WeightsAndValues!$E$12,((WeightsAndValues!$K$12-Data!L124))/(WeightsAndValues!$K$12-WeightsAndValues!$H$12)*WeightsAndValues!$E$12)</f>
        <v>6.2140391254315308E-2</v>
      </c>
      <c r="M124">
        <f>IF(Data!M124="Null",((WeightsAndValues!$K$14-WeightsAndValues!$P$14)/(WeightsAndValues!$K$14-WeightsAndValues!$H$14))*WeightsAndValues!$E$14,((WeightsAndValues!$K$14-Data!M124))/(WeightsAndValues!$K$14-WeightsAndValues!$H$14)*WeightsAndValues!$E$14)</f>
        <v>2.1734587251828631E-2</v>
      </c>
      <c r="N124">
        <f>IF(Data!N124="Null",((WeightsAndValues!$P$15-WeightsAndValues!$H$15)/(WeightsAndValues!$K$15-WeightsAndValues!$H$15))*WeightsAndValues!$E$15,((Data!N124-WeightsAndValues!$H$15)/(WeightsAndValues!$K$15-WeightsAndValues!$H$15))*WeightsAndValues!$E$15)</f>
        <v>0.10802198396195159</v>
      </c>
      <c r="O124">
        <f>IF(Data!F124=TRUE,WeightsAndValues!$I$5,WeightsAndValues!$H$5*WeightsAndValues!$E$5)</f>
        <v>0</v>
      </c>
      <c r="P124">
        <f>IF(Data!I124=TRUE,WeightsAndValues!$I$6,WeightsAndValues!$H$6*WeightsAndValues!$E$6)</f>
        <v>0.21739130434782614</v>
      </c>
      <c r="Q124">
        <f t="shared" si="12"/>
        <v>0.40735828743183206</v>
      </c>
      <c r="R124">
        <f t="shared" si="13"/>
        <v>0.35527714426059021</v>
      </c>
      <c r="S124">
        <f t="shared" si="14"/>
        <v>0.76263543169242221</v>
      </c>
      <c r="T124">
        <f t="shared" si="15"/>
        <v>0</v>
      </c>
      <c r="U124" t="str" cm="1">
        <f t="array" ref="U124">_xlfn.IFS(Q124&lt;Thresholds!$D$3,"Low",Q124&lt;Thresholds!$E$3,"medium",Q124&gt;=Thresholds!$E$3,"High")</f>
        <v>medium</v>
      </c>
      <c r="V124" t="str" cm="1">
        <f t="array" ref="V124">_xlfn.IFS(R124&lt;Thresholds!$D$4,"Low",R124&lt;Thresholds!$E$4,"medium",R124&gt;=Thresholds!$E$4,"High")</f>
        <v>Low</v>
      </c>
      <c r="W124" t="str">
        <f t="shared" si="16"/>
        <v>Medium</v>
      </c>
      <c r="X124" t="str">
        <f t="shared" si="17"/>
        <v>Medium</v>
      </c>
      <c r="Y124" t="str">
        <f t="shared" si="21"/>
        <v>Medium</v>
      </c>
      <c r="Z124">
        <f t="shared" si="22"/>
        <v>0</v>
      </c>
    </row>
    <row r="125" spans="1:26" x14ac:dyDescent="0.35">
      <c r="A125" t="s">
        <v>784</v>
      </c>
      <c r="B125" t="s">
        <v>786</v>
      </c>
      <c r="C125" t="s">
        <v>787</v>
      </c>
      <c r="D125">
        <f>IF(Data!D125="Null",((WeightsAndValues!$P$17-WeightsAndValues!$H$17)/(WeightsAndValues!$K$17-WeightsAndValues!$H$17))*WeightsAndValues!$E$17,((Data!D125-WeightsAndValues!$H$17)/(WeightsAndValues!$K$17-WeightsAndValues!$H$17))*WeightsAndValues!$E$17)</f>
        <v>9.8090571138898297E-2</v>
      </c>
      <c r="E125">
        <f>IF(Data!E125="Null",((WeightsAndValues!$K$13-WeightsAndValues!$P$13)/(WeightsAndValues!$K$13-WeightsAndValues!$H$13))*WeightsAndValues!$E$13,((WeightsAndValues!$K$13-Data!E125))/(WeightsAndValues!$K$13-WeightsAndValues!$H$13)*WeightsAndValues!$E$13)</f>
        <v>0.10891523935002198</v>
      </c>
      <c r="F125">
        <f>IF(Data!F125=TRUE,WeightsAndValues!$I$3,WeightsAndValues!$H$3*WeightsAndValues!$E$3)</f>
        <v>0.18181818181818182</v>
      </c>
      <c r="G125">
        <f>IF(Data!G125="Null",((WeightsAndValues!$P$16-WeightsAndValues!$H$16)/(WeightsAndValues!$K$16-WeightsAndValues!$H$16))*WeightsAndValues!$E$16,((Data!G125-WeightsAndValues!$H$16)/(WeightsAndValues!$K$16-WeightsAndValues!$H$16))*WeightsAndValues!$E$16)</f>
        <v>0</v>
      </c>
      <c r="H125" t="b">
        <f>Data!H125</f>
        <v>0</v>
      </c>
      <c r="I125">
        <f>IF(Data!I125=TRUE,WeightsAndValues!$I$4,WeightsAndValues!$H$4*WeightsAndValues!$E$4)</f>
        <v>0.18181818181818182</v>
      </c>
      <c r="J125" t="b">
        <f>Data!J125</f>
        <v>0</v>
      </c>
      <c r="K125">
        <f>IF(Data!K125="Null",((WeightsAndValues!$P$11-WeightsAndValues!$H$11)/(WeightsAndValues!$K$11-WeightsAndValues!$H$11))*WeightsAndValues!$E$11,((Data!K125-WeightsAndValues!$H$11)/(WeightsAndValues!$K$11-WeightsAndValues!$H$11))*WeightsAndValues!$E$11)</f>
        <v>0.12509090909090909</v>
      </c>
      <c r="L125">
        <f>IF(Data!L125="Null",((WeightsAndValues!$K$12-WeightsAndValues!$P$12)/(WeightsAndValues!$K$12-WeightsAndValues!$H$12))*WeightsAndValues!$E$12,((WeightsAndValues!$K$12-Data!L125))/(WeightsAndValues!$K$12-WeightsAndValues!$H$12)*WeightsAndValues!$E$12)</f>
        <v>0.10126582278481013</v>
      </c>
      <c r="M125">
        <f>IF(Data!M125="Null",((WeightsAndValues!$K$14-WeightsAndValues!$P$14)/(WeightsAndValues!$K$14-WeightsAndValues!$H$14))*WeightsAndValues!$E$14,((WeightsAndValues!$K$14-Data!M125))/(WeightsAndValues!$K$14-WeightsAndValues!$H$14)*WeightsAndValues!$E$14)</f>
        <v>9.3625914315569492E-2</v>
      </c>
      <c r="N125">
        <f>IF(Data!N125="Null",((WeightsAndValues!$P$15-WeightsAndValues!$H$15)/(WeightsAndValues!$K$15-WeightsAndValues!$H$15))*WeightsAndValues!$E$15,((Data!N125-WeightsAndValues!$H$15)/(WeightsAndValues!$K$15-WeightsAndValues!$H$15))*WeightsAndValues!$E$15)</f>
        <v>0.10436374643728313</v>
      </c>
      <c r="O125">
        <f>IF(Data!F125=TRUE,WeightsAndValues!$I$5,WeightsAndValues!$H$5*WeightsAndValues!$E$5)</f>
        <v>0.21739130434782614</v>
      </c>
      <c r="P125">
        <f>IF(Data!I125=TRUE,WeightsAndValues!$I$6,WeightsAndValues!$H$6*WeightsAndValues!$E$6)</f>
        <v>0.21739130434782614</v>
      </c>
      <c r="Q125">
        <f t="shared" si="12"/>
        <v>0.78170958096655063</v>
      </c>
      <c r="R125">
        <f t="shared" si="13"/>
        <v>0.64806159448295741</v>
      </c>
      <c r="S125">
        <f t="shared" si="14"/>
        <v>1.4297711754495079</v>
      </c>
      <c r="T125">
        <f t="shared" si="15"/>
        <v>0</v>
      </c>
      <c r="U125" t="str" cm="1">
        <f t="array" ref="U125">_xlfn.IFS(Q125&lt;Thresholds!$D$3,"Low",Q125&lt;Thresholds!$E$3,"medium",Q125&gt;=Thresholds!$E$3,"High")</f>
        <v>High</v>
      </c>
      <c r="V125" t="str" cm="1">
        <f t="array" ref="V125">_xlfn.IFS(R125&lt;Thresholds!$D$4,"Low",R125&lt;Thresholds!$E$4,"medium",R125&gt;=Thresholds!$E$4,"High")</f>
        <v>High</v>
      </c>
      <c r="W125" t="str">
        <f t="shared" si="16"/>
        <v>High</v>
      </c>
      <c r="X125" t="str">
        <f t="shared" si="17"/>
        <v>High</v>
      </c>
      <c r="Y125" t="str">
        <f t="shared" ref="Y125:Y156" si="23">X125</f>
        <v>High</v>
      </c>
      <c r="Z125">
        <f t="shared" ref="Z125:Z156" si="24">IF(X125&lt;&gt;Y125,1,0)</f>
        <v>0</v>
      </c>
    </row>
    <row r="126" spans="1:26" x14ac:dyDescent="0.35">
      <c r="A126" t="s">
        <v>790</v>
      </c>
      <c r="B126" t="s">
        <v>793</v>
      </c>
      <c r="C126" t="s">
        <v>794</v>
      </c>
      <c r="D126">
        <f>IF(Data!D126="Null",((WeightsAndValues!$P$17-WeightsAndValues!$H$17)/(WeightsAndValues!$K$17-WeightsAndValues!$H$17))*WeightsAndValues!$E$17,((Data!D126-WeightsAndValues!$H$17)/(WeightsAndValues!$K$17-WeightsAndValues!$H$17))*WeightsAndValues!$E$17)</f>
        <v>9.5201081446434618E-2</v>
      </c>
      <c r="E126">
        <f>IF(Data!E126="Null",((WeightsAndValues!$K$13-WeightsAndValues!$P$13)/(WeightsAndValues!$K$13-WeightsAndValues!$H$13))*WeightsAndValues!$E$13,((WeightsAndValues!$K$13-Data!E126))/(WeightsAndValues!$K$13-WeightsAndValues!$H$13)*WeightsAndValues!$E$13)</f>
        <v>0.12823891084760652</v>
      </c>
      <c r="F126">
        <f>IF(Data!F126=TRUE,WeightsAndValues!$I$3,WeightsAndValues!$H$3*WeightsAndValues!$E$3)</f>
        <v>0.18181818181818182</v>
      </c>
      <c r="G126">
        <f>IF(Data!G126="Null",((WeightsAndValues!$P$16-WeightsAndValues!$H$16)/(WeightsAndValues!$K$16-WeightsAndValues!$H$16))*WeightsAndValues!$E$16,((Data!G126-WeightsAndValues!$H$16)/(WeightsAndValues!$K$16-WeightsAndValues!$H$16))*WeightsAndValues!$E$16)</f>
        <v>0</v>
      </c>
      <c r="H126" t="b">
        <f>Data!H126</f>
        <v>0</v>
      </c>
      <c r="I126">
        <f>IF(Data!I126=TRUE,WeightsAndValues!$I$4,WeightsAndValues!$H$4*WeightsAndValues!$E$4)</f>
        <v>0.18181818181818182</v>
      </c>
      <c r="J126" t="b">
        <f>Data!J126</f>
        <v>0</v>
      </c>
      <c r="K126">
        <f>IF(Data!K126="Null",((WeightsAndValues!$P$11-WeightsAndValues!$H$11)/(WeightsAndValues!$K$11-WeightsAndValues!$H$11))*WeightsAndValues!$E$11,((Data!K126-WeightsAndValues!$H$11)/(WeightsAndValues!$K$11-WeightsAndValues!$H$11))*WeightsAndValues!$E$11)</f>
        <v>0.1165252525252525</v>
      </c>
      <c r="L126">
        <f>IF(Data!L126="Null",((WeightsAndValues!$K$12-WeightsAndValues!$P$12)/(WeightsAndValues!$K$12-WeightsAndValues!$H$12))*WeightsAndValues!$E$12,((WeightsAndValues!$K$12-Data!L126))/(WeightsAndValues!$K$12-WeightsAndValues!$H$12)*WeightsAndValues!$E$12)</f>
        <v>0.14729574223245109</v>
      </c>
      <c r="M126">
        <f>IF(Data!M126="Null",((WeightsAndValues!$K$14-WeightsAndValues!$P$14)/(WeightsAndValues!$K$14-WeightsAndValues!$H$14))*WeightsAndValues!$E$14,((WeightsAndValues!$K$14-Data!M126))/(WeightsAndValues!$K$14-WeightsAndValues!$H$14)*WeightsAndValues!$E$14)</f>
        <v>4.1797283176593515E-2</v>
      </c>
      <c r="N126">
        <f>IF(Data!N126="Null",((WeightsAndValues!$P$15-WeightsAndValues!$H$15)/(WeightsAndValues!$K$15-WeightsAndValues!$H$15))*WeightsAndValues!$E$15,((Data!N126-WeightsAndValues!$H$15)/(WeightsAndValues!$K$15-WeightsAndValues!$H$15))*WeightsAndValues!$E$15)</f>
        <v>0.12158992442111509</v>
      </c>
      <c r="O126">
        <f>IF(Data!F126=TRUE,WeightsAndValues!$I$5,WeightsAndValues!$H$5*WeightsAndValues!$E$5)</f>
        <v>0.21739130434782614</v>
      </c>
      <c r="P126">
        <f>IF(Data!I126=TRUE,WeightsAndValues!$I$6,WeightsAndValues!$H$6*WeightsAndValues!$E$6)</f>
        <v>0.21739130434782614</v>
      </c>
      <c r="Q126">
        <f t="shared" si="12"/>
        <v>0.76445572301709541</v>
      </c>
      <c r="R126">
        <f t="shared" si="13"/>
        <v>0.6846114439643739</v>
      </c>
      <c r="S126">
        <f t="shared" si="14"/>
        <v>1.4490671669814694</v>
      </c>
      <c r="T126">
        <f t="shared" si="15"/>
        <v>0</v>
      </c>
      <c r="U126" t="str" cm="1">
        <f t="array" ref="U126">_xlfn.IFS(Q126&lt;Thresholds!$D$3,"Low",Q126&lt;Thresholds!$E$3,"medium",Q126&gt;=Thresholds!$E$3,"High")</f>
        <v>High</v>
      </c>
      <c r="V126" t="str" cm="1">
        <f t="array" ref="V126">_xlfn.IFS(R126&lt;Thresholds!$D$4,"Low",R126&lt;Thresholds!$E$4,"medium",R126&gt;=Thresholds!$E$4,"High")</f>
        <v>High</v>
      </c>
      <c r="W126" t="str">
        <f t="shared" si="16"/>
        <v>High</v>
      </c>
      <c r="X126" t="str">
        <f t="shared" si="17"/>
        <v>High</v>
      </c>
      <c r="Y126" t="str">
        <f t="shared" si="23"/>
        <v>High</v>
      </c>
      <c r="Z126">
        <f t="shared" si="24"/>
        <v>0</v>
      </c>
    </row>
    <row r="127" spans="1:26" x14ac:dyDescent="0.35">
      <c r="A127" t="s">
        <v>797</v>
      </c>
      <c r="B127" t="s">
        <v>801</v>
      </c>
      <c r="C127" t="s">
        <v>802</v>
      </c>
      <c r="D127">
        <f>IF(Data!D127="Null",((WeightsAndValues!$P$17-WeightsAndValues!$H$17)/(WeightsAndValues!$K$17-WeightsAndValues!$H$17))*WeightsAndValues!$E$17,((Data!D127-WeightsAndValues!$H$17)/(WeightsAndValues!$K$17-WeightsAndValues!$H$17))*WeightsAndValues!$E$17)</f>
        <v>0.13899966204798919</v>
      </c>
      <c r="E127">
        <f>IF(Data!E127="Null",((WeightsAndValues!$K$13-WeightsAndValues!$P$13)/(WeightsAndValues!$K$13-WeightsAndValues!$H$13))*WeightsAndValues!$E$13,((WeightsAndValues!$K$13-Data!E127))/(WeightsAndValues!$K$13-WeightsAndValues!$H$13)*WeightsAndValues!$E$13)</f>
        <v>0.15283267457180502</v>
      </c>
      <c r="F127">
        <f>IF(Data!F127=TRUE,WeightsAndValues!$I$3,WeightsAndValues!$H$3*WeightsAndValues!$E$3)</f>
        <v>0.18181818181818182</v>
      </c>
      <c r="G127">
        <f>IF(Data!G127="Null",((WeightsAndValues!$P$16-WeightsAndValues!$H$16)/(WeightsAndValues!$K$16-WeightsAndValues!$H$16))*WeightsAndValues!$E$16,((Data!G127-WeightsAndValues!$H$16)/(WeightsAndValues!$K$16-WeightsAndValues!$H$16))*WeightsAndValues!$E$16)</f>
        <v>0</v>
      </c>
      <c r="H127" t="b">
        <f>Data!H127</f>
        <v>0</v>
      </c>
      <c r="I127">
        <f>IF(Data!I127=TRUE,WeightsAndValues!$I$4,WeightsAndValues!$H$4*WeightsAndValues!$E$4)</f>
        <v>0.18181818181818182</v>
      </c>
      <c r="J127" t="b">
        <f>Data!J127</f>
        <v>0</v>
      </c>
      <c r="K127">
        <f>IF(Data!K127="Null",((WeightsAndValues!$P$11-WeightsAndValues!$H$11)/(WeightsAndValues!$K$11-WeightsAndValues!$H$11))*WeightsAndValues!$E$11,((Data!K127-WeightsAndValues!$H$11)/(WeightsAndValues!$K$11-WeightsAndValues!$H$11))*WeightsAndValues!$E$11)</f>
        <v>0.1165252525252525</v>
      </c>
      <c r="L127">
        <f>IF(Data!L127="Null",((WeightsAndValues!$K$12-WeightsAndValues!$P$12)/(WeightsAndValues!$K$12-WeightsAndValues!$H$12))*WeightsAndValues!$E$12,((WeightsAndValues!$K$12-Data!L127))/(WeightsAndValues!$K$12-WeightsAndValues!$H$12)*WeightsAndValues!$E$12)</f>
        <v>0.14269275028768699</v>
      </c>
      <c r="M127">
        <f>IF(Data!M127="Null",((WeightsAndValues!$K$14-WeightsAndValues!$P$14)/(WeightsAndValues!$K$14-WeightsAndValues!$H$14))*WeightsAndValues!$E$14,((WeightsAndValues!$K$14-Data!M127))/(WeightsAndValues!$K$14-WeightsAndValues!$H$14)*WeightsAndValues!$E$14)</f>
        <v>9.3625914315569492E-2</v>
      </c>
      <c r="N127">
        <f>IF(Data!N127="Null",((WeightsAndValues!$P$15-WeightsAndValues!$H$15)/(WeightsAndValues!$K$15-WeightsAndValues!$H$15))*WeightsAndValues!$E$15,((Data!N127-WeightsAndValues!$H$15)/(WeightsAndValues!$K$15-WeightsAndValues!$H$15))*WeightsAndValues!$E$15)</f>
        <v>0.10866238016428209</v>
      </c>
      <c r="O127">
        <f>IF(Data!F127=TRUE,WeightsAndValues!$I$5,WeightsAndValues!$H$5*WeightsAndValues!$E$5)</f>
        <v>0.21739130434782614</v>
      </c>
      <c r="P127">
        <f>IF(Data!I127=TRUE,WeightsAndValues!$I$6,WeightsAndValues!$H$6*WeightsAndValues!$E$6)</f>
        <v>0.21739130434782614</v>
      </c>
      <c r="Q127">
        <f t="shared" si="12"/>
        <v>0.85547994281286188</v>
      </c>
      <c r="R127">
        <f t="shared" si="13"/>
        <v>0.69627766343173947</v>
      </c>
      <c r="S127">
        <f t="shared" si="14"/>
        <v>1.5517576062446015</v>
      </c>
      <c r="T127">
        <f t="shared" si="15"/>
        <v>0</v>
      </c>
      <c r="U127" t="str" cm="1">
        <f t="array" ref="U127">_xlfn.IFS(Q127&lt;Thresholds!$D$3,"Low",Q127&lt;Thresholds!$E$3,"medium",Q127&gt;=Thresholds!$E$3,"High")</f>
        <v>High</v>
      </c>
      <c r="V127" t="str" cm="1">
        <f t="array" ref="V127">_xlfn.IFS(R127&lt;Thresholds!$D$4,"Low",R127&lt;Thresholds!$E$4,"medium",R127&gt;=Thresholds!$E$4,"High")</f>
        <v>High</v>
      </c>
      <c r="W127" t="str">
        <f t="shared" si="16"/>
        <v>High</v>
      </c>
      <c r="X127" t="str">
        <f t="shared" si="17"/>
        <v>High</v>
      </c>
      <c r="Y127" t="str">
        <f t="shared" si="23"/>
        <v>High</v>
      </c>
      <c r="Z127">
        <f t="shared" si="24"/>
        <v>0</v>
      </c>
    </row>
    <row r="128" spans="1:26" x14ac:dyDescent="0.35">
      <c r="A128" t="s">
        <v>805</v>
      </c>
      <c r="B128" t="s">
        <v>807</v>
      </c>
      <c r="C128" t="s">
        <v>808</v>
      </c>
      <c r="D128">
        <f>IF(Data!D128="Null",((WeightsAndValues!$P$17-WeightsAndValues!$H$17)/(WeightsAndValues!$K$17-WeightsAndValues!$H$17))*WeightsAndValues!$E$17,((Data!D128-WeightsAndValues!$H$17)/(WeightsAndValues!$K$17-WeightsAndValues!$H$17))*WeightsAndValues!$E$17)</f>
        <v>3.4369719499831024E-2</v>
      </c>
      <c r="E128">
        <f>IF(Data!E128="Null",((WeightsAndValues!$K$13-WeightsAndValues!$P$13)/(WeightsAndValues!$K$13-WeightsAndValues!$H$13))*WeightsAndValues!$E$13,((WeightsAndValues!$K$13-Data!E128))/(WeightsAndValues!$K$13-WeightsAndValues!$H$13)*WeightsAndValues!$E$13)</f>
        <v>2.1080368906455867E-2</v>
      </c>
      <c r="F128">
        <f>IF(Data!F128=TRUE,WeightsAndValues!$I$3,WeightsAndValues!$H$3*WeightsAndValues!$E$3)</f>
        <v>0.18181818181818182</v>
      </c>
      <c r="G128">
        <f>IF(Data!G128="Null",((WeightsAndValues!$P$16-WeightsAndValues!$H$16)/(WeightsAndValues!$K$16-WeightsAndValues!$H$16))*WeightsAndValues!$E$16,((Data!G128-WeightsAndValues!$H$16)/(WeightsAndValues!$K$16-WeightsAndValues!$H$16))*WeightsAndValues!$E$16)</f>
        <v>0</v>
      </c>
      <c r="H128" t="b">
        <f>Data!H128</f>
        <v>0</v>
      </c>
      <c r="I128">
        <f>IF(Data!I128=TRUE,WeightsAndValues!$I$4,WeightsAndValues!$H$4*WeightsAndValues!$E$4)</f>
        <v>0</v>
      </c>
      <c r="J128" t="b">
        <f>Data!J128</f>
        <v>0</v>
      </c>
      <c r="K128">
        <f>IF(Data!K128="Null",((WeightsAndValues!$P$11-WeightsAndValues!$H$11)/(WeightsAndValues!$K$11-WeightsAndValues!$H$11))*WeightsAndValues!$E$11,((Data!K128-WeightsAndValues!$H$11)/(WeightsAndValues!$K$11-WeightsAndValues!$H$11))*WeightsAndValues!$E$11)</f>
        <v>6.2707070707070697E-2</v>
      </c>
      <c r="L128">
        <f>IF(Data!L128="Null",((WeightsAndValues!$K$12-WeightsAndValues!$P$12)/(WeightsAndValues!$K$12-WeightsAndValues!$H$12))*WeightsAndValues!$E$12,((WeightsAndValues!$K$12-Data!L128))/(WeightsAndValues!$K$12-WeightsAndValues!$H$12)*WeightsAndValues!$E$12)</f>
        <v>6.904487917146146E-2</v>
      </c>
      <c r="M128">
        <f>IF(Data!M128="Null",((WeightsAndValues!$K$14-WeightsAndValues!$P$14)/(WeightsAndValues!$K$14-WeightsAndValues!$H$14))*WeightsAndValues!$E$14,((WeightsAndValues!$K$14-Data!M128))/(WeightsAndValues!$K$14-WeightsAndValues!$H$14)*WeightsAndValues!$E$14)</f>
        <v>9.3625914315569492E-2</v>
      </c>
      <c r="N128">
        <f>IF(Data!N128="Null",((WeightsAndValues!$P$15-WeightsAndValues!$H$15)/(WeightsAndValues!$K$15-WeightsAndValues!$H$15))*WeightsAndValues!$E$15,((Data!N128-WeightsAndValues!$H$15)/(WeightsAndValues!$K$15-WeightsAndValues!$H$15))*WeightsAndValues!$E$15)</f>
        <v>0.10093871284294934</v>
      </c>
      <c r="O128">
        <f>IF(Data!F128=TRUE,WeightsAndValues!$I$5,WeightsAndValues!$H$5*WeightsAndValues!$E$5)</f>
        <v>0.21739130434782614</v>
      </c>
      <c r="P128">
        <f>IF(Data!I128=TRUE,WeightsAndValues!$I$6,WeightsAndValues!$H$6*WeightsAndValues!$E$6)</f>
        <v>0</v>
      </c>
      <c r="Q128">
        <f t="shared" si="12"/>
        <v>0.44156576551211452</v>
      </c>
      <c r="R128">
        <f t="shared" si="13"/>
        <v>0.33941038609723134</v>
      </c>
      <c r="S128">
        <f t="shared" si="14"/>
        <v>0.78097615160934586</v>
      </c>
      <c r="T128">
        <f t="shared" si="15"/>
        <v>0</v>
      </c>
      <c r="U128" t="str" cm="1">
        <f t="array" ref="U128">_xlfn.IFS(Q128&lt;Thresholds!$D$3,"Low",Q128&lt;Thresholds!$E$3,"medium",Q128&gt;=Thresholds!$E$3,"High")</f>
        <v>medium</v>
      </c>
      <c r="V128" t="str" cm="1">
        <f t="array" ref="V128">_xlfn.IFS(R128&lt;Thresholds!$D$4,"Low",R128&lt;Thresholds!$E$4,"medium",R128&gt;=Thresholds!$E$4,"High")</f>
        <v>Low</v>
      </c>
      <c r="W128" t="str">
        <f t="shared" si="16"/>
        <v>Medium</v>
      </c>
      <c r="X128" t="str">
        <f t="shared" si="17"/>
        <v>Medium</v>
      </c>
      <c r="Y128" t="str">
        <f t="shared" si="23"/>
        <v>Medium</v>
      </c>
      <c r="Z128">
        <f t="shared" si="24"/>
        <v>0</v>
      </c>
    </row>
    <row r="129" spans="1:26" x14ac:dyDescent="0.35">
      <c r="A129" t="s">
        <v>811</v>
      </c>
      <c r="B129" t="s">
        <v>813</v>
      </c>
      <c r="C129" t="s">
        <v>814</v>
      </c>
      <c r="D129">
        <f>IF(Data!D129="Null",((WeightsAndValues!$P$17-WeightsAndValues!$H$17)/(WeightsAndValues!$K$17-WeightsAndValues!$H$17))*WeightsAndValues!$E$17,((Data!D129-WeightsAndValues!$H$17)/(WeightsAndValues!$K$17-WeightsAndValues!$H$17))*WeightsAndValues!$E$17)</f>
        <v>9.8090571138898297E-2</v>
      </c>
      <c r="E129">
        <f>IF(Data!E129="Null",((WeightsAndValues!$K$13-WeightsAndValues!$P$13)/(WeightsAndValues!$K$13-WeightsAndValues!$H$13))*WeightsAndValues!$E$13,((WeightsAndValues!$K$13-Data!E129))/(WeightsAndValues!$K$13-WeightsAndValues!$H$13)*WeightsAndValues!$E$13)</f>
        <v>0.1018884497145367</v>
      </c>
      <c r="F129">
        <f>IF(Data!F129=TRUE,WeightsAndValues!$I$3,WeightsAndValues!$H$3*WeightsAndValues!$E$3)</f>
        <v>0.18181818181818182</v>
      </c>
      <c r="G129">
        <f>IF(Data!G129="Null",((WeightsAndValues!$P$16-WeightsAndValues!$H$16)/(WeightsAndValues!$K$16-WeightsAndValues!$H$16))*WeightsAndValues!$E$16,((Data!G129-WeightsAndValues!$H$16)/(WeightsAndValues!$K$16-WeightsAndValues!$H$16))*WeightsAndValues!$E$16)</f>
        <v>3.9617922925131777E-2</v>
      </c>
      <c r="H129" t="b">
        <f>Data!H129</f>
        <v>0</v>
      </c>
      <c r="I129">
        <f>IF(Data!I129=TRUE,WeightsAndValues!$I$4,WeightsAndValues!$H$4*WeightsAndValues!$E$4)</f>
        <v>0.18181818181818182</v>
      </c>
      <c r="J129" t="b">
        <f>Data!J129</f>
        <v>0</v>
      </c>
      <c r="K129">
        <f>IF(Data!K129="Null",((WeightsAndValues!$P$11-WeightsAndValues!$H$11)/(WeightsAndValues!$K$11-WeightsAndValues!$H$11))*WeightsAndValues!$E$11,((Data!K129-WeightsAndValues!$H$11)/(WeightsAndValues!$K$11-WeightsAndValues!$H$11))*WeightsAndValues!$E$11)</f>
        <v>9.2848484848484819E-2</v>
      </c>
      <c r="L129">
        <f>IF(Data!L129="Null",((WeightsAndValues!$K$12-WeightsAndValues!$P$12)/(WeightsAndValues!$K$12-WeightsAndValues!$H$12))*WeightsAndValues!$E$12,((WeightsAndValues!$K$12-Data!L129))/(WeightsAndValues!$K$12-WeightsAndValues!$H$12)*WeightsAndValues!$E$12)</f>
        <v>0.15189873417721519</v>
      </c>
      <c r="M129">
        <f>IF(Data!M129="Null",((WeightsAndValues!$K$14-WeightsAndValues!$P$14)/(WeightsAndValues!$K$14-WeightsAndValues!$H$14))*WeightsAndValues!$E$14,((WeightsAndValues!$K$14-Data!M129))/(WeightsAndValues!$K$14-WeightsAndValues!$H$14)*WeightsAndValues!$E$14)</f>
        <v>0.13040752351097179</v>
      </c>
      <c r="N129">
        <f>IF(Data!N129="Null",((WeightsAndValues!$P$15-WeightsAndValues!$H$15)/(WeightsAndValues!$K$15-WeightsAndValues!$H$15))*WeightsAndValues!$E$15,((Data!N129-WeightsAndValues!$H$15)/(WeightsAndValues!$K$15-WeightsAndValues!$H$15))*WeightsAndValues!$E$15)</f>
        <v>0.13997943435910756</v>
      </c>
      <c r="O129">
        <f>IF(Data!F129=TRUE,WeightsAndValues!$I$5,WeightsAndValues!$H$5*WeightsAndValues!$E$5)</f>
        <v>0.21739130434782614</v>
      </c>
      <c r="P129">
        <f>IF(Data!I129=TRUE,WeightsAndValues!$I$6,WeightsAndValues!$H$6*WeightsAndValues!$E$6)</f>
        <v>0.21739130434782614</v>
      </c>
      <c r="Q129">
        <f t="shared" si="12"/>
        <v>0.83688167731193386</v>
      </c>
      <c r="R129">
        <f t="shared" si="13"/>
        <v>0.71626841569442834</v>
      </c>
      <c r="S129">
        <f t="shared" si="14"/>
        <v>1.5531500930063622</v>
      </c>
      <c r="T129">
        <f t="shared" si="15"/>
        <v>0</v>
      </c>
      <c r="U129" t="str" cm="1">
        <f t="array" ref="U129">_xlfn.IFS(Q129&lt;Thresholds!$D$3,"Low",Q129&lt;Thresholds!$E$3,"medium",Q129&gt;=Thresholds!$E$3,"High")</f>
        <v>High</v>
      </c>
      <c r="V129" t="str" cm="1">
        <f t="array" ref="V129">_xlfn.IFS(R129&lt;Thresholds!$D$4,"Low",R129&lt;Thresholds!$E$4,"medium",R129&gt;=Thresholds!$E$4,"High")</f>
        <v>High</v>
      </c>
      <c r="W129" t="str">
        <f t="shared" si="16"/>
        <v>High</v>
      </c>
      <c r="X129" t="str">
        <f t="shared" si="17"/>
        <v>High</v>
      </c>
      <c r="Y129" t="str">
        <f t="shared" si="23"/>
        <v>High</v>
      </c>
      <c r="Z129">
        <f t="shared" si="24"/>
        <v>0</v>
      </c>
    </row>
    <row r="130" spans="1:26" x14ac:dyDescent="0.35">
      <c r="A130" t="s">
        <v>817</v>
      </c>
      <c r="B130" t="s">
        <v>819</v>
      </c>
      <c r="C130" t="s">
        <v>820</v>
      </c>
      <c r="D130">
        <f>IF(Data!D130="Null",((WeightsAndValues!$P$17-WeightsAndValues!$H$17)/(WeightsAndValues!$K$17-WeightsAndValues!$H$17))*WeightsAndValues!$E$17,((Data!D130-WeightsAndValues!$H$17)/(WeightsAndValues!$K$17-WeightsAndValues!$H$17))*WeightsAndValues!$E$17)</f>
        <v>9.8090571138898297E-2</v>
      </c>
      <c r="E130">
        <f>IF(Data!E130="Null",((WeightsAndValues!$K$13-WeightsAndValues!$P$13)/(WeightsAndValues!$K$13-WeightsAndValues!$H$13))*WeightsAndValues!$E$13,((WeightsAndValues!$K$13-Data!E130))/(WeightsAndValues!$K$13-WeightsAndValues!$H$13)*WeightsAndValues!$E$13)</f>
        <v>5.9727711901624951E-2</v>
      </c>
      <c r="F130">
        <f>IF(Data!F130=TRUE,WeightsAndValues!$I$3,WeightsAndValues!$H$3*WeightsAndValues!$E$3)</f>
        <v>0.18181818181818182</v>
      </c>
      <c r="G130">
        <f>IF(Data!G130="Null",((WeightsAndValues!$P$16-WeightsAndValues!$H$16)/(WeightsAndValues!$K$16-WeightsAndValues!$H$16))*WeightsAndValues!$E$16,((Data!G130-WeightsAndValues!$H$16)/(WeightsAndValues!$K$16-WeightsAndValues!$H$16))*WeightsAndValues!$E$16)</f>
        <v>0</v>
      </c>
      <c r="H130" t="b">
        <f>Data!H130</f>
        <v>0</v>
      </c>
      <c r="I130">
        <f>IF(Data!I130=TRUE,WeightsAndValues!$I$4,WeightsAndValues!$H$4*WeightsAndValues!$E$4)</f>
        <v>0.18181818181818182</v>
      </c>
      <c r="J130" t="b">
        <f>Data!J130</f>
        <v>0</v>
      </c>
      <c r="K130">
        <f>IF(Data!K130="Null",((WeightsAndValues!$P$11-WeightsAndValues!$H$11)/(WeightsAndValues!$K$11-WeightsAndValues!$H$11))*WeightsAndValues!$E$11,((Data!K130-WeightsAndValues!$H$11)/(WeightsAndValues!$K$11-WeightsAndValues!$H$11))*WeightsAndValues!$E$11)</f>
        <v>0.1165252525252525</v>
      </c>
      <c r="L130">
        <f>IF(Data!L130="Null",((WeightsAndValues!$K$12-WeightsAndValues!$P$12)/(WeightsAndValues!$K$12-WeightsAndValues!$H$12))*WeightsAndValues!$E$12,((WeightsAndValues!$K$12-Data!L130))/(WeightsAndValues!$K$12-WeightsAndValues!$H$12)*WeightsAndValues!$E$12)</f>
        <v>0.11737629459148446</v>
      </c>
      <c r="M130">
        <f>IF(Data!M130="Null",((WeightsAndValues!$K$14-WeightsAndValues!$P$14)/(WeightsAndValues!$K$14-WeightsAndValues!$H$14))*WeightsAndValues!$E$14,((WeightsAndValues!$K$14-Data!M130))/(WeightsAndValues!$K$14-WeightsAndValues!$H$14)*WeightsAndValues!$E$14)</f>
        <v>0.10198537095088819</v>
      </c>
      <c r="N130">
        <f>IF(Data!N130="Null",((WeightsAndValues!$P$15-WeightsAndValues!$H$15)/(WeightsAndValues!$K$15-WeightsAndValues!$H$15))*WeightsAndValues!$E$15,((Data!N130-WeightsAndValues!$H$15)/(WeightsAndValues!$K$15-WeightsAndValues!$H$15))*WeightsAndValues!$E$15)</f>
        <v>0.12475660639555218</v>
      </c>
      <c r="O130">
        <f>IF(Data!F130=TRUE,WeightsAndValues!$I$5,WeightsAndValues!$H$5*WeightsAndValues!$E$5)</f>
        <v>0.21739130434782614</v>
      </c>
      <c r="P130">
        <f>IF(Data!I130=TRUE,WeightsAndValues!$I$6,WeightsAndValues!$H$6*WeightsAndValues!$E$6)</f>
        <v>0.21739130434782614</v>
      </c>
      <c r="Q130">
        <f t="shared" ref="Q130:Q193" si="25">D130+F130+I130+K130+L130+M130</f>
        <v>0.79761385284288711</v>
      </c>
      <c r="R130">
        <f t="shared" ref="R130:R193" si="26">E130+G130+N130+O130+P130</f>
        <v>0.61926692699282937</v>
      </c>
      <c r="S130">
        <f t="shared" ref="S130:S193" si="27">Q130+R130</f>
        <v>1.4168807798357164</v>
      </c>
      <c r="T130">
        <f t="shared" ref="T130:T193" si="28">IF(OR(H130=TRUE,J130=TRUE),1,0)</f>
        <v>0</v>
      </c>
      <c r="U130" t="str" cm="1">
        <f t="array" ref="U130">_xlfn.IFS(Q130&lt;Thresholds!$D$3,"Low",Q130&lt;Thresholds!$E$3,"medium",Q130&gt;=Thresholds!$E$3,"High")</f>
        <v>High</v>
      </c>
      <c r="V130" t="str" cm="1">
        <f t="array" ref="V130">_xlfn.IFS(R130&lt;Thresholds!$D$4,"Low",R130&lt;Thresholds!$E$4,"medium",R130&gt;=Thresholds!$E$4,"High")</f>
        <v>High</v>
      </c>
      <c r="W130" t="str">
        <f t="shared" ref="W130:W193" si="29">IF(T130=1,"Very High",IF(OR(U130="High",V130="High"),"High",IF(OR(U130="Medium",V130="Medium"),"Medium","Low")))</f>
        <v>High</v>
      </c>
      <c r="X130" t="str">
        <f t="shared" si="17"/>
        <v>High</v>
      </c>
      <c r="Y130" t="str">
        <f t="shared" si="23"/>
        <v>High</v>
      </c>
      <c r="Z130">
        <f t="shared" si="24"/>
        <v>0</v>
      </c>
    </row>
    <row r="131" spans="1:26" x14ac:dyDescent="0.35">
      <c r="A131" t="s">
        <v>823</v>
      </c>
      <c r="B131" t="s">
        <v>825</v>
      </c>
      <c r="C131" t="s">
        <v>826</v>
      </c>
      <c r="D131">
        <f>IF(Data!D131="Null",((WeightsAndValues!$P$17-WeightsAndValues!$H$17)/(WeightsAndValues!$K$17-WeightsAndValues!$H$17))*WeightsAndValues!$E$17,((Data!D131-WeightsAndValues!$H$17)/(WeightsAndValues!$K$17-WeightsAndValues!$H$17))*WeightsAndValues!$E$17)</f>
        <v>0.1307874281851977</v>
      </c>
      <c r="E131">
        <f>IF(Data!E131="Null",((WeightsAndValues!$K$13-WeightsAndValues!$P$13)/(WeightsAndValues!$K$13-WeightsAndValues!$H$13))*WeightsAndValues!$E$13,((WeightsAndValues!$K$13-Data!E131))/(WeightsAndValues!$K$13-WeightsAndValues!$H$13)*WeightsAndValues!$E$13)</f>
        <v>6.3241106719367599E-2</v>
      </c>
      <c r="F131">
        <f>IF(Data!F131=TRUE,WeightsAndValues!$I$3,WeightsAndValues!$H$3*WeightsAndValues!$E$3)</f>
        <v>0.18181818181818182</v>
      </c>
      <c r="G131">
        <f>IF(Data!G131="Null",((WeightsAndValues!$P$16-WeightsAndValues!$H$16)/(WeightsAndValues!$K$16-WeightsAndValues!$H$16))*WeightsAndValues!$E$16,((Data!G131-WeightsAndValues!$H$16)/(WeightsAndValues!$K$16-WeightsAndValues!$H$16))*WeightsAndValues!$E$16)</f>
        <v>0</v>
      </c>
      <c r="H131" t="b">
        <f>Data!H131</f>
        <v>0</v>
      </c>
      <c r="I131">
        <f>IF(Data!I131=TRUE,WeightsAndValues!$I$4,WeightsAndValues!$H$4*WeightsAndValues!$E$4)</f>
        <v>0.18181818181818182</v>
      </c>
      <c r="J131" t="b">
        <f>Data!J131</f>
        <v>0</v>
      </c>
      <c r="K131">
        <f>IF(Data!K131="Null",((WeightsAndValues!$P$11-WeightsAndValues!$H$11)/(WeightsAndValues!$K$11-WeightsAndValues!$H$11))*WeightsAndValues!$E$11,((Data!K131-WeightsAndValues!$H$11)/(WeightsAndValues!$K$11-WeightsAndValues!$H$11))*WeightsAndValues!$E$11)</f>
        <v>0.12080808080808082</v>
      </c>
      <c r="L131">
        <f>IF(Data!L131="Null",((WeightsAndValues!$K$12-WeightsAndValues!$P$12)/(WeightsAndValues!$K$12-WeightsAndValues!$H$12))*WeightsAndValues!$E$12,((WeightsAndValues!$K$12-Data!L131))/(WeightsAndValues!$K$12-WeightsAndValues!$H$12)*WeightsAndValues!$E$12)</f>
        <v>0.14959723820483314</v>
      </c>
      <c r="M131">
        <f>IF(Data!M131="Null",((WeightsAndValues!$K$14-WeightsAndValues!$P$14)/(WeightsAndValues!$K$14-WeightsAndValues!$H$14))*WeightsAndValues!$E$14,((WeightsAndValues!$K$14-Data!M131))/(WeightsAndValues!$K$14-WeightsAndValues!$H$14)*WeightsAndValues!$E$14)</f>
        <v>7.0219435736677105E-2</v>
      </c>
      <c r="N131">
        <f>IF(Data!N131="Null",((WeightsAndValues!$P$15-WeightsAndValues!$H$15)/(WeightsAndValues!$K$15-WeightsAndValues!$H$15))*WeightsAndValues!$E$15,((Data!N131-WeightsAndValues!$H$15)/(WeightsAndValues!$K$15-WeightsAndValues!$H$15))*WeightsAndValues!$E$15)</f>
        <v>0.11519219557446025</v>
      </c>
      <c r="O131">
        <f>IF(Data!F131=TRUE,WeightsAndValues!$I$5,WeightsAndValues!$H$5*WeightsAndValues!$E$5)</f>
        <v>0.21739130434782614</v>
      </c>
      <c r="P131">
        <f>IF(Data!I131=TRUE,WeightsAndValues!$I$6,WeightsAndValues!$H$6*WeightsAndValues!$E$6)</f>
        <v>0.21739130434782614</v>
      </c>
      <c r="Q131">
        <f t="shared" si="25"/>
        <v>0.83504854657115246</v>
      </c>
      <c r="R131">
        <f t="shared" si="26"/>
        <v>0.61321591098948014</v>
      </c>
      <c r="S131">
        <f t="shared" si="27"/>
        <v>1.4482644575606325</v>
      </c>
      <c r="T131">
        <f t="shared" si="28"/>
        <v>0</v>
      </c>
      <c r="U131" t="str" cm="1">
        <f t="array" ref="U131">_xlfn.IFS(Q131&lt;Thresholds!$D$3,"Low",Q131&lt;Thresholds!$E$3,"medium",Q131&gt;=Thresholds!$E$3,"High")</f>
        <v>High</v>
      </c>
      <c r="V131" t="str" cm="1">
        <f t="array" ref="V131">_xlfn.IFS(R131&lt;Thresholds!$D$4,"Low",R131&lt;Thresholds!$E$4,"medium",R131&gt;=Thresholds!$E$4,"High")</f>
        <v>High</v>
      </c>
      <c r="W131" t="str">
        <f t="shared" si="29"/>
        <v>High</v>
      </c>
      <c r="X131" t="str">
        <f t="shared" ref="X131:X194" si="30">W131</f>
        <v>High</v>
      </c>
      <c r="Y131" t="str">
        <f t="shared" si="23"/>
        <v>High</v>
      </c>
      <c r="Z131">
        <f t="shared" si="24"/>
        <v>0</v>
      </c>
    </row>
    <row r="132" spans="1:26" x14ac:dyDescent="0.35">
      <c r="A132" t="s">
        <v>829</v>
      </c>
      <c r="B132" t="s">
        <v>831</v>
      </c>
      <c r="C132" t="s">
        <v>832</v>
      </c>
      <c r="D132">
        <f>IF(Data!D132="Null",((WeightsAndValues!$P$17-WeightsAndValues!$H$17)/(WeightsAndValues!$K$17-WeightsAndValues!$H$17))*WeightsAndValues!$E$17,((Data!D132-WeightsAndValues!$H$17)/(WeightsAndValues!$K$17-WeightsAndValues!$H$17))*WeightsAndValues!$E$17)</f>
        <v>9.8090571138898297E-2</v>
      </c>
      <c r="E132">
        <f>IF(Data!E132="Null",((WeightsAndValues!$K$13-WeightsAndValues!$P$13)/(WeightsAndValues!$K$13-WeightsAndValues!$H$13))*WeightsAndValues!$E$13,((WeightsAndValues!$K$13-Data!E132))/(WeightsAndValues!$K$13-WeightsAndValues!$H$13)*WeightsAndValues!$E$13)</f>
        <v>0.15985946420729033</v>
      </c>
      <c r="F132">
        <f>IF(Data!F132=TRUE,WeightsAndValues!$I$3,WeightsAndValues!$H$3*WeightsAndValues!$E$3)</f>
        <v>0.18181818181818182</v>
      </c>
      <c r="G132">
        <f>IF(Data!G132="Null",((WeightsAndValues!$P$16-WeightsAndValues!$H$16)/(WeightsAndValues!$K$16-WeightsAndValues!$H$16))*WeightsAndValues!$E$16,((Data!G132-WeightsAndValues!$H$16)/(WeightsAndValues!$K$16-WeightsAndValues!$H$16))*WeightsAndValues!$E$16)</f>
        <v>6.2622696352208934E-2</v>
      </c>
      <c r="H132" t="b">
        <f>Data!H132</f>
        <v>0</v>
      </c>
      <c r="I132">
        <f>IF(Data!I132=TRUE,WeightsAndValues!$I$4,WeightsAndValues!$H$4*WeightsAndValues!$E$4)</f>
        <v>0.18181818181818182</v>
      </c>
      <c r="J132" t="b">
        <f>Data!J132</f>
        <v>0</v>
      </c>
      <c r="K132">
        <f>IF(Data!K132="Null",((WeightsAndValues!$P$11-WeightsAndValues!$H$11)/(WeightsAndValues!$K$11-WeightsAndValues!$H$11))*WeightsAndValues!$E$11,((Data!K132-WeightsAndValues!$H$11)/(WeightsAndValues!$K$11-WeightsAndValues!$H$11))*WeightsAndValues!$E$11)</f>
        <v>0.1165252525252525</v>
      </c>
      <c r="L132">
        <f>IF(Data!L132="Null",((WeightsAndValues!$K$12-WeightsAndValues!$P$12)/(WeightsAndValues!$K$12-WeightsAndValues!$H$12))*WeightsAndValues!$E$12,((WeightsAndValues!$K$12-Data!L132))/(WeightsAndValues!$K$12-WeightsAndValues!$H$12)*WeightsAndValues!$E$12)</f>
        <v>0.16570771001150747</v>
      </c>
      <c r="M132">
        <f>IF(Data!M132="Null",((WeightsAndValues!$K$14-WeightsAndValues!$P$14)/(WeightsAndValues!$K$14-WeightsAndValues!$H$14))*WeightsAndValues!$E$14,((WeightsAndValues!$K$14-Data!M132))/(WeightsAndValues!$K$14-WeightsAndValues!$H$14)*WeightsAndValues!$E$14)</f>
        <v>9.3625914315569492E-2</v>
      </c>
      <c r="N132">
        <f>IF(Data!N132="Null",((WeightsAndValues!$P$15-WeightsAndValues!$H$15)/(WeightsAndValues!$K$15-WeightsAndValues!$H$15))*WeightsAndValues!$E$15,((Data!N132-WeightsAndValues!$H$15)/(WeightsAndValues!$K$15-WeightsAndValues!$H$15))*WeightsAndValues!$E$15)</f>
        <v>0.14094284920465194</v>
      </c>
      <c r="O132">
        <f>IF(Data!F132=TRUE,WeightsAndValues!$I$5,WeightsAndValues!$H$5*WeightsAndValues!$E$5)</f>
        <v>0.21739130434782614</v>
      </c>
      <c r="P132">
        <f>IF(Data!I132=TRUE,WeightsAndValues!$I$6,WeightsAndValues!$H$6*WeightsAndValues!$E$6)</f>
        <v>0.21739130434782614</v>
      </c>
      <c r="Q132">
        <f t="shared" si="25"/>
        <v>0.83758581162759138</v>
      </c>
      <c r="R132">
        <f t="shared" si="26"/>
        <v>0.79820761845980348</v>
      </c>
      <c r="S132">
        <f t="shared" si="27"/>
        <v>1.6357934300873949</v>
      </c>
      <c r="T132">
        <f t="shared" si="28"/>
        <v>0</v>
      </c>
      <c r="U132" t="str" cm="1">
        <f t="array" ref="U132">_xlfn.IFS(Q132&lt;Thresholds!$D$3,"Low",Q132&lt;Thresholds!$E$3,"medium",Q132&gt;=Thresholds!$E$3,"High")</f>
        <v>High</v>
      </c>
      <c r="V132" t="str" cm="1">
        <f t="array" ref="V132">_xlfn.IFS(R132&lt;Thresholds!$D$4,"Low",R132&lt;Thresholds!$E$4,"medium",R132&gt;=Thresholds!$E$4,"High")</f>
        <v>High</v>
      </c>
      <c r="W132" t="str">
        <f t="shared" si="29"/>
        <v>High</v>
      </c>
      <c r="X132" t="str">
        <f t="shared" si="30"/>
        <v>High</v>
      </c>
      <c r="Y132" t="str">
        <f t="shared" si="23"/>
        <v>High</v>
      </c>
      <c r="Z132">
        <f t="shared" si="24"/>
        <v>0</v>
      </c>
    </row>
    <row r="133" spans="1:26" x14ac:dyDescent="0.35">
      <c r="A133" t="s">
        <v>835</v>
      </c>
      <c r="B133" t="s">
        <v>837</v>
      </c>
      <c r="C133" t="s">
        <v>838</v>
      </c>
      <c r="D133">
        <f>IF(Data!D133="Null",((WeightsAndValues!$P$17-WeightsAndValues!$H$17)/(WeightsAndValues!$K$17-WeightsAndValues!$H$17))*WeightsAndValues!$E$17,((Data!D133-WeightsAndValues!$H$17)/(WeightsAndValues!$K$17-WeightsAndValues!$H$17))*WeightsAndValues!$E$17)</f>
        <v>5.2010814464346064E-2</v>
      </c>
      <c r="E133">
        <f>IF(Data!E133="Null",((WeightsAndValues!$K$13-WeightsAndValues!$P$13)/(WeightsAndValues!$K$13-WeightsAndValues!$H$13))*WeightsAndValues!$E$13,((WeightsAndValues!$K$13-Data!E133))/(WeightsAndValues!$K$13-WeightsAndValues!$H$13)*WeightsAndValues!$E$13)</f>
        <v>1.756697408871322E-2</v>
      </c>
      <c r="F133">
        <f>IF(Data!F133=TRUE,WeightsAndValues!$I$3,WeightsAndValues!$H$3*WeightsAndValues!$E$3)</f>
        <v>0.18181818181818182</v>
      </c>
      <c r="G133">
        <f>IF(Data!G133="Null",((WeightsAndValues!$P$16-WeightsAndValues!$H$16)/(WeightsAndValues!$K$16-WeightsAndValues!$H$16))*WeightsAndValues!$E$16,((Data!G133-WeightsAndValues!$H$16)/(WeightsAndValues!$K$16-WeightsAndValues!$H$16))*WeightsAndValues!$E$16)</f>
        <v>6.0574586700349528E-2</v>
      </c>
      <c r="H133" t="b">
        <f>Data!H133</f>
        <v>0</v>
      </c>
      <c r="I133">
        <f>IF(Data!I133=TRUE,WeightsAndValues!$I$4,WeightsAndValues!$H$4*WeightsAndValues!$E$4)</f>
        <v>0.18181818181818182</v>
      </c>
      <c r="J133" t="b">
        <f>Data!J133</f>
        <v>0</v>
      </c>
      <c r="K133">
        <f>IF(Data!K133="Null",((WeightsAndValues!$P$11-WeightsAndValues!$H$11)/(WeightsAndValues!$K$11-WeightsAndValues!$H$11))*WeightsAndValues!$E$11,((Data!K133-WeightsAndValues!$H$11)/(WeightsAndValues!$K$11-WeightsAndValues!$H$11))*WeightsAndValues!$E$11)</f>
        <v>0.11733333333333335</v>
      </c>
      <c r="L133">
        <f>IF(Data!L133="Null",((WeightsAndValues!$K$12-WeightsAndValues!$P$12)/(WeightsAndValues!$K$12-WeightsAndValues!$H$12))*WeightsAndValues!$E$12,((WeightsAndValues!$K$12-Data!L133))/(WeightsAndValues!$K$12-WeightsAndValues!$H$12)*WeightsAndValues!$E$12)</f>
        <v>0.14269275028768699</v>
      </c>
      <c r="M133">
        <f>IF(Data!M133="Null",((WeightsAndValues!$K$14-WeightsAndValues!$P$14)/(WeightsAndValues!$K$14-WeightsAndValues!$H$14))*WeightsAndValues!$E$14,((WeightsAndValues!$K$14-Data!M133))/(WeightsAndValues!$K$14-WeightsAndValues!$H$14)*WeightsAndValues!$E$14)</f>
        <v>9.3625914315569492E-2</v>
      </c>
      <c r="N133">
        <f>IF(Data!N133="Null",((WeightsAndValues!$P$15-WeightsAndValues!$H$15)/(WeightsAndValues!$K$15-WeightsAndValues!$H$15))*WeightsAndValues!$E$15,((Data!N133-WeightsAndValues!$H$15)/(WeightsAndValues!$K$15-WeightsAndValues!$H$15))*WeightsAndValues!$E$15)</f>
        <v>0</v>
      </c>
      <c r="O133">
        <f>IF(Data!F133=TRUE,WeightsAndValues!$I$5,WeightsAndValues!$H$5*WeightsAndValues!$E$5)</f>
        <v>0.21739130434782614</v>
      </c>
      <c r="P133">
        <f>IF(Data!I133=TRUE,WeightsAndValues!$I$6,WeightsAndValues!$H$6*WeightsAndValues!$E$6)</f>
        <v>0.21739130434782614</v>
      </c>
      <c r="Q133">
        <f t="shared" si="25"/>
        <v>0.76929917603729958</v>
      </c>
      <c r="R133">
        <f t="shared" si="26"/>
        <v>0.51292416948471498</v>
      </c>
      <c r="S133">
        <f t="shared" si="27"/>
        <v>1.2822233455220147</v>
      </c>
      <c r="T133">
        <f t="shared" si="28"/>
        <v>0</v>
      </c>
      <c r="U133" t="str" cm="1">
        <f t="array" ref="U133">_xlfn.IFS(Q133&lt;Thresholds!$D$3,"Low",Q133&lt;Thresholds!$E$3,"medium",Q133&gt;=Thresholds!$E$3,"High")</f>
        <v>High</v>
      </c>
      <c r="V133" t="str" cm="1">
        <f t="array" ref="V133">_xlfn.IFS(R133&lt;Thresholds!$D$4,"Low",R133&lt;Thresholds!$E$4,"medium",R133&gt;=Thresholds!$E$4,"High")</f>
        <v>medium</v>
      </c>
      <c r="W133" t="str">
        <f t="shared" si="29"/>
        <v>High</v>
      </c>
      <c r="X133" t="str">
        <f t="shared" si="30"/>
        <v>High</v>
      </c>
      <c r="Y133" t="str">
        <f t="shared" si="23"/>
        <v>High</v>
      </c>
      <c r="Z133">
        <f t="shared" si="24"/>
        <v>0</v>
      </c>
    </row>
    <row r="134" spans="1:26" x14ac:dyDescent="0.35">
      <c r="A134" t="s">
        <v>841</v>
      </c>
      <c r="B134" t="s">
        <v>843</v>
      </c>
      <c r="C134" t="s">
        <v>844</v>
      </c>
      <c r="D134">
        <f>IF(Data!D134="Null",((WeightsAndValues!$P$17-WeightsAndValues!$H$17)/(WeightsAndValues!$K$17-WeightsAndValues!$H$17))*WeightsAndValues!$E$17,((Data!D134-WeightsAndValues!$H$17)/(WeightsAndValues!$K$17-WeightsAndValues!$H$17))*WeightsAndValues!$E$17)</f>
        <v>1.8249408583981077E-2</v>
      </c>
      <c r="E134">
        <f>IF(Data!E134="Null",((WeightsAndValues!$K$13-WeightsAndValues!$P$13)/(WeightsAndValues!$K$13-WeightsAndValues!$H$13))*WeightsAndValues!$E$13,((WeightsAndValues!$K$13-Data!E134))/(WeightsAndValues!$K$13-WeightsAndValues!$H$13)*WeightsAndValues!$E$13)</f>
        <v>1.9323671497584544E-2</v>
      </c>
      <c r="F134">
        <f>IF(Data!F134=TRUE,WeightsAndValues!$I$3,WeightsAndValues!$H$3*WeightsAndValues!$E$3)</f>
        <v>0.18181818181818182</v>
      </c>
      <c r="G134">
        <f>IF(Data!G134="Null",((WeightsAndValues!$P$16-WeightsAndValues!$H$16)/(WeightsAndValues!$K$16-WeightsAndValues!$H$16))*WeightsAndValues!$E$16,((Data!G134-WeightsAndValues!$H$16)/(WeightsAndValues!$K$16-WeightsAndValues!$H$16))*WeightsAndValues!$E$16)</f>
        <v>1.4964516341759119E-3</v>
      </c>
      <c r="H134" t="b">
        <f>Data!H134</f>
        <v>0</v>
      </c>
      <c r="I134">
        <f>IF(Data!I134=TRUE,WeightsAndValues!$I$4,WeightsAndValues!$H$4*WeightsAndValues!$E$4)</f>
        <v>0</v>
      </c>
      <c r="J134" t="b">
        <f>Data!J134</f>
        <v>0</v>
      </c>
      <c r="K134">
        <f>IF(Data!K134="Null",((WeightsAndValues!$P$11-WeightsAndValues!$H$11)/(WeightsAndValues!$K$11-WeightsAndValues!$H$11))*WeightsAndValues!$E$11,((Data!K134-WeightsAndValues!$H$11)/(WeightsAndValues!$K$11-WeightsAndValues!$H$11))*WeightsAndValues!$E$11)</f>
        <v>4.8727272727272744E-2</v>
      </c>
      <c r="L134">
        <f>IF(Data!L134="Null",((WeightsAndValues!$K$12-WeightsAndValues!$P$12)/(WeightsAndValues!$K$12-WeightsAndValues!$H$12))*WeightsAndValues!$E$12,((WeightsAndValues!$K$12-Data!L134))/(WeightsAndValues!$K$12-WeightsAndValues!$H$12)*WeightsAndValues!$E$12)</f>
        <v>6.6743383199079409E-2</v>
      </c>
      <c r="M134">
        <f>IF(Data!M134="Null",((WeightsAndValues!$K$14-WeightsAndValues!$P$14)/(WeightsAndValues!$K$14-WeightsAndValues!$H$14))*WeightsAndValues!$E$14,((WeightsAndValues!$K$14-Data!M134))/(WeightsAndValues!$K$14-WeightsAndValues!$H$14)*WeightsAndValues!$E$14)</f>
        <v>9.3625914315569492E-2</v>
      </c>
      <c r="N134">
        <f>IF(Data!N134="Null",((WeightsAndValues!$P$15-WeightsAndValues!$H$15)/(WeightsAndValues!$K$15-WeightsAndValues!$H$15))*WeightsAndValues!$E$15,((Data!N134-WeightsAndValues!$H$15)/(WeightsAndValues!$K$15-WeightsAndValues!$H$15))*WeightsAndValues!$E$15)</f>
        <v>0.10443926527192295</v>
      </c>
      <c r="O134">
        <f>IF(Data!F134=TRUE,WeightsAndValues!$I$5,WeightsAndValues!$H$5*WeightsAndValues!$E$5)</f>
        <v>0.21739130434782614</v>
      </c>
      <c r="P134">
        <f>IF(Data!I134=TRUE,WeightsAndValues!$I$6,WeightsAndValues!$H$6*WeightsAndValues!$E$6)</f>
        <v>0</v>
      </c>
      <c r="Q134">
        <f t="shared" si="25"/>
        <v>0.40916416064408456</v>
      </c>
      <c r="R134">
        <f t="shared" si="26"/>
        <v>0.3426506927515095</v>
      </c>
      <c r="S134">
        <f t="shared" si="27"/>
        <v>0.75181485339559406</v>
      </c>
      <c r="T134">
        <f t="shared" si="28"/>
        <v>0</v>
      </c>
      <c r="U134" t="str" cm="1">
        <f t="array" ref="U134">_xlfn.IFS(Q134&lt;Thresholds!$D$3,"Low",Q134&lt;Thresholds!$E$3,"medium",Q134&gt;=Thresholds!$E$3,"High")</f>
        <v>medium</v>
      </c>
      <c r="V134" t="str" cm="1">
        <f t="array" ref="V134">_xlfn.IFS(R134&lt;Thresholds!$D$4,"Low",R134&lt;Thresholds!$E$4,"medium",R134&gt;=Thresholds!$E$4,"High")</f>
        <v>Low</v>
      </c>
      <c r="W134" t="str">
        <f t="shared" si="29"/>
        <v>Medium</v>
      </c>
      <c r="X134" t="str">
        <f t="shared" si="30"/>
        <v>Medium</v>
      </c>
      <c r="Y134" t="str">
        <f t="shared" si="23"/>
        <v>Medium</v>
      </c>
      <c r="Z134">
        <f t="shared" si="24"/>
        <v>0</v>
      </c>
    </row>
    <row r="135" spans="1:26" x14ac:dyDescent="0.35">
      <c r="A135" t="s">
        <v>847</v>
      </c>
      <c r="B135" t="s">
        <v>849</v>
      </c>
      <c r="C135" t="s">
        <v>850</v>
      </c>
      <c r="D135">
        <f>IF(Data!D135="Null",((WeightsAndValues!$P$17-WeightsAndValues!$H$17)/(WeightsAndValues!$K$17-WeightsAndValues!$H$17))*WeightsAndValues!$E$17,((Data!D135-WeightsAndValues!$H$17)/(WeightsAndValues!$K$17-WeightsAndValues!$H$17))*WeightsAndValues!$E$17)</f>
        <v>2.433254477864143E-2</v>
      </c>
      <c r="E135">
        <f>IF(Data!E135="Null",((WeightsAndValues!$K$13-WeightsAndValues!$P$13)/(WeightsAndValues!$K$13-WeightsAndValues!$H$13))*WeightsAndValues!$E$13,((WeightsAndValues!$K$13-Data!E135))/(WeightsAndValues!$K$13-WeightsAndValues!$H$13)*WeightsAndValues!$E$13)</f>
        <v>5.2700922266139712E-3</v>
      </c>
      <c r="F135">
        <f>IF(Data!F135=TRUE,WeightsAndValues!$I$3,WeightsAndValues!$H$3*WeightsAndValues!$E$3)</f>
        <v>0</v>
      </c>
      <c r="G135">
        <f>IF(Data!G135="Null",((WeightsAndValues!$P$16-WeightsAndValues!$H$16)/(WeightsAndValues!$K$16-WeightsAndValues!$H$16))*WeightsAndValues!$E$16,((Data!G135-WeightsAndValues!$H$16)/(WeightsAndValues!$K$16-WeightsAndValues!$H$16))*WeightsAndValues!$E$16)</f>
        <v>6.0574586700349528E-2</v>
      </c>
      <c r="H135" t="b">
        <f>Data!H135</f>
        <v>0</v>
      </c>
      <c r="I135">
        <f>IF(Data!I135=TRUE,WeightsAndValues!$I$4,WeightsAndValues!$H$4*WeightsAndValues!$E$4)</f>
        <v>0</v>
      </c>
      <c r="J135" t="b">
        <f>Data!J135</f>
        <v>0</v>
      </c>
      <c r="K135">
        <f>IF(Data!K135="Null",((WeightsAndValues!$P$11-WeightsAndValues!$H$11)/(WeightsAndValues!$K$11-WeightsAndValues!$H$11))*WeightsAndValues!$E$11,((Data!K135-WeightsAndValues!$H$11)/(WeightsAndValues!$K$11-WeightsAndValues!$H$11))*WeightsAndValues!$E$11)</f>
        <v>6.1737373737373723E-2</v>
      </c>
      <c r="L135">
        <f>IF(Data!L135="Null",((WeightsAndValues!$K$12-WeightsAndValues!$P$12)/(WeightsAndValues!$K$12-WeightsAndValues!$H$12))*WeightsAndValues!$E$12,((WeightsAndValues!$K$12-Data!L135))/(WeightsAndValues!$K$12-WeightsAndValues!$H$12)*WeightsAndValues!$E$12)</f>
        <v>2.7617951668584575E-2</v>
      </c>
      <c r="M135">
        <f>IF(Data!M135="Null",((WeightsAndValues!$K$14-WeightsAndValues!$P$14)/(WeightsAndValues!$K$14-WeightsAndValues!$H$14))*WeightsAndValues!$E$14,((WeightsAndValues!$K$14-Data!M135))/(WeightsAndValues!$K$14-WeightsAndValues!$H$14)*WeightsAndValues!$E$14)</f>
        <v>9.3625914315569492E-2</v>
      </c>
      <c r="N135">
        <f>IF(Data!N135="Null",((WeightsAndValues!$P$15-WeightsAndValues!$H$15)/(WeightsAndValues!$K$15-WeightsAndValues!$H$15))*WeightsAndValues!$E$15,((Data!N135-WeightsAndValues!$H$15)/(WeightsAndValues!$K$15-WeightsAndValues!$H$15))*WeightsAndValues!$E$15)</f>
        <v>0</v>
      </c>
      <c r="O135">
        <f>IF(Data!F135=TRUE,WeightsAndValues!$I$5,WeightsAndValues!$H$5*WeightsAndValues!$E$5)</f>
        <v>0</v>
      </c>
      <c r="P135">
        <f>IF(Data!I135=TRUE,WeightsAndValues!$I$6,WeightsAndValues!$H$6*WeightsAndValues!$E$6)</f>
        <v>0</v>
      </c>
      <c r="Q135">
        <f t="shared" si="25"/>
        <v>0.20731378450016924</v>
      </c>
      <c r="R135">
        <f t="shared" si="26"/>
        <v>6.5844678926963496E-2</v>
      </c>
      <c r="S135">
        <f t="shared" si="27"/>
        <v>0.27315846342713274</v>
      </c>
      <c r="T135">
        <f t="shared" si="28"/>
        <v>0</v>
      </c>
      <c r="U135" t="str" cm="1">
        <f t="array" ref="U135">_xlfn.IFS(Q135&lt;Thresholds!$D$3,"Low",Q135&lt;Thresholds!$E$3,"medium",Q135&gt;=Thresholds!$E$3,"High")</f>
        <v>Low</v>
      </c>
      <c r="V135" t="str" cm="1">
        <f t="array" ref="V135">_xlfn.IFS(R135&lt;Thresholds!$D$4,"Low",R135&lt;Thresholds!$E$4,"medium",R135&gt;=Thresholds!$E$4,"High")</f>
        <v>Low</v>
      </c>
      <c r="W135" t="str">
        <f t="shared" si="29"/>
        <v>Low</v>
      </c>
      <c r="X135" t="str">
        <f t="shared" si="30"/>
        <v>Low</v>
      </c>
      <c r="Y135" t="str">
        <f t="shared" si="23"/>
        <v>Low</v>
      </c>
      <c r="Z135">
        <f t="shared" si="24"/>
        <v>0</v>
      </c>
    </row>
    <row r="136" spans="1:26" x14ac:dyDescent="0.35">
      <c r="A136" t="s">
        <v>853</v>
      </c>
      <c r="B136" t="s">
        <v>856</v>
      </c>
      <c r="C136" t="s">
        <v>857</v>
      </c>
      <c r="D136">
        <f>IF(Data!D136="Null",((WeightsAndValues!$P$17-WeightsAndValues!$H$17)/(WeightsAndValues!$K$17-WeightsAndValues!$H$17))*WeightsAndValues!$E$17,((Data!D136-WeightsAndValues!$H$17)/(WeightsAndValues!$K$17-WeightsAndValues!$H$17))*WeightsAndValues!$E$17)</f>
        <v>9.6721865495099674E-2</v>
      </c>
      <c r="E136">
        <f>IF(Data!E136="Null",((WeightsAndValues!$K$13-WeightsAndValues!$P$13)/(WeightsAndValues!$K$13-WeightsAndValues!$H$13))*WeightsAndValues!$E$13,((WeightsAndValues!$K$13-Data!E136))/(WeightsAndValues!$K$13-WeightsAndValues!$H$13)*WeightsAndValues!$E$13)</f>
        <v>0.1264822134387352</v>
      </c>
      <c r="F136">
        <f>IF(Data!F136=TRUE,WeightsAndValues!$I$3,WeightsAndValues!$H$3*WeightsAndValues!$E$3)</f>
        <v>0.18181818181818182</v>
      </c>
      <c r="G136">
        <f>IF(Data!G136="Null",((WeightsAndValues!$P$16-WeightsAndValues!$H$16)/(WeightsAndValues!$K$16-WeightsAndValues!$H$16))*WeightsAndValues!$E$16,((Data!G136-WeightsAndValues!$H$16)/(WeightsAndValues!$K$16-WeightsAndValues!$H$16))*WeightsAndValues!$E$16)</f>
        <v>6.0574586700349528E-2</v>
      </c>
      <c r="H136" t="b">
        <f>Data!H136</f>
        <v>0</v>
      </c>
      <c r="I136">
        <f>IF(Data!I136=TRUE,WeightsAndValues!$I$4,WeightsAndValues!$H$4*WeightsAndValues!$E$4)</f>
        <v>0.18181818181818182</v>
      </c>
      <c r="J136" t="b">
        <f>Data!J136</f>
        <v>0</v>
      </c>
      <c r="K136">
        <f>IF(Data!K136="Null",((WeightsAndValues!$P$11-WeightsAndValues!$H$11)/(WeightsAndValues!$K$11-WeightsAndValues!$H$11))*WeightsAndValues!$E$11,((Data!K136-WeightsAndValues!$H$11)/(WeightsAndValues!$K$11-WeightsAndValues!$H$11))*WeightsAndValues!$E$11)</f>
        <v>8.8000000000000009E-2</v>
      </c>
      <c r="L136">
        <f>IF(Data!L136="Null",((WeightsAndValues!$K$12-WeightsAndValues!$P$12)/(WeightsAndValues!$K$12-WeightsAndValues!$H$12))*WeightsAndValues!$E$12,((WeightsAndValues!$K$12-Data!L136))/(WeightsAndValues!$K$12-WeightsAndValues!$H$12)*WeightsAndValues!$E$12)</f>
        <v>0.14269275028768699</v>
      </c>
      <c r="M136">
        <f>IF(Data!M136="Null",((WeightsAndValues!$K$14-WeightsAndValues!$P$14)/(WeightsAndValues!$K$14-WeightsAndValues!$H$14))*WeightsAndValues!$E$14,((WeightsAndValues!$K$14-Data!M136))/(WeightsAndValues!$K$14-WeightsAndValues!$H$14)*WeightsAndValues!$E$14)</f>
        <v>9.3625914315569492E-2</v>
      </c>
      <c r="N136">
        <f>IF(Data!N136="Null",((WeightsAndValues!$P$15-WeightsAndValues!$H$15)/(WeightsAndValues!$K$15-WeightsAndValues!$H$15))*WeightsAndValues!$E$15,((Data!N136-WeightsAndValues!$H$15)/(WeightsAndValues!$K$15-WeightsAndValues!$H$15))*WeightsAndValues!$E$15)</f>
        <v>0.12782615467771838</v>
      </c>
      <c r="O136">
        <f>IF(Data!F136=TRUE,WeightsAndValues!$I$5,WeightsAndValues!$H$5*WeightsAndValues!$E$5)</f>
        <v>0.21739130434782614</v>
      </c>
      <c r="P136">
        <f>IF(Data!I136=TRUE,WeightsAndValues!$I$6,WeightsAndValues!$H$6*WeightsAndValues!$E$6)</f>
        <v>0.21739130434782614</v>
      </c>
      <c r="Q136">
        <f t="shared" si="25"/>
        <v>0.78467689373471994</v>
      </c>
      <c r="R136">
        <f t="shared" si="26"/>
        <v>0.74966556351245539</v>
      </c>
      <c r="S136">
        <f t="shared" si="27"/>
        <v>1.5343424572471753</v>
      </c>
      <c r="T136">
        <f t="shared" si="28"/>
        <v>0</v>
      </c>
      <c r="U136" t="str" cm="1">
        <f t="array" ref="U136">_xlfn.IFS(Q136&lt;Thresholds!$D$3,"Low",Q136&lt;Thresholds!$E$3,"medium",Q136&gt;=Thresholds!$E$3,"High")</f>
        <v>High</v>
      </c>
      <c r="V136" t="str" cm="1">
        <f t="array" ref="V136">_xlfn.IFS(R136&lt;Thresholds!$D$4,"Low",R136&lt;Thresholds!$E$4,"medium",R136&gt;=Thresholds!$E$4,"High")</f>
        <v>High</v>
      </c>
      <c r="W136" t="str">
        <f t="shared" si="29"/>
        <v>High</v>
      </c>
      <c r="X136" t="str">
        <f t="shared" si="30"/>
        <v>High</v>
      </c>
      <c r="Y136" t="str">
        <f t="shared" si="23"/>
        <v>High</v>
      </c>
      <c r="Z136">
        <f t="shared" si="24"/>
        <v>0</v>
      </c>
    </row>
    <row r="137" spans="1:26" x14ac:dyDescent="0.35">
      <c r="A137" t="s">
        <v>860</v>
      </c>
      <c r="B137" t="s">
        <v>862</v>
      </c>
      <c r="C137" t="s">
        <v>863</v>
      </c>
      <c r="D137">
        <f>IF(Data!D137="Null",((WeightsAndValues!$P$17-WeightsAndValues!$H$17)/(WeightsAndValues!$K$17-WeightsAndValues!$H$17))*WeightsAndValues!$E$17,((Data!D137-WeightsAndValues!$H$17)/(WeightsAndValues!$K$17-WeightsAndValues!$H$17))*WeightsAndValues!$E$17)</f>
        <v>0.13869550523825616</v>
      </c>
      <c r="E137">
        <f>IF(Data!E137="Null",((WeightsAndValues!$K$13-WeightsAndValues!$P$13)/(WeightsAndValues!$K$13-WeightsAndValues!$H$13))*WeightsAndValues!$E$13,((WeightsAndValues!$K$13-Data!E137))/(WeightsAndValues!$K$13-WeightsAndValues!$H$13)*WeightsAndValues!$E$13)</f>
        <v>7.3781291172595548E-2</v>
      </c>
      <c r="F137">
        <f>IF(Data!F137=TRUE,WeightsAndValues!$I$3,WeightsAndValues!$H$3*WeightsAndValues!$E$3)</f>
        <v>0.18181818181818182</v>
      </c>
      <c r="G137">
        <f>IF(Data!G137="Null",((WeightsAndValues!$P$16-WeightsAndValues!$H$16)/(WeightsAndValues!$K$16-WeightsAndValues!$H$16))*WeightsAndValues!$E$16,((Data!G137-WeightsAndValues!$H$16)/(WeightsAndValues!$K$16-WeightsAndValues!$H$16))*WeightsAndValues!$E$16)</f>
        <v>0</v>
      </c>
      <c r="H137" t="b">
        <f>Data!H137</f>
        <v>0</v>
      </c>
      <c r="I137">
        <f>IF(Data!I137=TRUE,WeightsAndValues!$I$4,WeightsAndValues!$H$4*WeightsAndValues!$E$4)</f>
        <v>0.18181818181818182</v>
      </c>
      <c r="J137" t="b">
        <f>Data!J137</f>
        <v>0</v>
      </c>
      <c r="K137">
        <f>IF(Data!K137="Null",((WeightsAndValues!$P$11-WeightsAndValues!$H$11)/(WeightsAndValues!$K$11-WeightsAndValues!$H$11))*WeightsAndValues!$E$11,((Data!K137-WeightsAndValues!$H$11)/(WeightsAndValues!$K$11-WeightsAndValues!$H$11))*WeightsAndValues!$E$11)</f>
        <v>0.1165252525252525</v>
      </c>
      <c r="L137">
        <f>IF(Data!L137="Null",((WeightsAndValues!$K$12-WeightsAndValues!$P$12)/(WeightsAndValues!$K$12-WeightsAndValues!$H$12))*WeightsAndValues!$E$12,((WeightsAndValues!$K$12-Data!L137))/(WeightsAndValues!$K$12-WeightsAndValues!$H$12)*WeightsAndValues!$E$12)</f>
        <v>0.14959723820483314</v>
      </c>
      <c r="M137">
        <f>IF(Data!M137="Null",((WeightsAndValues!$K$14-WeightsAndValues!$P$14)/(WeightsAndValues!$K$14-WeightsAndValues!$H$14))*WeightsAndValues!$E$14,((WeightsAndValues!$K$14-Data!M137))/(WeightsAndValues!$K$14-WeightsAndValues!$H$14)*WeightsAndValues!$E$14)</f>
        <v>0.10031347962382443</v>
      </c>
      <c r="N137">
        <f>IF(Data!N137="Null",((WeightsAndValues!$P$15-WeightsAndValues!$H$15)/(WeightsAndValues!$K$15-WeightsAndValues!$H$15))*WeightsAndValues!$E$15,((Data!N137-WeightsAndValues!$H$15)/(WeightsAndValues!$K$15-WeightsAndValues!$H$15))*WeightsAndValues!$E$15)</f>
        <v>0.11126165181120634</v>
      </c>
      <c r="O137">
        <f>IF(Data!F137=TRUE,WeightsAndValues!$I$5,WeightsAndValues!$H$5*WeightsAndValues!$E$5)</f>
        <v>0.21739130434782614</v>
      </c>
      <c r="P137">
        <f>IF(Data!I137=TRUE,WeightsAndValues!$I$6,WeightsAndValues!$H$6*WeightsAndValues!$E$6)</f>
        <v>0.21739130434782614</v>
      </c>
      <c r="Q137">
        <f t="shared" si="25"/>
        <v>0.86876783922852996</v>
      </c>
      <c r="R137">
        <f t="shared" si="26"/>
        <v>0.61982555167945419</v>
      </c>
      <c r="S137">
        <f t="shared" si="27"/>
        <v>1.488593390907984</v>
      </c>
      <c r="T137">
        <f t="shared" si="28"/>
        <v>0</v>
      </c>
      <c r="U137" t="str" cm="1">
        <f t="array" ref="U137">_xlfn.IFS(Q137&lt;Thresholds!$D$3,"Low",Q137&lt;Thresholds!$E$3,"medium",Q137&gt;=Thresholds!$E$3,"High")</f>
        <v>High</v>
      </c>
      <c r="V137" t="str" cm="1">
        <f t="array" ref="V137">_xlfn.IFS(R137&lt;Thresholds!$D$4,"Low",R137&lt;Thresholds!$E$4,"medium",R137&gt;=Thresholds!$E$4,"High")</f>
        <v>High</v>
      </c>
      <c r="W137" t="str">
        <f t="shared" si="29"/>
        <v>High</v>
      </c>
      <c r="X137" t="str">
        <f t="shared" si="30"/>
        <v>High</v>
      </c>
      <c r="Y137" t="str">
        <f t="shared" si="23"/>
        <v>High</v>
      </c>
      <c r="Z137">
        <f t="shared" si="24"/>
        <v>0</v>
      </c>
    </row>
    <row r="138" spans="1:26" x14ac:dyDescent="0.35">
      <c r="A138" t="s">
        <v>866</v>
      </c>
      <c r="B138" t="s">
        <v>868</v>
      </c>
      <c r="C138" t="s">
        <v>869</v>
      </c>
      <c r="D138">
        <f>IF(Data!D138="Null",((WeightsAndValues!$P$17-WeightsAndValues!$H$17)/(WeightsAndValues!$K$17-WeightsAndValues!$H$17))*WeightsAndValues!$E$17,((Data!D138-WeightsAndValues!$H$17)/(WeightsAndValues!$K$17-WeightsAndValues!$H$17))*WeightsAndValues!$E$17)</f>
        <v>8.3947279486312934E-2</v>
      </c>
      <c r="E138">
        <f>IF(Data!E138="Null",((WeightsAndValues!$K$13-WeightsAndValues!$P$13)/(WeightsAndValues!$K$13-WeightsAndValues!$H$13))*WeightsAndValues!$E$13,((WeightsAndValues!$K$13-Data!E138))/(WeightsAndValues!$K$13-WeightsAndValues!$H$13)*WeightsAndValues!$E$13)</f>
        <v>5.9727711901624951E-2</v>
      </c>
      <c r="F138">
        <f>IF(Data!F138=TRUE,WeightsAndValues!$I$3,WeightsAndValues!$H$3*WeightsAndValues!$E$3)</f>
        <v>0.18181818181818182</v>
      </c>
      <c r="G138">
        <f>IF(Data!G138="Null",((WeightsAndValues!$P$16-WeightsAndValues!$H$16)/(WeightsAndValues!$K$16-WeightsAndValues!$H$16))*WeightsAndValues!$E$16,((Data!G138-WeightsAndValues!$H$16)/(WeightsAndValues!$K$16-WeightsAndValues!$H$16))*WeightsAndValues!$E$16)</f>
        <v>0</v>
      </c>
      <c r="H138" t="b">
        <f>Data!H138</f>
        <v>0</v>
      </c>
      <c r="I138">
        <f>IF(Data!I138=TRUE,WeightsAndValues!$I$4,WeightsAndValues!$H$4*WeightsAndValues!$E$4)</f>
        <v>0.18181818181818182</v>
      </c>
      <c r="J138" t="b">
        <f>Data!J138</f>
        <v>0</v>
      </c>
      <c r="K138">
        <f>IF(Data!K138="Null",((WeightsAndValues!$P$11-WeightsAndValues!$H$11)/(WeightsAndValues!$K$11-WeightsAndValues!$H$11))*WeightsAndValues!$E$11,((Data!K138-WeightsAndValues!$H$11)/(WeightsAndValues!$K$11-WeightsAndValues!$H$11))*WeightsAndValues!$E$11)</f>
        <v>0.1165252525252525</v>
      </c>
      <c r="L138">
        <f>IF(Data!L138="Null",((WeightsAndValues!$K$12-WeightsAndValues!$P$12)/(WeightsAndValues!$K$12-WeightsAndValues!$H$12))*WeightsAndValues!$E$12,((WeightsAndValues!$K$12-Data!L138))/(WeightsAndValues!$K$12-WeightsAndValues!$H$12)*WeightsAndValues!$E$12)</f>
        <v>0.12888377445339472</v>
      </c>
      <c r="M138">
        <f>IF(Data!M138="Null",((WeightsAndValues!$K$14-WeightsAndValues!$P$14)/(WeightsAndValues!$K$14-WeightsAndValues!$H$14))*WeightsAndValues!$E$14,((WeightsAndValues!$K$14-Data!M138))/(WeightsAndValues!$K$14-WeightsAndValues!$H$14)*WeightsAndValues!$E$14)</f>
        <v>0.11201671891327063</v>
      </c>
      <c r="N138">
        <f>IF(Data!N138="Null",((WeightsAndValues!$P$15-WeightsAndValues!$H$15)/(WeightsAndValues!$K$15-WeightsAndValues!$H$15))*WeightsAndValues!$E$15,((Data!N138-WeightsAndValues!$H$15)/(WeightsAndValues!$K$15-WeightsAndValues!$H$15))*WeightsAndValues!$E$15)</f>
        <v>0.11610564148345673</v>
      </c>
      <c r="O138">
        <f>IF(Data!F138=TRUE,WeightsAndValues!$I$5,WeightsAndValues!$H$5*WeightsAndValues!$E$5)</f>
        <v>0.21739130434782614</v>
      </c>
      <c r="P138">
        <f>IF(Data!I138=TRUE,WeightsAndValues!$I$6,WeightsAndValues!$H$6*WeightsAndValues!$E$6)</f>
        <v>0.21739130434782614</v>
      </c>
      <c r="Q138">
        <f t="shared" si="25"/>
        <v>0.8050093890145944</v>
      </c>
      <c r="R138">
        <f t="shared" si="26"/>
        <v>0.61061596208073399</v>
      </c>
      <c r="S138">
        <f t="shared" si="27"/>
        <v>1.4156253510953283</v>
      </c>
      <c r="T138">
        <f t="shared" si="28"/>
        <v>0</v>
      </c>
      <c r="U138" t="str" cm="1">
        <f t="array" ref="U138">_xlfn.IFS(Q138&lt;Thresholds!$D$3,"Low",Q138&lt;Thresholds!$E$3,"medium",Q138&gt;=Thresholds!$E$3,"High")</f>
        <v>High</v>
      </c>
      <c r="V138" t="str" cm="1">
        <f t="array" ref="V138">_xlfn.IFS(R138&lt;Thresholds!$D$4,"Low",R138&lt;Thresholds!$E$4,"medium",R138&gt;=Thresholds!$E$4,"High")</f>
        <v>High</v>
      </c>
      <c r="W138" t="str">
        <f t="shared" si="29"/>
        <v>High</v>
      </c>
      <c r="X138" t="str">
        <f t="shared" si="30"/>
        <v>High</v>
      </c>
      <c r="Y138" t="str">
        <f t="shared" si="23"/>
        <v>High</v>
      </c>
      <c r="Z138">
        <f t="shared" si="24"/>
        <v>0</v>
      </c>
    </row>
    <row r="139" spans="1:26" x14ac:dyDescent="0.35">
      <c r="A139" t="s">
        <v>872</v>
      </c>
      <c r="B139" t="s">
        <v>873</v>
      </c>
      <c r="C139" t="s">
        <v>874</v>
      </c>
      <c r="D139">
        <f>IF(Data!D139="Null",((WeightsAndValues!$P$17-WeightsAndValues!$H$17)/(WeightsAndValues!$K$17-WeightsAndValues!$H$17))*WeightsAndValues!$E$17,((Data!D139-WeightsAndValues!$H$17)/(WeightsAndValues!$K$17-WeightsAndValues!$H$17))*WeightsAndValues!$E$17)</f>
        <v>7.117269347752618E-2</v>
      </c>
      <c r="E139">
        <f>IF(Data!E139="Null",((WeightsAndValues!$K$13-WeightsAndValues!$P$13)/(WeightsAndValues!$K$13-WeightsAndValues!$H$13))*WeightsAndValues!$E$13,((WeightsAndValues!$K$13-Data!E139))/(WeightsAndValues!$K$13-WeightsAndValues!$H$13)*WeightsAndValues!$E$13)</f>
        <v>8.2564778216952142E-2</v>
      </c>
      <c r="F139">
        <f>IF(Data!F139=TRUE,WeightsAndValues!$I$3,WeightsAndValues!$H$3*WeightsAndValues!$E$3)</f>
        <v>0</v>
      </c>
      <c r="G139">
        <f>IF(Data!G139="Null",((WeightsAndValues!$P$16-WeightsAndValues!$H$16)/(WeightsAndValues!$K$16-WeightsAndValues!$H$16))*WeightsAndValues!$E$16,((Data!G139-WeightsAndValues!$H$16)/(WeightsAndValues!$K$16-WeightsAndValues!$H$16))*WeightsAndValues!$E$16)</f>
        <v>4.8698087078266963E-3</v>
      </c>
      <c r="H139" t="b">
        <f>Data!H139</f>
        <v>0</v>
      </c>
      <c r="I139">
        <f>IF(Data!I139=TRUE,WeightsAndValues!$I$4,WeightsAndValues!$H$4*WeightsAndValues!$E$4)</f>
        <v>0.18181818181818182</v>
      </c>
      <c r="J139" t="b">
        <f>Data!J139</f>
        <v>0</v>
      </c>
      <c r="K139">
        <f>IF(Data!K139="Null",((WeightsAndValues!$P$11-WeightsAndValues!$H$11)/(WeightsAndValues!$K$11-WeightsAndValues!$H$11))*WeightsAndValues!$E$11,((Data!K139-WeightsAndValues!$H$11)/(WeightsAndValues!$K$11-WeightsAndValues!$H$11))*WeightsAndValues!$E$11)</f>
        <v>9.6565656565656563E-2</v>
      </c>
      <c r="L139">
        <f>IF(Data!L139="Null",((WeightsAndValues!$K$12-WeightsAndValues!$P$12)/(WeightsAndValues!$K$12-WeightsAndValues!$H$12))*WeightsAndValues!$E$12,((WeightsAndValues!$K$12-Data!L139))/(WeightsAndValues!$K$12-WeightsAndValues!$H$12)*WeightsAndValues!$E$12)</f>
        <v>9.2059838895281937E-2</v>
      </c>
      <c r="M139">
        <f>IF(Data!M139="Null",((WeightsAndValues!$K$14-WeightsAndValues!$P$14)/(WeightsAndValues!$K$14-WeightsAndValues!$H$14))*WeightsAndValues!$E$14,((WeightsAndValues!$K$14-Data!M139))/(WeightsAndValues!$K$14-WeightsAndValues!$H$14)*WeightsAndValues!$E$14)</f>
        <v>6.6875653082549641E-2</v>
      </c>
      <c r="N139">
        <f>IF(Data!N139="Null",((WeightsAndValues!$P$15-WeightsAndValues!$H$15)/(WeightsAndValues!$K$15-WeightsAndValues!$H$15))*WeightsAndValues!$E$15,((Data!N139-WeightsAndValues!$H$15)/(WeightsAndValues!$K$15-WeightsAndValues!$H$15))*WeightsAndValues!$E$15)</f>
        <v>9.8243993960835996E-2</v>
      </c>
      <c r="O139">
        <f>IF(Data!F139=TRUE,WeightsAndValues!$I$5,WeightsAndValues!$H$5*WeightsAndValues!$E$5)</f>
        <v>0</v>
      </c>
      <c r="P139">
        <f>IF(Data!I139=TRUE,WeightsAndValues!$I$6,WeightsAndValues!$H$6*WeightsAndValues!$E$6)</f>
        <v>0.21739130434782614</v>
      </c>
      <c r="Q139">
        <f t="shared" si="25"/>
        <v>0.50849202383919612</v>
      </c>
      <c r="R139">
        <f t="shared" si="26"/>
        <v>0.40306988523344101</v>
      </c>
      <c r="S139">
        <f t="shared" si="27"/>
        <v>0.91156190907263712</v>
      </c>
      <c r="T139">
        <f t="shared" si="28"/>
        <v>0</v>
      </c>
      <c r="U139" t="str" cm="1">
        <f t="array" ref="U139">_xlfn.IFS(Q139&lt;Thresholds!$D$3,"Low",Q139&lt;Thresholds!$E$3,"medium",Q139&gt;=Thresholds!$E$3,"High")</f>
        <v>High</v>
      </c>
      <c r="V139" t="str" cm="1">
        <f t="array" ref="V139">_xlfn.IFS(R139&lt;Thresholds!$D$4,"Low",R139&lt;Thresholds!$E$4,"medium",R139&gt;=Thresholds!$E$4,"High")</f>
        <v>medium</v>
      </c>
      <c r="W139" t="str">
        <f t="shared" si="29"/>
        <v>High</v>
      </c>
      <c r="X139" t="str">
        <f t="shared" si="30"/>
        <v>High</v>
      </c>
      <c r="Y139" t="str">
        <f t="shared" si="23"/>
        <v>High</v>
      </c>
      <c r="Z139">
        <f t="shared" si="24"/>
        <v>0</v>
      </c>
    </row>
    <row r="140" spans="1:26" x14ac:dyDescent="0.35">
      <c r="A140" t="s">
        <v>877</v>
      </c>
      <c r="B140" t="s">
        <v>879</v>
      </c>
      <c r="C140" t="s">
        <v>880</v>
      </c>
      <c r="D140">
        <f>IF(Data!D140="Null",((WeightsAndValues!$P$17-WeightsAndValues!$H$17)/(WeightsAndValues!$K$17-WeightsAndValues!$H$17))*WeightsAndValues!$E$17,((Data!D140-WeightsAndValues!$H$17)/(WeightsAndValues!$K$17-WeightsAndValues!$H$17))*WeightsAndValues!$E$17)</f>
        <v>9.8090571138898297E-2</v>
      </c>
      <c r="E140">
        <f>IF(Data!E140="Null",((WeightsAndValues!$K$13-WeightsAndValues!$P$13)/(WeightsAndValues!$K$13-WeightsAndValues!$H$13))*WeightsAndValues!$E$13,((WeightsAndValues!$K$13-Data!E140))/(WeightsAndValues!$K$13-WeightsAndValues!$H$13)*WeightsAndValues!$E$13)</f>
        <v>9.8375054896794059E-2</v>
      </c>
      <c r="F140">
        <f>IF(Data!F140=TRUE,WeightsAndValues!$I$3,WeightsAndValues!$H$3*WeightsAndValues!$E$3)</f>
        <v>0.18181818181818182</v>
      </c>
      <c r="G140">
        <f>IF(Data!G140="Null",((WeightsAndValues!$P$16-WeightsAndValues!$H$16)/(WeightsAndValues!$K$16-WeightsAndValues!$H$16))*WeightsAndValues!$E$16,((Data!G140-WeightsAndValues!$H$16)/(WeightsAndValues!$K$16-WeightsAndValues!$H$16))*WeightsAndValues!$E$16)</f>
        <v>6.0574586700349528E-2</v>
      </c>
      <c r="H140" t="b">
        <f>Data!H140</f>
        <v>0</v>
      </c>
      <c r="I140">
        <f>IF(Data!I140=TRUE,WeightsAndValues!$I$4,WeightsAndValues!$H$4*WeightsAndValues!$E$4)</f>
        <v>0.18181818181818182</v>
      </c>
      <c r="J140" t="b">
        <f>Data!J140</f>
        <v>0</v>
      </c>
      <c r="K140">
        <f>IF(Data!K140="Null",((WeightsAndValues!$P$11-WeightsAndValues!$H$11)/(WeightsAndValues!$K$11-WeightsAndValues!$H$11))*WeightsAndValues!$E$11,((Data!K140-WeightsAndValues!$H$11)/(WeightsAndValues!$K$11-WeightsAndValues!$H$11))*WeightsAndValues!$E$11)</f>
        <v>0.12711111111111112</v>
      </c>
      <c r="L140">
        <f>IF(Data!L140="Null",((WeightsAndValues!$K$12-WeightsAndValues!$P$12)/(WeightsAndValues!$K$12-WeightsAndValues!$H$12))*WeightsAndValues!$E$12,((WeightsAndValues!$K$12-Data!L140))/(WeightsAndValues!$K$12-WeightsAndValues!$H$12)*WeightsAndValues!$E$12)</f>
        <v>0.11737629459148446</v>
      </c>
      <c r="M140">
        <f>IF(Data!M140="Null",((WeightsAndValues!$K$14-WeightsAndValues!$P$14)/(WeightsAndValues!$K$14-WeightsAndValues!$H$14))*WeightsAndValues!$E$14,((WeightsAndValues!$K$14-Data!M140))/(WeightsAndValues!$K$14-WeightsAndValues!$H$14)*WeightsAndValues!$E$14)</f>
        <v>9.3625914315569492E-2</v>
      </c>
      <c r="N140">
        <f>IF(Data!N140="Null",((WeightsAndValues!$P$15-WeightsAndValues!$H$15)/(WeightsAndValues!$K$15-WeightsAndValues!$H$15))*WeightsAndValues!$E$15,((Data!N140-WeightsAndValues!$H$15)/(WeightsAndValues!$K$15-WeightsAndValues!$H$15))*WeightsAndValues!$E$15)</f>
        <v>0.12782615467771838</v>
      </c>
      <c r="O140">
        <f>IF(Data!F140=TRUE,WeightsAndValues!$I$5,WeightsAndValues!$H$5*WeightsAndValues!$E$5)</f>
        <v>0.21739130434782614</v>
      </c>
      <c r="P140">
        <f>IF(Data!I140=TRUE,WeightsAndValues!$I$6,WeightsAndValues!$H$6*WeightsAndValues!$E$6)</f>
        <v>0.21739130434782614</v>
      </c>
      <c r="Q140">
        <f t="shared" si="25"/>
        <v>0.79984025479342713</v>
      </c>
      <c r="R140">
        <f t="shared" si="26"/>
        <v>0.72155840497051427</v>
      </c>
      <c r="S140">
        <f t="shared" si="27"/>
        <v>1.5213986597639413</v>
      </c>
      <c r="T140">
        <f t="shared" si="28"/>
        <v>0</v>
      </c>
      <c r="U140" t="str" cm="1">
        <f t="array" ref="U140">_xlfn.IFS(Q140&lt;Thresholds!$D$3,"Low",Q140&lt;Thresholds!$E$3,"medium",Q140&gt;=Thresholds!$E$3,"High")</f>
        <v>High</v>
      </c>
      <c r="V140" t="str" cm="1">
        <f t="array" ref="V140">_xlfn.IFS(R140&lt;Thresholds!$D$4,"Low",R140&lt;Thresholds!$E$4,"medium",R140&gt;=Thresholds!$E$4,"High")</f>
        <v>High</v>
      </c>
      <c r="W140" t="str">
        <f t="shared" si="29"/>
        <v>High</v>
      </c>
      <c r="X140" t="str">
        <f t="shared" si="30"/>
        <v>High</v>
      </c>
      <c r="Y140" t="str">
        <f t="shared" si="23"/>
        <v>High</v>
      </c>
      <c r="Z140">
        <f t="shared" si="24"/>
        <v>0</v>
      </c>
    </row>
    <row r="141" spans="1:26" x14ac:dyDescent="0.35">
      <c r="A141" t="s">
        <v>883</v>
      </c>
      <c r="B141" t="s">
        <v>885</v>
      </c>
      <c r="C141" t="s">
        <v>886</v>
      </c>
      <c r="D141">
        <f>IF(Data!D141="Null",((WeightsAndValues!$P$17-WeightsAndValues!$H$17)/(WeightsAndValues!$K$17-WeightsAndValues!$H$17))*WeightsAndValues!$E$17,((Data!D141-WeightsAndValues!$H$17)/(WeightsAndValues!$K$17-WeightsAndValues!$H$17))*WeightsAndValues!$E$17)</f>
        <v>0.12744170327813448</v>
      </c>
      <c r="E141">
        <f>IF(Data!E141="Null",((WeightsAndValues!$K$13-WeightsAndValues!$P$13)/(WeightsAndValues!$K$13-WeightsAndValues!$H$13))*WeightsAndValues!$E$13,((WeightsAndValues!$K$13-Data!E141))/(WeightsAndValues!$K$13-WeightsAndValues!$H$13)*WeightsAndValues!$E$13)</f>
        <v>0.12999560825647785</v>
      </c>
      <c r="F141">
        <f>IF(Data!F141=TRUE,WeightsAndValues!$I$3,WeightsAndValues!$H$3*WeightsAndValues!$E$3)</f>
        <v>0.18181818181818182</v>
      </c>
      <c r="G141">
        <f>IF(Data!G141="Null",((WeightsAndValues!$P$16-WeightsAndValues!$H$16)/(WeightsAndValues!$K$16-WeightsAndValues!$H$16))*WeightsAndValues!$E$16,((Data!G141-WeightsAndValues!$H$16)/(WeightsAndValues!$K$16-WeightsAndValues!$H$16))*WeightsAndValues!$E$16)</f>
        <v>0.20285796898540587</v>
      </c>
      <c r="H141" t="b">
        <f>Data!H141</f>
        <v>1</v>
      </c>
      <c r="I141">
        <f>IF(Data!I141=TRUE,WeightsAndValues!$I$4,WeightsAndValues!$H$4*WeightsAndValues!$E$4)</f>
        <v>0.18181818181818182</v>
      </c>
      <c r="J141" t="b">
        <f>Data!J141</f>
        <v>1</v>
      </c>
      <c r="K141">
        <f>IF(Data!K141="Null",((WeightsAndValues!$P$11-WeightsAndValues!$H$11)/(WeightsAndValues!$K$11-WeightsAndValues!$H$11))*WeightsAndValues!$E$11,((Data!K141-WeightsAndValues!$H$11)/(WeightsAndValues!$K$11-WeightsAndValues!$H$11))*WeightsAndValues!$E$11)</f>
        <v>0.1165252525252525</v>
      </c>
      <c r="L141">
        <f>IF(Data!L141="Null",((WeightsAndValues!$K$12-WeightsAndValues!$P$12)/(WeightsAndValues!$K$12-WeightsAndValues!$H$12))*WeightsAndValues!$E$12,((WeightsAndValues!$K$12-Data!L141))/(WeightsAndValues!$K$12-WeightsAndValues!$H$12)*WeightsAndValues!$E$12)</f>
        <v>0.14269275028768699</v>
      </c>
      <c r="M141">
        <f>IF(Data!M141="Null",((WeightsAndValues!$K$14-WeightsAndValues!$P$14)/(WeightsAndValues!$K$14-WeightsAndValues!$H$14))*WeightsAndValues!$E$14,((WeightsAndValues!$K$14-Data!M141))/(WeightsAndValues!$K$14-WeightsAndValues!$H$14)*WeightsAndValues!$E$14)</f>
        <v>0.13207941483803551</v>
      </c>
      <c r="N141">
        <f>IF(Data!N141="Null",((WeightsAndValues!$P$15-WeightsAndValues!$H$15)/(WeightsAndValues!$K$15-WeightsAndValues!$H$15))*WeightsAndValues!$E$15,((Data!N141-WeightsAndValues!$H$15)/(WeightsAndValues!$K$15-WeightsAndValues!$H$15))*WeightsAndValues!$E$15)</f>
        <v>0.15491951445664826</v>
      </c>
      <c r="O141">
        <f>IF(Data!F141=TRUE,WeightsAndValues!$I$5,WeightsAndValues!$H$5*WeightsAndValues!$E$5)</f>
        <v>0.21739130434782614</v>
      </c>
      <c r="P141">
        <f>IF(Data!I141=TRUE,WeightsAndValues!$I$6,WeightsAndValues!$H$6*WeightsAndValues!$E$6)</f>
        <v>0.21739130434782614</v>
      </c>
      <c r="Q141">
        <f t="shared" si="25"/>
        <v>0.88237548456547321</v>
      </c>
      <c r="R141">
        <f t="shared" si="26"/>
        <v>0.92255570039418422</v>
      </c>
      <c r="S141">
        <f t="shared" si="27"/>
        <v>1.8049311849596574</v>
      </c>
      <c r="T141">
        <f t="shared" si="28"/>
        <v>1</v>
      </c>
      <c r="U141" t="str" cm="1">
        <f t="array" ref="U141">_xlfn.IFS(Q141&lt;Thresholds!$D$3,"Low",Q141&lt;Thresholds!$E$3,"medium",Q141&gt;=Thresholds!$E$3,"High")</f>
        <v>High</v>
      </c>
      <c r="V141" t="str" cm="1">
        <f t="array" ref="V141">_xlfn.IFS(R141&lt;Thresholds!$D$4,"Low",R141&lt;Thresholds!$E$4,"medium",R141&gt;=Thresholds!$E$4,"High")</f>
        <v>High</v>
      </c>
      <c r="W141" t="str">
        <f t="shared" si="29"/>
        <v>Very High</v>
      </c>
      <c r="X141" t="str">
        <f t="shared" si="30"/>
        <v>Very High</v>
      </c>
      <c r="Y141" t="str">
        <f t="shared" si="23"/>
        <v>Very High</v>
      </c>
      <c r="Z141">
        <f t="shared" si="24"/>
        <v>0</v>
      </c>
    </row>
    <row r="142" spans="1:26" x14ac:dyDescent="0.35">
      <c r="A142" t="s">
        <v>889</v>
      </c>
      <c r="B142" t="s">
        <v>891</v>
      </c>
      <c r="C142" t="s">
        <v>892</v>
      </c>
      <c r="D142">
        <f>IF(Data!D142="Null",((WeightsAndValues!$P$17-WeightsAndValues!$H$17)/(WeightsAndValues!$K$17-WeightsAndValues!$H$17))*WeightsAndValues!$E$17,((Data!D142-WeightsAndValues!$H$17)/(WeightsAndValues!$K$17-WeightsAndValues!$H$17))*WeightsAndValues!$E$17)</f>
        <v>5.4139912132477201E-2</v>
      </c>
      <c r="E142">
        <f>IF(Data!E142="Null",((WeightsAndValues!$K$13-WeightsAndValues!$P$13)/(WeightsAndValues!$K$13-WeightsAndValues!$H$13))*WeightsAndValues!$E$13,((WeightsAndValues!$K$13-Data!E142))/(WeightsAndValues!$K$13-WeightsAndValues!$H$13)*WeightsAndValues!$E$13)</f>
        <v>2.2837066315327191E-2</v>
      </c>
      <c r="F142">
        <f>IF(Data!F142=TRUE,WeightsAndValues!$I$3,WeightsAndValues!$H$3*WeightsAndValues!$E$3)</f>
        <v>0.18181818181818182</v>
      </c>
      <c r="G142">
        <f>IF(Data!G142="Null",((WeightsAndValues!$P$16-WeightsAndValues!$H$16)/(WeightsAndValues!$K$16-WeightsAndValues!$H$16))*WeightsAndValues!$E$16,((Data!G142-WeightsAndValues!$H$16)/(WeightsAndValues!$K$16-WeightsAndValues!$H$16))*WeightsAndValues!$E$16)</f>
        <v>6.0574586700349528E-2</v>
      </c>
      <c r="H142" t="b">
        <f>Data!H142</f>
        <v>0</v>
      </c>
      <c r="I142">
        <f>IF(Data!I142=TRUE,WeightsAndValues!$I$4,WeightsAndValues!$H$4*WeightsAndValues!$E$4)</f>
        <v>0</v>
      </c>
      <c r="J142" t="b">
        <f>Data!J142</f>
        <v>0</v>
      </c>
      <c r="K142">
        <f>IF(Data!K142="Null",((WeightsAndValues!$P$11-WeightsAndValues!$H$11)/(WeightsAndValues!$K$11-WeightsAndValues!$H$11))*WeightsAndValues!$E$11,((Data!K142-WeightsAndValues!$H$11)/(WeightsAndValues!$K$11-WeightsAndValues!$H$11))*WeightsAndValues!$E$11)</f>
        <v>5.8343434343434343E-2</v>
      </c>
      <c r="L142">
        <f>IF(Data!L142="Null",((WeightsAndValues!$K$12-WeightsAndValues!$P$12)/(WeightsAndValues!$K$12-WeightsAndValues!$H$12))*WeightsAndValues!$E$12,((WeightsAndValues!$K$12-Data!L142))/(WeightsAndValues!$K$12-WeightsAndValues!$H$12)*WeightsAndValues!$E$12)</f>
        <v>8.9758342922899886E-2</v>
      </c>
      <c r="M142">
        <f>IF(Data!M142="Null",((WeightsAndValues!$K$14-WeightsAndValues!$P$14)/(WeightsAndValues!$K$14-WeightsAndValues!$H$14))*WeightsAndValues!$E$14,((WeightsAndValues!$K$14-Data!M142))/(WeightsAndValues!$K$14-WeightsAndValues!$H$14)*WeightsAndValues!$E$14)</f>
        <v>9.3625914315569492E-2</v>
      </c>
      <c r="N142">
        <f>IF(Data!N142="Null",((WeightsAndValues!$P$15-WeightsAndValues!$H$15)/(WeightsAndValues!$K$15-WeightsAndValues!$H$15))*WeightsAndValues!$E$15,((Data!N142-WeightsAndValues!$H$15)/(WeightsAndValues!$K$15-WeightsAndValues!$H$15))*WeightsAndValues!$E$15)</f>
        <v>0</v>
      </c>
      <c r="O142">
        <f>IF(Data!F142=TRUE,WeightsAndValues!$I$5,WeightsAndValues!$H$5*WeightsAndValues!$E$5)</f>
        <v>0.21739130434782614</v>
      </c>
      <c r="P142">
        <f>IF(Data!I142=TRUE,WeightsAndValues!$I$6,WeightsAndValues!$H$6*WeightsAndValues!$E$6)</f>
        <v>0</v>
      </c>
      <c r="Q142">
        <f t="shared" si="25"/>
        <v>0.47768578553256275</v>
      </c>
      <c r="R142">
        <f t="shared" si="26"/>
        <v>0.30080295736350282</v>
      </c>
      <c r="S142">
        <f t="shared" si="27"/>
        <v>0.77848874289606562</v>
      </c>
      <c r="T142">
        <f t="shared" si="28"/>
        <v>0</v>
      </c>
      <c r="U142" t="str" cm="1">
        <f t="array" ref="U142">_xlfn.IFS(Q142&lt;Thresholds!$D$3,"Low",Q142&lt;Thresholds!$E$3,"medium",Q142&gt;=Thresholds!$E$3,"High")</f>
        <v>High</v>
      </c>
      <c r="V142" t="str" cm="1">
        <f t="array" ref="V142">_xlfn.IFS(R142&lt;Thresholds!$D$4,"Low",R142&lt;Thresholds!$E$4,"medium",R142&gt;=Thresholds!$E$4,"High")</f>
        <v>Low</v>
      </c>
      <c r="W142" t="str">
        <f t="shared" si="29"/>
        <v>High</v>
      </c>
      <c r="X142" t="str">
        <f t="shared" si="30"/>
        <v>High</v>
      </c>
      <c r="Y142" t="str">
        <f t="shared" si="23"/>
        <v>High</v>
      </c>
      <c r="Z142">
        <f t="shared" si="24"/>
        <v>0</v>
      </c>
    </row>
    <row r="143" spans="1:26" x14ac:dyDescent="0.35">
      <c r="A143" t="s">
        <v>895</v>
      </c>
      <c r="B143" t="s">
        <v>898</v>
      </c>
      <c r="C143" t="s">
        <v>899</v>
      </c>
      <c r="D143">
        <f>IF(Data!D143="Null",((WeightsAndValues!$P$17-WeightsAndValues!$H$17)/(WeightsAndValues!$K$17-WeightsAndValues!$H$17))*WeightsAndValues!$E$17,((Data!D143-WeightsAndValues!$H$17)/(WeightsAndValues!$K$17-WeightsAndValues!$H$17))*WeightsAndValues!$E$17)</f>
        <v>9.8090571138898297E-2</v>
      </c>
      <c r="E143">
        <f>IF(Data!E143="Null",((WeightsAndValues!$K$13-WeightsAndValues!$P$13)/(WeightsAndValues!$K$13-WeightsAndValues!$H$13))*WeightsAndValues!$E$13,((WeightsAndValues!$K$13-Data!E143))/(WeightsAndValues!$K$13-WeightsAndValues!$H$13)*WeightsAndValues!$E$13)</f>
        <v>1.2296881862099247E-2</v>
      </c>
      <c r="F143">
        <f>IF(Data!F143=TRUE,WeightsAndValues!$I$3,WeightsAndValues!$H$3*WeightsAndValues!$E$3)</f>
        <v>0.18181818181818182</v>
      </c>
      <c r="G143">
        <f>IF(Data!G143="Null",((WeightsAndValues!$P$16-WeightsAndValues!$H$16)/(WeightsAndValues!$K$16-WeightsAndValues!$H$16))*WeightsAndValues!$E$16,((Data!G143-WeightsAndValues!$H$16)/(WeightsAndValues!$K$16-WeightsAndValues!$H$16))*WeightsAndValues!$E$16)</f>
        <v>6.0574586700349528E-2</v>
      </c>
      <c r="H143" t="b">
        <f>Data!H143</f>
        <v>0</v>
      </c>
      <c r="I143">
        <f>IF(Data!I143=TRUE,WeightsAndValues!$I$4,WeightsAndValues!$H$4*WeightsAndValues!$E$4)</f>
        <v>0.18181818181818182</v>
      </c>
      <c r="J143" t="b">
        <f>Data!J143</f>
        <v>0</v>
      </c>
      <c r="K143">
        <f>IF(Data!K143="Null",((WeightsAndValues!$P$11-WeightsAndValues!$H$11)/(WeightsAndValues!$K$11-WeightsAndValues!$H$11))*WeightsAndValues!$E$11,((Data!K143-WeightsAndValues!$H$11)/(WeightsAndValues!$K$11-WeightsAndValues!$H$11))*WeightsAndValues!$E$11)</f>
        <v>0.11434343434343436</v>
      </c>
      <c r="L143">
        <f>IF(Data!L143="Null",((WeightsAndValues!$K$12-WeightsAndValues!$P$12)/(WeightsAndValues!$K$12-WeightsAndValues!$H$12))*WeightsAndValues!$E$12,((WeightsAndValues!$K$12-Data!L143))/(WeightsAndValues!$K$12-WeightsAndValues!$H$12)*WeightsAndValues!$E$12)</f>
        <v>0.14269275028768699</v>
      </c>
      <c r="M143">
        <f>IF(Data!M143="Null",((WeightsAndValues!$K$14-WeightsAndValues!$P$14)/(WeightsAndValues!$K$14-WeightsAndValues!$H$14))*WeightsAndValues!$E$14,((WeightsAndValues!$K$14-Data!M143))/(WeightsAndValues!$K$14-WeightsAndValues!$H$14)*WeightsAndValues!$E$14)</f>
        <v>9.3625914315569492E-2</v>
      </c>
      <c r="N143">
        <f>IF(Data!N143="Null",((WeightsAndValues!$P$15-WeightsAndValues!$H$15)/(WeightsAndValues!$K$15-WeightsAndValues!$H$15))*WeightsAndValues!$E$15,((Data!N143-WeightsAndValues!$H$15)/(WeightsAndValues!$K$15-WeightsAndValues!$H$15))*WeightsAndValues!$E$15)</f>
        <v>0</v>
      </c>
      <c r="O143">
        <f>IF(Data!F143=TRUE,WeightsAndValues!$I$5,WeightsAndValues!$H$5*WeightsAndValues!$E$5)</f>
        <v>0.21739130434782614</v>
      </c>
      <c r="P143">
        <f>IF(Data!I143=TRUE,WeightsAndValues!$I$6,WeightsAndValues!$H$6*WeightsAndValues!$E$6)</f>
        <v>0.21739130434782614</v>
      </c>
      <c r="Q143">
        <f t="shared" si="25"/>
        <v>0.81238903372195281</v>
      </c>
      <c r="R143">
        <f t="shared" si="26"/>
        <v>0.50765407725810108</v>
      </c>
      <c r="S143">
        <f t="shared" si="27"/>
        <v>1.3200431109800539</v>
      </c>
      <c r="T143">
        <f t="shared" si="28"/>
        <v>0</v>
      </c>
      <c r="U143" t="str" cm="1">
        <f t="array" ref="U143">_xlfn.IFS(Q143&lt;Thresholds!$D$3,"Low",Q143&lt;Thresholds!$E$3,"medium",Q143&gt;=Thresholds!$E$3,"High")</f>
        <v>High</v>
      </c>
      <c r="V143" t="str" cm="1">
        <f t="array" ref="V143">_xlfn.IFS(R143&lt;Thresholds!$D$4,"Low",R143&lt;Thresholds!$E$4,"medium",R143&gt;=Thresholds!$E$4,"High")</f>
        <v>medium</v>
      </c>
      <c r="W143" t="str">
        <f t="shared" si="29"/>
        <v>High</v>
      </c>
      <c r="X143" t="str">
        <f t="shared" si="30"/>
        <v>High</v>
      </c>
      <c r="Y143" t="str">
        <f t="shared" si="23"/>
        <v>High</v>
      </c>
      <c r="Z143">
        <f t="shared" si="24"/>
        <v>0</v>
      </c>
    </row>
    <row r="144" spans="1:26" x14ac:dyDescent="0.35">
      <c r="A144" t="s">
        <v>902</v>
      </c>
      <c r="B144" t="s">
        <v>903</v>
      </c>
      <c r="C144" t="s">
        <v>904</v>
      </c>
      <c r="D144">
        <f>IF(Data!D144="Null",((WeightsAndValues!$P$17-WeightsAndValues!$H$17)/(WeightsAndValues!$K$17-WeightsAndValues!$H$17))*WeightsAndValues!$E$17,((Data!D144-WeightsAndValues!$H$17)/(WeightsAndValues!$K$17-WeightsAndValues!$H$17))*WeightsAndValues!$E$17)</f>
        <v>9.8090571138898297E-2</v>
      </c>
      <c r="E144">
        <f>IF(Data!E144="Null",((WeightsAndValues!$K$13-WeightsAndValues!$P$13)/(WeightsAndValues!$K$13-WeightsAndValues!$H$13))*WeightsAndValues!$E$13,((WeightsAndValues!$K$13-Data!E144))/(WeightsAndValues!$K$13-WeightsAndValues!$H$13)*WeightsAndValues!$E$13)</f>
        <v>0.1264822134387352</v>
      </c>
      <c r="F144">
        <f>IF(Data!F144=TRUE,WeightsAndValues!$I$3,WeightsAndValues!$H$3*WeightsAndValues!$E$3)</f>
        <v>0.18181818181818182</v>
      </c>
      <c r="G144">
        <f>IF(Data!G144="Null",((WeightsAndValues!$P$16-WeightsAndValues!$H$16)/(WeightsAndValues!$K$16-WeightsAndValues!$H$16))*WeightsAndValues!$E$16,((Data!G144-WeightsAndValues!$H$16)/(WeightsAndValues!$K$16-WeightsAndValues!$H$16))*WeightsAndValues!$E$16)</f>
        <v>6.0574586700349528E-2</v>
      </c>
      <c r="H144" t="b">
        <f>Data!H144</f>
        <v>0</v>
      </c>
      <c r="I144">
        <f>IF(Data!I144=TRUE,WeightsAndValues!$I$4,WeightsAndValues!$H$4*WeightsAndValues!$E$4)</f>
        <v>0.18181818181818182</v>
      </c>
      <c r="J144" t="b">
        <f>Data!J144</f>
        <v>0</v>
      </c>
      <c r="K144">
        <f>IF(Data!K144="Null",((WeightsAndValues!$P$11-WeightsAndValues!$H$11)/(WeightsAndValues!$K$11-WeightsAndValues!$H$11))*WeightsAndValues!$E$11,((Data!K144-WeightsAndValues!$H$11)/(WeightsAndValues!$K$11-WeightsAndValues!$H$11))*WeightsAndValues!$E$11)</f>
        <v>0.1165252525252525</v>
      </c>
      <c r="L144">
        <f>IF(Data!L144="Null",((WeightsAndValues!$K$12-WeightsAndValues!$P$12)/(WeightsAndValues!$K$12-WeightsAndValues!$H$12))*WeightsAndValues!$E$12,((WeightsAndValues!$K$12-Data!L144))/(WeightsAndValues!$K$12-WeightsAndValues!$H$12)*WeightsAndValues!$E$12)</f>
        <v>0.14269275028768699</v>
      </c>
      <c r="M144">
        <f>IF(Data!M144="Null",((WeightsAndValues!$K$14-WeightsAndValues!$P$14)/(WeightsAndValues!$K$14-WeightsAndValues!$H$14))*WeightsAndValues!$E$14,((WeightsAndValues!$K$14-Data!M144))/(WeightsAndValues!$K$14-WeightsAndValues!$H$14)*WeightsAndValues!$E$14)</f>
        <v>9.3625914315569492E-2</v>
      </c>
      <c r="N144">
        <f>IF(Data!N144="Null",((WeightsAndValues!$P$15-WeightsAndValues!$H$15)/(WeightsAndValues!$K$15-WeightsAndValues!$H$15))*WeightsAndValues!$E$15,((Data!N144-WeightsAndValues!$H$15)/(WeightsAndValues!$K$15-WeightsAndValues!$H$15))*WeightsAndValues!$E$15)</f>
        <v>0.12782615467771838</v>
      </c>
      <c r="O144">
        <f>IF(Data!F144=TRUE,WeightsAndValues!$I$5,WeightsAndValues!$H$5*WeightsAndValues!$E$5)</f>
        <v>0.21739130434782614</v>
      </c>
      <c r="P144">
        <f>IF(Data!I144=TRUE,WeightsAndValues!$I$6,WeightsAndValues!$H$6*WeightsAndValues!$E$6)</f>
        <v>0.21739130434782614</v>
      </c>
      <c r="Q144">
        <f t="shared" si="25"/>
        <v>0.81457085190377088</v>
      </c>
      <c r="R144">
        <f t="shared" si="26"/>
        <v>0.74966556351245539</v>
      </c>
      <c r="S144">
        <f t="shared" si="27"/>
        <v>1.5642364154162263</v>
      </c>
      <c r="T144">
        <f t="shared" si="28"/>
        <v>0</v>
      </c>
      <c r="U144" t="str" cm="1">
        <f t="array" ref="U144">_xlfn.IFS(Q144&lt;Thresholds!$D$3,"Low",Q144&lt;Thresholds!$E$3,"medium",Q144&gt;=Thresholds!$E$3,"High")</f>
        <v>High</v>
      </c>
      <c r="V144" t="str" cm="1">
        <f t="array" ref="V144">_xlfn.IFS(R144&lt;Thresholds!$D$4,"Low",R144&lt;Thresholds!$E$4,"medium",R144&gt;=Thresholds!$E$4,"High")</f>
        <v>High</v>
      </c>
      <c r="W144" t="str">
        <f t="shared" si="29"/>
        <v>High</v>
      </c>
      <c r="X144" t="str">
        <f t="shared" si="30"/>
        <v>High</v>
      </c>
      <c r="Y144" t="str">
        <f t="shared" si="23"/>
        <v>High</v>
      </c>
      <c r="Z144">
        <f t="shared" si="24"/>
        <v>0</v>
      </c>
    </row>
    <row r="145" spans="1:26" x14ac:dyDescent="0.35">
      <c r="A145" t="s">
        <v>907</v>
      </c>
      <c r="B145" t="s">
        <v>909</v>
      </c>
      <c r="C145" t="s">
        <v>910</v>
      </c>
      <c r="D145">
        <f>IF(Data!D145="Null",((WeightsAndValues!$P$17-WeightsAndValues!$H$17)/(WeightsAndValues!$K$17-WeightsAndValues!$H$17))*WeightsAndValues!$E$17,((Data!D145-WeightsAndValues!$H$17)/(WeightsAndValues!$K$17-WeightsAndValues!$H$17))*WeightsAndValues!$E$17)</f>
        <v>0.1140588036498817</v>
      </c>
      <c r="E145">
        <f>IF(Data!E145="Null",((WeightsAndValues!$K$13-WeightsAndValues!$P$13)/(WeightsAndValues!$K$13-WeightsAndValues!$H$13))*WeightsAndValues!$E$13,((WeightsAndValues!$K$13-Data!E145))/(WeightsAndValues!$K$13-WeightsAndValues!$H$13)*WeightsAndValues!$E$13)</f>
        <v>0.10715854194115064</v>
      </c>
      <c r="F145">
        <f>IF(Data!F145=TRUE,WeightsAndValues!$I$3,WeightsAndValues!$H$3*WeightsAndValues!$E$3)</f>
        <v>0.18181818181818182</v>
      </c>
      <c r="G145">
        <f>IF(Data!G145="Null",((WeightsAndValues!$P$16-WeightsAndValues!$H$16)/(WeightsAndValues!$K$16-WeightsAndValues!$H$16))*WeightsAndValues!$E$16,((Data!G145-WeightsAndValues!$H$16)/(WeightsAndValues!$K$16-WeightsAndValues!$H$16))*WeightsAndValues!$E$16)</f>
        <v>0</v>
      </c>
      <c r="H145" t="b">
        <f>Data!H145</f>
        <v>0</v>
      </c>
      <c r="I145">
        <f>IF(Data!I145=TRUE,WeightsAndValues!$I$4,WeightsAndValues!$H$4*WeightsAndValues!$E$4)</f>
        <v>0.18181818181818182</v>
      </c>
      <c r="J145" t="b">
        <f>Data!J145</f>
        <v>0</v>
      </c>
      <c r="K145">
        <f>IF(Data!K145="Null",((WeightsAndValues!$P$11-WeightsAndValues!$H$11)/(WeightsAndValues!$K$11-WeightsAndValues!$H$11))*WeightsAndValues!$E$11,((Data!K145-WeightsAndValues!$H$11)/(WeightsAndValues!$K$11-WeightsAndValues!$H$11))*WeightsAndValues!$E$11)</f>
        <v>0.1165252525252525</v>
      </c>
      <c r="L145">
        <f>IF(Data!L145="Null",((WeightsAndValues!$K$12-WeightsAndValues!$P$12)/(WeightsAndValues!$K$12-WeightsAndValues!$H$12))*WeightsAndValues!$E$12,((WeightsAndValues!$K$12-Data!L145))/(WeightsAndValues!$K$12-WeightsAndValues!$H$12)*WeightsAndValues!$E$12)</f>
        <v>0.13808975834292292</v>
      </c>
      <c r="M145">
        <f>IF(Data!M145="Null",((WeightsAndValues!$K$14-WeightsAndValues!$P$14)/(WeightsAndValues!$K$14-WeightsAndValues!$H$14))*WeightsAndValues!$E$14,((WeightsAndValues!$K$14-Data!M145))/(WeightsAndValues!$K$14-WeightsAndValues!$H$14)*WeightsAndValues!$E$14)</f>
        <v>9.3625914315569492E-2</v>
      </c>
      <c r="N145">
        <f>IF(Data!N145="Null",((WeightsAndValues!$P$15-WeightsAndValues!$H$15)/(WeightsAndValues!$K$15-WeightsAndValues!$H$15))*WeightsAndValues!$E$15,((Data!N145-WeightsAndValues!$H$15)/(WeightsAndValues!$K$15-WeightsAndValues!$H$15))*WeightsAndValues!$E$15)</f>
        <v>0.12621624585844632</v>
      </c>
      <c r="O145">
        <f>IF(Data!F145=TRUE,WeightsAndValues!$I$5,WeightsAndValues!$H$5*WeightsAndValues!$E$5)</f>
        <v>0.21739130434782614</v>
      </c>
      <c r="P145">
        <f>IF(Data!I145=TRUE,WeightsAndValues!$I$6,WeightsAndValues!$H$6*WeightsAndValues!$E$6)</f>
        <v>0.21739130434782614</v>
      </c>
      <c r="Q145">
        <f t="shared" si="25"/>
        <v>0.82593609246999034</v>
      </c>
      <c r="R145">
        <f t="shared" si="26"/>
        <v>0.6681573964952493</v>
      </c>
      <c r="S145">
        <f t="shared" si="27"/>
        <v>1.4940934889652397</v>
      </c>
      <c r="T145">
        <f t="shared" si="28"/>
        <v>0</v>
      </c>
      <c r="U145" t="str" cm="1">
        <f t="array" ref="U145">_xlfn.IFS(Q145&lt;Thresholds!$D$3,"Low",Q145&lt;Thresholds!$E$3,"medium",Q145&gt;=Thresholds!$E$3,"High")</f>
        <v>High</v>
      </c>
      <c r="V145" t="str" cm="1">
        <f t="array" ref="V145">_xlfn.IFS(R145&lt;Thresholds!$D$4,"Low",R145&lt;Thresholds!$E$4,"medium",R145&gt;=Thresholds!$E$4,"High")</f>
        <v>High</v>
      </c>
      <c r="W145" t="str">
        <f t="shared" si="29"/>
        <v>High</v>
      </c>
      <c r="X145" t="str">
        <f t="shared" si="30"/>
        <v>High</v>
      </c>
      <c r="Y145" t="str">
        <f t="shared" si="23"/>
        <v>High</v>
      </c>
      <c r="Z145">
        <f t="shared" si="24"/>
        <v>0</v>
      </c>
    </row>
    <row r="146" spans="1:26" x14ac:dyDescent="0.35">
      <c r="A146" t="s">
        <v>913</v>
      </c>
      <c r="B146" t="s">
        <v>915</v>
      </c>
      <c r="C146" t="s">
        <v>916</v>
      </c>
      <c r="D146">
        <f>IF(Data!D146="Null",((WeightsAndValues!$P$17-WeightsAndValues!$H$17)/(WeightsAndValues!$K$17-WeightsAndValues!$H$17))*WeightsAndValues!$E$17,((Data!D146-WeightsAndValues!$H$17)/(WeightsAndValues!$K$17-WeightsAndValues!$H$17))*WeightsAndValues!$E$17)</f>
        <v>5.6877323420074351E-2</v>
      </c>
      <c r="E146">
        <f>IF(Data!E146="Null",((WeightsAndValues!$K$13-WeightsAndValues!$P$13)/(WeightsAndValues!$K$13-WeightsAndValues!$H$13))*WeightsAndValues!$E$13,((WeightsAndValues!$K$13-Data!E146))/(WeightsAndValues!$K$13-WeightsAndValues!$H$13)*WeightsAndValues!$E$13)</f>
        <v>2.6350461133069839E-2</v>
      </c>
      <c r="F146">
        <f>IF(Data!F146=TRUE,WeightsAndValues!$I$3,WeightsAndValues!$H$3*WeightsAndValues!$E$3)</f>
        <v>0.18181818181818182</v>
      </c>
      <c r="G146">
        <f>IF(Data!G146="Null",((WeightsAndValues!$P$16-WeightsAndValues!$H$16)/(WeightsAndValues!$K$16-WeightsAndValues!$H$16))*WeightsAndValues!$E$16,((Data!G146-WeightsAndValues!$H$16)/(WeightsAndValues!$K$16-WeightsAndValues!$H$16))*WeightsAndValues!$E$16)</f>
        <v>0</v>
      </c>
      <c r="H146" t="b">
        <f>Data!H146</f>
        <v>0</v>
      </c>
      <c r="I146">
        <f>IF(Data!I146=TRUE,WeightsAndValues!$I$4,WeightsAndValues!$H$4*WeightsAndValues!$E$4)</f>
        <v>0.18181818181818182</v>
      </c>
      <c r="J146" t="b">
        <f>Data!J146</f>
        <v>0</v>
      </c>
      <c r="K146">
        <f>IF(Data!K146="Null",((WeightsAndValues!$P$11-WeightsAndValues!$H$11)/(WeightsAndValues!$K$11-WeightsAndValues!$H$11))*WeightsAndValues!$E$11,((Data!K146-WeightsAndValues!$H$11)/(WeightsAndValues!$K$11-WeightsAndValues!$H$11))*WeightsAndValues!$E$11)</f>
        <v>0.11070707070707073</v>
      </c>
      <c r="L146">
        <f>IF(Data!L146="Null",((WeightsAndValues!$K$12-WeightsAndValues!$P$12)/(WeightsAndValues!$K$12-WeightsAndValues!$H$12))*WeightsAndValues!$E$12,((WeightsAndValues!$K$12-Data!L146))/(WeightsAndValues!$K$12-WeightsAndValues!$H$12)*WeightsAndValues!$E$12)</f>
        <v>8.9758342922899886E-2</v>
      </c>
      <c r="M146">
        <f>IF(Data!M146="Null",((WeightsAndValues!$K$14-WeightsAndValues!$P$14)/(WeightsAndValues!$K$14-WeightsAndValues!$H$14))*WeightsAndValues!$E$14,((WeightsAndValues!$K$14-Data!M146))/(WeightsAndValues!$K$14-WeightsAndValues!$H$14)*WeightsAndValues!$E$14)</f>
        <v>9.3625914315569492E-2</v>
      </c>
      <c r="N146">
        <f>IF(Data!N146="Null",((WeightsAndValues!$P$15-WeightsAndValues!$H$15)/(WeightsAndValues!$K$15-WeightsAndValues!$H$15))*WeightsAndValues!$E$15,((Data!N146-WeightsAndValues!$H$15)/(WeightsAndValues!$K$15-WeightsAndValues!$H$15))*WeightsAndValues!$E$15)</f>
        <v>9.9554905990517362E-2</v>
      </c>
      <c r="O146">
        <f>IF(Data!F146=TRUE,WeightsAndValues!$I$5,WeightsAndValues!$H$5*WeightsAndValues!$E$5)</f>
        <v>0.21739130434782614</v>
      </c>
      <c r="P146">
        <f>IF(Data!I146=TRUE,WeightsAndValues!$I$6,WeightsAndValues!$H$6*WeightsAndValues!$E$6)</f>
        <v>0.21739130434782614</v>
      </c>
      <c r="Q146">
        <f t="shared" si="25"/>
        <v>0.71460501500197804</v>
      </c>
      <c r="R146">
        <f t="shared" si="26"/>
        <v>0.56068797581923946</v>
      </c>
      <c r="S146">
        <f t="shared" si="27"/>
        <v>1.2752929908212174</v>
      </c>
      <c r="T146">
        <f t="shared" si="28"/>
        <v>0</v>
      </c>
      <c r="U146" t="str" cm="1">
        <f t="array" ref="U146">_xlfn.IFS(Q146&lt;Thresholds!$D$3,"Low",Q146&lt;Thresholds!$E$3,"medium",Q146&gt;=Thresholds!$E$3,"High")</f>
        <v>High</v>
      </c>
      <c r="V146" t="str" cm="1">
        <f t="array" ref="V146">_xlfn.IFS(R146&lt;Thresholds!$D$4,"Low",R146&lt;Thresholds!$E$4,"medium",R146&gt;=Thresholds!$E$4,"High")</f>
        <v>High</v>
      </c>
      <c r="W146" t="str">
        <f t="shared" si="29"/>
        <v>High</v>
      </c>
      <c r="X146" t="str">
        <f t="shared" si="30"/>
        <v>High</v>
      </c>
      <c r="Y146" t="str">
        <f t="shared" si="23"/>
        <v>High</v>
      </c>
      <c r="Z146">
        <f t="shared" si="24"/>
        <v>0</v>
      </c>
    </row>
    <row r="147" spans="1:26" x14ac:dyDescent="0.35">
      <c r="A147" t="s">
        <v>919</v>
      </c>
      <c r="B147" t="s">
        <v>921</v>
      </c>
      <c r="C147" t="s">
        <v>922</v>
      </c>
      <c r="D147">
        <f>IF(Data!D147="Null",((WeightsAndValues!$P$17-WeightsAndValues!$H$17)/(WeightsAndValues!$K$17-WeightsAndValues!$H$17))*WeightsAndValues!$E$17,((Data!D147-WeightsAndValues!$H$17)/(WeightsAndValues!$K$17-WeightsAndValues!$H$17))*WeightsAndValues!$E$17)</f>
        <v>9.8090571138898297E-2</v>
      </c>
      <c r="E147">
        <f>IF(Data!E147="Null",((WeightsAndValues!$K$13-WeightsAndValues!$P$13)/(WeightsAndValues!$K$13-WeightsAndValues!$H$13))*WeightsAndValues!$E$13,((WeightsAndValues!$K$13-Data!E147))/(WeightsAndValues!$K$13-WeightsAndValues!$H$13)*WeightsAndValues!$E$13)</f>
        <v>0.1264822134387352</v>
      </c>
      <c r="F147">
        <f>IF(Data!F147=TRUE,WeightsAndValues!$I$3,WeightsAndValues!$H$3*WeightsAndValues!$E$3)</f>
        <v>0.18181818181818182</v>
      </c>
      <c r="G147">
        <f>IF(Data!G147="Null",((WeightsAndValues!$P$16-WeightsAndValues!$H$16)/(WeightsAndValues!$K$16-WeightsAndValues!$H$16))*WeightsAndValues!$E$16,((Data!G147-WeightsAndValues!$H$16)/(WeightsAndValues!$K$16-WeightsAndValues!$H$16))*WeightsAndValues!$E$16)</f>
        <v>6.0574586700349528E-2</v>
      </c>
      <c r="H147" t="b">
        <f>Data!H147</f>
        <v>0</v>
      </c>
      <c r="I147">
        <f>IF(Data!I147=TRUE,WeightsAndValues!$I$4,WeightsAndValues!$H$4*WeightsAndValues!$E$4)</f>
        <v>0.18181818181818182</v>
      </c>
      <c r="J147" t="b">
        <f>Data!J147</f>
        <v>0</v>
      </c>
      <c r="K147">
        <f>IF(Data!K147="Null",((WeightsAndValues!$P$11-WeightsAndValues!$H$11)/(WeightsAndValues!$K$11-WeightsAndValues!$H$11))*WeightsAndValues!$E$11,((Data!K147-WeightsAndValues!$H$11)/(WeightsAndValues!$K$11-WeightsAndValues!$H$11))*WeightsAndValues!$E$11)</f>
        <v>0.1165252525252525</v>
      </c>
      <c r="L147">
        <f>IF(Data!L147="Null",((WeightsAndValues!$K$12-WeightsAndValues!$P$12)/(WeightsAndValues!$K$12-WeightsAndValues!$H$12))*WeightsAndValues!$E$12,((WeightsAndValues!$K$12-Data!L147))/(WeightsAndValues!$K$12-WeightsAndValues!$H$12)*WeightsAndValues!$E$12)</f>
        <v>0.14269275028768699</v>
      </c>
      <c r="M147">
        <f>IF(Data!M147="Null",((WeightsAndValues!$K$14-WeightsAndValues!$P$14)/(WeightsAndValues!$K$14-WeightsAndValues!$H$14))*WeightsAndValues!$E$14,((WeightsAndValues!$K$14-Data!M147))/(WeightsAndValues!$K$14-WeightsAndValues!$H$14)*WeightsAndValues!$E$14)</f>
        <v>9.3625914315569492E-2</v>
      </c>
      <c r="N147">
        <f>IF(Data!N147="Null",((WeightsAndValues!$P$15-WeightsAndValues!$H$15)/(WeightsAndValues!$K$15-WeightsAndValues!$H$15))*WeightsAndValues!$E$15,((Data!N147-WeightsAndValues!$H$15)/(WeightsAndValues!$K$15-WeightsAndValues!$H$15))*WeightsAndValues!$E$15)</f>
        <v>0.12782615467771838</v>
      </c>
      <c r="O147">
        <f>IF(Data!F147=TRUE,WeightsAndValues!$I$5,WeightsAndValues!$H$5*WeightsAndValues!$E$5)</f>
        <v>0.21739130434782614</v>
      </c>
      <c r="P147">
        <f>IF(Data!I147=TRUE,WeightsAndValues!$I$6,WeightsAndValues!$H$6*WeightsAndValues!$E$6)</f>
        <v>0.21739130434782614</v>
      </c>
      <c r="Q147">
        <f t="shared" si="25"/>
        <v>0.81457085190377088</v>
      </c>
      <c r="R147">
        <f t="shared" si="26"/>
        <v>0.74966556351245539</v>
      </c>
      <c r="S147">
        <f t="shared" si="27"/>
        <v>1.5642364154162263</v>
      </c>
      <c r="T147">
        <f t="shared" si="28"/>
        <v>0</v>
      </c>
      <c r="U147" t="str" cm="1">
        <f t="array" ref="U147">_xlfn.IFS(Q147&lt;Thresholds!$D$3,"Low",Q147&lt;Thresholds!$E$3,"medium",Q147&gt;=Thresholds!$E$3,"High")</f>
        <v>High</v>
      </c>
      <c r="V147" t="str" cm="1">
        <f t="array" ref="V147">_xlfn.IFS(R147&lt;Thresholds!$D$4,"Low",R147&lt;Thresholds!$E$4,"medium",R147&gt;=Thresholds!$E$4,"High")</f>
        <v>High</v>
      </c>
      <c r="W147" t="str">
        <f t="shared" si="29"/>
        <v>High</v>
      </c>
      <c r="X147" t="str">
        <f t="shared" si="30"/>
        <v>High</v>
      </c>
      <c r="Y147" t="str">
        <f t="shared" si="23"/>
        <v>High</v>
      </c>
      <c r="Z147">
        <f t="shared" si="24"/>
        <v>0</v>
      </c>
    </row>
    <row r="148" spans="1:26" x14ac:dyDescent="0.35">
      <c r="A148" t="s">
        <v>925</v>
      </c>
      <c r="B148" t="s">
        <v>927</v>
      </c>
      <c r="C148" t="s">
        <v>928</v>
      </c>
      <c r="D148">
        <f>IF(Data!D148="Null",((WeightsAndValues!$P$17-WeightsAndValues!$H$17)/(WeightsAndValues!$K$17-WeightsAndValues!$H$17))*WeightsAndValues!$E$17,((Data!D148-WeightsAndValues!$H$17)/(WeightsAndValues!$K$17-WeightsAndValues!$H$17))*WeightsAndValues!$E$17)</f>
        <v>7.117269347752618E-2</v>
      </c>
      <c r="E148">
        <f>IF(Data!E148="Null",((WeightsAndValues!$K$13-WeightsAndValues!$P$13)/(WeightsAndValues!$K$13-WeightsAndValues!$H$13))*WeightsAndValues!$E$13,((WeightsAndValues!$K$13-Data!E148))/(WeightsAndValues!$K$13-WeightsAndValues!$H$13)*WeightsAndValues!$E$13)</f>
        <v>7.0267896354852893E-2</v>
      </c>
      <c r="F148">
        <f>IF(Data!F148=TRUE,WeightsAndValues!$I$3,WeightsAndValues!$H$3*WeightsAndValues!$E$3)</f>
        <v>0</v>
      </c>
      <c r="G148">
        <f>IF(Data!G148="Null",((WeightsAndValues!$P$16-WeightsAndValues!$H$16)/(WeightsAndValues!$K$16-WeightsAndValues!$H$16))*WeightsAndValues!$E$16,((Data!G148-WeightsAndValues!$H$16)/(WeightsAndValues!$K$16-WeightsAndValues!$H$16))*WeightsAndValues!$E$16)</f>
        <v>2.6378130500727945E-2</v>
      </c>
      <c r="H148" t="b">
        <f>Data!H148</f>
        <v>0</v>
      </c>
      <c r="I148">
        <f>IF(Data!I148=TRUE,WeightsAndValues!$I$4,WeightsAndValues!$H$4*WeightsAndValues!$E$4)</f>
        <v>0.18181818181818182</v>
      </c>
      <c r="J148" t="b">
        <f>Data!J148</f>
        <v>0</v>
      </c>
      <c r="K148">
        <f>IF(Data!K148="Null",((WeightsAndValues!$P$11-WeightsAndValues!$H$11)/(WeightsAndValues!$K$11-WeightsAndValues!$H$11))*WeightsAndValues!$E$11,((Data!K148-WeightsAndValues!$H$11)/(WeightsAndValues!$K$11-WeightsAndValues!$H$11))*WeightsAndValues!$E$11)</f>
        <v>5.5595959595959615E-2</v>
      </c>
      <c r="L148">
        <f>IF(Data!L148="Null",((WeightsAndValues!$K$12-WeightsAndValues!$P$12)/(WeightsAndValues!$K$12-WeightsAndValues!$H$12))*WeightsAndValues!$E$12,((WeightsAndValues!$K$12-Data!L148))/(WeightsAndValues!$K$12-WeightsAndValues!$H$12)*WeightsAndValues!$E$12)</f>
        <v>0.13578826237054087</v>
      </c>
      <c r="M148">
        <f>IF(Data!M148="Null",((WeightsAndValues!$K$14-WeightsAndValues!$P$14)/(WeightsAndValues!$K$14-WeightsAndValues!$H$14))*WeightsAndValues!$E$14,((WeightsAndValues!$K$14-Data!M148))/(WeightsAndValues!$K$14-WeightsAndValues!$H$14)*WeightsAndValues!$E$14)</f>
        <v>8.3594566353187121E-3</v>
      </c>
      <c r="N148">
        <f>IF(Data!N148="Null",((WeightsAndValues!$P$15-WeightsAndValues!$H$15)/(WeightsAndValues!$K$15-WeightsAndValues!$H$15))*WeightsAndValues!$E$15,((Data!N148-WeightsAndValues!$H$15)/(WeightsAndValues!$K$15-WeightsAndValues!$H$15))*WeightsAndValues!$E$15)</f>
        <v>0.14070389402073744</v>
      </c>
      <c r="O148">
        <f>IF(Data!F148=TRUE,WeightsAndValues!$I$5,WeightsAndValues!$H$5*WeightsAndValues!$E$5)</f>
        <v>0</v>
      </c>
      <c r="P148">
        <f>IF(Data!I148=TRUE,WeightsAndValues!$I$6,WeightsAndValues!$H$6*WeightsAndValues!$E$6)</f>
        <v>0.21739130434782614</v>
      </c>
      <c r="Q148">
        <f t="shared" si="25"/>
        <v>0.4527345538975272</v>
      </c>
      <c r="R148">
        <f t="shared" si="26"/>
        <v>0.4547412252241444</v>
      </c>
      <c r="S148">
        <f t="shared" si="27"/>
        <v>0.90747577912167166</v>
      </c>
      <c r="T148">
        <f t="shared" si="28"/>
        <v>0</v>
      </c>
      <c r="U148" t="str" cm="1">
        <f t="array" ref="U148">_xlfn.IFS(Q148&lt;Thresholds!$D$3,"Low",Q148&lt;Thresholds!$E$3,"medium",Q148&gt;=Thresholds!$E$3,"High")</f>
        <v>medium</v>
      </c>
      <c r="V148" t="str" cm="1">
        <f t="array" ref="V148">_xlfn.IFS(R148&lt;Thresholds!$D$4,"Low",R148&lt;Thresholds!$E$4,"medium",R148&gt;=Thresholds!$E$4,"High")</f>
        <v>medium</v>
      </c>
      <c r="W148" t="str">
        <f t="shared" si="29"/>
        <v>Medium</v>
      </c>
      <c r="X148" t="str">
        <f t="shared" si="30"/>
        <v>Medium</v>
      </c>
      <c r="Y148" t="str">
        <f t="shared" si="23"/>
        <v>Medium</v>
      </c>
      <c r="Z148">
        <f t="shared" si="24"/>
        <v>0</v>
      </c>
    </row>
    <row r="149" spans="1:26" x14ac:dyDescent="0.35">
      <c r="A149" t="s">
        <v>931</v>
      </c>
      <c r="B149" t="s">
        <v>934</v>
      </c>
      <c r="C149" t="s">
        <v>935</v>
      </c>
      <c r="D149">
        <f>IF(Data!D149="Null",((WeightsAndValues!$P$17-WeightsAndValues!$H$17)/(WeightsAndValues!$K$17-WeightsAndValues!$H$17))*WeightsAndValues!$E$17,((Data!D149-WeightsAndValues!$H$17)/(WeightsAndValues!$K$17-WeightsAndValues!$H$17))*WeightsAndValues!$E$17)</f>
        <v>9.8090571138898297E-2</v>
      </c>
      <c r="E149">
        <f>IF(Data!E149="Null",((WeightsAndValues!$K$13-WeightsAndValues!$P$13)/(WeightsAndValues!$K$13-WeightsAndValues!$H$13))*WeightsAndValues!$E$13,((WeightsAndValues!$K$13-Data!E149))/(WeightsAndValues!$K$13-WeightsAndValues!$H$13)*WeightsAndValues!$E$13)</f>
        <v>1.4053579270970571E-2</v>
      </c>
      <c r="F149">
        <f>IF(Data!F149=TRUE,WeightsAndValues!$I$3,WeightsAndValues!$H$3*WeightsAndValues!$E$3)</f>
        <v>0.18181818181818182</v>
      </c>
      <c r="G149">
        <f>IF(Data!G149="Null",((WeightsAndValues!$P$16-WeightsAndValues!$H$16)/(WeightsAndValues!$K$16-WeightsAndValues!$H$16))*WeightsAndValues!$E$16,((Data!G149-WeightsAndValues!$H$16)/(WeightsAndValues!$K$16-WeightsAndValues!$H$16))*WeightsAndValues!$E$16)</f>
        <v>6.0574586700349528E-2</v>
      </c>
      <c r="H149" t="b">
        <f>Data!H149</f>
        <v>0</v>
      </c>
      <c r="I149">
        <f>IF(Data!I149=TRUE,WeightsAndValues!$I$4,WeightsAndValues!$H$4*WeightsAndValues!$E$4)</f>
        <v>0.18181818181818182</v>
      </c>
      <c r="J149" t="b">
        <f>Data!J149</f>
        <v>0</v>
      </c>
      <c r="K149">
        <f>IF(Data!K149="Null",((WeightsAndValues!$P$11-WeightsAndValues!$H$11)/(WeightsAndValues!$K$11-WeightsAndValues!$H$11))*WeightsAndValues!$E$11,((Data!K149-WeightsAndValues!$H$11)/(WeightsAndValues!$K$11-WeightsAndValues!$H$11))*WeightsAndValues!$E$11)</f>
        <v>0.1165252525252525</v>
      </c>
      <c r="L149">
        <f>IF(Data!L149="Null",((WeightsAndValues!$K$12-WeightsAndValues!$P$12)/(WeightsAndValues!$K$12-WeightsAndValues!$H$12))*WeightsAndValues!$E$12,((WeightsAndValues!$K$12-Data!L149))/(WeightsAndValues!$K$12-WeightsAndValues!$H$12)*WeightsAndValues!$E$12)</f>
        <v>0.14269275028768699</v>
      </c>
      <c r="M149">
        <f>IF(Data!M149="Null",((WeightsAndValues!$K$14-WeightsAndValues!$P$14)/(WeightsAndValues!$K$14-WeightsAndValues!$H$14))*WeightsAndValues!$E$14,((WeightsAndValues!$K$14-Data!M149))/(WeightsAndValues!$K$14-WeightsAndValues!$H$14)*WeightsAndValues!$E$14)</f>
        <v>9.3625914315569492E-2</v>
      </c>
      <c r="N149">
        <f>IF(Data!N149="Null",((WeightsAndValues!$P$15-WeightsAndValues!$H$15)/(WeightsAndValues!$K$15-WeightsAndValues!$H$15))*WeightsAndValues!$E$15,((Data!N149-WeightsAndValues!$H$15)/(WeightsAndValues!$K$15-WeightsAndValues!$H$15))*WeightsAndValues!$E$15)</f>
        <v>0.12782615467771838</v>
      </c>
      <c r="O149">
        <f>IF(Data!F149=TRUE,WeightsAndValues!$I$5,WeightsAndValues!$H$5*WeightsAndValues!$E$5)</f>
        <v>0.21739130434782614</v>
      </c>
      <c r="P149">
        <f>IF(Data!I149=TRUE,WeightsAndValues!$I$6,WeightsAndValues!$H$6*WeightsAndValues!$E$6)</f>
        <v>0.21739130434782614</v>
      </c>
      <c r="Q149">
        <f t="shared" si="25"/>
        <v>0.81457085190377088</v>
      </c>
      <c r="R149">
        <f t="shared" si="26"/>
        <v>0.63723692934469078</v>
      </c>
      <c r="S149">
        <f t="shared" si="27"/>
        <v>1.4518077812484615</v>
      </c>
      <c r="T149">
        <f t="shared" si="28"/>
        <v>0</v>
      </c>
      <c r="U149" t="str" cm="1">
        <f t="array" ref="U149">_xlfn.IFS(Q149&lt;Thresholds!$D$3,"Low",Q149&lt;Thresholds!$E$3,"medium",Q149&gt;=Thresholds!$E$3,"High")</f>
        <v>High</v>
      </c>
      <c r="V149" t="str" cm="1">
        <f t="array" ref="V149">_xlfn.IFS(R149&lt;Thresholds!$D$4,"Low",R149&lt;Thresholds!$E$4,"medium",R149&gt;=Thresholds!$E$4,"High")</f>
        <v>High</v>
      </c>
      <c r="W149" t="str">
        <f t="shared" si="29"/>
        <v>High</v>
      </c>
      <c r="X149" t="str">
        <f t="shared" si="30"/>
        <v>High</v>
      </c>
      <c r="Y149" t="str">
        <f t="shared" si="23"/>
        <v>High</v>
      </c>
      <c r="Z149">
        <f t="shared" si="24"/>
        <v>0</v>
      </c>
    </row>
    <row r="150" spans="1:26" x14ac:dyDescent="0.35">
      <c r="A150" t="s">
        <v>938</v>
      </c>
      <c r="B150" t="s">
        <v>942</v>
      </c>
      <c r="C150" t="s">
        <v>943</v>
      </c>
      <c r="D150">
        <f>IF(Data!D150="Null",((WeightsAndValues!$P$17-WeightsAndValues!$H$17)/(WeightsAndValues!$K$17-WeightsAndValues!$H$17))*WeightsAndValues!$E$17,((Data!D150-WeightsAndValues!$H$17)/(WeightsAndValues!$K$17-WeightsAndValues!$H$17))*WeightsAndValues!$E$17)</f>
        <v>5.2314971274079074E-2</v>
      </c>
      <c r="E150">
        <f>IF(Data!E150="Null",((WeightsAndValues!$K$13-WeightsAndValues!$P$13)/(WeightsAndValues!$K$13-WeightsAndValues!$H$13))*WeightsAndValues!$E$13,((WeightsAndValues!$K$13-Data!E150))/(WeightsAndValues!$K$13-WeightsAndValues!$H$13)*WeightsAndValues!$E$13)</f>
        <v>6.8511198945981566E-2</v>
      </c>
      <c r="F150">
        <f>IF(Data!F150=TRUE,WeightsAndValues!$I$3,WeightsAndValues!$H$3*WeightsAndValues!$E$3)</f>
        <v>0.18181818181818182</v>
      </c>
      <c r="G150">
        <f>IF(Data!G150="Null",((WeightsAndValues!$P$16-WeightsAndValues!$H$16)/(WeightsAndValues!$K$16-WeightsAndValues!$H$16))*WeightsAndValues!$E$16,((Data!G150-WeightsAndValues!$H$16)/(WeightsAndValues!$K$16-WeightsAndValues!$H$16))*WeightsAndValues!$E$16)</f>
        <v>0</v>
      </c>
      <c r="H150" t="b">
        <f>Data!H150</f>
        <v>0</v>
      </c>
      <c r="I150">
        <f>IF(Data!I150=TRUE,WeightsAndValues!$I$4,WeightsAndValues!$H$4*WeightsAndValues!$E$4)</f>
        <v>0.18181818181818182</v>
      </c>
      <c r="J150" t="b">
        <f>Data!J150</f>
        <v>0</v>
      </c>
      <c r="K150">
        <f>IF(Data!K150="Null",((WeightsAndValues!$P$11-WeightsAndValues!$H$11)/(WeightsAndValues!$K$11-WeightsAndValues!$H$11))*WeightsAndValues!$E$11,((Data!K150-WeightsAndValues!$H$11)/(WeightsAndValues!$K$11-WeightsAndValues!$H$11))*WeightsAndValues!$E$11)</f>
        <v>0.1165252525252525</v>
      </c>
      <c r="L150">
        <f>IF(Data!L150="Null",((WeightsAndValues!$K$12-WeightsAndValues!$P$12)/(WeightsAndValues!$K$12-WeightsAndValues!$H$12))*WeightsAndValues!$E$12,((WeightsAndValues!$K$12-Data!L150))/(WeightsAndValues!$K$12-WeightsAndValues!$H$12)*WeightsAndValues!$E$12)</f>
        <v>0.11047180667433833</v>
      </c>
      <c r="M150">
        <f>IF(Data!M150="Null",((WeightsAndValues!$K$14-WeightsAndValues!$P$14)/(WeightsAndValues!$K$14-WeightsAndValues!$H$14))*WeightsAndValues!$E$14,((WeightsAndValues!$K$14-Data!M150))/(WeightsAndValues!$K$14-WeightsAndValues!$H$14)*WeightsAndValues!$E$14)</f>
        <v>3.6781609195402291E-2</v>
      </c>
      <c r="N150">
        <f>IF(Data!N150="Null",((WeightsAndValues!$P$15-WeightsAndValues!$H$15)/(WeightsAndValues!$K$15-WeightsAndValues!$H$15))*WeightsAndValues!$E$15,((Data!N150-WeightsAndValues!$H$15)/(WeightsAndValues!$K$15-WeightsAndValues!$H$15))*WeightsAndValues!$E$15)</f>
        <v>0.11230901455146856</v>
      </c>
      <c r="O150">
        <f>IF(Data!F150=TRUE,WeightsAndValues!$I$5,WeightsAndValues!$H$5*WeightsAndValues!$E$5)</f>
        <v>0.21739130434782614</v>
      </c>
      <c r="P150">
        <f>IF(Data!I150=TRUE,WeightsAndValues!$I$6,WeightsAndValues!$H$6*WeightsAndValues!$E$6)</f>
        <v>0.21739130434782614</v>
      </c>
      <c r="Q150">
        <f t="shared" si="25"/>
        <v>0.67973000330543587</v>
      </c>
      <c r="R150">
        <f t="shared" si="26"/>
        <v>0.61560282219310247</v>
      </c>
      <c r="S150">
        <f t="shared" si="27"/>
        <v>1.2953328254985383</v>
      </c>
      <c r="T150">
        <f t="shared" si="28"/>
        <v>0</v>
      </c>
      <c r="U150" t="str" cm="1">
        <f t="array" ref="U150">_xlfn.IFS(Q150&lt;Thresholds!$D$3,"Low",Q150&lt;Thresholds!$E$3,"medium",Q150&gt;=Thresholds!$E$3,"High")</f>
        <v>High</v>
      </c>
      <c r="V150" t="str" cm="1">
        <f t="array" ref="V150">_xlfn.IFS(R150&lt;Thresholds!$D$4,"Low",R150&lt;Thresholds!$E$4,"medium",R150&gt;=Thresholds!$E$4,"High")</f>
        <v>High</v>
      </c>
      <c r="W150" t="str">
        <f t="shared" si="29"/>
        <v>High</v>
      </c>
      <c r="X150" t="str">
        <f t="shared" si="30"/>
        <v>High</v>
      </c>
      <c r="Y150" t="str">
        <f t="shared" si="23"/>
        <v>High</v>
      </c>
      <c r="Z150">
        <f t="shared" si="24"/>
        <v>0</v>
      </c>
    </row>
    <row r="151" spans="1:26" x14ac:dyDescent="0.35">
      <c r="A151" t="s">
        <v>946</v>
      </c>
      <c r="B151" t="s">
        <v>948</v>
      </c>
      <c r="C151" t="s">
        <v>949</v>
      </c>
      <c r="D151">
        <f>IF(Data!D151="Null",((WeightsAndValues!$P$17-WeightsAndValues!$H$17)/(WeightsAndValues!$K$17-WeightsAndValues!$H$17))*WeightsAndValues!$E$17,((Data!D151-WeightsAndValues!$H$17)/(WeightsAndValues!$K$17-WeightsAndValues!$H$17))*WeightsAndValues!$E$17)</f>
        <v>9.8090571138898297E-2</v>
      </c>
      <c r="E151">
        <f>IF(Data!E151="Null",((WeightsAndValues!$K$13-WeightsAndValues!$P$13)/(WeightsAndValues!$K$13-WeightsAndValues!$H$13))*WeightsAndValues!$E$13,((WeightsAndValues!$K$13-Data!E151))/(WeightsAndValues!$K$13-WeightsAndValues!$H$13)*WeightsAndValues!$E$13)</f>
        <v>3.1620553359683806E-2</v>
      </c>
      <c r="F151">
        <f>IF(Data!F151=TRUE,WeightsAndValues!$I$3,WeightsAndValues!$H$3*WeightsAndValues!$E$3)</f>
        <v>0.18181818181818182</v>
      </c>
      <c r="G151">
        <f>IF(Data!G151="Null",((WeightsAndValues!$P$16-WeightsAndValues!$H$16)/(WeightsAndValues!$K$16-WeightsAndValues!$H$16))*WeightsAndValues!$E$16,((Data!G151-WeightsAndValues!$H$16)/(WeightsAndValues!$K$16-WeightsAndValues!$H$16))*WeightsAndValues!$E$16)</f>
        <v>6.0574586700349528E-2</v>
      </c>
      <c r="H151" t="b">
        <f>Data!H151</f>
        <v>0</v>
      </c>
      <c r="I151">
        <f>IF(Data!I151=TRUE,WeightsAndValues!$I$4,WeightsAndValues!$H$4*WeightsAndValues!$E$4)</f>
        <v>0.18181818181818182</v>
      </c>
      <c r="J151" t="b">
        <f>Data!J151</f>
        <v>0</v>
      </c>
      <c r="K151">
        <f>IF(Data!K151="Null",((WeightsAndValues!$P$11-WeightsAndValues!$H$11)/(WeightsAndValues!$K$11-WeightsAndValues!$H$11))*WeightsAndValues!$E$11,((Data!K151-WeightsAndValues!$H$11)/(WeightsAndValues!$K$11-WeightsAndValues!$H$11))*WeightsAndValues!$E$11)</f>
        <v>0.12177777777777775</v>
      </c>
      <c r="L151">
        <f>IF(Data!L151="Null",((WeightsAndValues!$K$12-WeightsAndValues!$P$12)/(WeightsAndValues!$K$12-WeightsAndValues!$H$12))*WeightsAndValues!$E$12,((WeightsAndValues!$K$12-Data!L151))/(WeightsAndValues!$K$12-WeightsAndValues!$H$12)*WeightsAndValues!$E$12)</f>
        <v>0.14269275028768699</v>
      </c>
      <c r="M151">
        <f>IF(Data!M151="Null",((WeightsAndValues!$K$14-WeightsAndValues!$P$14)/(WeightsAndValues!$K$14-WeightsAndValues!$H$14))*WeightsAndValues!$E$14,((WeightsAndValues!$K$14-Data!M151))/(WeightsAndValues!$K$14-WeightsAndValues!$H$14)*WeightsAndValues!$E$14)</f>
        <v>9.3625914315569492E-2</v>
      </c>
      <c r="N151">
        <f>IF(Data!N151="Null",((WeightsAndValues!$P$15-WeightsAndValues!$H$15)/(WeightsAndValues!$K$15-WeightsAndValues!$H$15))*WeightsAndValues!$E$15,((Data!N151-WeightsAndValues!$H$15)/(WeightsAndValues!$K$15-WeightsAndValues!$H$15))*WeightsAndValues!$E$15)</f>
        <v>0.12782615467771838</v>
      </c>
      <c r="O151">
        <f>IF(Data!F151=TRUE,WeightsAndValues!$I$5,WeightsAndValues!$H$5*WeightsAndValues!$E$5)</f>
        <v>0.21739130434782614</v>
      </c>
      <c r="P151">
        <f>IF(Data!I151=TRUE,WeightsAndValues!$I$6,WeightsAndValues!$H$6*WeightsAndValues!$E$6)</f>
        <v>0.21739130434782614</v>
      </c>
      <c r="Q151">
        <f t="shared" si="25"/>
        <v>0.81982337715629616</v>
      </c>
      <c r="R151">
        <f t="shared" si="26"/>
        <v>0.654803903433404</v>
      </c>
      <c r="S151">
        <f t="shared" si="27"/>
        <v>1.4746272805897003</v>
      </c>
      <c r="T151">
        <f t="shared" si="28"/>
        <v>0</v>
      </c>
      <c r="U151" t="str" cm="1">
        <f t="array" ref="U151">_xlfn.IFS(Q151&lt;Thresholds!$D$3,"Low",Q151&lt;Thresholds!$E$3,"medium",Q151&gt;=Thresholds!$E$3,"High")</f>
        <v>High</v>
      </c>
      <c r="V151" t="str" cm="1">
        <f t="array" ref="V151">_xlfn.IFS(R151&lt;Thresholds!$D$4,"Low",R151&lt;Thresholds!$E$4,"medium",R151&gt;=Thresholds!$E$4,"High")</f>
        <v>High</v>
      </c>
      <c r="W151" t="str">
        <f t="shared" si="29"/>
        <v>High</v>
      </c>
      <c r="X151" t="str">
        <f t="shared" si="30"/>
        <v>High</v>
      </c>
      <c r="Y151" t="str">
        <f t="shared" si="23"/>
        <v>High</v>
      </c>
      <c r="Z151">
        <f t="shared" si="24"/>
        <v>0</v>
      </c>
    </row>
    <row r="152" spans="1:26" x14ac:dyDescent="0.35">
      <c r="A152" t="s">
        <v>952</v>
      </c>
      <c r="B152" t="s">
        <v>953</v>
      </c>
      <c r="C152" t="s">
        <v>954</v>
      </c>
      <c r="D152">
        <f>IF(Data!D152="Null",((WeightsAndValues!$P$17-WeightsAndValues!$H$17)/(WeightsAndValues!$K$17-WeightsAndValues!$H$17))*WeightsAndValues!$E$17,((Data!D152-WeightsAndValues!$H$17)/(WeightsAndValues!$K$17-WeightsAndValues!$H$17))*WeightsAndValues!$E$17)</f>
        <v>6.4785400473132818E-2</v>
      </c>
      <c r="E152">
        <f>IF(Data!E152="Null",((WeightsAndValues!$K$13-WeightsAndValues!$P$13)/(WeightsAndValues!$K$13-WeightsAndValues!$H$13))*WeightsAndValues!$E$13,((WeightsAndValues!$K$13-Data!E152))/(WeightsAndValues!$K$13-WeightsAndValues!$H$13)*WeightsAndValues!$E$13)</f>
        <v>2.8107158541941162E-2</v>
      </c>
      <c r="F152">
        <f>IF(Data!F152=TRUE,WeightsAndValues!$I$3,WeightsAndValues!$H$3*WeightsAndValues!$E$3)</f>
        <v>0.18181818181818182</v>
      </c>
      <c r="G152">
        <f>IF(Data!G152="Null",((WeightsAndValues!$P$16-WeightsAndValues!$H$16)/(WeightsAndValues!$K$16-WeightsAndValues!$H$16))*WeightsAndValues!$E$16,((Data!G152-WeightsAndValues!$H$16)/(WeightsAndValues!$K$16-WeightsAndValues!$H$16))*WeightsAndValues!$E$16)</f>
        <v>0</v>
      </c>
      <c r="H152" t="b">
        <f>Data!H152</f>
        <v>0</v>
      </c>
      <c r="I152">
        <f>IF(Data!I152=TRUE,WeightsAndValues!$I$4,WeightsAndValues!$H$4*WeightsAndValues!$E$4)</f>
        <v>0.18181818181818182</v>
      </c>
      <c r="J152" t="b">
        <f>Data!J152</f>
        <v>0</v>
      </c>
      <c r="K152">
        <f>IF(Data!K152="Null",((WeightsAndValues!$P$11-WeightsAndValues!$H$11)/(WeightsAndValues!$K$11-WeightsAndValues!$H$11))*WeightsAndValues!$E$11,((Data!K152-WeightsAndValues!$H$11)/(WeightsAndValues!$K$11-WeightsAndValues!$H$11))*WeightsAndValues!$E$11)</f>
        <v>0.1165252525252525</v>
      </c>
      <c r="L152">
        <f>IF(Data!L152="Null",((WeightsAndValues!$K$12-WeightsAndValues!$P$12)/(WeightsAndValues!$K$12-WeightsAndValues!$H$12))*WeightsAndValues!$E$12,((WeightsAndValues!$K$12-Data!L152))/(WeightsAndValues!$K$12-WeightsAndValues!$H$12)*WeightsAndValues!$E$12)</f>
        <v>0.13118527042577677</v>
      </c>
      <c r="M152">
        <f>IF(Data!M152="Null",((WeightsAndValues!$K$14-WeightsAndValues!$P$14)/(WeightsAndValues!$K$14-WeightsAndValues!$H$14))*WeightsAndValues!$E$14,((WeightsAndValues!$K$14-Data!M152))/(WeightsAndValues!$K$14-WeightsAndValues!$H$14)*WeightsAndValues!$E$14)</f>
        <v>4.5141065830721E-2</v>
      </c>
      <c r="N152">
        <f>IF(Data!N152="Null",((WeightsAndValues!$P$15-WeightsAndValues!$H$15)/(WeightsAndValues!$K$15-WeightsAndValues!$H$15))*WeightsAndValues!$E$15,((Data!N152-WeightsAndValues!$H$15)/(WeightsAndValues!$K$15-WeightsAndValues!$H$15))*WeightsAndValues!$E$15)</f>
        <v>0.10810822516463624</v>
      </c>
      <c r="O152">
        <f>IF(Data!F152=TRUE,WeightsAndValues!$I$5,WeightsAndValues!$H$5*WeightsAndValues!$E$5)</f>
        <v>0.21739130434782614</v>
      </c>
      <c r="P152">
        <f>IF(Data!I152=TRUE,WeightsAndValues!$I$6,WeightsAndValues!$H$6*WeightsAndValues!$E$6)</f>
        <v>0.21739130434782614</v>
      </c>
      <c r="Q152">
        <f t="shared" si="25"/>
        <v>0.72127335289124672</v>
      </c>
      <c r="R152">
        <f t="shared" si="26"/>
        <v>0.5709979924022297</v>
      </c>
      <c r="S152">
        <f t="shared" si="27"/>
        <v>1.2922713452934764</v>
      </c>
      <c r="T152">
        <f t="shared" si="28"/>
        <v>0</v>
      </c>
      <c r="U152" t="str" cm="1">
        <f t="array" ref="U152">_xlfn.IFS(Q152&lt;Thresholds!$D$3,"Low",Q152&lt;Thresholds!$E$3,"medium",Q152&gt;=Thresholds!$E$3,"High")</f>
        <v>High</v>
      </c>
      <c r="V152" t="str" cm="1">
        <f t="array" ref="V152">_xlfn.IFS(R152&lt;Thresholds!$D$4,"Low",R152&lt;Thresholds!$E$4,"medium",R152&gt;=Thresholds!$E$4,"High")</f>
        <v>High</v>
      </c>
      <c r="W152" t="str">
        <f t="shared" si="29"/>
        <v>High</v>
      </c>
      <c r="X152" t="str">
        <f t="shared" si="30"/>
        <v>High</v>
      </c>
      <c r="Y152" t="str">
        <f t="shared" si="23"/>
        <v>High</v>
      </c>
      <c r="Z152">
        <f t="shared" si="24"/>
        <v>0</v>
      </c>
    </row>
    <row r="153" spans="1:26" x14ac:dyDescent="0.35">
      <c r="A153" t="s">
        <v>957</v>
      </c>
      <c r="B153" t="s">
        <v>958</v>
      </c>
      <c r="C153" t="s">
        <v>959</v>
      </c>
      <c r="D153">
        <f>IF(Data!D153="Null",((WeightsAndValues!$P$17-WeightsAndValues!$H$17)/(WeightsAndValues!$K$17-WeightsAndValues!$H$17))*WeightsAndValues!$E$17,((Data!D153-WeightsAndValues!$H$17)/(WeightsAndValues!$K$17-WeightsAndValues!$H$17))*WeightsAndValues!$E$17)</f>
        <v>9.8090571138898297E-2</v>
      </c>
      <c r="E153">
        <f>IF(Data!E153="Null",((WeightsAndValues!$K$13-WeightsAndValues!$P$13)/(WeightsAndValues!$K$13-WeightsAndValues!$H$13))*WeightsAndValues!$E$13,((WeightsAndValues!$K$13-Data!E153))/(WeightsAndValues!$K$13-WeightsAndValues!$H$13)*WeightsAndValues!$E$13)</f>
        <v>5.4457619675010997E-2</v>
      </c>
      <c r="F153">
        <f>IF(Data!F153=TRUE,WeightsAndValues!$I$3,WeightsAndValues!$H$3*WeightsAndValues!$E$3)</f>
        <v>0.18181818181818182</v>
      </c>
      <c r="G153">
        <f>IF(Data!G153="Null",((WeightsAndValues!$P$16-WeightsAndValues!$H$16)/(WeightsAndValues!$K$16-WeightsAndValues!$H$16))*WeightsAndValues!$E$16,((Data!G153-WeightsAndValues!$H$16)/(WeightsAndValues!$K$16-WeightsAndValues!$H$16))*WeightsAndValues!$E$16)</f>
        <v>0</v>
      </c>
      <c r="H153" t="b">
        <f>Data!H153</f>
        <v>0</v>
      </c>
      <c r="I153">
        <f>IF(Data!I153=TRUE,WeightsAndValues!$I$4,WeightsAndValues!$H$4*WeightsAndValues!$E$4)</f>
        <v>0.18181818181818182</v>
      </c>
      <c r="J153" t="b">
        <f>Data!J153</f>
        <v>0</v>
      </c>
      <c r="K153">
        <f>IF(Data!K153="Null",((WeightsAndValues!$P$11-WeightsAndValues!$H$11)/(WeightsAndValues!$K$11-WeightsAndValues!$H$11))*WeightsAndValues!$E$11,((Data!K153-WeightsAndValues!$H$11)/(WeightsAndValues!$K$11-WeightsAndValues!$H$11))*WeightsAndValues!$E$11)</f>
        <v>8.0161616161616156E-2</v>
      </c>
      <c r="L153">
        <f>IF(Data!L153="Null",((WeightsAndValues!$K$12-WeightsAndValues!$P$12)/(WeightsAndValues!$K$12-WeightsAndValues!$H$12))*WeightsAndValues!$E$12,((WeightsAndValues!$K$12-Data!L153))/(WeightsAndValues!$K$12-WeightsAndValues!$H$12)*WeightsAndValues!$E$12)</f>
        <v>0.10126582278481013</v>
      </c>
      <c r="M153">
        <f>IF(Data!M153="Null",((WeightsAndValues!$K$14-WeightsAndValues!$P$14)/(WeightsAndValues!$K$14-WeightsAndValues!$H$14))*WeightsAndValues!$E$14,((WeightsAndValues!$K$14-Data!M153))/(WeightsAndValues!$K$14-WeightsAndValues!$H$14)*WeightsAndValues!$E$14)</f>
        <v>9.3625914315569492E-2</v>
      </c>
      <c r="N153">
        <f>IF(Data!N153="Null",((WeightsAndValues!$P$15-WeightsAndValues!$H$15)/(WeightsAndValues!$K$15-WeightsAndValues!$H$15))*WeightsAndValues!$E$15,((Data!N153-WeightsAndValues!$H$15)/(WeightsAndValues!$K$15-WeightsAndValues!$H$15))*WeightsAndValues!$E$15)</f>
        <v>0.10836650825113943</v>
      </c>
      <c r="O153">
        <f>IF(Data!F153=TRUE,WeightsAndValues!$I$5,WeightsAndValues!$H$5*WeightsAndValues!$E$5)</f>
        <v>0.21739130434782614</v>
      </c>
      <c r="P153">
        <f>IF(Data!I153=TRUE,WeightsAndValues!$I$6,WeightsAndValues!$H$6*WeightsAndValues!$E$6)</f>
        <v>0.21739130434782614</v>
      </c>
      <c r="Q153">
        <f t="shared" si="25"/>
        <v>0.73678028803725759</v>
      </c>
      <c r="R153">
        <f t="shared" si="26"/>
        <v>0.59760673662180275</v>
      </c>
      <c r="S153">
        <f t="shared" si="27"/>
        <v>1.3343870246590603</v>
      </c>
      <c r="T153">
        <f t="shared" si="28"/>
        <v>0</v>
      </c>
      <c r="U153" t="str" cm="1">
        <f t="array" ref="U153">_xlfn.IFS(Q153&lt;Thresholds!$D$3,"Low",Q153&lt;Thresholds!$E$3,"medium",Q153&gt;=Thresholds!$E$3,"High")</f>
        <v>High</v>
      </c>
      <c r="V153" t="str" cm="1">
        <f t="array" ref="V153">_xlfn.IFS(R153&lt;Thresholds!$D$4,"Low",R153&lt;Thresholds!$E$4,"medium",R153&gt;=Thresholds!$E$4,"High")</f>
        <v>High</v>
      </c>
      <c r="W153" t="str">
        <f t="shared" si="29"/>
        <v>High</v>
      </c>
      <c r="X153" t="str">
        <f t="shared" si="30"/>
        <v>High</v>
      </c>
      <c r="Y153" t="str">
        <f t="shared" si="23"/>
        <v>High</v>
      </c>
      <c r="Z153">
        <f t="shared" si="24"/>
        <v>0</v>
      </c>
    </row>
    <row r="154" spans="1:26" x14ac:dyDescent="0.35">
      <c r="A154" t="s">
        <v>962</v>
      </c>
      <c r="B154" t="s">
        <v>963</v>
      </c>
      <c r="C154" t="s">
        <v>964</v>
      </c>
      <c r="D154">
        <f>IF(Data!D154="Null",((WeightsAndValues!$P$17-WeightsAndValues!$H$17)/(WeightsAndValues!$K$17-WeightsAndValues!$H$17))*WeightsAndValues!$E$17,((Data!D154-WeightsAndValues!$H$17)/(WeightsAndValues!$K$17-WeightsAndValues!$H$17))*WeightsAndValues!$E$17)</f>
        <v>9.8090571138898297E-2</v>
      </c>
      <c r="E154">
        <f>IF(Data!E154="Null",((WeightsAndValues!$K$13-WeightsAndValues!$P$13)/(WeightsAndValues!$K$13-WeightsAndValues!$H$13))*WeightsAndValues!$E$13,((WeightsAndValues!$K$13-Data!E154))/(WeightsAndValues!$K$13-WeightsAndValues!$H$13)*WeightsAndValues!$E$13)</f>
        <v>0.1264822134387352</v>
      </c>
      <c r="F154">
        <f>IF(Data!F154=TRUE,WeightsAndValues!$I$3,WeightsAndValues!$H$3*WeightsAndValues!$E$3)</f>
        <v>0.18181818181818182</v>
      </c>
      <c r="G154">
        <f>IF(Data!G154="Null",((WeightsAndValues!$P$16-WeightsAndValues!$H$16)/(WeightsAndValues!$K$16-WeightsAndValues!$H$16))*WeightsAndValues!$E$16,((Data!G154-WeightsAndValues!$H$16)/(WeightsAndValues!$K$16-WeightsAndValues!$H$16))*WeightsAndValues!$E$16)</f>
        <v>6.0574586700349528E-2</v>
      </c>
      <c r="H154" t="b">
        <f>Data!H154</f>
        <v>0</v>
      </c>
      <c r="I154">
        <f>IF(Data!I154=TRUE,WeightsAndValues!$I$4,WeightsAndValues!$H$4*WeightsAndValues!$E$4)</f>
        <v>0.18181818181818182</v>
      </c>
      <c r="J154" t="b">
        <f>Data!J154</f>
        <v>0</v>
      </c>
      <c r="K154">
        <f>IF(Data!K154="Null",((WeightsAndValues!$P$11-WeightsAndValues!$H$11)/(WeightsAndValues!$K$11-WeightsAndValues!$H$11))*WeightsAndValues!$E$11,((Data!K154-WeightsAndValues!$H$11)/(WeightsAndValues!$K$11-WeightsAndValues!$H$11))*WeightsAndValues!$E$11)</f>
        <v>0.12242424242424244</v>
      </c>
      <c r="L154">
        <f>IF(Data!L154="Null",((WeightsAndValues!$K$12-WeightsAndValues!$P$12)/(WeightsAndValues!$K$12-WeightsAndValues!$H$12))*WeightsAndValues!$E$12,((WeightsAndValues!$K$12-Data!L154))/(WeightsAndValues!$K$12-WeightsAndValues!$H$12)*WeightsAndValues!$E$12)</f>
        <v>0.14269275028768699</v>
      </c>
      <c r="M154">
        <f>IF(Data!M154="Null",((WeightsAndValues!$K$14-WeightsAndValues!$P$14)/(WeightsAndValues!$K$14-WeightsAndValues!$H$14))*WeightsAndValues!$E$14,((WeightsAndValues!$K$14-Data!M154))/(WeightsAndValues!$K$14-WeightsAndValues!$H$14)*WeightsAndValues!$E$14)</f>
        <v>9.3625914315569492E-2</v>
      </c>
      <c r="N154">
        <f>IF(Data!N154="Null",((WeightsAndValues!$P$15-WeightsAndValues!$H$15)/(WeightsAndValues!$K$15-WeightsAndValues!$H$15))*WeightsAndValues!$E$15,((Data!N154-WeightsAndValues!$H$15)/(WeightsAndValues!$K$15-WeightsAndValues!$H$15))*WeightsAndValues!$E$15)</f>
        <v>0.12782615467771838</v>
      </c>
      <c r="O154">
        <f>IF(Data!F154=TRUE,WeightsAndValues!$I$5,WeightsAndValues!$H$5*WeightsAndValues!$E$5)</f>
        <v>0.21739130434782614</v>
      </c>
      <c r="P154">
        <f>IF(Data!I154=TRUE,WeightsAndValues!$I$6,WeightsAndValues!$H$6*WeightsAndValues!$E$6)</f>
        <v>0.21739130434782614</v>
      </c>
      <c r="Q154">
        <f t="shared" si="25"/>
        <v>0.82046984180276095</v>
      </c>
      <c r="R154">
        <f t="shared" si="26"/>
        <v>0.74966556351245539</v>
      </c>
      <c r="S154">
        <f t="shared" si="27"/>
        <v>1.5701354053152163</v>
      </c>
      <c r="T154">
        <f t="shared" si="28"/>
        <v>0</v>
      </c>
      <c r="U154" t="str" cm="1">
        <f t="array" ref="U154">_xlfn.IFS(Q154&lt;Thresholds!$D$3,"Low",Q154&lt;Thresholds!$E$3,"medium",Q154&gt;=Thresholds!$E$3,"High")</f>
        <v>High</v>
      </c>
      <c r="V154" t="str" cm="1">
        <f t="array" ref="V154">_xlfn.IFS(R154&lt;Thresholds!$D$4,"Low",R154&lt;Thresholds!$E$4,"medium",R154&gt;=Thresholds!$E$4,"High")</f>
        <v>High</v>
      </c>
      <c r="W154" t="str">
        <f t="shared" si="29"/>
        <v>High</v>
      </c>
      <c r="X154" t="str">
        <f t="shared" si="30"/>
        <v>High</v>
      </c>
      <c r="Y154" t="str">
        <f t="shared" si="23"/>
        <v>High</v>
      </c>
      <c r="Z154">
        <f t="shared" si="24"/>
        <v>0</v>
      </c>
    </row>
    <row r="155" spans="1:26" x14ac:dyDescent="0.35">
      <c r="A155" t="s">
        <v>967</v>
      </c>
      <c r="B155" t="s">
        <v>969</v>
      </c>
      <c r="C155" t="s">
        <v>970</v>
      </c>
      <c r="D155">
        <f>IF(Data!D155="Null",((WeightsAndValues!$P$17-WeightsAndValues!$H$17)/(WeightsAndValues!$K$17-WeightsAndValues!$H$17))*WeightsAndValues!$E$17,((Data!D155-WeightsAndValues!$H$17)/(WeightsAndValues!$K$17-WeightsAndValues!$H$17))*WeightsAndValues!$E$17)</f>
        <v>5.5356539371409268E-2</v>
      </c>
      <c r="E155">
        <f>IF(Data!E155="Null",((WeightsAndValues!$K$13-WeightsAndValues!$P$13)/(WeightsAndValues!$K$13-WeightsAndValues!$H$13))*WeightsAndValues!$E$13,((WeightsAndValues!$K$13-Data!E155))/(WeightsAndValues!$K$13-WeightsAndValues!$H$13)*WeightsAndValues!$E$13)</f>
        <v>0.11067193675889329</v>
      </c>
      <c r="F155">
        <f>IF(Data!F155=TRUE,WeightsAndValues!$I$3,WeightsAndValues!$H$3*WeightsAndValues!$E$3)</f>
        <v>0.18181818181818182</v>
      </c>
      <c r="G155">
        <f>IF(Data!G155="Null",((WeightsAndValues!$P$16-WeightsAndValues!$H$16)/(WeightsAndValues!$K$16-WeightsAndValues!$H$16))*WeightsAndValues!$E$16,((Data!G155-WeightsAndValues!$H$16)/(WeightsAndValues!$K$16-WeightsAndValues!$H$16))*WeightsAndValues!$E$16)</f>
        <v>0</v>
      </c>
      <c r="H155" t="b">
        <f>Data!H155</f>
        <v>0</v>
      </c>
      <c r="I155">
        <f>IF(Data!I155=TRUE,WeightsAndValues!$I$4,WeightsAndValues!$H$4*WeightsAndValues!$E$4)</f>
        <v>0.18181818181818182</v>
      </c>
      <c r="J155" t="b">
        <f>Data!J155</f>
        <v>0</v>
      </c>
      <c r="K155">
        <f>IF(Data!K155="Null",((WeightsAndValues!$P$11-WeightsAndValues!$H$11)/(WeightsAndValues!$K$11-WeightsAndValues!$H$11))*WeightsAndValues!$E$11,((Data!K155-WeightsAndValues!$H$11)/(WeightsAndValues!$K$11-WeightsAndValues!$H$11))*WeightsAndValues!$E$11)</f>
        <v>9.7292929292929264E-2</v>
      </c>
      <c r="L155">
        <f>IF(Data!L155="Null",((WeightsAndValues!$K$12-WeightsAndValues!$P$12)/(WeightsAndValues!$K$12-WeightsAndValues!$H$12))*WeightsAndValues!$E$12,((WeightsAndValues!$K$12-Data!L155))/(WeightsAndValues!$K$12-WeightsAndValues!$H$12)*WeightsAndValues!$E$12)</f>
        <v>0.11967779056386652</v>
      </c>
      <c r="M155">
        <f>IF(Data!M155="Null",((WeightsAndValues!$K$14-WeightsAndValues!$P$14)/(WeightsAndValues!$K$14-WeightsAndValues!$H$14))*WeightsAndValues!$E$14,((WeightsAndValues!$K$14-Data!M155))/(WeightsAndValues!$K$14-WeightsAndValues!$H$14)*WeightsAndValues!$E$14)</f>
        <v>6.5203761755485895E-2</v>
      </c>
      <c r="N155">
        <f>IF(Data!N155="Null",((WeightsAndValues!$P$15-WeightsAndValues!$H$15)/(WeightsAndValues!$K$15-WeightsAndValues!$H$15))*WeightsAndValues!$E$15,((Data!N155-WeightsAndValues!$H$15)/(WeightsAndValues!$K$15-WeightsAndValues!$H$15))*WeightsAndValues!$E$15)</f>
        <v>0.11807145842644871</v>
      </c>
      <c r="O155">
        <f>IF(Data!F155=TRUE,WeightsAndValues!$I$5,WeightsAndValues!$H$5*WeightsAndValues!$E$5)</f>
        <v>0.21739130434782614</v>
      </c>
      <c r="P155">
        <f>IF(Data!I155=TRUE,WeightsAndValues!$I$6,WeightsAndValues!$H$6*WeightsAndValues!$E$6)</f>
        <v>0.21739130434782614</v>
      </c>
      <c r="Q155">
        <f t="shared" si="25"/>
        <v>0.70116738462005468</v>
      </c>
      <c r="R155">
        <f t="shared" si="26"/>
        <v>0.66352600388099425</v>
      </c>
      <c r="S155">
        <f t="shared" si="27"/>
        <v>1.364693388501049</v>
      </c>
      <c r="T155">
        <f t="shared" si="28"/>
        <v>0</v>
      </c>
      <c r="U155" t="str" cm="1">
        <f t="array" ref="U155">_xlfn.IFS(Q155&lt;Thresholds!$D$3,"Low",Q155&lt;Thresholds!$E$3,"medium",Q155&gt;=Thresholds!$E$3,"High")</f>
        <v>High</v>
      </c>
      <c r="V155" t="str" cm="1">
        <f t="array" ref="V155">_xlfn.IFS(R155&lt;Thresholds!$D$4,"Low",R155&lt;Thresholds!$E$4,"medium",R155&gt;=Thresholds!$E$4,"High")</f>
        <v>High</v>
      </c>
      <c r="W155" t="str">
        <f t="shared" si="29"/>
        <v>High</v>
      </c>
      <c r="X155" t="str">
        <f t="shared" si="30"/>
        <v>High</v>
      </c>
      <c r="Y155" t="str">
        <f t="shared" si="23"/>
        <v>High</v>
      </c>
      <c r="Z155">
        <f t="shared" si="24"/>
        <v>0</v>
      </c>
    </row>
    <row r="156" spans="1:26" x14ac:dyDescent="0.35">
      <c r="A156" t="s">
        <v>973</v>
      </c>
      <c r="B156" t="s">
        <v>975</v>
      </c>
      <c r="C156" t="s">
        <v>976</v>
      </c>
      <c r="D156">
        <f>IF(Data!D156="Null",((WeightsAndValues!$P$17-WeightsAndValues!$H$17)/(WeightsAndValues!$K$17-WeightsAndValues!$H$17))*WeightsAndValues!$E$17,((Data!D156-WeightsAndValues!$H$17)/(WeightsAndValues!$K$17-WeightsAndValues!$H$17))*WeightsAndValues!$E$17)</f>
        <v>0.15238256167624195</v>
      </c>
      <c r="E156">
        <f>IF(Data!E156="Null",((WeightsAndValues!$K$13-WeightsAndValues!$P$13)/(WeightsAndValues!$K$13-WeightsAndValues!$H$13))*WeightsAndValues!$E$13,((WeightsAndValues!$K$13-Data!E156))/(WeightsAndValues!$K$13-WeightsAndValues!$H$13)*WeightsAndValues!$E$13)</f>
        <v>9.8375054896794059E-2</v>
      </c>
      <c r="F156">
        <f>IF(Data!F156=TRUE,WeightsAndValues!$I$3,WeightsAndValues!$H$3*WeightsAndValues!$E$3)</f>
        <v>0.18181818181818182</v>
      </c>
      <c r="G156">
        <f>IF(Data!G156="Null",((WeightsAndValues!$P$16-WeightsAndValues!$H$16)/(WeightsAndValues!$K$16-WeightsAndValues!$H$16))*WeightsAndValues!$E$16,((Data!G156-WeightsAndValues!$H$16)/(WeightsAndValues!$K$16-WeightsAndValues!$H$16))*WeightsAndValues!$E$16)</f>
        <v>0.15895359985390581</v>
      </c>
      <c r="H156" t="b">
        <f>Data!H156</f>
        <v>1</v>
      </c>
      <c r="I156">
        <f>IF(Data!I156=TRUE,WeightsAndValues!$I$4,WeightsAndValues!$H$4*WeightsAndValues!$E$4)</f>
        <v>0.18181818181818182</v>
      </c>
      <c r="J156" t="b">
        <f>Data!J156</f>
        <v>1</v>
      </c>
      <c r="K156">
        <f>IF(Data!K156="Null",((WeightsAndValues!$P$11-WeightsAndValues!$H$11)/(WeightsAndValues!$K$11-WeightsAndValues!$H$11))*WeightsAndValues!$E$11,((Data!K156-WeightsAndValues!$H$11)/(WeightsAndValues!$K$11-WeightsAndValues!$H$11))*WeightsAndValues!$E$11)</f>
        <v>0.1165252525252525</v>
      </c>
      <c r="L156">
        <f>IF(Data!L156="Null",((WeightsAndValues!$K$12-WeightsAndValues!$P$12)/(WeightsAndValues!$K$12-WeightsAndValues!$H$12))*WeightsAndValues!$E$12,((WeightsAndValues!$K$12-Data!L156))/(WeightsAndValues!$K$12-WeightsAndValues!$H$12)*WeightsAndValues!$E$12)</f>
        <v>0.14959723820483314</v>
      </c>
      <c r="M156">
        <f>IF(Data!M156="Null",((WeightsAndValues!$K$14-WeightsAndValues!$P$14)/(WeightsAndValues!$K$14-WeightsAndValues!$H$14))*WeightsAndValues!$E$14,((WeightsAndValues!$K$14-Data!M156))/(WeightsAndValues!$K$14-WeightsAndValues!$H$14)*WeightsAndValues!$E$14)</f>
        <v>7.0219435736677105E-2</v>
      </c>
      <c r="N156">
        <f>IF(Data!N156="Null",((WeightsAndValues!$P$15-WeightsAndValues!$H$15)/(WeightsAndValues!$K$15-WeightsAndValues!$H$15))*WeightsAndValues!$E$15,((Data!N156-WeightsAndValues!$H$15)/(WeightsAndValues!$K$15-WeightsAndValues!$H$15))*WeightsAndValues!$E$15)</f>
        <v>0.12740986167538323</v>
      </c>
      <c r="O156">
        <f>IF(Data!F156=TRUE,WeightsAndValues!$I$5,WeightsAndValues!$H$5*WeightsAndValues!$E$5)</f>
        <v>0.21739130434782614</v>
      </c>
      <c r="P156">
        <f>IF(Data!I156=TRUE,WeightsAndValues!$I$6,WeightsAndValues!$H$6*WeightsAndValues!$E$6)</f>
        <v>0.21739130434782614</v>
      </c>
      <c r="Q156">
        <f t="shared" si="25"/>
        <v>0.85236085177936827</v>
      </c>
      <c r="R156">
        <f t="shared" si="26"/>
        <v>0.81952112512173547</v>
      </c>
      <c r="S156">
        <f t="shared" si="27"/>
        <v>1.6718819769011037</v>
      </c>
      <c r="T156">
        <f t="shared" si="28"/>
        <v>1</v>
      </c>
      <c r="U156" t="str" cm="1">
        <f t="array" ref="U156">_xlfn.IFS(Q156&lt;Thresholds!$D$3,"Low",Q156&lt;Thresholds!$E$3,"medium",Q156&gt;=Thresholds!$E$3,"High")</f>
        <v>High</v>
      </c>
      <c r="V156" t="str" cm="1">
        <f t="array" ref="V156">_xlfn.IFS(R156&lt;Thresholds!$D$4,"Low",R156&lt;Thresholds!$E$4,"medium",R156&gt;=Thresholds!$E$4,"High")</f>
        <v>High</v>
      </c>
      <c r="W156" t="str">
        <f t="shared" si="29"/>
        <v>Very High</v>
      </c>
      <c r="X156" t="str">
        <f t="shared" si="30"/>
        <v>Very High</v>
      </c>
      <c r="Y156" t="str">
        <f t="shared" si="23"/>
        <v>Very High</v>
      </c>
      <c r="Z156">
        <f t="shared" si="24"/>
        <v>0</v>
      </c>
    </row>
    <row r="157" spans="1:26" x14ac:dyDescent="0.35">
      <c r="A157" t="s">
        <v>979</v>
      </c>
      <c r="C157" t="s">
        <v>981</v>
      </c>
      <c r="D157">
        <f>IF(Data!D157="Null",((WeightsAndValues!$P$17-WeightsAndValues!$H$17)/(WeightsAndValues!$K$17-WeightsAndValues!$H$17))*WeightsAndValues!$E$17,((Data!D157-WeightsAndValues!$H$17)/(WeightsAndValues!$K$17-WeightsAndValues!$H$17))*WeightsAndValues!$E$17)</f>
        <v>6.7522811760729967E-2</v>
      </c>
      <c r="E157">
        <f>IF(Data!E157="Null",((WeightsAndValues!$K$13-WeightsAndValues!$P$13)/(WeightsAndValues!$K$13-WeightsAndValues!$H$13))*WeightsAndValues!$E$13,((WeightsAndValues!$K$13-Data!E157))/(WeightsAndValues!$K$13-WeightsAndValues!$H$13)*WeightsAndValues!$E$13)</f>
        <v>4.0404040404040407E-2</v>
      </c>
      <c r="F157">
        <f>IF(Data!F157=TRUE,WeightsAndValues!$I$3,WeightsAndValues!$H$3*WeightsAndValues!$E$3)</f>
        <v>0.18181818181818182</v>
      </c>
      <c r="G157">
        <f>IF(Data!G157="Null",((WeightsAndValues!$P$16-WeightsAndValues!$H$16)/(WeightsAndValues!$K$16-WeightsAndValues!$H$16))*WeightsAndValues!$E$16,((Data!G157-WeightsAndValues!$H$16)/(WeightsAndValues!$K$16-WeightsAndValues!$H$16))*WeightsAndValues!$E$16)</f>
        <v>0</v>
      </c>
      <c r="H157" t="b">
        <f>Data!H157</f>
        <v>0</v>
      </c>
      <c r="I157">
        <f>IF(Data!I157=TRUE,WeightsAndValues!$I$4,WeightsAndValues!$H$4*WeightsAndValues!$E$4)</f>
        <v>0.18181818181818182</v>
      </c>
      <c r="J157" t="b">
        <f>Data!J157</f>
        <v>1</v>
      </c>
      <c r="K157">
        <f>IF(Data!K157="Null",((WeightsAndValues!$P$11-WeightsAndValues!$H$11)/(WeightsAndValues!$K$11-WeightsAndValues!$H$11))*WeightsAndValues!$E$11,((Data!K157-WeightsAndValues!$H$11)/(WeightsAndValues!$K$11-WeightsAndValues!$H$11))*WeightsAndValues!$E$11)</f>
        <v>0.1165252525252525</v>
      </c>
      <c r="L157">
        <f>IF(Data!L157="Null",((WeightsAndValues!$K$12-WeightsAndValues!$P$12)/(WeightsAndValues!$K$12-WeightsAndValues!$H$12))*WeightsAndValues!$E$12,((WeightsAndValues!$K$12-Data!L157))/(WeightsAndValues!$K$12-WeightsAndValues!$H$12)*WeightsAndValues!$E$12)</f>
        <v>9.4361334867663987E-2</v>
      </c>
      <c r="M157">
        <f>IF(Data!M157="Null",((WeightsAndValues!$K$14-WeightsAndValues!$P$14)/(WeightsAndValues!$K$14-WeightsAndValues!$H$14))*WeightsAndValues!$E$14,((WeightsAndValues!$K$14-Data!M157))/(WeightsAndValues!$K$14-WeightsAndValues!$H$14)*WeightsAndValues!$E$14)</f>
        <v>7.5235109717868343E-2</v>
      </c>
      <c r="N157">
        <f>IF(Data!N157="Null",((WeightsAndValues!$P$15-WeightsAndValues!$H$15)/(WeightsAndValues!$K$15-WeightsAndValues!$H$15))*WeightsAndValues!$E$15,((Data!N157-WeightsAndValues!$H$15)/(WeightsAndValues!$K$15-WeightsAndValues!$H$15))*WeightsAndValues!$E$15)</f>
        <v>0.11176102435145903</v>
      </c>
      <c r="O157">
        <f>IF(Data!F157=TRUE,WeightsAndValues!$I$5,WeightsAndValues!$H$5*WeightsAndValues!$E$5)</f>
        <v>0.21739130434782614</v>
      </c>
      <c r="P157">
        <f>IF(Data!I157=TRUE,WeightsAndValues!$I$6,WeightsAndValues!$H$6*WeightsAndValues!$E$6)</f>
        <v>0.21739130434782614</v>
      </c>
      <c r="Q157">
        <f t="shared" si="25"/>
        <v>0.71728087250787831</v>
      </c>
      <c r="R157">
        <f t="shared" si="26"/>
        <v>0.58694767345115173</v>
      </c>
      <c r="S157">
        <f t="shared" si="27"/>
        <v>1.3042285459590301</v>
      </c>
      <c r="T157">
        <f t="shared" si="28"/>
        <v>1</v>
      </c>
      <c r="U157" t="str" cm="1">
        <f t="array" ref="U157">_xlfn.IFS(Q157&lt;Thresholds!$D$3,"Low",Q157&lt;Thresholds!$E$3,"medium",Q157&gt;=Thresholds!$E$3,"High")</f>
        <v>High</v>
      </c>
      <c r="V157" t="str" cm="1">
        <f t="array" ref="V157">_xlfn.IFS(R157&lt;Thresholds!$D$4,"Low",R157&lt;Thresholds!$E$4,"medium",R157&gt;=Thresholds!$E$4,"High")</f>
        <v>High</v>
      </c>
      <c r="W157" t="str">
        <f t="shared" si="29"/>
        <v>Very High</v>
      </c>
      <c r="X157" t="str">
        <f t="shared" si="30"/>
        <v>Very High</v>
      </c>
      <c r="Y157" t="str">
        <f t="shared" ref="Y157:Y188" si="31">X157</f>
        <v>Very High</v>
      </c>
      <c r="Z157">
        <f t="shared" ref="Z157:Z188" si="32">IF(X157&lt;&gt;Y157,1,0)</f>
        <v>0</v>
      </c>
    </row>
    <row r="158" spans="1:26" x14ac:dyDescent="0.35">
      <c r="A158" t="s">
        <v>984</v>
      </c>
      <c r="B158" t="s">
        <v>986</v>
      </c>
      <c r="C158" t="s">
        <v>987</v>
      </c>
      <c r="D158">
        <f>IF(Data!D158="Null",((WeightsAndValues!$P$17-WeightsAndValues!$H$17)/(WeightsAndValues!$K$17-WeightsAndValues!$H$17))*WeightsAndValues!$E$17,((Data!D158-WeightsAndValues!$H$17)/(WeightsAndValues!$K$17-WeightsAndValues!$H$17))*WeightsAndValues!$E$17)</f>
        <v>9.8090571138898297E-2</v>
      </c>
      <c r="E158">
        <f>IF(Data!E158="Null",((WeightsAndValues!$K$13-WeightsAndValues!$P$13)/(WeightsAndValues!$K$13-WeightsAndValues!$H$13))*WeightsAndValues!$E$13,((WeightsAndValues!$K$13-Data!E158))/(WeightsAndValues!$K$13-WeightsAndValues!$H$13)*WeightsAndValues!$E$13)</f>
        <v>4.0404040404040407E-2</v>
      </c>
      <c r="F158">
        <f>IF(Data!F158=TRUE,WeightsAndValues!$I$3,WeightsAndValues!$H$3*WeightsAndValues!$E$3)</f>
        <v>0.18181818181818182</v>
      </c>
      <c r="G158">
        <f>IF(Data!G158="Null",((WeightsAndValues!$P$16-WeightsAndValues!$H$16)/(WeightsAndValues!$K$16-WeightsAndValues!$H$16))*WeightsAndValues!$E$16,((Data!G158-WeightsAndValues!$H$16)/(WeightsAndValues!$K$16-WeightsAndValues!$H$16))*WeightsAndValues!$E$16)</f>
        <v>6.0574586700349528E-2</v>
      </c>
      <c r="H158" t="b">
        <f>Data!H158</f>
        <v>0</v>
      </c>
      <c r="I158">
        <f>IF(Data!I158=TRUE,WeightsAndValues!$I$4,WeightsAndValues!$H$4*WeightsAndValues!$E$4)</f>
        <v>0.18181818181818182</v>
      </c>
      <c r="J158" t="b">
        <f>Data!J158</f>
        <v>0</v>
      </c>
      <c r="K158">
        <f>IF(Data!K158="Null",((WeightsAndValues!$P$11-WeightsAndValues!$H$11)/(WeightsAndValues!$K$11-WeightsAndValues!$H$11))*WeightsAndValues!$E$11,((Data!K158-WeightsAndValues!$H$11)/(WeightsAndValues!$K$11-WeightsAndValues!$H$11))*WeightsAndValues!$E$11)</f>
        <v>7.4989898989898982E-2</v>
      </c>
      <c r="L158">
        <f>IF(Data!L158="Null",((WeightsAndValues!$K$12-WeightsAndValues!$P$12)/(WeightsAndValues!$K$12-WeightsAndValues!$H$12))*WeightsAndValues!$E$12,((WeightsAndValues!$K$12-Data!L158))/(WeightsAndValues!$K$12-WeightsAndValues!$H$12)*WeightsAndValues!$E$12)</f>
        <v>0.14269275028768699</v>
      </c>
      <c r="M158">
        <f>IF(Data!M158="Null",((WeightsAndValues!$K$14-WeightsAndValues!$P$14)/(WeightsAndValues!$K$14-WeightsAndValues!$H$14))*WeightsAndValues!$E$14,((WeightsAndValues!$K$14-Data!M158))/(WeightsAndValues!$K$14-WeightsAndValues!$H$14)*WeightsAndValues!$E$14)</f>
        <v>9.3625914315569492E-2</v>
      </c>
      <c r="N158">
        <f>IF(Data!N158="Null",((WeightsAndValues!$P$15-WeightsAndValues!$H$15)/(WeightsAndValues!$K$15-WeightsAndValues!$H$15))*WeightsAndValues!$E$15,((Data!N158-WeightsAndValues!$H$15)/(WeightsAndValues!$K$15-WeightsAndValues!$H$15))*WeightsAndValues!$E$15)</f>
        <v>0.12782615467771838</v>
      </c>
      <c r="O158">
        <f>IF(Data!F158=TRUE,WeightsAndValues!$I$5,WeightsAndValues!$H$5*WeightsAndValues!$E$5)</f>
        <v>0.21739130434782614</v>
      </c>
      <c r="P158">
        <f>IF(Data!I158=TRUE,WeightsAndValues!$I$6,WeightsAndValues!$H$6*WeightsAndValues!$E$6)</f>
        <v>0.21739130434782614</v>
      </c>
      <c r="Q158">
        <f t="shared" si="25"/>
        <v>0.77303549836841734</v>
      </c>
      <c r="R158">
        <f t="shared" si="26"/>
        <v>0.66358739047776061</v>
      </c>
      <c r="S158">
        <f t="shared" si="27"/>
        <v>1.4366228888461778</v>
      </c>
      <c r="T158">
        <f t="shared" si="28"/>
        <v>0</v>
      </c>
      <c r="U158" t="str" cm="1">
        <f t="array" ref="U158">_xlfn.IFS(Q158&lt;Thresholds!$D$3,"Low",Q158&lt;Thresholds!$E$3,"medium",Q158&gt;=Thresholds!$E$3,"High")</f>
        <v>High</v>
      </c>
      <c r="V158" t="str" cm="1">
        <f t="array" ref="V158">_xlfn.IFS(R158&lt;Thresholds!$D$4,"Low",R158&lt;Thresholds!$E$4,"medium",R158&gt;=Thresholds!$E$4,"High")</f>
        <v>High</v>
      </c>
      <c r="W158" t="str">
        <f t="shared" si="29"/>
        <v>High</v>
      </c>
      <c r="X158" t="str">
        <f t="shared" si="30"/>
        <v>High</v>
      </c>
      <c r="Y158" t="str">
        <f t="shared" si="31"/>
        <v>High</v>
      </c>
      <c r="Z158">
        <f t="shared" si="32"/>
        <v>0</v>
      </c>
    </row>
    <row r="159" spans="1:26" x14ac:dyDescent="0.35">
      <c r="A159" t="s">
        <v>990</v>
      </c>
      <c r="B159" t="s">
        <v>992</v>
      </c>
      <c r="C159" t="s">
        <v>993</v>
      </c>
      <c r="D159">
        <f>IF(Data!D159="Null",((WeightsAndValues!$P$17-WeightsAndValues!$H$17)/(WeightsAndValues!$K$17-WeightsAndValues!$H$17))*WeightsAndValues!$E$17,((Data!D159-WeightsAndValues!$H$17)/(WeightsAndValues!$K$17-WeightsAndValues!$H$17))*WeightsAndValues!$E$17)</f>
        <v>9.8090571138898297E-2</v>
      </c>
      <c r="E159">
        <f>IF(Data!E159="Null",((WeightsAndValues!$K$13-WeightsAndValues!$P$13)/(WeightsAndValues!$K$13-WeightsAndValues!$H$13))*WeightsAndValues!$E$13,((WeightsAndValues!$K$13-Data!E159))/(WeightsAndValues!$K$13-WeightsAndValues!$H$13)*WeightsAndValues!$E$13)</f>
        <v>6.6754501537110253E-2</v>
      </c>
      <c r="F159">
        <f>IF(Data!F159=TRUE,WeightsAndValues!$I$3,WeightsAndValues!$H$3*WeightsAndValues!$E$3)</f>
        <v>0.18181818181818182</v>
      </c>
      <c r="G159">
        <f>IF(Data!G159="Null",((WeightsAndValues!$P$16-WeightsAndValues!$H$16)/(WeightsAndValues!$K$16-WeightsAndValues!$H$16))*WeightsAndValues!$E$16,((Data!G159-WeightsAndValues!$H$16)/(WeightsAndValues!$K$16-WeightsAndValues!$H$16))*WeightsAndValues!$E$16)</f>
        <v>5.4861438724110131E-2</v>
      </c>
      <c r="H159" t="b">
        <f>Data!H159</f>
        <v>0</v>
      </c>
      <c r="I159">
        <f>IF(Data!I159=TRUE,WeightsAndValues!$I$4,WeightsAndValues!$H$4*WeightsAndValues!$E$4)</f>
        <v>0.18181818181818182</v>
      </c>
      <c r="J159" t="b">
        <f>Data!J159</f>
        <v>0</v>
      </c>
      <c r="K159">
        <f>IF(Data!K159="Null",((WeightsAndValues!$P$11-WeightsAndValues!$H$11)/(WeightsAndValues!$K$11-WeightsAndValues!$H$11))*WeightsAndValues!$E$11,((Data!K159-WeightsAndValues!$H$11)/(WeightsAndValues!$K$11-WeightsAndValues!$H$11))*WeightsAndValues!$E$11)</f>
        <v>0.1165252525252525</v>
      </c>
      <c r="L159">
        <f>IF(Data!L159="Null",((WeightsAndValues!$K$12-WeightsAndValues!$P$12)/(WeightsAndValues!$K$12-WeightsAndValues!$H$12))*WeightsAndValues!$E$12,((WeightsAndValues!$K$12-Data!L159))/(WeightsAndValues!$K$12-WeightsAndValues!$H$12)*WeightsAndValues!$E$12)</f>
        <v>0.12658227848101267</v>
      </c>
      <c r="M159">
        <f>IF(Data!M159="Null",((WeightsAndValues!$K$14-WeightsAndValues!$P$14)/(WeightsAndValues!$K$14-WeightsAndValues!$H$14))*WeightsAndValues!$E$14,((WeightsAndValues!$K$14-Data!M159))/(WeightsAndValues!$K$14-WeightsAndValues!$H$14)*WeightsAndValues!$E$14)</f>
        <v>8.0250783699059552E-2</v>
      </c>
      <c r="N159">
        <f>IF(Data!N159="Null",((WeightsAndValues!$P$15-WeightsAndValues!$H$15)/(WeightsAndValues!$K$15-WeightsAndValues!$H$15))*WeightsAndValues!$E$15,((Data!N159-WeightsAndValues!$H$15)/(WeightsAndValues!$K$15-WeightsAndValues!$H$15))*WeightsAndValues!$E$15)</f>
        <v>0.11753069343666692</v>
      </c>
      <c r="O159">
        <f>IF(Data!F159=TRUE,WeightsAndValues!$I$5,WeightsAndValues!$H$5*WeightsAndValues!$E$5)</f>
        <v>0.21739130434782614</v>
      </c>
      <c r="P159">
        <f>IF(Data!I159=TRUE,WeightsAndValues!$I$6,WeightsAndValues!$H$6*WeightsAndValues!$E$6)</f>
        <v>0.21739130434782614</v>
      </c>
      <c r="Q159">
        <f t="shared" si="25"/>
        <v>0.78508524948058667</v>
      </c>
      <c r="R159">
        <f t="shared" si="26"/>
        <v>0.67392924239353957</v>
      </c>
      <c r="S159">
        <f t="shared" si="27"/>
        <v>1.4590144918741261</v>
      </c>
      <c r="T159">
        <f t="shared" si="28"/>
        <v>0</v>
      </c>
      <c r="U159" t="str" cm="1">
        <f t="array" ref="U159">_xlfn.IFS(Q159&lt;Thresholds!$D$3,"Low",Q159&lt;Thresholds!$E$3,"medium",Q159&gt;=Thresholds!$E$3,"High")</f>
        <v>High</v>
      </c>
      <c r="V159" t="str" cm="1">
        <f t="array" ref="V159">_xlfn.IFS(R159&lt;Thresholds!$D$4,"Low",R159&lt;Thresholds!$E$4,"medium",R159&gt;=Thresholds!$E$4,"High")</f>
        <v>High</v>
      </c>
      <c r="W159" t="str">
        <f t="shared" si="29"/>
        <v>High</v>
      </c>
      <c r="X159" t="str">
        <f t="shared" si="30"/>
        <v>High</v>
      </c>
      <c r="Y159" t="str">
        <f t="shared" si="31"/>
        <v>High</v>
      </c>
      <c r="Z159">
        <f t="shared" si="32"/>
        <v>0</v>
      </c>
    </row>
    <row r="160" spans="1:26" x14ac:dyDescent="0.35">
      <c r="A160" t="s">
        <v>108</v>
      </c>
      <c r="B160" t="s">
        <v>998</v>
      </c>
      <c r="C160" t="s">
        <v>999</v>
      </c>
      <c r="D160">
        <f>IF(Data!D160="Null",((WeightsAndValues!$P$17-WeightsAndValues!$H$17)/(WeightsAndValues!$K$17-WeightsAndValues!$H$17))*WeightsAndValues!$E$17,((Data!D160-WeightsAndValues!$H$17)/(WeightsAndValues!$K$17-WeightsAndValues!$H$17))*WeightsAndValues!$E$17)</f>
        <v>3.8932071645826301E-2</v>
      </c>
      <c r="E160">
        <f>IF(Data!E160="Null",((WeightsAndValues!$K$13-WeightsAndValues!$P$13)/(WeightsAndValues!$K$13-WeightsAndValues!$H$13))*WeightsAndValues!$E$13,((WeightsAndValues!$K$13-Data!E160))/(WeightsAndValues!$K$13-WeightsAndValues!$H$13)*WeightsAndValues!$E$13)</f>
        <v>5.2700922266139712E-3</v>
      </c>
      <c r="F160">
        <f>IF(Data!F160=TRUE,WeightsAndValues!$I$3,WeightsAndValues!$H$3*WeightsAndValues!$E$3)</f>
        <v>0</v>
      </c>
      <c r="G160">
        <f>IF(Data!G160="Null",((WeightsAndValues!$P$16-WeightsAndValues!$H$16)/(WeightsAndValues!$K$16-WeightsAndValues!$H$16))*WeightsAndValues!$E$16,((Data!G160-WeightsAndValues!$H$16)/(WeightsAndValues!$K$16-WeightsAndValues!$H$16))*WeightsAndValues!$E$16)</f>
        <v>1.4634789710500022E-2</v>
      </c>
      <c r="H160" t="b">
        <f>Data!H160</f>
        <v>0</v>
      </c>
      <c r="I160">
        <f>IF(Data!I160=TRUE,WeightsAndValues!$I$4,WeightsAndValues!$H$4*WeightsAndValues!$E$4)</f>
        <v>0</v>
      </c>
      <c r="J160" t="b">
        <f>Data!J160</f>
        <v>0</v>
      </c>
      <c r="K160">
        <f>IF(Data!K160="Null",((WeightsAndValues!$P$11-WeightsAndValues!$H$11)/(WeightsAndValues!$K$11-WeightsAndValues!$H$11))*WeightsAndValues!$E$11,((Data!K160-WeightsAndValues!$H$11)/(WeightsAndValues!$K$11-WeightsAndValues!$H$11))*WeightsAndValues!$E$11)</f>
        <v>9.2929292929292931E-2</v>
      </c>
      <c r="L160">
        <f>IF(Data!L160="Null",((WeightsAndValues!$K$12-WeightsAndValues!$P$12)/(WeightsAndValues!$K$12-WeightsAndValues!$H$12))*WeightsAndValues!$E$12,((WeightsAndValues!$K$12-Data!L160))/(WeightsAndValues!$K$12-WeightsAndValues!$H$12)*WeightsAndValues!$E$12)</f>
        <v>2.5316455696202524E-2</v>
      </c>
      <c r="M160">
        <f>IF(Data!M160="Null",((WeightsAndValues!$K$14-WeightsAndValues!$P$14)/(WeightsAndValues!$K$14-WeightsAndValues!$H$14))*WeightsAndValues!$E$14,((WeightsAndValues!$K$14-Data!M160))/(WeightsAndValues!$K$14-WeightsAndValues!$H$14)*WeightsAndValues!$E$14)</f>
        <v>9.3625914315569492E-2</v>
      </c>
      <c r="N160">
        <f>IF(Data!N160="Null",((WeightsAndValues!$P$15-WeightsAndValues!$H$15)/(WeightsAndValues!$K$15-WeightsAndValues!$H$15))*WeightsAndValues!$E$15,((Data!N160-WeightsAndValues!$H$15)/(WeightsAndValues!$K$15-WeightsAndValues!$H$15))*WeightsAndValues!$E$15)</f>
        <v>9.7362193121516477E-2</v>
      </c>
      <c r="O160">
        <f>IF(Data!F160=TRUE,WeightsAndValues!$I$5,WeightsAndValues!$H$5*WeightsAndValues!$E$5)</f>
        <v>0</v>
      </c>
      <c r="P160">
        <f>IF(Data!I160=TRUE,WeightsAndValues!$I$6,WeightsAndValues!$H$6*WeightsAndValues!$E$6)</f>
        <v>0</v>
      </c>
      <c r="Q160">
        <f t="shared" si="25"/>
        <v>0.25080373458689126</v>
      </c>
      <c r="R160">
        <f t="shared" si="26"/>
        <v>0.11726707505863047</v>
      </c>
      <c r="S160">
        <f t="shared" si="27"/>
        <v>0.36807080964552175</v>
      </c>
      <c r="T160">
        <f t="shared" si="28"/>
        <v>0</v>
      </c>
      <c r="U160" t="str" cm="1">
        <f t="array" ref="U160">_xlfn.IFS(Q160&lt;Thresholds!$D$3,"Low",Q160&lt;Thresholds!$E$3,"medium",Q160&gt;=Thresholds!$E$3,"High")</f>
        <v>Low</v>
      </c>
      <c r="V160" t="str" cm="1">
        <f t="array" ref="V160">_xlfn.IFS(R160&lt;Thresholds!$D$4,"Low",R160&lt;Thresholds!$E$4,"medium",R160&gt;=Thresholds!$E$4,"High")</f>
        <v>Low</v>
      </c>
      <c r="W160" t="str">
        <f t="shared" si="29"/>
        <v>Low</v>
      </c>
      <c r="X160" t="str">
        <f t="shared" si="30"/>
        <v>Low</v>
      </c>
      <c r="Y160" t="str">
        <f t="shared" si="31"/>
        <v>Low</v>
      </c>
      <c r="Z160">
        <f t="shared" si="32"/>
        <v>0</v>
      </c>
    </row>
    <row r="161" spans="1:26" x14ac:dyDescent="0.35">
      <c r="A161" t="s">
        <v>1002</v>
      </c>
      <c r="B161" t="s">
        <v>1003</v>
      </c>
      <c r="C161" t="s">
        <v>1004</v>
      </c>
      <c r="D161">
        <f>IF(Data!D161="Null",((WeightsAndValues!$P$17-WeightsAndValues!$H$17)/(WeightsAndValues!$K$17-WeightsAndValues!$H$17))*WeightsAndValues!$E$17,((Data!D161-WeightsAndValues!$H$17)/(WeightsAndValues!$K$17-WeightsAndValues!$H$17))*WeightsAndValues!$E$17)</f>
        <v>9.8090571138898297E-2</v>
      </c>
      <c r="E161">
        <f>IF(Data!E161="Null",((WeightsAndValues!$K$13-WeightsAndValues!$P$13)/(WeightsAndValues!$K$13-WeightsAndValues!$H$13))*WeightsAndValues!$E$13,((WeightsAndValues!$K$13-Data!E161))/(WeightsAndValues!$K$13-WeightsAndValues!$H$13)*WeightsAndValues!$E$13)</f>
        <v>0.1264822134387352</v>
      </c>
      <c r="F161">
        <f>IF(Data!F161=TRUE,WeightsAndValues!$I$3,WeightsAndValues!$H$3*WeightsAndValues!$E$3)</f>
        <v>0.18181818181818182</v>
      </c>
      <c r="G161">
        <f>IF(Data!G161="Null",((WeightsAndValues!$P$16-WeightsAndValues!$H$16)/(WeightsAndValues!$K$16-WeightsAndValues!$H$16))*WeightsAndValues!$E$16,((Data!G161-WeightsAndValues!$H$16)/(WeightsAndValues!$K$16-WeightsAndValues!$H$16))*WeightsAndValues!$E$16)</f>
        <v>6.0574586700349528E-2</v>
      </c>
      <c r="H161" t="b">
        <f>Data!H161</f>
        <v>0</v>
      </c>
      <c r="I161">
        <f>IF(Data!I161=TRUE,WeightsAndValues!$I$4,WeightsAndValues!$H$4*WeightsAndValues!$E$4)</f>
        <v>0.18181818181818182</v>
      </c>
      <c r="J161" t="b">
        <f>Data!J161</f>
        <v>0</v>
      </c>
      <c r="K161">
        <f>IF(Data!K161="Null",((WeightsAndValues!$P$11-WeightsAndValues!$H$11)/(WeightsAndValues!$K$11-WeightsAndValues!$H$11))*WeightsAndValues!$E$11,((Data!K161-WeightsAndValues!$H$11)/(WeightsAndValues!$K$11-WeightsAndValues!$H$11))*WeightsAndValues!$E$11)</f>
        <v>0.1165252525252525</v>
      </c>
      <c r="L161">
        <f>IF(Data!L161="Null",((WeightsAndValues!$K$12-WeightsAndValues!$P$12)/(WeightsAndValues!$K$12-WeightsAndValues!$H$12))*WeightsAndValues!$E$12,((WeightsAndValues!$K$12-Data!L161))/(WeightsAndValues!$K$12-WeightsAndValues!$H$12)*WeightsAndValues!$E$12)</f>
        <v>0.14269275028768699</v>
      </c>
      <c r="M161">
        <f>IF(Data!M161="Null",((WeightsAndValues!$K$14-WeightsAndValues!$P$14)/(WeightsAndValues!$K$14-WeightsAndValues!$H$14))*WeightsAndValues!$E$14,((WeightsAndValues!$K$14-Data!M161))/(WeightsAndValues!$K$14-WeightsAndValues!$H$14)*WeightsAndValues!$E$14)</f>
        <v>9.3625914315569492E-2</v>
      </c>
      <c r="N161">
        <f>IF(Data!N161="Null",((WeightsAndValues!$P$15-WeightsAndValues!$H$15)/(WeightsAndValues!$K$15-WeightsAndValues!$H$15))*WeightsAndValues!$E$15,((Data!N161-WeightsAndValues!$H$15)/(WeightsAndValues!$K$15-WeightsAndValues!$H$15))*WeightsAndValues!$E$15)</f>
        <v>0.12782615467771838</v>
      </c>
      <c r="O161">
        <f>IF(Data!F161=TRUE,WeightsAndValues!$I$5,WeightsAndValues!$H$5*WeightsAndValues!$E$5)</f>
        <v>0.21739130434782614</v>
      </c>
      <c r="P161">
        <f>IF(Data!I161=TRUE,WeightsAndValues!$I$6,WeightsAndValues!$H$6*WeightsAndValues!$E$6)</f>
        <v>0.21739130434782614</v>
      </c>
      <c r="Q161">
        <f t="shared" si="25"/>
        <v>0.81457085190377088</v>
      </c>
      <c r="R161">
        <f t="shared" si="26"/>
        <v>0.74966556351245539</v>
      </c>
      <c r="S161">
        <f t="shared" si="27"/>
        <v>1.5642364154162263</v>
      </c>
      <c r="T161">
        <f t="shared" si="28"/>
        <v>0</v>
      </c>
      <c r="U161" t="str" cm="1">
        <f t="array" ref="U161">_xlfn.IFS(Q161&lt;Thresholds!$D$3,"Low",Q161&lt;Thresholds!$E$3,"medium",Q161&gt;=Thresholds!$E$3,"High")</f>
        <v>High</v>
      </c>
      <c r="V161" t="str" cm="1">
        <f t="array" ref="V161">_xlfn.IFS(R161&lt;Thresholds!$D$4,"Low",R161&lt;Thresholds!$E$4,"medium",R161&gt;=Thresholds!$E$4,"High")</f>
        <v>High</v>
      </c>
      <c r="W161" t="str">
        <f t="shared" si="29"/>
        <v>High</v>
      </c>
      <c r="X161" t="str">
        <f t="shared" si="30"/>
        <v>High</v>
      </c>
      <c r="Y161" t="str">
        <f t="shared" si="31"/>
        <v>High</v>
      </c>
      <c r="Z161">
        <f t="shared" si="32"/>
        <v>0</v>
      </c>
    </row>
    <row r="162" spans="1:26" x14ac:dyDescent="0.35">
      <c r="A162" t="s">
        <v>368</v>
      </c>
      <c r="B162" t="s">
        <v>1007</v>
      </c>
      <c r="C162" t="s">
        <v>1008</v>
      </c>
      <c r="D162">
        <f>IF(Data!D162="Null",((WeightsAndValues!$P$17-WeightsAndValues!$H$17)/(WeightsAndValues!$K$17-WeightsAndValues!$H$17))*WeightsAndValues!$E$17,((Data!D162-WeightsAndValues!$H$17)/(WeightsAndValues!$K$17-WeightsAndValues!$H$17))*WeightsAndValues!$E$17)</f>
        <v>1.5511997296383907E-2</v>
      </c>
      <c r="E162">
        <f>IF(Data!E162="Null",((WeightsAndValues!$K$13-WeightsAndValues!$P$13)/(WeightsAndValues!$K$13-WeightsAndValues!$H$13))*WeightsAndValues!$E$13,((WeightsAndValues!$K$13-Data!E162))/(WeightsAndValues!$K$13-WeightsAndValues!$H$13)*WeightsAndValues!$E$13)</f>
        <v>1.7566974088713237E-3</v>
      </c>
      <c r="F162">
        <f>IF(Data!F162=TRUE,WeightsAndValues!$I$3,WeightsAndValues!$H$3*WeightsAndValues!$E$3)</f>
        <v>0</v>
      </c>
      <c r="G162">
        <f>IF(Data!G162="Null",((WeightsAndValues!$P$16-WeightsAndValues!$H$16)/(WeightsAndValues!$K$16-WeightsAndValues!$H$16))*WeightsAndValues!$E$16,((Data!G162-WeightsAndValues!$H$16)/(WeightsAndValues!$K$16-WeightsAndValues!$H$16))*WeightsAndValues!$E$16)</f>
        <v>4.9382903927805102E-2</v>
      </c>
      <c r="H162" t="b">
        <f>Data!H162</f>
        <v>0</v>
      </c>
      <c r="I162">
        <f>IF(Data!I162=TRUE,WeightsAndValues!$I$4,WeightsAndValues!$H$4*WeightsAndValues!$E$4)</f>
        <v>0.18181818181818182</v>
      </c>
      <c r="J162" t="b">
        <f>Data!J162</f>
        <v>0</v>
      </c>
      <c r="K162">
        <f>IF(Data!K162="Null",((WeightsAndValues!$P$11-WeightsAndValues!$H$11)/(WeightsAndValues!$K$11-WeightsAndValues!$H$11))*WeightsAndValues!$E$11,((Data!K162-WeightsAndValues!$H$11)/(WeightsAndValues!$K$11-WeightsAndValues!$H$11))*WeightsAndValues!$E$11)</f>
        <v>8.7515151515151532E-2</v>
      </c>
      <c r="L162">
        <f>IF(Data!L162="Null",((WeightsAndValues!$K$12-WeightsAndValues!$P$12)/(WeightsAndValues!$K$12-WeightsAndValues!$H$12))*WeightsAndValues!$E$12,((WeightsAndValues!$K$12-Data!L162))/(WeightsAndValues!$K$12-WeightsAndValues!$H$12)*WeightsAndValues!$E$12)</f>
        <v>1.1507479861910253E-2</v>
      </c>
      <c r="M162">
        <f>IF(Data!M162="Null",((WeightsAndValues!$K$14-WeightsAndValues!$P$14)/(WeightsAndValues!$K$14-WeightsAndValues!$H$14))*WeightsAndValues!$E$14,((WeightsAndValues!$K$14-Data!M162))/(WeightsAndValues!$K$14-WeightsAndValues!$H$14)*WeightsAndValues!$E$14)</f>
        <v>3.3437826541274844E-3</v>
      </c>
      <c r="N162">
        <f>IF(Data!N162="Null",((WeightsAndValues!$P$15-WeightsAndValues!$H$15)/(WeightsAndValues!$K$15-WeightsAndValues!$H$15))*WeightsAndValues!$E$15,((Data!N162-WeightsAndValues!$H$15)/(WeightsAndValues!$K$15-WeightsAndValues!$H$15))*WeightsAndValues!$E$15)</f>
        <v>9.0407207288843036E-2</v>
      </c>
      <c r="O162">
        <f>IF(Data!F162=TRUE,WeightsAndValues!$I$5,WeightsAndValues!$H$5*WeightsAndValues!$E$5)</f>
        <v>0</v>
      </c>
      <c r="P162">
        <f>IF(Data!I162=TRUE,WeightsAndValues!$I$6,WeightsAndValues!$H$6*WeightsAndValues!$E$6)</f>
        <v>0.21739130434782614</v>
      </c>
      <c r="Q162">
        <f t="shared" si="25"/>
        <v>0.29969659314575503</v>
      </c>
      <c r="R162">
        <f t="shared" si="26"/>
        <v>0.3589381129733456</v>
      </c>
      <c r="S162">
        <f t="shared" si="27"/>
        <v>0.65863470611910069</v>
      </c>
      <c r="T162">
        <f t="shared" si="28"/>
        <v>0</v>
      </c>
      <c r="U162" t="str" cm="1">
        <f t="array" ref="U162">_xlfn.IFS(Q162&lt;Thresholds!$D$3,"Low",Q162&lt;Thresholds!$E$3,"medium",Q162&gt;=Thresholds!$E$3,"High")</f>
        <v>Low</v>
      </c>
      <c r="V162" t="str" cm="1">
        <f t="array" ref="V162">_xlfn.IFS(R162&lt;Thresholds!$D$4,"Low",R162&lt;Thresholds!$E$4,"medium",R162&gt;=Thresholds!$E$4,"High")</f>
        <v>Low</v>
      </c>
      <c r="W162" t="str">
        <f t="shared" si="29"/>
        <v>Low</v>
      </c>
      <c r="X162" t="str">
        <f t="shared" si="30"/>
        <v>Low</v>
      </c>
      <c r="Y162" t="str">
        <f t="shared" si="31"/>
        <v>Low</v>
      </c>
      <c r="Z162">
        <f t="shared" si="32"/>
        <v>0</v>
      </c>
    </row>
    <row r="163" spans="1:26" x14ac:dyDescent="0.35">
      <c r="A163" t="s">
        <v>1011</v>
      </c>
      <c r="B163" t="s">
        <v>1013</v>
      </c>
      <c r="C163" t="s">
        <v>1014</v>
      </c>
      <c r="D163">
        <f>IF(Data!D163="Null",((WeightsAndValues!$P$17-WeightsAndValues!$H$17)/(WeightsAndValues!$K$17-WeightsAndValues!$H$17))*WeightsAndValues!$E$17,((Data!D163-WeightsAndValues!$H$17)/(WeightsAndValues!$K$17-WeightsAndValues!$H$17))*WeightsAndValues!$E$17)</f>
        <v>0.10797566745522136</v>
      </c>
      <c r="E163">
        <f>IF(Data!E163="Null",((WeightsAndValues!$K$13-WeightsAndValues!$P$13)/(WeightsAndValues!$K$13-WeightsAndValues!$H$13))*WeightsAndValues!$E$13,((WeightsAndValues!$K$13-Data!E163))/(WeightsAndValues!$K$13-WeightsAndValues!$H$13)*WeightsAndValues!$E$13)</f>
        <v>0.14756258234519107</v>
      </c>
      <c r="F163">
        <f>IF(Data!F163=TRUE,WeightsAndValues!$I$3,WeightsAndValues!$H$3*WeightsAndValues!$E$3)</f>
        <v>0.18181818181818182</v>
      </c>
      <c r="G163">
        <f>IF(Data!G163="Null",((WeightsAndValues!$P$16-WeightsAndValues!$H$16)/(WeightsAndValues!$K$16-WeightsAndValues!$H$16))*WeightsAndValues!$E$16,((Data!G163-WeightsAndValues!$H$16)/(WeightsAndValues!$K$16-WeightsAndValues!$H$16))*WeightsAndValues!$E$16)</f>
        <v>0</v>
      </c>
      <c r="H163" t="b">
        <f>Data!H163</f>
        <v>0</v>
      </c>
      <c r="I163">
        <f>IF(Data!I163=TRUE,WeightsAndValues!$I$4,WeightsAndValues!$H$4*WeightsAndValues!$E$4)</f>
        <v>0.18181818181818182</v>
      </c>
      <c r="J163" t="b">
        <f>Data!J163</f>
        <v>0</v>
      </c>
      <c r="K163">
        <f>IF(Data!K163="Null",((WeightsAndValues!$P$11-WeightsAndValues!$H$11)/(WeightsAndValues!$K$11-WeightsAndValues!$H$11))*WeightsAndValues!$E$11,((Data!K163-WeightsAndValues!$H$11)/(WeightsAndValues!$K$11-WeightsAndValues!$H$11))*WeightsAndValues!$E$11)</f>
        <v>0.1165252525252525</v>
      </c>
      <c r="L163">
        <f>IF(Data!L163="Null",((WeightsAndValues!$K$12-WeightsAndValues!$P$12)/(WeightsAndValues!$K$12-WeightsAndValues!$H$12))*WeightsAndValues!$E$12,((WeightsAndValues!$K$12-Data!L163))/(WeightsAndValues!$K$12-WeightsAndValues!$H$12)*WeightsAndValues!$E$12)</f>
        <v>0.16800920598388952</v>
      </c>
      <c r="M163">
        <f>IF(Data!M163="Null",((WeightsAndValues!$K$14-WeightsAndValues!$P$14)/(WeightsAndValues!$K$14-WeightsAndValues!$H$14))*WeightsAndValues!$E$14,((WeightsAndValues!$K$14-Data!M163))/(WeightsAndValues!$K$14-WeightsAndValues!$H$14)*WeightsAndValues!$E$14)</f>
        <v>7.5235109717868343E-2</v>
      </c>
      <c r="N163">
        <f>IF(Data!N163="Null",((WeightsAndValues!$P$15-WeightsAndValues!$H$15)/(WeightsAndValues!$K$15-WeightsAndValues!$H$15))*WeightsAndValues!$E$15,((Data!N163-WeightsAndValues!$H$15)/(WeightsAndValues!$K$15-WeightsAndValues!$H$15))*WeightsAndValues!$E$15)</f>
        <v>0.12879515190633861</v>
      </c>
      <c r="O163">
        <f>IF(Data!F163=TRUE,WeightsAndValues!$I$5,WeightsAndValues!$H$5*WeightsAndValues!$E$5)</f>
        <v>0.21739130434782614</v>
      </c>
      <c r="P163">
        <f>IF(Data!I163=TRUE,WeightsAndValues!$I$6,WeightsAndValues!$H$6*WeightsAndValues!$E$6)</f>
        <v>0.21739130434782614</v>
      </c>
      <c r="Q163">
        <f t="shared" si="25"/>
        <v>0.83138159931859534</v>
      </c>
      <c r="R163">
        <f t="shared" si="26"/>
        <v>0.71114034294718198</v>
      </c>
      <c r="S163">
        <f t="shared" si="27"/>
        <v>1.5425219422657772</v>
      </c>
      <c r="T163">
        <f t="shared" si="28"/>
        <v>0</v>
      </c>
      <c r="U163" t="str" cm="1">
        <f t="array" ref="U163">_xlfn.IFS(Q163&lt;Thresholds!$D$3,"Low",Q163&lt;Thresholds!$E$3,"medium",Q163&gt;=Thresholds!$E$3,"High")</f>
        <v>High</v>
      </c>
      <c r="V163" t="str" cm="1">
        <f t="array" ref="V163">_xlfn.IFS(R163&lt;Thresholds!$D$4,"Low",R163&lt;Thresholds!$E$4,"medium",R163&gt;=Thresholds!$E$4,"High")</f>
        <v>High</v>
      </c>
      <c r="W163" t="str">
        <f t="shared" si="29"/>
        <v>High</v>
      </c>
      <c r="X163" t="str">
        <f t="shared" si="30"/>
        <v>High</v>
      </c>
      <c r="Y163" t="str">
        <f t="shared" si="31"/>
        <v>High</v>
      </c>
      <c r="Z163">
        <f t="shared" si="32"/>
        <v>0</v>
      </c>
    </row>
    <row r="164" spans="1:26" x14ac:dyDescent="0.35">
      <c r="A164" t="s">
        <v>1017</v>
      </c>
      <c r="B164" t="s">
        <v>1020</v>
      </c>
      <c r="C164" t="s">
        <v>1021</v>
      </c>
      <c r="D164">
        <f>IF(Data!D164="Null",((WeightsAndValues!$P$17-WeightsAndValues!$H$17)/(WeightsAndValues!$K$17-WeightsAndValues!$H$17))*WeightsAndValues!$E$17,((Data!D164-WeightsAndValues!$H$17)/(WeightsAndValues!$K$17-WeightsAndValues!$H$17))*WeightsAndValues!$E$17)</f>
        <v>0.11466711726934775</v>
      </c>
      <c r="E164">
        <f>IF(Data!E164="Null",((WeightsAndValues!$K$13-WeightsAndValues!$P$13)/(WeightsAndValues!$K$13-WeightsAndValues!$H$13))*WeightsAndValues!$E$13,((WeightsAndValues!$K$13-Data!E164))/(WeightsAndValues!$K$13-WeightsAndValues!$H$13)*WeightsAndValues!$E$13)</f>
        <v>0.11769872639437857</v>
      </c>
      <c r="F164">
        <f>IF(Data!F164=TRUE,WeightsAndValues!$I$3,WeightsAndValues!$H$3*WeightsAndValues!$E$3)</f>
        <v>0.18181818181818182</v>
      </c>
      <c r="G164">
        <f>IF(Data!G164="Null",((WeightsAndValues!$P$16-WeightsAndValues!$H$16)/(WeightsAndValues!$K$16-WeightsAndValues!$H$16))*WeightsAndValues!$E$16,((Data!G164-WeightsAndValues!$H$16)/(WeightsAndValues!$K$16-WeightsAndValues!$H$16))*WeightsAndValues!$E$16)</f>
        <v>0.184494731982976</v>
      </c>
      <c r="H164" t="b">
        <f>Data!H164</f>
        <v>0</v>
      </c>
      <c r="I164">
        <f>IF(Data!I164=TRUE,WeightsAndValues!$I$4,WeightsAndValues!$H$4*WeightsAndValues!$E$4)</f>
        <v>0.18181818181818182</v>
      </c>
      <c r="J164" t="b">
        <f>Data!J164</f>
        <v>0</v>
      </c>
      <c r="K164">
        <f>IF(Data!K164="Null",((WeightsAndValues!$P$11-WeightsAndValues!$H$11)/(WeightsAndValues!$K$11-WeightsAndValues!$H$11))*WeightsAndValues!$E$11,((Data!K164-WeightsAndValues!$H$11)/(WeightsAndValues!$K$11-WeightsAndValues!$H$11))*WeightsAndValues!$E$11)</f>
        <v>0.1165252525252525</v>
      </c>
      <c r="L164">
        <f>IF(Data!L164="Null",((WeightsAndValues!$K$12-WeightsAndValues!$P$12)/(WeightsAndValues!$K$12-WeightsAndValues!$H$12))*WeightsAndValues!$E$12,((WeightsAndValues!$K$12-Data!L164))/(WeightsAndValues!$K$12-WeightsAndValues!$H$12)*WeightsAndValues!$E$12)</f>
        <v>0.13348676639815882</v>
      </c>
      <c r="M164">
        <f>IF(Data!M164="Null",((WeightsAndValues!$K$14-WeightsAndValues!$P$14)/(WeightsAndValues!$K$14-WeightsAndValues!$H$14))*WeightsAndValues!$E$14,((WeightsAndValues!$K$14-Data!M164))/(WeightsAndValues!$K$14-WeightsAndValues!$H$14)*WeightsAndValues!$E$14)</f>
        <v>0.10031347962382443</v>
      </c>
      <c r="N164">
        <f>IF(Data!N164="Null",((WeightsAndValues!$P$15-WeightsAndValues!$H$15)/(WeightsAndValues!$K$15-WeightsAndValues!$H$15))*WeightsAndValues!$E$15,((Data!N164-WeightsAndValues!$H$15)/(WeightsAndValues!$K$15-WeightsAndValues!$H$15))*WeightsAndValues!$E$15)</f>
        <v>0.14171172863088777</v>
      </c>
      <c r="O164">
        <f>IF(Data!F164=TRUE,WeightsAndValues!$I$5,WeightsAndValues!$H$5*WeightsAndValues!$E$5)</f>
        <v>0.21739130434782614</v>
      </c>
      <c r="P164">
        <f>IF(Data!I164=TRUE,WeightsAndValues!$I$6,WeightsAndValues!$H$6*WeightsAndValues!$E$6)</f>
        <v>0.21739130434782614</v>
      </c>
      <c r="Q164">
        <f t="shared" si="25"/>
        <v>0.82862897945294711</v>
      </c>
      <c r="R164">
        <f t="shared" si="26"/>
        <v>0.87868779570389466</v>
      </c>
      <c r="S164">
        <f t="shared" si="27"/>
        <v>1.7073167751568419</v>
      </c>
      <c r="T164">
        <f t="shared" si="28"/>
        <v>0</v>
      </c>
      <c r="U164" t="str" cm="1">
        <f t="array" ref="U164">_xlfn.IFS(Q164&lt;Thresholds!$D$3,"Low",Q164&lt;Thresholds!$E$3,"medium",Q164&gt;=Thresholds!$E$3,"High")</f>
        <v>High</v>
      </c>
      <c r="V164" t="str" cm="1">
        <f t="array" ref="V164">_xlfn.IFS(R164&lt;Thresholds!$D$4,"Low",R164&lt;Thresholds!$E$4,"medium",R164&gt;=Thresholds!$E$4,"High")</f>
        <v>High</v>
      </c>
      <c r="W164" t="str">
        <f t="shared" si="29"/>
        <v>High</v>
      </c>
      <c r="X164" t="str">
        <f t="shared" si="30"/>
        <v>High</v>
      </c>
      <c r="Y164" t="str">
        <f t="shared" si="31"/>
        <v>High</v>
      </c>
      <c r="Z164">
        <f t="shared" si="32"/>
        <v>0</v>
      </c>
    </row>
    <row r="165" spans="1:26" x14ac:dyDescent="0.35">
      <c r="A165" t="s">
        <v>1024</v>
      </c>
      <c r="B165" t="s">
        <v>1026</v>
      </c>
      <c r="C165" t="s">
        <v>1027</v>
      </c>
      <c r="D165">
        <f>IF(Data!D165="Null",((WeightsAndValues!$P$17-WeightsAndValues!$H$17)/(WeightsAndValues!$K$17-WeightsAndValues!$H$17))*WeightsAndValues!$E$17,((Data!D165-WeightsAndValues!$H$17)/(WeightsAndValues!$K$17-WeightsAndValues!$H$17))*WeightsAndValues!$E$17)</f>
        <v>0.11710037174721188</v>
      </c>
      <c r="E165">
        <f>IF(Data!E165="Null",((WeightsAndValues!$K$13-WeightsAndValues!$P$13)/(WeightsAndValues!$K$13-WeightsAndValues!$H$13))*WeightsAndValues!$E$13,((WeightsAndValues!$K$13-Data!E165))/(WeightsAndValues!$K$13-WeightsAndValues!$H$13)*WeightsAndValues!$E$13)</f>
        <v>9.8375054896794059E-2</v>
      </c>
      <c r="F165">
        <f>IF(Data!F165=TRUE,WeightsAndValues!$I$3,WeightsAndValues!$H$3*WeightsAndValues!$E$3)</f>
        <v>0.18181818181818182</v>
      </c>
      <c r="G165">
        <f>IF(Data!G165="Null",((WeightsAndValues!$P$16-WeightsAndValues!$H$16)/(WeightsAndValues!$K$16-WeightsAndValues!$H$16))*WeightsAndValues!$E$16,((Data!G165-WeightsAndValues!$H$16)/(WeightsAndValues!$K$16-WeightsAndValues!$H$16))*WeightsAndValues!$E$16)</f>
        <v>0.19212917167597515</v>
      </c>
      <c r="H165" t="b">
        <f>Data!H165</f>
        <v>1</v>
      </c>
      <c r="I165">
        <f>IF(Data!I165=TRUE,WeightsAndValues!$I$4,WeightsAndValues!$H$4*WeightsAndValues!$E$4)</f>
        <v>0.18181818181818182</v>
      </c>
      <c r="J165" t="b">
        <f>Data!J165</f>
        <v>1</v>
      </c>
      <c r="K165">
        <f>IF(Data!K165="Null",((WeightsAndValues!$P$11-WeightsAndValues!$H$11)/(WeightsAndValues!$K$11-WeightsAndValues!$H$11))*WeightsAndValues!$E$11,((Data!K165-WeightsAndValues!$H$11)/(WeightsAndValues!$K$11-WeightsAndValues!$H$11))*WeightsAndValues!$E$11)</f>
        <v>9.3414141414141436E-2</v>
      </c>
      <c r="L165">
        <f>IF(Data!L165="Null",((WeightsAndValues!$K$12-WeightsAndValues!$P$12)/(WeightsAndValues!$K$12-WeightsAndValues!$H$12))*WeightsAndValues!$E$12,((WeightsAndValues!$K$12-Data!L165))/(WeightsAndValues!$K$12-WeightsAndValues!$H$12)*WeightsAndValues!$E$12)</f>
        <v>0.14959723820483314</v>
      </c>
      <c r="M165">
        <f>IF(Data!M165="Null",((WeightsAndValues!$K$14-WeightsAndValues!$P$14)/(WeightsAndValues!$K$14-WeightsAndValues!$H$14))*WeightsAndValues!$E$14,((WeightsAndValues!$K$14-Data!M165))/(WeightsAndValues!$K$14-WeightsAndValues!$H$14)*WeightsAndValues!$E$14)</f>
        <v>7.0219435736677105E-2</v>
      </c>
      <c r="N165">
        <f>IF(Data!N165="Null",((WeightsAndValues!$P$15-WeightsAndValues!$H$15)/(WeightsAndValues!$K$15-WeightsAndValues!$H$15))*WeightsAndValues!$E$15,((Data!N165-WeightsAndValues!$H$15)/(WeightsAndValues!$K$15-WeightsAndValues!$H$15))*WeightsAndValues!$E$15)</f>
        <v>0.14517155298939105</v>
      </c>
      <c r="O165">
        <f>IF(Data!F165=TRUE,WeightsAndValues!$I$5,WeightsAndValues!$H$5*WeightsAndValues!$E$5)</f>
        <v>0.21739130434782614</v>
      </c>
      <c r="P165">
        <f>IF(Data!I165=TRUE,WeightsAndValues!$I$6,WeightsAndValues!$H$6*WeightsAndValues!$E$6)</f>
        <v>0.21739130434782614</v>
      </c>
      <c r="Q165">
        <f t="shared" si="25"/>
        <v>0.7939675507392272</v>
      </c>
      <c r="R165">
        <f t="shared" si="26"/>
        <v>0.87045838825781252</v>
      </c>
      <c r="S165">
        <f t="shared" si="27"/>
        <v>1.6644259389970397</v>
      </c>
      <c r="T165">
        <f t="shared" si="28"/>
        <v>1</v>
      </c>
      <c r="U165" t="str" cm="1">
        <f t="array" ref="U165">_xlfn.IFS(Q165&lt;Thresholds!$D$3,"Low",Q165&lt;Thresholds!$E$3,"medium",Q165&gt;=Thresholds!$E$3,"High")</f>
        <v>High</v>
      </c>
      <c r="V165" t="str" cm="1">
        <f t="array" ref="V165">_xlfn.IFS(R165&lt;Thresholds!$D$4,"Low",R165&lt;Thresholds!$E$4,"medium",R165&gt;=Thresholds!$E$4,"High")</f>
        <v>High</v>
      </c>
      <c r="W165" t="str">
        <f t="shared" si="29"/>
        <v>Very High</v>
      </c>
      <c r="X165" t="str">
        <f t="shared" si="30"/>
        <v>Very High</v>
      </c>
      <c r="Y165" t="str">
        <f t="shared" si="31"/>
        <v>Very High</v>
      </c>
      <c r="Z165">
        <f t="shared" si="32"/>
        <v>0</v>
      </c>
    </row>
    <row r="166" spans="1:26" x14ac:dyDescent="0.35">
      <c r="A166" t="s">
        <v>1030</v>
      </c>
      <c r="B166" t="s">
        <v>1031</v>
      </c>
      <c r="C166" t="s">
        <v>1032</v>
      </c>
      <c r="D166">
        <f>IF(Data!D166="Null",((WeightsAndValues!$P$17-WeightsAndValues!$H$17)/(WeightsAndValues!$K$17-WeightsAndValues!$H$17))*WeightsAndValues!$E$17,((Data!D166-WeightsAndValues!$H$17)/(WeightsAndValues!$K$17-WeightsAndValues!$H$17))*WeightsAndValues!$E$17)</f>
        <v>9.8090571138898297E-2</v>
      </c>
      <c r="E166">
        <f>IF(Data!E166="Null",((WeightsAndValues!$K$13-WeightsAndValues!$P$13)/(WeightsAndValues!$K$13-WeightsAndValues!$H$13))*WeightsAndValues!$E$13,((WeightsAndValues!$K$13-Data!E166))/(WeightsAndValues!$K$13-WeightsAndValues!$H$13)*WeightsAndValues!$E$13)</f>
        <v>0.1264822134387352</v>
      </c>
      <c r="F166">
        <f>IF(Data!F166=TRUE,WeightsAndValues!$I$3,WeightsAndValues!$H$3*WeightsAndValues!$E$3)</f>
        <v>0.18181818181818182</v>
      </c>
      <c r="G166">
        <f>IF(Data!G166="Null",((WeightsAndValues!$P$16-WeightsAndValues!$H$16)/(WeightsAndValues!$K$16-WeightsAndValues!$H$16))*WeightsAndValues!$E$16,((Data!G166-WeightsAndValues!$H$16)/(WeightsAndValues!$K$16-WeightsAndValues!$H$16))*WeightsAndValues!$E$16)</f>
        <v>6.0574586700349528E-2</v>
      </c>
      <c r="H166" t="b">
        <f>Data!H166</f>
        <v>0</v>
      </c>
      <c r="I166">
        <f>IF(Data!I166=TRUE,WeightsAndValues!$I$4,WeightsAndValues!$H$4*WeightsAndValues!$E$4)</f>
        <v>0.18181818181818182</v>
      </c>
      <c r="J166" t="b">
        <f>Data!J166</f>
        <v>0</v>
      </c>
      <c r="K166">
        <f>IF(Data!K166="Null",((WeightsAndValues!$P$11-WeightsAndValues!$H$11)/(WeightsAndValues!$K$11-WeightsAndValues!$H$11))*WeightsAndValues!$E$11,((Data!K166-WeightsAndValues!$H$11)/(WeightsAndValues!$K$11-WeightsAndValues!$H$11))*WeightsAndValues!$E$11)</f>
        <v>0.1165252525252525</v>
      </c>
      <c r="L166">
        <f>IF(Data!L166="Null",((WeightsAndValues!$K$12-WeightsAndValues!$P$12)/(WeightsAndValues!$K$12-WeightsAndValues!$H$12))*WeightsAndValues!$E$12,((WeightsAndValues!$K$12-Data!L166))/(WeightsAndValues!$K$12-WeightsAndValues!$H$12)*WeightsAndValues!$E$12)</f>
        <v>0.14269275028768699</v>
      </c>
      <c r="M166">
        <f>IF(Data!M166="Null",((WeightsAndValues!$K$14-WeightsAndValues!$P$14)/(WeightsAndValues!$K$14-WeightsAndValues!$H$14))*WeightsAndValues!$E$14,((WeightsAndValues!$K$14-Data!M166))/(WeightsAndValues!$K$14-WeightsAndValues!$H$14)*WeightsAndValues!$E$14)</f>
        <v>9.3625914315569492E-2</v>
      </c>
      <c r="N166">
        <f>IF(Data!N166="Null",((WeightsAndValues!$P$15-WeightsAndValues!$H$15)/(WeightsAndValues!$K$15-WeightsAndValues!$H$15))*WeightsAndValues!$E$15,((Data!N166-WeightsAndValues!$H$15)/(WeightsAndValues!$K$15-WeightsAndValues!$H$15))*WeightsAndValues!$E$15)</f>
        <v>0.12782615467771838</v>
      </c>
      <c r="O166">
        <f>IF(Data!F166=TRUE,WeightsAndValues!$I$5,WeightsAndValues!$H$5*WeightsAndValues!$E$5)</f>
        <v>0.21739130434782614</v>
      </c>
      <c r="P166">
        <f>IF(Data!I166=TRUE,WeightsAndValues!$I$6,WeightsAndValues!$H$6*WeightsAndValues!$E$6)</f>
        <v>0.21739130434782614</v>
      </c>
      <c r="Q166">
        <f t="shared" si="25"/>
        <v>0.81457085190377088</v>
      </c>
      <c r="R166">
        <f t="shared" si="26"/>
        <v>0.74966556351245539</v>
      </c>
      <c r="S166">
        <f t="shared" si="27"/>
        <v>1.5642364154162263</v>
      </c>
      <c r="T166">
        <f t="shared" si="28"/>
        <v>0</v>
      </c>
      <c r="U166" t="str" cm="1">
        <f t="array" ref="U166">_xlfn.IFS(Q166&lt;Thresholds!$D$3,"Low",Q166&lt;Thresholds!$E$3,"medium",Q166&gt;=Thresholds!$E$3,"High")</f>
        <v>High</v>
      </c>
      <c r="V166" t="str" cm="1">
        <f t="array" ref="V166">_xlfn.IFS(R166&lt;Thresholds!$D$4,"Low",R166&lt;Thresholds!$E$4,"medium",R166&gt;=Thresholds!$E$4,"High")</f>
        <v>High</v>
      </c>
      <c r="W166" t="str">
        <f t="shared" si="29"/>
        <v>High</v>
      </c>
      <c r="X166" t="str">
        <f t="shared" si="30"/>
        <v>High</v>
      </c>
      <c r="Y166" t="str">
        <f t="shared" si="31"/>
        <v>High</v>
      </c>
      <c r="Z166">
        <f t="shared" si="32"/>
        <v>0</v>
      </c>
    </row>
    <row r="167" spans="1:26" x14ac:dyDescent="0.35">
      <c r="A167" t="s">
        <v>1035</v>
      </c>
      <c r="B167" t="s">
        <v>1037</v>
      </c>
      <c r="C167" t="s">
        <v>1038</v>
      </c>
      <c r="D167">
        <f>IF(Data!D167="Null",((WeightsAndValues!$P$17-WeightsAndValues!$H$17)/(WeightsAndValues!$K$17-WeightsAndValues!$H$17))*WeightsAndValues!$E$17,((Data!D167-WeightsAndValues!$H$17)/(WeightsAndValues!$K$17-WeightsAndValues!$H$17))*WeightsAndValues!$E$17)</f>
        <v>9.8090571138898297E-2</v>
      </c>
      <c r="E167">
        <f>IF(Data!E167="Null",((WeightsAndValues!$K$13-WeightsAndValues!$P$13)/(WeightsAndValues!$K$13-WeightsAndValues!$H$13))*WeightsAndValues!$E$13,((WeightsAndValues!$K$13-Data!E167))/(WeightsAndValues!$K$13-WeightsAndValues!$H$13)*WeightsAndValues!$E$13)</f>
        <v>0.1264822134387352</v>
      </c>
      <c r="F167">
        <f>IF(Data!F167=TRUE,WeightsAndValues!$I$3,WeightsAndValues!$H$3*WeightsAndValues!$E$3)</f>
        <v>0.18181818181818182</v>
      </c>
      <c r="G167">
        <f>IF(Data!G167="Null",((WeightsAndValues!$P$16-WeightsAndValues!$H$16)/(WeightsAndValues!$K$16-WeightsAndValues!$H$16))*WeightsAndValues!$E$16,((Data!G167-WeightsAndValues!$H$16)/(WeightsAndValues!$K$16-WeightsAndValues!$H$16))*WeightsAndValues!$E$16)</f>
        <v>6.0574586700349528E-2</v>
      </c>
      <c r="H167" t="b">
        <f>Data!H167</f>
        <v>0</v>
      </c>
      <c r="I167">
        <f>IF(Data!I167=TRUE,WeightsAndValues!$I$4,WeightsAndValues!$H$4*WeightsAndValues!$E$4)</f>
        <v>0.18181818181818182</v>
      </c>
      <c r="J167" t="b">
        <f>Data!J167</f>
        <v>0</v>
      </c>
      <c r="K167">
        <f>IF(Data!K167="Null",((WeightsAndValues!$P$11-WeightsAndValues!$H$11)/(WeightsAndValues!$K$11-WeightsAndValues!$H$11))*WeightsAndValues!$E$11,((Data!K167-WeightsAndValues!$H$11)/(WeightsAndValues!$K$11-WeightsAndValues!$H$11))*WeightsAndValues!$E$11)</f>
        <v>0.1165252525252525</v>
      </c>
      <c r="L167">
        <f>IF(Data!L167="Null",((WeightsAndValues!$K$12-WeightsAndValues!$P$12)/(WeightsAndValues!$K$12-WeightsAndValues!$H$12))*WeightsAndValues!$E$12,((WeightsAndValues!$K$12-Data!L167))/(WeightsAndValues!$K$12-WeightsAndValues!$H$12)*WeightsAndValues!$E$12)</f>
        <v>0.14269275028768699</v>
      </c>
      <c r="M167">
        <f>IF(Data!M167="Null",((WeightsAndValues!$K$14-WeightsAndValues!$P$14)/(WeightsAndValues!$K$14-WeightsAndValues!$H$14))*WeightsAndValues!$E$14,((WeightsAndValues!$K$14-Data!M167))/(WeightsAndValues!$K$14-WeightsAndValues!$H$14)*WeightsAndValues!$E$14)</f>
        <v>9.3625914315569492E-2</v>
      </c>
      <c r="N167">
        <f>IF(Data!N167="Null",((WeightsAndValues!$P$15-WeightsAndValues!$H$15)/(WeightsAndValues!$K$15-WeightsAndValues!$H$15))*WeightsAndValues!$E$15,((Data!N167-WeightsAndValues!$H$15)/(WeightsAndValues!$K$15-WeightsAndValues!$H$15))*WeightsAndValues!$E$15)</f>
        <v>0.12782615467771838</v>
      </c>
      <c r="O167">
        <f>IF(Data!F167=TRUE,WeightsAndValues!$I$5,WeightsAndValues!$H$5*WeightsAndValues!$E$5)</f>
        <v>0.21739130434782614</v>
      </c>
      <c r="P167">
        <f>IF(Data!I167=TRUE,WeightsAndValues!$I$6,WeightsAndValues!$H$6*WeightsAndValues!$E$6)</f>
        <v>0.21739130434782614</v>
      </c>
      <c r="Q167">
        <f t="shared" si="25"/>
        <v>0.81457085190377088</v>
      </c>
      <c r="R167">
        <f t="shared" si="26"/>
        <v>0.74966556351245539</v>
      </c>
      <c r="S167">
        <f t="shared" si="27"/>
        <v>1.5642364154162263</v>
      </c>
      <c r="T167">
        <f t="shared" si="28"/>
        <v>0</v>
      </c>
      <c r="U167" t="str" cm="1">
        <f t="array" ref="U167">_xlfn.IFS(Q167&lt;Thresholds!$D$3,"Low",Q167&lt;Thresholds!$E$3,"medium",Q167&gt;=Thresholds!$E$3,"High")</f>
        <v>High</v>
      </c>
      <c r="V167" t="str" cm="1">
        <f t="array" ref="V167">_xlfn.IFS(R167&lt;Thresholds!$D$4,"Low",R167&lt;Thresholds!$E$4,"medium",R167&gt;=Thresholds!$E$4,"High")</f>
        <v>High</v>
      </c>
      <c r="W167" t="str">
        <f t="shared" si="29"/>
        <v>High</v>
      </c>
      <c r="X167" t="str">
        <f t="shared" si="30"/>
        <v>High</v>
      </c>
      <c r="Y167" t="str">
        <f t="shared" si="31"/>
        <v>High</v>
      </c>
      <c r="Z167">
        <f t="shared" si="32"/>
        <v>0</v>
      </c>
    </row>
    <row r="168" spans="1:26" x14ac:dyDescent="0.35">
      <c r="A168" t="s">
        <v>1041</v>
      </c>
      <c r="B168" t="s">
        <v>1044</v>
      </c>
      <c r="C168" t="s">
        <v>1045</v>
      </c>
      <c r="D168">
        <f>IF(Data!D168="Null",((WeightsAndValues!$P$17-WeightsAndValues!$H$17)/(WeightsAndValues!$K$17-WeightsAndValues!$H$17))*WeightsAndValues!$E$17,((Data!D168-WeightsAndValues!$H$17)/(WeightsAndValues!$K$17-WeightsAndValues!$H$17))*WeightsAndValues!$E$17)</f>
        <v>4.2277796552889484E-2</v>
      </c>
      <c r="E168">
        <f>IF(Data!E168="Null",((WeightsAndValues!$K$13-WeightsAndValues!$P$13)/(WeightsAndValues!$K$13-WeightsAndValues!$H$13))*WeightsAndValues!$E$13,((WeightsAndValues!$K$13-Data!E168))/(WeightsAndValues!$K$13-WeightsAndValues!$H$13)*WeightsAndValues!$E$13)</f>
        <v>5.7971014492753631E-2</v>
      </c>
      <c r="F168">
        <f>IF(Data!F168=TRUE,WeightsAndValues!$I$3,WeightsAndValues!$H$3*WeightsAndValues!$E$3)</f>
        <v>0.18181818181818182</v>
      </c>
      <c r="G168">
        <f>IF(Data!G168="Null",((WeightsAndValues!$P$16-WeightsAndValues!$H$16)/(WeightsAndValues!$K$16-WeightsAndValues!$H$16))*WeightsAndValues!$E$16,((Data!G168-WeightsAndValues!$H$16)/(WeightsAndValues!$K$16-WeightsAndValues!$H$16))*WeightsAndValues!$E$16)</f>
        <v>0</v>
      </c>
      <c r="H168" t="b">
        <f>Data!H168</f>
        <v>0</v>
      </c>
      <c r="I168">
        <f>IF(Data!I168=TRUE,WeightsAndValues!$I$4,WeightsAndValues!$H$4*WeightsAndValues!$E$4)</f>
        <v>0.18181818181818182</v>
      </c>
      <c r="J168" t="b">
        <f>Data!J168</f>
        <v>0</v>
      </c>
      <c r="K168">
        <f>IF(Data!K168="Null",((WeightsAndValues!$P$11-WeightsAndValues!$H$11)/(WeightsAndValues!$K$11-WeightsAndValues!$H$11))*WeightsAndValues!$E$11,((Data!K168-WeightsAndValues!$H$11)/(WeightsAndValues!$K$11-WeightsAndValues!$H$11))*WeightsAndValues!$E$11)</f>
        <v>8.4282828282828293E-2</v>
      </c>
      <c r="L168">
        <f>IF(Data!L168="Null",((WeightsAndValues!$K$12-WeightsAndValues!$P$12)/(WeightsAndValues!$K$12-WeightsAndValues!$H$12))*WeightsAndValues!$E$12,((WeightsAndValues!$K$12-Data!L168))/(WeightsAndValues!$K$12-WeightsAndValues!$H$12)*WeightsAndValues!$E$12)</f>
        <v>0.11047180667433833</v>
      </c>
      <c r="M168">
        <f>IF(Data!M168="Null",((WeightsAndValues!$K$14-WeightsAndValues!$P$14)/(WeightsAndValues!$K$14-WeightsAndValues!$H$14))*WeightsAndValues!$E$14,((WeightsAndValues!$K$14-Data!M168))/(WeightsAndValues!$K$14-WeightsAndValues!$H$14)*WeightsAndValues!$E$14)</f>
        <v>8.526645768025079E-2</v>
      </c>
      <c r="N168">
        <f>IF(Data!N168="Null",((WeightsAndValues!$P$15-WeightsAndValues!$H$15)/(WeightsAndValues!$K$15-WeightsAndValues!$H$15))*WeightsAndValues!$E$15,((Data!N168-WeightsAndValues!$H$15)/(WeightsAndValues!$K$15-WeightsAndValues!$H$15))*WeightsAndValues!$E$15)</f>
        <v>0.10607337058182274</v>
      </c>
      <c r="O168">
        <f>IF(Data!F168=TRUE,WeightsAndValues!$I$5,WeightsAndValues!$H$5*WeightsAndValues!$E$5)</f>
        <v>0.21739130434782614</v>
      </c>
      <c r="P168">
        <f>IF(Data!I168=TRUE,WeightsAndValues!$I$6,WeightsAndValues!$H$6*WeightsAndValues!$E$6)</f>
        <v>0.21739130434782614</v>
      </c>
      <c r="Q168">
        <f t="shared" si="25"/>
        <v>0.68593525282667056</v>
      </c>
      <c r="R168">
        <f t="shared" si="26"/>
        <v>0.59882699377022863</v>
      </c>
      <c r="S168">
        <f t="shared" si="27"/>
        <v>1.2847622465968991</v>
      </c>
      <c r="T168">
        <f t="shared" si="28"/>
        <v>0</v>
      </c>
      <c r="U168" t="str" cm="1">
        <f t="array" ref="U168">_xlfn.IFS(Q168&lt;Thresholds!$D$3,"Low",Q168&lt;Thresholds!$E$3,"medium",Q168&gt;=Thresholds!$E$3,"High")</f>
        <v>High</v>
      </c>
      <c r="V168" t="str" cm="1">
        <f t="array" ref="V168">_xlfn.IFS(R168&lt;Thresholds!$D$4,"Low",R168&lt;Thresholds!$E$4,"medium",R168&gt;=Thresholds!$E$4,"High")</f>
        <v>High</v>
      </c>
      <c r="W168" t="str">
        <f t="shared" si="29"/>
        <v>High</v>
      </c>
      <c r="X168" t="str">
        <f t="shared" si="30"/>
        <v>High</v>
      </c>
      <c r="Y168" t="str">
        <f t="shared" si="31"/>
        <v>High</v>
      </c>
      <c r="Z168">
        <f t="shared" si="32"/>
        <v>0</v>
      </c>
    </row>
    <row r="169" spans="1:26" x14ac:dyDescent="0.35">
      <c r="A169" t="s">
        <v>1048</v>
      </c>
      <c r="B169" t="s">
        <v>1051</v>
      </c>
      <c r="C169" t="s">
        <v>1052</v>
      </c>
      <c r="D169">
        <f>IF(Data!D169="Null",((WeightsAndValues!$P$17-WeightsAndValues!$H$17)/(WeightsAndValues!$K$17-WeightsAndValues!$H$17))*WeightsAndValues!$E$17,((Data!D169-WeightsAndValues!$H$17)/(WeightsAndValues!$K$17-WeightsAndValues!$H$17))*WeightsAndValues!$E$17)</f>
        <v>9.8090571138898297E-2</v>
      </c>
      <c r="E169">
        <f>IF(Data!E169="Null",((WeightsAndValues!$K$13-WeightsAndValues!$P$13)/(WeightsAndValues!$K$13-WeightsAndValues!$H$13))*WeightsAndValues!$E$13,((WeightsAndValues!$K$13-Data!E169))/(WeightsAndValues!$K$13-WeightsAndValues!$H$13)*WeightsAndValues!$E$13)</f>
        <v>0.1264822134387352</v>
      </c>
      <c r="F169">
        <f>IF(Data!F169=TRUE,WeightsAndValues!$I$3,WeightsAndValues!$H$3*WeightsAndValues!$E$3)</f>
        <v>0.18181818181818182</v>
      </c>
      <c r="G169">
        <f>IF(Data!G169="Null",((WeightsAndValues!$P$16-WeightsAndValues!$H$16)/(WeightsAndValues!$K$16-WeightsAndValues!$H$16))*WeightsAndValues!$E$16,((Data!G169-WeightsAndValues!$H$16)/(WeightsAndValues!$K$16-WeightsAndValues!$H$16))*WeightsAndValues!$E$16)</f>
        <v>6.0574586700349528E-2</v>
      </c>
      <c r="H169" t="b">
        <f>Data!H169</f>
        <v>0</v>
      </c>
      <c r="I169">
        <f>IF(Data!I169=TRUE,WeightsAndValues!$I$4,WeightsAndValues!$H$4*WeightsAndValues!$E$4)</f>
        <v>0.18181818181818182</v>
      </c>
      <c r="J169" t="b">
        <f>Data!J169</f>
        <v>0</v>
      </c>
      <c r="K169">
        <f>IF(Data!K169="Null",((WeightsAndValues!$P$11-WeightsAndValues!$H$11)/(WeightsAndValues!$K$11-WeightsAndValues!$H$11))*WeightsAndValues!$E$11,((Data!K169-WeightsAndValues!$H$11)/(WeightsAndValues!$K$11-WeightsAndValues!$H$11))*WeightsAndValues!$E$11)</f>
        <v>0.1165252525252525</v>
      </c>
      <c r="L169">
        <f>IF(Data!L169="Null",((WeightsAndValues!$K$12-WeightsAndValues!$P$12)/(WeightsAndValues!$K$12-WeightsAndValues!$H$12))*WeightsAndValues!$E$12,((WeightsAndValues!$K$12-Data!L169))/(WeightsAndValues!$K$12-WeightsAndValues!$H$12)*WeightsAndValues!$E$12)</f>
        <v>0.14269275028768699</v>
      </c>
      <c r="M169">
        <f>IF(Data!M169="Null",((WeightsAndValues!$K$14-WeightsAndValues!$P$14)/(WeightsAndValues!$K$14-WeightsAndValues!$H$14))*WeightsAndValues!$E$14,((WeightsAndValues!$K$14-Data!M169))/(WeightsAndValues!$K$14-WeightsAndValues!$H$14)*WeightsAndValues!$E$14)</f>
        <v>9.3625914315569492E-2</v>
      </c>
      <c r="N169">
        <f>IF(Data!N169="Null",((WeightsAndValues!$P$15-WeightsAndValues!$H$15)/(WeightsAndValues!$K$15-WeightsAndValues!$H$15))*WeightsAndValues!$E$15,((Data!N169-WeightsAndValues!$H$15)/(WeightsAndValues!$K$15-WeightsAndValues!$H$15))*WeightsAndValues!$E$15)</f>
        <v>0.12782615467771838</v>
      </c>
      <c r="O169">
        <f>IF(Data!F169=TRUE,WeightsAndValues!$I$5,WeightsAndValues!$H$5*WeightsAndValues!$E$5)</f>
        <v>0.21739130434782614</v>
      </c>
      <c r="P169">
        <f>IF(Data!I169=TRUE,WeightsAndValues!$I$6,WeightsAndValues!$H$6*WeightsAndValues!$E$6)</f>
        <v>0.21739130434782614</v>
      </c>
      <c r="Q169">
        <f t="shared" si="25"/>
        <v>0.81457085190377088</v>
      </c>
      <c r="R169">
        <f t="shared" si="26"/>
        <v>0.74966556351245539</v>
      </c>
      <c r="S169">
        <f t="shared" si="27"/>
        <v>1.5642364154162263</v>
      </c>
      <c r="T169">
        <f t="shared" si="28"/>
        <v>0</v>
      </c>
      <c r="U169" t="str" cm="1">
        <f t="array" ref="U169">_xlfn.IFS(Q169&lt;Thresholds!$D$3,"Low",Q169&lt;Thresholds!$E$3,"medium",Q169&gt;=Thresholds!$E$3,"High")</f>
        <v>High</v>
      </c>
      <c r="V169" t="str" cm="1">
        <f t="array" ref="V169">_xlfn.IFS(R169&lt;Thresholds!$D$4,"Low",R169&lt;Thresholds!$E$4,"medium",R169&gt;=Thresholds!$E$4,"High")</f>
        <v>High</v>
      </c>
      <c r="W169" t="str">
        <f t="shared" si="29"/>
        <v>High</v>
      </c>
      <c r="X169" t="str">
        <f t="shared" si="30"/>
        <v>High</v>
      </c>
      <c r="Y169" t="str">
        <f t="shared" si="31"/>
        <v>High</v>
      </c>
      <c r="Z169">
        <f t="shared" si="32"/>
        <v>0</v>
      </c>
    </row>
    <row r="170" spans="1:26" x14ac:dyDescent="0.35">
      <c r="A170" t="s">
        <v>215</v>
      </c>
      <c r="B170" t="s">
        <v>1056</v>
      </c>
      <c r="C170" t="s">
        <v>1057</v>
      </c>
      <c r="D170">
        <f>IF(Data!D170="Null",((WeightsAndValues!$P$17-WeightsAndValues!$H$17)/(WeightsAndValues!$K$17-WeightsAndValues!$H$17))*WeightsAndValues!$E$17,((Data!D170-WeightsAndValues!$H$17)/(WeightsAndValues!$K$17-WeightsAndValues!$H$17))*WeightsAndValues!$E$17)</f>
        <v>1.764109496451504E-2</v>
      </c>
      <c r="E170">
        <f>IF(Data!E170="Null",((WeightsAndValues!$K$13-WeightsAndValues!$P$13)/(WeightsAndValues!$K$13-WeightsAndValues!$H$13))*WeightsAndValues!$E$13,((WeightsAndValues!$K$13-Data!E170))/(WeightsAndValues!$K$13-WeightsAndValues!$H$13)*WeightsAndValues!$E$13)</f>
        <v>3.5133948177426474E-3</v>
      </c>
      <c r="F170">
        <f>IF(Data!F170=TRUE,WeightsAndValues!$I$3,WeightsAndValues!$H$3*WeightsAndValues!$E$3)</f>
        <v>0</v>
      </c>
      <c r="G170">
        <f>IF(Data!G170="Null",((WeightsAndValues!$P$16-WeightsAndValues!$H$16)/(WeightsAndValues!$K$16-WeightsAndValues!$H$16))*WeightsAndValues!$E$16,((Data!G170-WeightsAndValues!$H$16)/(WeightsAndValues!$K$16-WeightsAndValues!$H$16))*WeightsAndValues!$E$16)</f>
        <v>4.4310186523818955E-2</v>
      </c>
      <c r="H170" t="b">
        <f>Data!H170</f>
        <v>0</v>
      </c>
      <c r="I170">
        <f>IF(Data!I170=TRUE,WeightsAndValues!$I$4,WeightsAndValues!$H$4*WeightsAndValues!$E$4)</f>
        <v>0.18181818181818182</v>
      </c>
      <c r="J170" t="b">
        <f>Data!J170</f>
        <v>0</v>
      </c>
      <c r="K170">
        <f>IF(Data!K170="Null",((WeightsAndValues!$P$11-WeightsAndValues!$H$11)/(WeightsAndValues!$K$11-WeightsAndValues!$H$11))*WeightsAndValues!$E$11,((Data!K170-WeightsAndValues!$H$11)/(WeightsAndValues!$K$11-WeightsAndValues!$H$11))*WeightsAndValues!$E$11)</f>
        <v>5.6323232323232289E-2</v>
      </c>
      <c r="L170">
        <f>IF(Data!L170="Null",((WeightsAndValues!$K$12-WeightsAndValues!$P$12)/(WeightsAndValues!$K$12-WeightsAndValues!$H$12))*WeightsAndValues!$E$12,((WeightsAndValues!$K$12-Data!L170))/(WeightsAndValues!$K$12-WeightsAndValues!$H$12)*WeightsAndValues!$E$12)</f>
        <v>1.3808975834292301E-2</v>
      </c>
      <c r="M170">
        <f>IF(Data!M170="Null",((WeightsAndValues!$K$14-WeightsAndValues!$P$14)/(WeightsAndValues!$K$14-WeightsAndValues!$H$14))*WeightsAndValues!$E$14,((WeightsAndValues!$K$14-Data!M170))/(WeightsAndValues!$K$14-WeightsAndValues!$H$14)*WeightsAndValues!$E$14)</f>
        <v>1.0031347962382434E-2</v>
      </c>
      <c r="N170">
        <f>IF(Data!N170="Null",((WeightsAndValues!$P$15-WeightsAndValues!$H$15)/(WeightsAndValues!$K$15-WeightsAndValues!$H$15))*WeightsAndValues!$E$15,((Data!N170-WeightsAndValues!$H$15)/(WeightsAndValues!$K$15-WeightsAndValues!$H$15))*WeightsAndValues!$E$15)</f>
        <v>9.9697586729845078E-2</v>
      </c>
      <c r="O170">
        <f>IF(Data!F170=TRUE,WeightsAndValues!$I$5,WeightsAndValues!$H$5*WeightsAndValues!$E$5)</f>
        <v>0</v>
      </c>
      <c r="P170">
        <f>IF(Data!I170=TRUE,WeightsAndValues!$I$6,WeightsAndValues!$H$6*WeightsAndValues!$E$6)</f>
        <v>0.21739130434782614</v>
      </c>
      <c r="Q170">
        <f t="shared" si="25"/>
        <v>0.27962283290260387</v>
      </c>
      <c r="R170">
        <f t="shared" si="26"/>
        <v>0.36491247241923286</v>
      </c>
      <c r="S170">
        <f t="shared" si="27"/>
        <v>0.64453530532183678</v>
      </c>
      <c r="T170">
        <f t="shared" si="28"/>
        <v>0</v>
      </c>
      <c r="U170" t="str" cm="1">
        <f t="array" ref="U170">_xlfn.IFS(Q170&lt;Thresholds!$D$3,"Low",Q170&lt;Thresholds!$E$3,"medium",Q170&gt;=Thresholds!$E$3,"High")</f>
        <v>Low</v>
      </c>
      <c r="V170" t="str" cm="1">
        <f t="array" ref="V170">_xlfn.IFS(R170&lt;Thresholds!$D$4,"Low",R170&lt;Thresholds!$E$4,"medium",R170&gt;=Thresholds!$E$4,"High")</f>
        <v>Low</v>
      </c>
      <c r="W170" t="str">
        <f t="shared" si="29"/>
        <v>Low</v>
      </c>
      <c r="X170" t="str">
        <f t="shared" si="30"/>
        <v>Low</v>
      </c>
      <c r="Y170" t="str">
        <f t="shared" si="31"/>
        <v>Low</v>
      </c>
      <c r="Z170">
        <f t="shared" si="32"/>
        <v>0</v>
      </c>
    </row>
    <row r="171" spans="1:26" x14ac:dyDescent="0.35">
      <c r="A171" t="s">
        <v>1060</v>
      </c>
      <c r="B171" t="s">
        <v>1062</v>
      </c>
      <c r="C171" t="s">
        <v>1063</v>
      </c>
      <c r="D171">
        <f>IF(Data!D171="Null",((WeightsAndValues!$P$17-WeightsAndValues!$H$17)/(WeightsAndValues!$K$17-WeightsAndValues!$H$17))*WeightsAndValues!$E$17,((Data!D171-WeightsAndValues!$H$17)/(WeightsAndValues!$K$17-WeightsAndValues!$H$17))*WeightsAndValues!$E$17)</f>
        <v>9.8090571138898297E-2</v>
      </c>
      <c r="E171">
        <f>IF(Data!E171="Null",((WeightsAndValues!$K$13-WeightsAndValues!$P$13)/(WeightsAndValues!$K$13-WeightsAndValues!$H$13))*WeightsAndValues!$E$13,((WeightsAndValues!$K$13-Data!E171))/(WeightsAndValues!$K$13-WeightsAndValues!$H$13)*WeightsAndValues!$E$13)</f>
        <v>0.13350900307422051</v>
      </c>
      <c r="F171">
        <f>IF(Data!F171=TRUE,WeightsAndValues!$I$3,WeightsAndValues!$H$3*WeightsAndValues!$E$3)</f>
        <v>0.18181818181818182</v>
      </c>
      <c r="G171">
        <f>IF(Data!G171="Null",((WeightsAndValues!$P$16-WeightsAndValues!$H$16)/(WeightsAndValues!$K$16-WeightsAndValues!$H$16))*WeightsAndValues!$E$16,((Data!G171-WeightsAndValues!$H$16)/(WeightsAndValues!$K$16-WeightsAndValues!$H$16))*WeightsAndValues!$E$16)</f>
        <v>0</v>
      </c>
      <c r="H171" t="b">
        <f>Data!H171</f>
        <v>0</v>
      </c>
      <c r="I171">
        <f>IF(Data!I171=TRUE,WeightsAndValues!$I$4,WeightsAndValues!$H$4*WeightsAndValues!$E$4)</f>
        <v>0.18181818181818182</v>
      </c>
      <c r="J171" t="b">
        <f>Data!J171</f>
        <v>0</v>
      </c>
      <c r="K171">
        <f>IF(Data!K171="Null",((WeightsAndValues!$P$11-WeightsAndValues!$H$11)/(WeightsAndValues!$K$11-WeightsAndValues!$H$11))*WeightsAndValues!$E$11,((Data!K171-WeightsAndValues!$H$11)/(WeightsAndValues!$K$11-WeightsAndValues!$H$11))*WeightsAndValues!$E$11)</f>
        <v>0.12161616161616161</v>
      </c>
      <c r="L171">
        <f>IF(Data!L171="Null",((WeightsAndValues!$K$12-WeightsAndValues!$P$12)/(WeightsAndValues!$K$12-WeightsAndValues!$H$12))*WeightsAndValues!$E$12,((WeightsAndValues!$K$12-Data!L171))/(WeightsAndValues!$K$12-WeightsAndValues!$H$12)*WeightsAndValues!$E$12)</f>
        <v>0.10817031070195629</v>
      </c>
      <c r="M171">
        <f>IF(Data!M171="Null",((WeightsAndValues!$K$14-WeightsAndValues!$P$14)/(WeightsAndValues!$K$14-WeightsAndValues!$H$14))*WeightsAndValues!$E$14,((WeightsAndValues!$K$14-Data!M171))/(WeightsAndValues!$K$14-WeightsAndValues!$H$14)*WeightsAndValues!$E$14)</f>
        <v>9.3625914315569492E-2</v>
      </c>
      <c r="N171">
        <f>IF(Data!N171="Null",((WeightsAndValues!$P$15-WeightsAndValues!$H$15)/(WeightsAndValues!$K$15-WeightsAndValues!$H$15))*WeightsAndValues!$E$15,((Data!N171-WeightsAndValues!$H$15)/(WeightsAndValues!$K$15-WeightsAndValues!$H$15))*WeightsAndValues!$E$15)</f>
        <v>0.10923631297084804</v>
      </c>
      <c r="O171">
        <f>IF(Data!F171=TRUE,WeightsAndValues!$I$5,WeightsAndValues!$H$5*WeightsAndValues!$E$5)</f>
        <v>0.21739130434782614</v>
      </c>
      <c r="P171">
        <f>IF(Data!I171=TRUE,WeightsAndValues!$I$6,WeightsAndValues!$H$6*WeightsAndValues!$E$6)</f>
        <v>0.21739130434782614</v>
      </c>
      <c r="Q171">
        <f t="shared" si="25"/>
        <v>0.78513932140894926</v>
      </c>
      <c r="R171">
        <f t="shared" si="26"/>
        <v>0.67752792474072088</v>
      </c>
      <c r="S171">
        <f t="shared" si="27"/>
        <v>1.4626672461496701</v>
      </c>
      <c r="T171">
        <f t="shared" si="28"/>
        <v>0</v>
      </c>
      <c r="U171" t="str" cm="1">
        <f t="array" ref="U171">_xlfn.IFS(Q171&lt;Thresholds!$D$3,"Low",Q171&lt;Thresholds!$E$3,"medium",Q171&gt;=Thresholds!$E$3,"High")</f>
        <v>High</v>
      </c>
      <c r="V171" t="str" cm="1">
        <f t="array" ref="V171">_xlfn.IFS(R171&lt;Thresholds!$D$4,"Low",R171&lt;Thresholds!$E$4,"medium",R171&gt;=Thresholds!$E$4,"High")</f>
        <v>High</v>
      </c>
      <c r="W171" t="str">
        <f t="shared" si="29"/>
        <v>High</v>
      </c>
      <c r="X171" t="str">
        <f t="shared" si="30"/>
        <v>High</v>
      </c>
      <c r="Y171" t="str">
        <f t="shared" si="31"/>
        <v>High</v>
      </c>
      <c r="Z171">
        <f t="shared" si="32"/>
        <v>0</v>
      </c>
    </row>
    <row r="172" spans="1:26" x14ac:dyDescent="0.35">
      <c r="A172" t="s">
        <v>1066</v>
      </c>
      <c r="B172" t="s">
        <v>1068</v>
      </c>
      <c r="C172" t="s">
        <v>1069</v>
      </c>
      <c r="D172">
        <f>IF(Data!D172="Null",((WeightsAndValues!$P$17-WeightsAndValues!$H$17)/(WeightsAndValues!$K$17-WeightsAndValues!$H$17))*WeightsAndValues!$E$17,((Data!D172-WeightsAndValues!$H$17)/(WeightsAndValues!$K$17-WeightsAndValues!$H$17))*WeightsAndValues!$E$17)</f>
        <v>7.8168300101385604E-2</v>
      </c>
      <c r="E172">
        <f>IF(Data!E172="Null",((WeightsAndValues!$K$13-WeightsAndValues!$P$13)/(WeightsAndValues!$K$13-WeightsAndValues!$H$13))*WeightsAndValues!$E$13,((WeightsAndValues!$K$13-Data!E172))/(WeightsAndValues!$K$13-WeightsAndValues!$H$13)*WeightsAndValues!$E$13)</f>
        <v>0.11418533157663593</v>
      </c>
      <c r="F172">
        <f>IF(Data!F172=TRUE,WeightsAndValues!$I$3,WeightsAndValues!$H$3*WeightsAndValues!$E$3)</f>
        <v>0.18181818181818182</v>
      </c>
      <c r="G172">
        <f>IF(Data!G172="Null",((WeightsAndValues!$P$16-WeightsAndValues!$H$16)/(WeightsAndValues!$K$16-WeightsAndValues!$H$16))*WeightsAndValues!$E$16,((Data!G172-WeightsAndValues!$H$16)/(WeightsAndValues!$K$16-WeightsAndValues!$H$16))*WeightsAndValues!$E$16)</f>
        <v>0.20077815484977155</v>
      </c>
      <c r="H172" t="b">
        <f>Data!H172</f>
        <v>0</v>
      </c>
      <c r="I172">
        <f>IF(Data!I172=TRUE,WeightsAndValues!$I$4,WeightsAndValues!$H$4*WeightsAndValues!$E$4)</f>
        <v>0.18181818181818182</v>
      </c>
      <c r="J172" t="b">
        <f>Data!J172</f>
        <v>0</v>
      </c>
      <c r="K172">
        <f>IF(Data!K172="Null",((WeightsAndValues!$P$11-WeightsAndValues!$H$11)/(WeightsAndValues!$K$11-WeightsAndValues!$H$11))*WeightsAndValues!$E$11,((Data!K172-WeightsAndValues!$H$11)/(WeightsAndValues!$K$11-WeightsAndValues!$H$11))*WeightsAndValues!$E$11)</f>
        <v>9.8505050505050498E-2</v>
      </c>
      <c r="L172">
        <f>IF(Data!L172="Null",((WeightsAndValues!$K$12-WeightsAndValues!$P$12)/(WeightsAndValues!$K$12-WeightsAndValues!$H$12))*WeightsAndValues!$E$12,((WeightsAndValues!$K$12-Data!L172))/(WeightsAndValues!$K$12-WeightsAndValues!$H$12)*WeightsAndValues!$E$12)</f>
        <v>0.14039125431530497</v>
      </c>
      <c r="M172">
        <f>IF(Data!M172="Null",((WeightsAndValues!$K$14-WeightsAndValues!$P$14)/(WeightsAndValues!$K$14-WeightsAndValues!$H$14))*WeightsAndValues!$E$14,((WeightsAndValues!$K$14-Data!M172))/(WeightsAndValues!$K$14-WeightsAndValues!$H$14)*WeightsAndValues!$E$14)</f>
        <v>6.8547544409613373E-2</v>
      </c>
      <c r="N172">
        <f>IF(Data!N172="Null",((WeightsAndValues!$P$15-WeightsAndValues!$H$15)/(WeightsAndValues!$K$15-WeightsAndValues!$H$15))*WeightsAndValues!$E$15,((Data!N172-WeightsAndValues!$H$15)/(WeightsAndValues!$K$15-WeightsAndValues!$H$15))*WeightsAndValues!$E$15)</f>
        <v>0.14640470381714568</v>
      </c>
      <c r="O172">
        <f>IF(Data!F172=TRUE,WeightsAndValues!$I$5,WeightsAndValues!$H$5*WeightsAndValues!$E$5)</f>
        <v>0.21739130434782614</v>
      </c>
      <c r="P172">
        <f>IF(Data!I172=TRUE,WeightsAndValues!$I$6,WeightsAndValues!$H$6*WeightsAndValues!$E$6)</f>
        <v>0.21739130434782614</v>
      </c>
      <c r="Q172">
        <f t="shared" si="25"/>
        <v>0.74924851296771811</v>
      </c>
      <c r="R172">
        <f t="shared" si="26"/>
        <v>0.89615079893920546</v>
      </c>
      <c r="S172">
        <f t="shared" si="27"/>
        <v>1.6453993119069237</v>
      </c>
      <c r="T172">
        <f t="shared" si="28"/>
        <v>0</v>
      </c>
      <c r="U172" t="str" cm="1">
        <f t="array" ref="U172">_xlfn.IFS(Q172&lt;Thresholds!$D$3,"Low",Q172&lt;Thresholds!$E$3,"medium",Q172&gt;=Thresholds!$E$3,"High")</f>
        <v>High</v>
      </c>
      <c r="V172" t="str" cm="1">
        <f t="array" ref="V172">_xlfn.IFS(R172&lt;Thresholds!$D$4,"Low",R172&lt;Thresholds!$E$4,"medium",R172&gt;=Thresholds!$E$4,"High")</f>
        <v>High</v>
      </c>
      <c r="W172" t="str">
        <f t="shared" si="29"/>
        <v>High</v>
      </c>
      <c r="X172" t="str">
        <f t="shared" si="30"/>
        <v>High</v>
      </c>
      <c r="Y172" t="str">
        <f t="shared" si="31"/>
        <v>High</v>
      </c>
      <c r="Z172">
        <f t="shared" si="32"/>
        <v>0</v>
      </c>
    </row>
    <row r="173" spans="1:26" x14ac:dyDescent="0.35">
      <c r="A173" t="s">
        <v>1072</v>
      </c>
      <c r="B173" t="s">
        <v>1074</v>
      </c>
      <c r="C173" t="s">
        <v>1075</v>
      </c>
      <c r="D173">
        <f>IF(Data!D173="Null",((WeightsAndValues!$P$17-WeightsAndValues!$H$17)/(WeightsAndValues!$K$17-WeightsAndValues!$H$17))*WeightsAndValues!$E$17,((Data!D173-WeightsAndValues!$H$17)/(WeightsAndValues!$K$17-WeightsAndValues!$H$17))*WeightsAndValues!$E$17)</f>
        <v>8.5468063534978031E-2</v>
      </c>
      <c r="E173">
        <f>IF(Data!E173="Null",((WeightsAndValues!$K$13-WeightsAndValues!$P$13)/(WeightsAndValues!$K$13-WeightsAndValues!$H$13))*WeightsAndValues!$E$13,((WeightsAndValues!$K$13-Data!E173))/(WeightsAndValues!$K$13-WeightsAndValues!$H$13)*WeightsAndValues!$E$13)</f>
        <v>1.4053579270970571E-2</v>
      </c>
      <c r="F173">
        <f>IF(Data!F173=TRUE,WeightsAndValues!$I$3,WeightsAndValues!$H$3*WeightsAndValues!$E$3)</f>
        <v>0.18181818181818182</v>
      </c>
      <c r="G173">
        <f>IF(Data!G173="Null",((WeightsAndValues!$P$16-WeightsAndValues!$H$16)/(WeightsAndValues!$K$16-WeightsAndValues!$H$16))*WeightsAndValues!$E$16,((Data!G173-WeightsAndValues!$H$16)/(WeightsAndValues!$K$16-WeightsAndValues!$H$16))*WeightsAndValues!$E$16)</f>
        <v>6.0574586700349528E-2</v>
      </c>
      <c r="H173" t="b">
        <f>Data!H173</f>
        <v>0</v>
      </c>
      <c r="I173">
        <f>IF(Data!I173=TRUE,WeightsAndValues!$I$4,WeightsAndValues!$H$4*WeightsAndValues!$E$4)</f>
        <v>0.18181818181818182</v>
      </c>
      <c r="J173" t="b">
        <f>Data!J173</f>
        <v>0</v>
      </c>
      <c r="K173">
        <f>IF(Data!K173="Null",((WeightsAndValues!$P$11-WeightsAndValues!$H$11)/(WeightsAndValues!$K$11-WeightsAndValues!$H$11))*WeightsAndValues!$E$11,((Data!K173-WeightsAndValues!$H$11)/(WeightsAndValues!$K$11-WeightsAndValues!$H$11))*WeightsAndValues!$E$11)</f>
        <v>0.1165252525252525</v>
      </c>
      <c r="L173">
        <f>IF(Data!L173="Null",((WeightsAndValues!$K$12-WeightsAndValues!$P$12)/(WeightsAndValues!$K$12-WeightsAndValues!$H$12))*WeightsAndValues!$E$12,((WeightsAndValues!$K$12-Data!L173))/(WeightsAndValues!$K$12-WeightsAndValues!$H$12)*WeightsAndValues!$E$12)</f>
        <v>0.14269275028768699</v>
      </c>
      <c r="M173">
        <f>IF(Data!M173="Null",((WeightsAndValues!$K$14-WeightsAndValues!$P$14)/(WeightsAndValues!$K$14-WeightsAndValues!$H$14))*WeightsAndValues!$E$14,((WeightsAndValues!$K$14-Data!M173))/(WeightsAndValues!$K$14-WeightsAndValues!$H$14)*WeightsAndValues!$E$14)</f>
        <v>9.3625914315569492E-2</v>
      </c>
      <c r="N173">
        <f>IF(Data!N173="Null",((WeightsAndValues!$P$15-WeightsAndValues!$H$15)/(WeightsAndValues!$K$15-WeightsAndValues!$H$15))*WeightsAndValues!$E$15,((Data!N173-WeightsAndValues!$H$15)/(WeightsAndValues!$K$15-WeightsAndValues!$H$15))*WeightsAndValues!$E$15)</f>
        <v>0.12782615467771838</v>
      </c>
      <c r="O173">
        <f>IF(Data!F173=TRUE,WeightsAndValues!$I$5,WeightsAndValues!$H$5*WeightsAndValues!$E$5)</f>
        <v>0.21739130434782614</v>
      </c>
      <c r="P173">
        <f>IF(Data!I173=TRUE,WeightsAndValues!$I$6,WeightsAndValues!$H$6*WeightsAndValues!$E$6)</f>
        <v>0.21739130434782614</v>
      </c>
      <c r="Q173">
        <f t="shared" si="25"/>
        <v>0.80194834429985073</v>
      </c>
      <c r="R173">
        <f t="shared" si="26"/>
        <v>0.63723692934469078</v>
      </c>
      <c r="S173">
        <f t="shared" si="27"/>
        <v>1.4391852736445414</v>
      </c>
      <c r="T173">
        <f t="shared" si="28"/>
        <v>0</v>
      </c>
      <c r="U173" t="str" cm="1">
        <f t="array" ref="U173">_xlfn.IFS(Q173&lt;Thresholds!$D$3,"Low",Q173&lt;Thresholds!$E$3,"medium",Q173&gt;=Thresholds!$E$3,"High")</f>
        <v>High</v>
      </c>
      <c r="V173" t="str" cm="1">
        <f t="array" ref="V173">_xlfn.IFS(R173&lt;Thresholds!$D$4,"Low",R173&lt;Thresholds!$E$4,"medium",R173&gt;=Thresholds!$E$4,"High")</f>
        <v>High</v>
      </c>
      <c r="W173" t="str">
        <f t="shared" si="29"/>
        <v>High</v>
      </c>
      <c r="X173" t="str">
        <f t="shared" si="30"/>
        <v>High</v>
      </c>
      <c r="Y173" t="str">
        <f t="shared" si="31"/>
        <v>High</v>
      </c>
      <c r="Z173">
        <f t="shared" si="32"/>
        <v>0</v>
      </c>
    </row>
    <row r="174" spans="1:26" x14ac:dyDescent="0.35">
      <c r="A174" t="s">
        <v>1078</v>
      </c>
      <c r="B174" t="s">
        <v>1081</v>
      </c>
      <c r="C174" t="s">
        <v>1082</v>
      </c>
      <c r="D174">
        <f>IF(Data!D174="Null",((WeightsAndValues!$P$17-WeightsAndValues!$H$17)/(WeightsAndValues!$K$17-WeightsAndValues!$H$17))*WeightsAndValues!$E$17,((Data!D174-WeightsAndValues!$H$17)/(WeightsAndValues!$K$17-WeightsAndValues!$H$17))*WeightsAndValues!$E$17)</f>
        <v>9.8090571138898297E-2</v>
      </c>
      <c r="E174">
        <f>IF(Data!E174="Null",((WeightsAndValues!$K$13-WeightsAndValues!$P$13)/(WeightsAndValues!$K$13-WeightsAndValues!$H$13))*WeightsAndValues!$E$13,((WeightsAndValues!$K$13-Data!E174))/(WeightsAndValues!$K$13-WeightsAndValues!$H$13)*WeightsAndValues!$E$13)</f>
        <v>0.1264822134387352</v>
      </c>
      <c r="F174">
        <f>IF(Data!F174=TRUE,WeightsAndValues!$I$3,WeightsAndValues!$H$3*WeightsAndValues!$E$3)</f>
        <v>0.18181818181818182</v>
      </c>
      <c r="G174">
        <f>IF(Data!G174="Null",((WeightsAndValues!$P$16-WeightsAndValues!$H$16)/(WeightsAndValues!$K$16-WeightsAndValues!$H$16))*WeightsAndValues!$E$16,((Data!G174-WeightsAndValues!$H$16)/(WeightsAndValues!$K$16-WeightsAndValues!$H$16))*WeightsAndValues!$E$16)</f>
        <v>0.12595557314097591</v>
      </c>
      <c r="H174" t="b">
        <f>Data!H174</f>
        <v>0</v>
      </c>
      <c r="I174">
        <f>IF(Data!I174=TRUE,WeightsAndValues!$I$4,WeightsAndValues!$H$4*WeightsAndValues!$E$4)</f>
        <v>0.18181818181818182</v>
      </c>
      <c r="J174" t="b">
        <f>Data!J174</f>
        <v>0</v>
      </c>
      <c r="K174">
        <f>IF(Data!K174="Null",((WeightsAndValues!$P$11-WeightsAndValues!$H$11)/(WeightsAndValues!$K$11-WeightsAndValues!$H$11))*WeightsAndValues!$E$11,((Data!K174-WeightsAndValues!$H$11)/(WeightsAndValues!$K$11-WeightsAndValues!$H$11))*WeightsAndValues!$E$11)</f>
        <v>0.1165252525252525</v>
      </c>
      <c r="L174">
        <f>IF(Data!L174="Null",((WeightsAndValues!$K$12-WeightsAndValues!$P$12)/(WeightsAndValues!$K$12-WeightsAndValues!$H$12))*WeightsAndValues!$E$12,((WeightsAndValues!$K$12-Data!L174))/(WeightsAndValues!$K$12-WeightsAndValues!$H$12)*WeightsAndValues!$E$12)</f>
        <v>0.14269275028768699</v>
      </c>
      <c r="M174">
        <f>IF(Data!M174="Null",((WeightsAndValues!$K$14-WeightsAndValues!$P$14)/(WeightsAndValues!$K$14-WeightsAndValues!$H$14))*WeightsAndValues!$E$14,((WeightsAndValues!$K$14-Data!M174))/(WeightsAndValues!$K$14-WeightsAndValues!$H$14)*WeightsAndValues!$E$14)</f>
        <v>9.3625914315569492E-2</v>
      </c>
      <c r="N174">
        <f>IF(Data!N174="Null",((WeightsAndValues!$P$15-WeightsAndValues!$H$15)/(WeightsAndValues!$K$15-WeightsAndValues!$H$15))*WeightsAndValues!$E$15,((Data!N174-WeightsAndValues!$H$15)/(WeightsAndValues!$K$15-WeightsAndValues!$H$15))*WeightsAndValues!$E$15)</f>
        <v>0.13830393358936988</v>
      </c>
      <c r="O174">
        <f>IF(Data!F174=TRUE,WeightsAndValues!$I$5,WeightsAndValues!$H$5*WeightsAndValues!$E$5)</f>
        <v>0.21739130434782614</v>
      </c>
      <c r="P174">
        <f>IF(Data!I174=TRUE,WeightsAndValues!$I$6,WeightsAndValues!$H$6*WeightsAndValues!$E$6)</f>
        <v>0.21739130434782614</v>
      </c>
      <c r="Q174">
        <f t="shared" si="25"/>
        <v>0.81457085190377088</v>
      </c>
      <c r="R174">
        <f t="shared" si="26"/>
        <v>0.82552432886473326</v>
      </c>
      <c r="S174">
        <f t="shared" si="27"/>
        <v>1.6400951807685042</v>
      </c>
      <c r="T174">
        <f t="shared" si="28"/>
        <v>0</v>
      </c>
      <c r="U174" t="str" cm="1">
        <f t="array" ref="U174">_xlfn.IFS(Q174&lt;Thresholds!$D$3,"Low",Q174&lt;Thresholds!$E$3,"medium",Q174&gt;=Thresholds!$E$3,"High")</f>
        <v>High</v>
      </c>
      <c r="V174" t="str" cm="1">
        <f t="array" ref="V174">_xlfn.IFS(R174&lt;Thresholds!$D$4,"Low",R174&lt;Thresholds!$E$4,"medium",R174&gt;=Thresholds!$E$4,"High")</f>
        <v>High</v>
      </c>
      <c r="W174" t="str">
        <f t="shared" si="29"/>
        <v>High</v>
      </c>
      <c r="X174" t="str">
        <f t="shared" si="30"/>
        <v>High</v>
      </c>
      <c r="Y174" t="str">
        <f t="shared" si="31"/>
        <v>High</v>
      </c>
      <c r="Z174">
        <f t="shared" si="32"/>
        <v>0</v>
      </c>
    </row>
    <row r="175" spans="1:26" x14ac:dyDescent="0.35">
      <c r="A175" t="s">
        <v>1085</v>
      </c>
      <c r="B175" t="s">
        <v>1087</v>
      </c>
      <c r="C175" t="s">
        <v>1088</v>
      </c>
      <c r="D175">
        <f>IF(Data!D175="Null",((WeightsAndValues!$P$17-WeightsAndValues!$H$17)/(WeightsAndValues!$K$17-WeightsAndValues!$H$17))*WeightsAndValues!$E$17,((Data!D175-WeightsAndValues!$H$17)/(WeightsAndValues!$K$17-WeightsAndValues!$H$17))*WeightsAndValues!$E$17)</f>
        <v>8.7901318012842164E-2</v>
      </c>
      <c r="E175">
        <f>IF(Data!E175="Null",((WeightsAndValues!$K$13-WeightsAndValues!$P$13)/(WeightsAndValues!$K$13-WeightsAndValues!$H$13))*WeightsAndValues!$E$13,((WeightsAndValues!$K$13-Data!E175))/(WeightsAndValues!$K$13-WeightsAndValues!$H$13)*WeightsAndValues!$E$13)</f>
        <v>2.9863855950812486E-2</v>
      </c>
      <c r="F175">
        <f>IF(Data!F175=TRUE,WeightsAndValues!$I$3,WeightsAndValues!$H$3*WeightsAndValues!$E$3)</f>
        <v>0.18181818181818182</v>
      </c>
      <c r="G175">
        <f>IF(Data!G175="Null",((WeightsAndValues!$P$16-WeightsAndValues!$H$16)/(WeightsAndValues!$K$16-WeightsAndValues!$H$16))*WeightsAndValues!$E$16,((Data!G175-WeightsAndValues!$H$16)/(WeightsAndValues!$K$16-WeightsAndValues!$H$16))*WeightsAndValues!$E$16)</f>
        <v>0</v>
      </c>
      <c r="H175" t="b">
        <f>Data!H175</f>
        <v>1</v>
      </c>
      <c r="I175">
        <f>IF(Data!I175=TRUE,WeightsAndValues!$I$4,WeightsAndValues!$H$4*WeightsAndValues!$E$4)</f>
        <v>0.18181818181818182</v>
      </c>
      <c r="J175" t="b">
        <f>Data!J175</f>
        <v>0</v>
      </c>
      <c r="K175">
        <f>IF(Data!K175="Null",((WeightsAndValues!$P$11-WeightsAndValues!$H$11)/(WeightsAndValues!$K$11-WeightsAndValues!$H$11))*WeightsAndValues!$E$11,((Data!K175-WeightsAndValues!$H$11)/(WeightsAndValues!$K$11-WeightsAndValues!$H$11))*WeightsAndValues!$E$11)</f>
        <v>0.11911111111111111</v>
      </c>
      <c r="L175">
        <f>IF(Data!L175="Null",((WeightsAndValues!$K$12-WeightsAndValues!$P$12)/(WeightsAndValues!$K$12-WeightsAndValues!$H$12))*WeightsAndValues!$E$12,((WeightsAndValues!$K$12-Data!L175))/(WeightsAndValues!$K$12-WeightsAndValues!$H$12)*WeightsAndValues!$E$12)</f>
        <v>0.12658227848101267</v>
      </c>
      <c r="M175">
        <f>IF(Data!M175="Null",((WeightsAndValues!$K$14-WeightsAndValues!$P$14)/(WeightsAndValues!$K$14-WeightsAndValues!$H$14))*WeightsAndValues!$E$14,((WeightsAndValues!$K$14-Data!M175))/(WeightsAndValues!$K$14-WeightsAndValues!$H$14)*WeightsAndValues!$E$14)</f>
        <v>9.3625914315569492E-2</v>
      </c>
      <c r="N175">
        <f>IF(Data!N175="Null",((WeightsAndValues!$P$15-WeightsAndValues!$H$15)/(WeightsAndValues!$K$15-WeightsAndValues!$H$15))*WeightsAndValues!$E$15,((Data!N175-WeightsAndValues!$H$15)/(WeightsAndValues!$K$15-WeightsAndValues!$H$15))*WeightsAndValues!$E$15)</f>
        <v>0.11500681348770492</v>
      </c>
      <c r="O175">
        <f>IF(Data!F175=TRUE,WeightsAndValues!$I$5,WeightsAndValues!$H$5*WeightsAndValues!$E$5)</f>
        <v>0.21739130434782614</v>
      </c>
      <c r="P175">
        <f>IF(Data!I175=TRUE,WeightsAndValues!$I$6,WeightsAndValues!$H$6*WeightsAndValues!$E$6)</f>
        <v>0.21739130434782614</v>
      </c>
      <c r="Q175">
        <f t="shared" si="25"/>
        <v>0.79085698555689921</v>
      </c>
      <c r="R175">
        <f t="shared" si="26"/>
        <v>0.57965327813416967</v>
      </c>
      <c r="S175">
        <f t="shared" si="27"/>
        <v>1.3705102636910689</v>
      </c>
      <c r="T175">
        <f t="shared" si="28"/>
        <v>1</v>
      </c>
      <c r="U175" t="str" cm="1">
        <f t="array" ref="U175">_xlfn.IFS(Q175&lt;Thresholds!$D$3,"Low",Q175&lt;Thresholds!$E$3,"medium",Q175&gt;=Thresholds!$E$3,"High")</f>
        <v>High</v>
      </c>
      <c r="V175" t="str" cm="1">
        <f t="array" ref="V175">_xlfn.IFS(R175&lt;Thresholds!$D$4,"Low",R175&lt;Thresholds!$E$4,"medium",R175&gt;=Thresholds!$E$4,"High")</f>
        <v>High</v>
      </c>
      <c r="W175" t="str">
        <f t="shared" si="29"/>
        <v>Very High</v>
      </c>
      <c r="X175" t="str">
        <f t="shared" si="30"/>
        <v>Very High</v>
      </c>
      <c r="Y175" t="str">
        <f t="shared" si="31"/>
        <v>Very High</v>
      </c>
      <c r="Z175">
        <f t="shared" si="32"/>
        <v>0</v>
      </c>
    </row>
    <row r="176" spans="1:26" x14ac:dyDescent="0.35">
      <c r="A176" t="s">
        <v>1091</v>
      </c>
      <c r="B176" t="s">
        <v>1093</v>
      </c>
      <c r="C176" t="s">
        <v>1094</v>
      </c>
      <c r="D176">
        <f>IF(Data!D176="Null",((WeightsAndValues!$P$17-WeightsAndValues!$H$17)/(WeightsAndValues!$K$17-WeightsAndValues!$H$17))*WeightsAndValues!$E$17,((Data!D176-WeightsAndValues!$H$17)/(WeightsAndValues!$K$17-WeightsAndValues!$H$17))*WeightsAndValues!$E$17)</f>
        <v>9.8090571138898297E-2</v>
      </c>
      <c r="E176">
        <f>IF(Data!E176="Null",((WeightsAndValues!$K$13-WeightsAndValues!$P$13)/(WeightsAndValues!$K$13-WeightsAndValues!$H$13))*WeightsAndValues!$E$13,((WeightsAndValues!$K$13-Data!E176))/(WeightsAndValues!$K$13-WeightsAndValues!$H$13)*WeightsAndValues!$E$13)</f>
        <v>6.8511198945981566E-2</v>
      </c>
      <c r="F176">
        <f>IF(Data!F176=TRUE,WeightsAndValues!$I$3,WeightsAndValues!$H$3*WeightsAndValues!$E$3)</f>
        <v>0.18181818181818182</v>
      </c>
      <c r="G176">
        <f>IF(Data!G176="Null",((WeightsAndValues!$P$16-WeightsAndValues!$H$16)/(WeightsAndValues!$K$16-WeightsAndValues!$H$16))*WeightsAndValues!$E$16,((Data!G176-WeightsAndValues!$H$16)/(WeightsAndValues!$K$16-WeightsAndValues!$H$16))*WeightsAndValues!$E$16)</f>
        <v>0</v>
      </c>
      <c r="H176" t="b">
        <f>Data!H176</f>
        <v>0</v>
      </c>
      <c r="I176">
        <f>IF(Data!I176=TRUE,WeightsAndValues!$I$4,WeightsAndValues!$H$4*WeightsAndValues!$E$4)</f>
        <v>0.18181818181818182</v>
      </c>
      <c r="J176" t="b">
        <f>Data!J176</f>
        <v>0</v>
      </c>
      <c r="K176">
        <f>IF(Data!K176="Null",((WeightsAndValues!$P$11-WeightsAndValues!$H$11)/(WeightsAndValues!$K$11-WeightsAndValues!$H$11))*WeightsAndValues!$E$11,((Data!K176-WeightsAndValues!$H$11)/(WeightsAndValues!$K$11-WeightsAndValues!$H$11))*WeightsAndValues!$E$11)</f>
        <v>0.1165252525252525</v>
      </c>
      <c r="L176">
        <f>IF(Data!L176="Null",((WeightsAndValues!$K$12-WeightsAndValues!$P$12)/(WeightsAndValues!$K$12-WeightsAndValues!$H$12))*WeightsAndValues!$E$12,((WeightsAndValues!$K$12-Data!L176))/(WeightsAndValues!$K$12-WeightsAndValues!$H$12)*WeightsAndValues!$E$12)</f>
        <v>0.14039125431530497</v>
      </c>
      <c r="M176">
        <f>IF(Data!M176="Null",((WeightsAndValues!$K$14-WeightsAndValues!$P$14)/(WeightsAndValues!$K$14-WeightsAndValues!$H$14))*WeightsAndValues!$E$14,((WeightsAndValues!$K$14-Data!M176))/(WeightsAndValues!$K$14-WeightsAndValues!$H$14)*WeightsAndValues!$E$14)</f>
        <v>6.1859979101358403E-2</v>
      </c>
      <c r="N176">
        <f>IF(Data!N176="Null",((WeightsAndValues!$P$15-WeightsAndValues!$H$15)/(WeightsAndValues!$K$15-WeightsAndValues!$H$15))*WeightsAndValues!$E$15,((Data!N176-WeightsAndValues!$H$15)/(WeightsAndValues!$K$15-WeightsAndValues!$H$15))*WeightsAndValues!$E$15)</f>
        <v>0.12100677178153819</v>
      </c>
      <c r="O176">
        <f>IF(Data!F176=TRUE,WeightsAndValues!$I$5,WeightsAndValues!$H$5*WeightsAndValues!$E$5)</f>
        <v>0.21739130434782614</v>
      </c>
      <c r="P176">
        <f>IF(Data!I176=TRUE,WeightsAndValues!$I$6,WeightsAndValues!$H$6*WeightsAndValues!$E$6)</f>
        <v>0.21739130434782614</v>
      </c>
      <c r="Q176">
        <f t="shared" si="25"/>
        <v>0.78050342071717782</v>
      </c>
      <c r="R176">
        <f t="shared" si="26"/>
        <v>0.62430057942317208</v>
      </c>
      <c r="S176">
        <f t="shared" si="27"/>
        <v>1.4048040001403499</v>
      </c>
      <c r="T176">
        <f t="shared" si="28"/>
        <v>0</v>
      </c>
      <c r="U176" t="str" cm="1">
        <f t="array" ref="U176">_xlfn.IFS(Q176&lt;Thresholds!$D$3,"Low",Q176&lt;Thresholds!$E$3,"medium",Q176&gt;=Thresholds!$E$3,"High")</f>
        <v>High</v>
      </c>
      <c r="V176" t="str" cm="1">
        <f t="array" ref="V176">_xlfn.IFS(R176&lt;Thresholds!$D$4,"Low",R176&lt;Thresholds!$E$4,"medium",R176&gt;=Thresholds!$E$4,"High")</f>
        <v>High</v>
      </c>
      <c r="W176" t="str">
        <f t="shared" si="29"/>
        <v>High</v>
      </c>
      <c r="X176" t="str">
        <f t="shared" si="30"/>
        <v>High</v>
      </c>
      <c r="Y176" t="str">
        <f t="shared" si="31"/>
        <v>High</v>
      </c>
      <c r="Z176">
        <f t="shared" si="32"/>
        <v>0</v>
      </c>
    </row>
    <row r="177" spans="1:26" x14ac:dyDescent="0.35">
      <c r="A177" t="s">
        <v>1097</v>
      </c>
      <c r="B177" t="s">
        <v>1099</v>
      </c>
      <c r="C177" t="s">
        <v>1100</v>
      </c>
      <c r="D177">
        <f>IF(Data!D177="Null",((WeightsAndValues!$P$17-WeightsAndValues!$H$17)/(WeightsAndValues!$K$17-WeightsAndValues!$H$17))*WeightsAndValues!$E$17,((Data!D177-WeightsAndValues!$H$17)/(WeightsAndValues!$K$17-WeightsAndValues!$H$17))*WeightsAndValues!$E$17)</f>
        <v>6.6914498141263948E-2</v>
      </c>
      <c r="E177">
        <f>IF(Data!E177="Null",((WeightsAndValues!$K$13-WeightsAndValues!$P$13)/(WeightsAndValues!$K$13-WeightsAndValues!$H$13))*WeightsAndValues!$E$13,((WeightsAndValues!$K$13-Data!E177))/(WeightsAndValues!$K$13-WeightsAndValues!$H$13)*WeightsAndValues!$E$13)</f>
        <v>6.4997804128238926E-2</v>
      </c>
      <c r="F177">
        <f>IF(Data!F177=TRUE,WeightsAndValues!$I$3,WeightsAndValues!$H$3*WeightsAndValues!$E$3)</f>
        <v>0.18181818181818182</v>
      </c>
      <c r="G177">
        <f>IF(Data!G177="Null",((WeightsAndValues!$P$16-WeightsAndValues!$H$16)/(WeightsAndValues!$K$16-WeightsAndValues!$H$16))*WeightsAndValues!$E$16,((Data!G177-WeightsAndValues!$H$16)/(WeightsAndValues!$K$16-WeightsAndValues!$H$16))*WeightsAndValues!$E$16)</f>
        <v>6.1126244718033018E-3</v>
      </c>
      <c r="H177" t="b">
        <f>Data!H177</f>
        <v>0</v>
      </c>
      <c r="I177">
        <f>IF(Data!I177=TRUE,WeightsAndValues!$I$4,WeightsAndValues!$H$4*WeightsAndValues!$E$4)</f>
        <v>0.18181818181818182</v>
      </c>
      <c r="J177" t="b">
        <f>Data!J177</f>
        <v>0</v>
      </c>
      <c r="K177">
        <f>IF(Data!K177="Null",((WeightsAndValues!$P$11-WeightsAndValues!$H$11)/(WeightsAndValues!$K$11-WeightsAndValues!$H$11))*WeightsAndValues!$E$11,((Data!K177-WeightsAndValues!$H$11)/(WeightsAndValues!$K$11-WeightsAndValues!$H$11))*WeightsAndValues!$E$11)</f>
        <v>9.8101010101010078E-2</v>
      </c>
      <c r="L177">
        <f>IF(Data!L177="Null",((WeightsAndValues!$K$12-WeightsAndValues!$P$12)/(WeightsAndValues!$K$12-WeightsAndValues!$H$12))*WeightsAndValues!$E$12,((WeightsAndValues!$K$12-Data!L177))/(WeightsAndValues!$K$12-WeightsAndValues!$H$12)*WeightsAndValues!$E$12)</f>
        <v>0.14269275028768699</v>
      </c>
      <c r="M177">
        <f>IF(Data!M177="Null",((WeightsAndValues!$K$14-WeightsAndValues!$P$14)/(WeightsAndValues!$K$14-WeightsAndValues!$H$14))*WeightsAndValues!$E$14,((WeightsAndValues!$K$14-Data!M177))/(WeightsAndValues!$K$14-WeightsAndValues!$H$14)*WeightsAndValues!$E$14)</f>
        <v>6.6875653082549641E-2</v>
      </c>
      <c r="N177">
        <f>IF(Data!N177="Null",((WeightsAndValues!$P$15-WeightsAndValues!$H$15)/(WeightsAndValues!$K$15-WeightsAndValues!$H$15))*WeightsAndValues!$E$15,((Data!N177-WeightsAndValues!$H$15)/(WeightsAndValues!$K$15-WeightsAndValues!$H$15))*WeightsAndValues!$E$15)</f>
        <v>0.11503371329426572</v>
      </c>
      <c r="O177">
        <f>IF(Data!F177=TRUE,WeightsAndValues!$I$5,WeightsAndValues!$H$5*WeightsAndValues!$E$5)</f>
        <v>0.21739130434782614</v>
      </c>
      <c r="P177">
        <f>IF(Data!I177=TRUE,WeightsAndValues!$I$6,WeightsAndValues!$H$6*WeightsAndValues!$E$6)</f>
        <v>0.21739130434782614</v>
      </c>
      <c r="Q177">
        <f t="shared" si="25"/>
        <v>0.73822027524887435</v>
      </c>
      <c r="R177">
        <f t="shared" si="26"/>
        <v>0.62092675058996027</v>
      </c>
      <c r="S177">
        <f t="shared" si="27"/>
        <v>1.3591470258388347</v>
      </c>
      <c r="T177">
        <f t="shared" si="28"/>
        <v>0</v>
      </c>
      <c r="U177" t="str" cm="1">
        <f t="array" ref="U177">_xlfn.IFS(Q177&lt;Thresholds!$D$3,"Low",Q177&lt;Thresholds!$E$3,"medium",Q177&gt;=Thresholds!$E$3,"High")</f>
        <v>High</v>
      </c>
      <c r="V177" t="str" cm="1">
        <f t="array" ref="V177">_xlfn.IFS(R177&lt;Thresholds!$D$4,"Low",R177&lt;Thresholds!$E$4,"medium",R177&gt;=Thresholds!$E$4,"High")</f>
        <v>High</v>
      </c>
      <c r="W177" t="str">
        <f t="shared" si="29"/>
        <v>High</v>
      </c>
      <c r="X177" t="str">
        <f t="shared" si="30"/>
        <v>High</v>
      </c>
      <c r="Y177" t="str">
        <f t="shared" si="31"/>
        <v>High</v>
      </c>
      <c r="Z177">
        <f t="shared" si="32"/>
        <v>0</v>
      </c>
    </row>
    <row r="178" spans="1:26" x14ac:dyDescent="0.35">
      <c r="A178" t="s">
        <v>1103</v>
      </c>
      <c r="B178" t="s">
        <v>1105</v>
      </c>
      <c r="C178" t="s">
        <v>1106</v>
      </c>
      <c r="D178">
        <f>IF(Data!D178="Null",((WeightsAndValues!$P$17-WeightsAndValues!$H$17)/(WeightsAndValues!$K$17-WeightsAndValues!$H$17))*WeightsAndValues!$E$17,((Data!D178-WeightsAndValues!$H$17)/(WeightsAndValues!$K$17-WeightsAndValues!$H$17))*WeightsAndValues!$E$17)</f>
        <v>5.9006421088205467E-2</v>
      </c>
      <c r="E178">
        <f>IF(Data!E178="Null",((WeightsAndValues!$K$13-WeightsAndValues!$P$13)/(WeightsAndValues!$K$13-WeightsAndValues!$H$13))*WeightsAndValues!$E$13,((WeightsAndValues!$K$13-Data!E178))/(WeightsAndValues!$K$13-WeightsAndValues!$H$13)*WeightsAndValues!$E$13)</f>
        <v>5.9727711901624951E-2</v>
      </c>
      <c r="F178">
        <f>IF(Data!F178=TRUE,WeightsAndValues!$I$3,WeightsAndValues!$H$3*WeightsAndValues!$E$3)</f>
        <v>0.18181818181818182</v>
      </c>
      <c r="G178">
        <f>IF(Data!G178="Null",((WeightsAndValues!$P$16-WeightsAndValues!$H$16)/(WeightsAndValues!$K$16-WeightsAndValues!$H$16))*WeightsAndValues!$E$16,((Data!G178-WeightsAndValues!$H$16)/(WeightsAndValues!$K$16-WeightsAndValues!$H$16))*WeightsAndValues!$E$16)</f>
        <v>5.1868535455758306E-2</v>
      </c>
      <c r="H178" t="b">
        <f>Data!H178</f>
        <v>0</v>
      </c>
      <c r="I178">
        <f>IF(Data!I178=TRUE,WeightsAndValues!$I$4,WeightsAndValues!$H$4*WeightsAndValues!$E$4)</f>
        <v>0.18181818181818182</v>
      </c>
      <c r="J178" t="b">
        <f>Data!J178</f>
        <v>0</v>
      </c>
      <c r="K178">
        <f>IF(Data!K178="Null",((WeightsAndValues!$P$11-WeightsAndValues!$H$11)/(WeightsAndValues!$K$11-WeightsAndValues!$H$11))*WeightsAndValues!$E$11,((Data!K178-WeightsAndValues!$H$11)/(WeightsAndValues!$K$11-WeightsAndValues!$H$11))*WeightsAndValues!$E$11)</f>
        <v>5.8828282828282848E-2</v>
      </c>
      <c r="L178">
        <f>IF(Data!L178="Null",((WeightsAndValues!$K$12-WeightsAndValues!$P$12)/(WeightsAndValues!$K$12-WeightsAndValues!$H$12))*WeightsAndValues!$E$12,((WeightsAndValues!$K$12-Data!L178))/(WeightsAndValues!$K$12-WeightsAndValues!$H$12)*WeightsAndValues!$E$12)</f>
        <v>0.13118527042577677</v>
      </c>
      <c r="M178">
        <f>IF(Data!M178="Null",((WeightsAndValues!$K$14-WeightsAndValues!$P$14)/(WeightsAndValues!$K$14-WeightsAndValues!$H$14))*WeightsAndValues!$E$14,((WeightsAndValues!$K$14-Data!M178))/(WeightsAndValues!$K$14-WeightsAndValues!$H$14)*WeightsAndValues!$E$14)</f>
        <v>4.3469174503657261E-2</v>
      </c>
      <c r="N178">
        <f>IF(Data!N178="Null",((WeightsAndValues!$P$15-WeightsAndValues!$H$15)/(WeightsAndValues!$K$15-WeightsAndValues!$H$15))*WeightsAndValues!$E$15,((Data!N178-WeightsAndValues!$H$15)/(WeightsAndValues!$K$15-WeightsAndValues!$H$15))*WeightsAndValues!$E$15)</f>
        <v>0.12237939439854856</v>
      </c>
      <c r="O178">
        <f>IF(Data!F178=TRUE,WeightsAndValues!$I$5,WeightsAndValues!$H$5*WeightsAndValues!$E$5)</f>
        <v>0.21739130434782614</v>
      </c>
      <c r="P178">
        <f>IF(Data!I178=TRUE,WeightsAndValues!$I$6,WeightsAndValues!$H$6*WeightsAndValues!$E$6)</f>
        <v>0.21739130434782614</v>
      </c>
      <c r="Q178">
        <f t="shared" si="25"/>
        <v>0.65612551248228601</v>
      </c>
      <c r="R178">
        <f t="shared" si="26"/>
        <v>0.6687582504515841</v>
      </c>
      <c r="S178">
        <f t="shared" si="27"/>
        <v>1.3248837629338701</v>
      </c>
      <c r="T178">
        <f t="shared" si="28"/>
        <v>0</v>
      </c>
      <c r="U178" t="str" cm="1">
        <f t="array" ref="U178">_xlfn.IFS(Q178&lt;Thresholds!$D$3,"Low",Q178&lt;Thresholds!$E$3,"medium",Q178&gt;=Thresholds!$E$3,"High")</f>
        <v>High</v>
      </c>
      <c r="V178" t="str" cm="1">
        <f t="array" ref="V178">_xlfn.IFS(R178&lt;Thresholds!$D$4,"Low",R178&lt;Thresholds!$E$4,"medium",R178&gt;=Thresholds!$E$4,"High")</f>
        <v>High</v>
      </c>
      <c r="W178" t="str">
        <f t="shared" si="29"/>
        <v>High</v>
      </c>
      <c r="X178" t="str">
        <f t="shared" si="30"/>
        <v>High</v>
      </c>
      <c r="Y178" t="str">
        <f t="shared" si="31"/>
        <v>High</v>
      </c>
      <c r="Z178">
        <f t="shared" si="32"/>
        <v>0</v>
      </c>
    </row>
    <row r="179" spans="1:26" x14ac:dyDescent="0.35">
      <c r="A179" t="s">
        <v>1109</v>
      </c>
      <c r="B179" t="s">
        <v>1112</v>
      </c>
      <c r="C179" t="s">
        <v>1113</v>
      </c>
      <c r="D179">
        <f>IF(Data!D179="Null",((WeightsAndValues!$P$17-WeightsAndValues!$H$17)/(WeightsAndValues!$K$17-WeightsAndValues!$H$17))*WeightsAndValues!$E$17,((Data!D179-WeightsAndValues!$H$17)/(WeightsAndValues!$K$17-WeightsAndValues!$H$17))*WeightsAndValues!$E$17)</f>
        <v>8.4251436296045951E-2</v>
      </c>
      <c r="E179">
        <f>IF(Data!E179="Null",((WeightsAndValues!$K$13-WeightsAndValues!$P$13)/(WeightsAndValues!$K$13-WeightsAndValues!$H$13))*WeightsAndValues!$E$13,((WeightsAndValues!$K$13-Data!E179))/(WeightsAndValues!$K$13-WeightsAndValues!$H$13)*WeightsAndValues!$E$13)</f>
        <v>7.3781291172595548E-2</v>
      </c>
      <c r="F179">
        <f>IF(Data!F179=TRUE,WeightsAndValues!$I$3,WeightsAndValues!$H$3*WeightsAndValues!$E$3)</f>
        <v>0.18181818181818182</v>
      </c>
      <c r="G179">
        <f>IF(Data!G179="Null",((WeightsAndValues!$P$16-WeightsAndValues!$H$16)/(WeightsAndValues!$K$16-WeightsAndValues!$H$16))*WeightsAndValues!$E$16,((Data!G179-WeightsAndValues!$H$16)/(WeightsAndValues!$K$16-WeightsAndValues!$H$16))*WeightsAndValues!$E$16)</f>
        <v>0.13653218892828703</v>
      </c>
      <c r="H179" t="b">
        <f>Data!H179</f>
        <v>1</v>
      </c>
      <c r="I179">
        <f>IF(Data!I179=TRUE,WeightsAndValues!$I$4,WeightsAndValues!$H$4*WeightsAndValues!$E$4)</f>
        <v>0.18181818181818182</v>
      </c>
      <c r="J179" t="b">
        <f>Data!J179</f>
        <v>1</v>
      </c>
      <c r="K179">
        <f>IF(Data!K179="Null",((WeightsAndValues!$P$11-WeightsAndValues!$H$11)/(WeightsAndValues!$K$11-WeightsAndValues!$H$11))*WeightsAndValues!$E$11,((Data!K179-WeightsAndValues!$H$11)/(WeightsAndValues!$K$11-WeightsAndValues!$H$11))*WeightsAndValues!$E$11)</f>
        <v>0.10092929292929291</v>
      </c>
      <c r="L179">
        <f>IF(Data!L179="Null",((WeightsAndValues!$K$12-WeightsAndValues!$P$12)/(WeightsAndValues!$K$12-WeightsAndValues!$H$12))*WeightsAndValues!$E$12,((WeightsAndValues!$K$12-Data!L179))/(WeightsAndValues!$K$12-WeightsAndValues!$H$12)*WeightsAndValues!$E$12)</f>
        <v>0.12888377445339472</v>
      </c>
      <c r="M179">
        <f>IF(Data!M179="Null",((WeightsAndValues!$K$14-WeightsAndValues!$P$14)/(WeightsAndValues!$K$14-WeightsAndValues!$H$14))*WeightsAndValues!$E$14,((WeightsAndValues!$K$14-Data!M179))/(WeightsAndValues!$K$14-WeightsAndValues!$H$14)*WeightsAndValues!$E$14)</f>
        <v>3.1765935214211068E-2</v>
      </c>
      <c r="N179">
        <f>IF(Data!N179="Null",((WeightsAndValues!$P$15-WeightsAndValues!$H$15)/(WeightsAndValues!$K$15-WeightsAndValues!$H$15))*WeightsAndValues!$E$15,((Data!N179-WeightsAndValues!$H$15)/(WeightsAndValues!$K$15-WeightsAndValues!$H$15))*WeightsAndValues!$E$15)</f>
        <v>0.12623672850766668</v>
      </c>
      <c r="O179">
        <f>IF(Data!F179=TRUE,WeightsAndValues!$I$5,WeightsAndValues!$H$5*WeightsAndValues!$E$5)</f>
        <v>0.21739130434782614</v>
      </c>
      <c r="P179">
        <f>IF(Data!I179=TRUE,WeightsAndValues!$I$6,WeightsAndValues!$H$6*WeightsAndValues!$E$6)</f>
        <v>0.21739130434782614</v>
      </c>
      <c r="Q179">
        <f t="shared" si="25"/>
        <v>0.70946680252930838</v>
      </c>
      <c r="R179">
        <f t="shared" si="26"/>
        <v>0.77133281730420156</v>
      </c>
      <c r="S179">
        <f t="shared" si="27"/>
        <v>1.4807996198335101</v>
      </c>
      <c r="T179">
        <f t="shared" si="28"/>
        <v>1</v>
      </c>
      <c r="U179" t="str" cm="1">
        <f t="array" ref="U179">_xlfn.IFS(Q179&lt;Thresholds!$D$3,"Low",Q179&lt;Thresholds!$E$3,"medium",Q179&gt;=Thresholds!$E$3,"High")</f>
        <v>High</v>
      </c>
      <c r="V179" t="str" cm="1">
        <f t="array" ref="V179">_xlfn.IFS(R179&lt;Thresholds!$D$4,"Low",R179&lt;Thresholds!$E$4,"medium",R179&gt;=Thresholds!$E$4,"High")</f>
        <v>High</v>
      </c>
      <c r="W179" t="str">
        <f t="shared" si="29"/>
        <v>Very High</v>
      </c>
      <c r="X179" t="str">
        <f t="shared" si="30"/>
        <v>Very High</v>
      </c>
      <c r="Y179" t="str">
        <f t="shared" si="31"/>
        <v>Very High</v>
      </c>
      <c r="Z179">
        <f t="shared" si="32"/>
        <v>0</v>
      </c>
    </row>
    <row r="180" spans="1:26" x14ac:dyDescent="0.35">
      <c r="A180" t="s">
        <v>1116</v>
      </c>
      <c r="B180" t="s">
        <v>1118</v>
      </c>
      <c r="C180" t="s">
        <v>1119</v>
      </c>
      <c r="D180">
        <f>IF(Data!D180="Null",((WeightsAndValues!$P$17-WeightsAndValues!$H$17)/(WeightsAndValues!$K$17-WeightsAndValues!$H$17))*WeightsAndValues!$E$17,((Data!D180-WeightsAndValues!$H$17)/(WeightsAndValues!$K$17-WeightsAndValues!$H$17))*WeightsAndValues!$E$17)</f>
        <v>9.8090571138898297E-2</v>
      </c>
      <c r="E180">
        <f>IF(Data!E180="Null",((WeightsAndValues!$K$13-WeightsAndValues!$P$13)/(WeightsAndValues!$K$13-WeightsAndValues!$H$13))*WeightsAndValues!$E$13,((WeightsAndValues!$K$13-Data!E180))/(WeightsAndValues!$K$13-WeightsAndValues!$H$13)*WeightsAndValues!$E$13)</f>
        <v>0.1264822134387352</v>
      </c>
      <c r="F180">
        <f>IF(Data!F180=TRUE,WeightsAndValues!$I$3,WeightsAndValues!$H$3*WeightsAndValues!$E$3)</f>
        <v>0.18181818181818182</v>
      </c>
      <c r="G180">
        <f>IF(Data!G180="Null",((WeightsAndValues!$P$16-WeightsAndValues!$H$16)/(WeightsAndValues!$K$16-WeightsAndValues!$H$16))*WeightsAndValues!$E$16,((Data!G180-WeightsAndValues!$H$16)/(WeightsAndValues!$K$16-WeightsAndValues!$H$16))*WeightsAndValues!$E$16)</f>
        <v>6.0574586700349528E-2</v>
      </c>
      <c r="H180" t="b">
        <f>Data!H180</f>
        <v>0</v>
      </c>
      <c r="I180">
        <f>IF(Data!I180=TRUE,WeightsAndValues!$I$4,WeightsAndValues!$H$4*WeightsAndValues!$E$4)</f>
        <v>0.18181818181818182</v>
      </c>
      <c r="J180" t="b">
        <f>Data!J180</f>
        <v>0</v>
      </c>
      <c r="K180">
        <f>IF(Data!K180="Null",((WeightsAndValues!$P$11-WeightsAndValues!$H$11)/(WeightsAndValues!$K$11-WeightsAndValues!$H$11))*WeightsAndValues!$E$11,((Data!K180-WeightsAndValues!$H$11)/(WeightsAndValues!$K$11-WeightsAndValues!$H$11))*WeightsAndValues!$E$11)</f>
        <v>0.1165252525252525</v>
      </c>
      <c r="L180">
        <f>IF(Data!L180="Null",((WeightsAndValues!$K$12-WeightsAndValues!$P$12)/(WeightsAndValues!$K$12-WeightsAndValues!$H$12))*WeightsAndValues!$E$12,((WeightsAndValues!$K$12-Data!L180))/(WeightsAndValues!$K$12-WeightsAndValues!$H$12)*WeightsAndValues!$E$12)</f>
        <v>0.14269275028768699</v>
      </c>
      <c r="M180">
        <f>IF(Data!M180="Null",((WeightsAndValues!$K$14-WeightsAndValues!$P$14)/(WeightsAndValues!$K$14-WeightsAndValues!$H$14))*WeightsAndValues!$E$14,((WeightsAndValues!$K$14-Data!M180))/(WeightsAndValues!$K$14-WeightsAndValues!$H$14)*WeightsAndValues!$E$14)</f>
        <v>9.3625914315569492E-2</v>
      </c>
      <c r="N180">
        <f>IF(Data!N180="Null",((WeightsAndValues!$P$15-WeightsAndValues!$H$15)/(WeightsAndValues!$K$15-WeightsAndValues!$H$15))*WeightsAndValues!$E$15,((Data!N180-WeightsAndValues!$H$15)/(WeightsAndValues!$K$15-WeightsAndValues!$H$15))*WeightsAndValues!$E$15)</f>
        <v>0.12782615467771838</v>
      </c>
      <c r="O180">
        <f>IF(Data!F180=TRUE,WeightsAndValues!$I$5,WeightsAndValues!$H$5*WeightsAndValues!$E$5)</f>
        <v>0.21739130434782614</v>
      </c>
      <c r="P180">
        <f>IF(Data!I180=TRUE,WeightsAndValues!$I$6,WeightsAndValues!$H$6*WeightsAndValues!$E$6)</f>
        <v>0.21739130434782614</v>
      </c>
      <c r="Q180">
        <f t="shared" si="25"/>
        <v>0.81457085190377088</v>
      </c>
      <c r="R180">
        <f t="shared" si="26"/>
        <v>0.74966556351245539</v>
      </c>
      <c r="S180">
        <f t="shared" si="27"/>
        <v>1.5642364154162263</v>
      </c>
      <c r="T180">
        <f t="shared" si="28"/>
        <v>0</v>
      </c>
      <c r="U180" t="str" cm="1">
        <f t="array" ref="U180">_xlfn.IFS(Q180&lt;Thresholds!$D$3,"Low",Q180&lt;Thresholds!$E$3,"medium",Q180&gt;=Thresholds!$E$3,"High")</f>
        <v>High</v>
      </c>
      <c r="V180" t="str" cm="1">
        <f t="array" ref="V180">_xlfn.IFS(R180&lt;Thresholds!$D$4,"Low",R180&lt;Thresholds!$E$4,"medium",R180&gt;=Thresholds!$E$4,"High")</f>
        <v>High</v>
      </c>
      <c r="W180" t="str">
        <f t="shared" si="29"/>
        <v>High</v>
      </c>
      <c r="X180" t="str">
        <f t="shared" si="30"/>
        <v>High</v>
      </c>
      <c r="Y180" t="str">
        <f t="shared" si="31"/>
        <v>High</v>
      </c>
      <c r="Z180">
        <f t="shared" si="32"/>
        <v>0</v>
      </c>
    </row>
    <row r="181" spans="1:26" x14ac:dyDescent="0.35">
      <c r="A181" t="s">
        <v>1122</v>
      </c>
      <c r="B181" t="s">
        <v>1124</v>
      </c>
      <c r="C181" t="s">
        <v>1125</v>
      </c>
      <c r="D181">
        <f>IF(Data!D181="Null",((WeightsAndValues!$P$17-WeightsAndValues!$H$17)/(WeightsAndValues!$K$17-WeightsAndValues!$H$17))*WeightsAndValues!$E$17,((Data!D181-WeightsAndValues!$H$17)/(WeightsAndValues!$K$17-WeightsAndValues!$H$17))*WeightsAndValues!$E$17)</f>
        <v>4.8360932747549837E-2</v>
      </c>
      <c r="E181">
        <f>IF(Data!E181="Null",((WeightsAndValues!$K$13-WeightsAndValues!$P$13)/(WeightsAndValues!$K$13-WeightsAndValues!$H$13))*WeightsAndValues!$E$13,((WeightsAndValues!$K$13-Data!E181))/(WeightsAndValues!$K$13-WeightsAndValues!$H$13)*WeightsAndValues!$E$13)</f>
        <v>3.513394817742644E-2</v>
      </c>
      <c r="F181">
        <f>IF(Data!F181=TRUE,WeightsAndValues!$I$3,WeightsAndValues!$H$3*WeightsAndValues!$E$3)</f>
        <v>0.18181818181818182</v>
      </c>
      <c r="G181">
        <f>IF(Data!G181="Null",((WeightsAndValues!$P$16-WeightsAndValues!$H$16)/(WeightsAndValues!$K$16-WeightsAndValues!$H$16))*WeightsAndValues!$E$16,((Data!G181-WeightsAndValues!$H$16)/(WeightsAndValues!$K$16-WeightsAndValues!$H$16))*WeightsAndValues!$E$16)</f>
        <v>0</v>
      </c>
      <c r="H181" t="b">
        <f>Data!H181</f>
        <v>0</v>
      </c>
      <c r="I181">
        <f>IF(Data!I181=TRUE,WeightsAndValues!$I$4,WeightsAndValues!$H$4*WeightsAndValues!$E$4)</f>
        <v>0</v>
      </c>
      <c r="J181" t="b">
        <f>Data!J181</f>
        <v>0</v>
      </c>
      <c r="K181">
        <f>IF(Data!K181="Null",((WeightsAndValues!$P$11-WeightsAndValues!$H$11)/(WeightsAndValues!$K$11-WeightsAndValues!$H$11))*WeightsAndValues!$E$11,((Data!K181-WeightsAndValues!$H$11)/(WeightsAndValues!$K$11-WeightsAndValues!$H$11))*WeightsAndValues!$E$11)</f>
        <v>3.288888888888887E-2</v>
      </c>
      <c r="L181">
        <f>IF(Data!L181="Null",((WeightsAndValues!$K$12-WeightsAndValues!$P$12)/(WeightsAndValues!$K$12-WeightsAndValues!$H$12))*WeightsAndValues!$E$12,((WeightsAndValues!$K$12-Data!L181))/(WeightsAndValues!$K$12-WeightsAndValues!$H$12)*WeightsAndValues!$E$12)</f>
        <v>8.2853855005753735E-2</v>
      </c>
      <c r="M181">
        <f>IF(Data!M181="Null",((WeightsAndValues!$K$14-WeightsAndValues!$P$14)/(WeightsAndValues!$K$14-WeightsAndValues!$H$14))*WeightsAndValues!$E$14,((WeightsAndValues!$K$14-Data!M181))/(WeightsAndValues!$K$14-WeightsAndValues!$H$14)*WeightsAndValues!$E$14)</f>
        <v>4.5141065830721E-2</v>
      </c>
      <c r="N181">
        <f>IF(Data!N181="Null",((WeightsAndValues!$P$15-WeightsAndValues!$H$15)/(WeightsAndValues!$K$15-WeightsAndValues!$H$15))*WeightsAndValues!$E$15,((Data!N181-WeightsAndValues!$H$15)/(WeightsAndValues!$K$15-WeightsAndValues!$H$15))*WeightsAndValues!$E$15)</f>
        <v>0.10296377520403824</v>
      </c>
      <c r="O181">
        <f>IF(Data!F181=TRUE,WeightsAndValues!$I$5,WeightsAndValues!$H$5*WeightsAndValues!$E$5)</f>
        <v>0.21739130434782614</v>
      </c>
      <c r="P181">
        <f>IF(Data!I181=TRUE,WeightsAndValues!$I$6,WeightsAndValues!$H$6*WeightsAndValues!$E$6)</f>
        <v>0</v>
      </c>
      <c r="Q181">
        <f t="shared" si="25"/>
        <v>0.39106292429109524</v>
      </c>
      <c r="R181">
        <f t="shared" si="26"/>
        <v>0.35548902772929081</v>
      </c>
      <c r="S181">
        <f t="shared" si="27"/>
        <v>0.74655195202038604</v>
      </c>
      <c r="T181">
        <f t="shared" si="28"/>
        <v>0</v>
      </c>
      <c r="U181" t="str" cm="1">
        <f t="array" ref="U181">_xlfn.IFS(Q181&lt;Thresholds!$D$3,"Low",Q181&lt;Thresholds!$E$3,"medium",Q181&gt;=Thresholds!$E$3,"High")</f>
        <v>medium</v>
      </c>
      <c r="V181" t="str" cm="1">
        <f t="array" ref="V181">_xlfn.IFS(R181&lt;Thresholds!$D$4,"Low",R181&lt;Thresholds!$E$4,"medium",R181&gt;=Thresholds!$E$4,"High")</f>
        <v>Low</v>
      </c>
      <c r="W181" t="str">
        <f t="shared" si="29"/>
        <v>Medium</v>
      </c>
      <c r="X181" t="str">
        <f t="shared" si="30"/>
        <v>Medium</v>
      </c>
      <c r="Y181" t="str">
        <f t="shared" si="31"/>
        <v>Medium</v>
      </c>
      <c r="Z181">
        <f t="shared" si="32"/>
        <v>0</v>
      </c>
    </row>
    <row r="182" spans="1:26" x14ac:dyDescent="0.35">
      <c r="A182" t="s">
        <v>1128</v>
      </c>
      <c r="B182" t="s">
        <v>1130</v>
      </c>
      <c r="C182" t="s">
        <v>1131</v>
      </c>
      <c r="D182">
        <f>IF(Data!D182="Null",((WeightsAndValues!$P$17-WeightsAndValues!$H$17)/(WeightsAndValues!$K$17-WeightsAndValues!$H$17))*WeightsAndValues!$E$17,((Data!D182-WeightsAndValues!$H$17)/(WeightsAndValues!$K$17-WeightsAndValues!$H$17))*WeightsAndValues!$E$17)</f>
        <v>3.6802973977695171E-2</v>
      </c>
      <c r="E182">
        <f>IF(Data!E182="Null",((WeightsAndValues!$K$13-WeightsAndValues!$P$13)/(WeightsAndValues!$K$13-WeightsAndValues!$H$13))*WeightsAndValues!$E$13,((WeightsAndValues!$K$13-Data!E182))/(WeightsAndValues!$K$13-WeightsAndValues!$H$13)*WeightsAndValues!$E$13)</f>
        <v>7.0267896354852949E-3</v>
      </c>
      <c r="F182">
        <f>IF(Data!F182=TRUE,WeightsAndValues!$I$3,WeightsAndValues!$H$3*WeightsAndValues!$E$3)</f>
        <v>0</v>
      </c>
      <c r="G182">
        <f>IF(Data!G182="Null",((WeightsAndValues!$P$16-WeightsAndValues!$H$16)/(WeightsAndValues!$K$16-WeightsAndValues!$H$16))*WeightsAndValues!$E$16,((Data!G182-WeightsAndValues!$H$16)/(WeightsAndValues!$K$16-WeightsAndValues!$H$16))*WeightsAndValues!$E$16)</f>
        <v>0</v>
      </c>
      <c r="H182" t="b">
        <f>Data!H182</f>
        <v>0</v>
      </c>
      <c r="I182">
        <f>IF(Data!I182=TRUE,WeightsAndValues!$I$4,WeightsAndValues!$H$4*WeightsAndValues!$E$4)</f>
        <v>0</v>
      </c>
      <c r="J182" t="b">
        <f>Data!J182</f>
        <v>0</v>
      </c>
      <c r="K182">
        <f>IF(Data!K182="Null",((WeightsAndValues!$P$11-WeightsAndValues!$H$11)/(WeightsAndValues!$K$11-WeightsAndValues!$H$11))*WeightsAndValues!$E$11,((Data!K182-WeightsAndValues!$H$11)/(WeightsAndValues!$K$11-WeightsAndValues!$H$11))*WeightsAndValues!$E$11)</f>
        <v>6.7878787878787872E-2</v>
      </c>
      <c r="L182">
        <f>IF(Data!L182="Null",((WeightsAndValues!$K$12-WeightsAndValues!$P$12)/(WeightsAndValues!$K$12-WeightsAndValues!$H$12))*WeightsAndValues!$E$12,((WeightsAndValues!$K$12-Data!L182))/(WeightsAndValues!$K$12-WeightsAndValues!$H$12)*WeightsAndValues!$E$12)</f>
        <v>6.6743383199079409E-2</v>
      </c>
      <c r="M182">
        <f>IF(Data!M182="Null",((WeightsAndValues!$K$14-WeightsAndValues!$P$14)/(WeightsAndValues!$K$14-WeightsAndValues!$H$14))*WeightsAndValues!$E$14,((WeightsAndValues!$K$14-Data!M182))/(WeightsAndValues!$K$14-WeightsAndValues!$H$14)*WeightsAndValues!$E$14)</f>
        <v>4.5141065830721E-2</v>
      </c>
      <c r="N182">
        <f>IF(Data!N182="Null",((WeightsAndValues!$P$15-WeightsAndValues!$H$15)/(WeightsAndValues!$K$15-WeightsAndValues!$H$15))*WeightsAndValues!$E$15,((Data!N182-WeightsAndValues!$H$15)/(WeightsAndValues!$K$15-WeightsAndValues!$H$15))*WeightsAndValues!$E$15)</f>
        <v>9.121074236720722E-2</v>
      </c>
      <c r="O182">
        <f>IF(Data!F182=TRUE,WeightsAndValues!$I$5,WeightsAndValues!$H$5*WeightsAndValues!$E$5)</f>
        <v>0</v>
      </c>
      <c r="P182">
        <f>IF(Data!I182=TRUE,WeightsAndValues!$I$6,WeightsAndValues!$H$6*WeightsAndValues!$E$6)</f>
        <v>0</v>
      </c>
      <c r="Q182">
        <f t="shared" si="25"/>
        <v>0.21656621088628344</v>
      </c>
      <c r="R182">
        <f t="shared" si="26"/>
        <v>9.8237532002692515E-2</v>
      </c>
      <c r="S182">
        <f t="shared" si="27"/>
        <v>0.31480374288897595</v>
      </c>
      <c r="T182">
        <f t="shared" si="28"/>
        <v>0</v>
      </c>
      <c r="U182" t="str" cm="1">
        <f t="array" ref="U182">_xlfn.IFS(Q182&lt;Thresholds!$D$3,"Low",Q182&lt;Thresholds!$E$3,"medium",Q182&gt;=Thresholds!$E$3,"High")</f>
        <v>Low</v>
      </c>
      <c r="V182" t="str" cm="1">
        <f t="array" ref="V182">_xlfn.IFS(R182&lt;Thresholds!$D$4,"Low",R182&lt;Thresholds!$E$4,"medium",R182&gt;=Thresholds!$E$4,"High")</f>
        <v>Low</v>
      </c>
      <c r="W182" t="str">
        <f t="shared" si="29"/>
        <v>Low</v>
      </c>
      <c r="X182" t="str">
        <f t="shared" si="30"/>
        <v>Low</v>
      </c>
      <c r="Y182" t="str">
        <f t="shared" si="31"/>
        <v>Low</v>
      </c>
      <c r="Z182">
        <f t="shared" si="32"/>
        <v>0</v>
      </c>
    </row>
    <row r="183" spans="1:26" x14ac:dyDescent="0.35">
      <c r="A183" t="s">
        <v>1134</v>
      </c>
      <c r="B183" t="s">
        <v>1136</v>
      </c>
      <c r="C183" t="s">
        <v>1137</v>
      </c>
      <c r="D183">
        <f>IF(Data!D183="Null",((WeightsAndValues!$P$17-WeightsAndValues!$H$17)/(WeightsAndValues!$K$17-WeightsAndValues!$H$17))*WeightsAndValues!$E$17,((Data!D183-WeightsAndValues!$H$17)/(WeightsAndValues!$K$17-WeightsAndValues!$H$17))*WeightsAndValues!$E$17)</f>
        <v>9.8090571138898297E-2</v>
      </c>
      <c r="E183">
        <f>IF(Data!E183="Null",((WeightsAndValues!$K$13-WeightsAndValues!$P$13)/(WeightsAndValues!$K$13-WeightsAndValues!$H$13))*WeightsAndValues!$E$13,((WeightsAndValues!$K$13-Data!E183))/(WeightsAndValues!$K$13-WeightsAndValues!$H$13)*WeightsAndValues!$E$13)</f>
        <v>0.1264822134387352</v>
      </c>
      <c r="F183">
        <f>IF(Data!F183=TRUE,WeightsAndValues!$I$3,WeightsAndValues!$H$3*WeightsAndValues!$E$3)</f>
        <v>0.18181818181818182</v>
      </c>
      <c r="G183">
        <f>IF(Data!G183="Null",((WeightsAndValues!$P$16-WeightsAndValues!$H$16)/(WeightsAndValues!$K$16-WeightsAndValues!$H$16))*WeightsAndValues!$E$16,((Data!G183-WeightsAndValues!$H$16)/(WeightsAndValues!$K$16-WeightsAndValues!$H$16))*WeightsAndValues!$E$16)</f>
        <v>6.0574586700349528E-2</v>
      </c>
      <c r="H183" t="b">
        <f>Data!H183</f>
        <v>0</v>
      </c>
      <c r="I183">
        <f>IF(Data!I183=TRUE,WeightsAndValues!$I$4,WeightsAndValues!$H$4*WeightsAndValues!$E$4)</f>
        <v>0.18181818181818182</v>
      </c>
      <c r="J183" t="b">
        <f>Data!J183</f>
        <v>0</v>
      </c>
      <c r="K183">
        <f>IF(Data!K183="Null",((WeightsAndValues!$P$11-WeightsAndValues!$H$11)/(WeightsAndValues!$K$11-WeightsAndValues!$H$11))*WeightsAndValues!$E$11,((Data!K183-WeightsAndValues!$H$11)/(WeightsAndValues!$K$11-WeightsAndValues!$H$11))*WeightsAndValues!$E$11)</f>
        <v>0.1371313131313131</v>
      </c>
      <c r="L183">
        <f>IF(Data!L183="Null",((WeightsAndValues!$K$12-WeightsAndValues!$P$12)/(WeightsAndValues!$K$12-WeightsAndValues!$H$12))*WeightsAndValues!$E$12,((WeightsAndValues!$K$12-Data!L183))/(WeightsAndValues!$K$12-WeightsAndValues!$H$12)*WeightsAndValues!$E$12)</f>
        <v>0.14269275028768699</v>
      </c>
      <c r="M183">
        <f>IF(Data!M183="Null",((WeightsAndValues!$K$14-WeightsAndValues!$P$14)/(WeightsAndValues!$K$14-WeightsAndValues!$H$14))*WeightsAndValues!$E$14,((WeightsAndValues!$K$14-Data!M183))/(WeightsAndValues!$K$14-WeightsAndValues!$H$14)*WeightsAndValues!$E$14)</f>
        <v>9.3625914315569492E-2</v>
      </c>
      <c r="N183">
        <f>IF(Data!N183="Null",((WeightsAndValues!$P$15-WeightsAndValues!$H$15)/(WeightsAndValues!$K$15-WeightsAndValues!$H$15))*WeightsAndValues!$E$15,((Data!N183-WeightsAndValues!$H$15)/(WeightsAndValues!$K$15-WeightsAndValues!$H$15))*WeightsAndValues!$E$15)</f>
        <v>0.12782615467771838</v>
      </c>
      <c r="O183">
        <f>IF(Data!F183=TRUE,WeightsAndValues!$I$5,WeightsAndValues!$H$5*WeightsAndValues!$E$5)</f>
        <v>0.21739130434782614</v>
      </c>
      <c r="P183">
        <f>IF(Data!I183=TRUE,WeightsAndValues!$I$6,WeightsAndValues!$H$6*WeightsAndValues!$E$6)</f>
        <v>0.21739130434782614</v>
      </c>
      <c r="Q183">
        <f t="shared" si="25"/>
        <v>0.83517691250983161</v>
      </c>
      <c r="R183">
        <f t="shared" si="26"/>
        <v>0.74966556351245539</v>
      </c>
      <c r="S183">
        <f t="shared" si="27"/>
        <v>1.584842476022287</v>
      </c>
      <c r="T183">
        <f t="shared" si="28"/>
        <v>0</v>
      </c>
      <c r="U183" t="str" cm="1">
        <f t="array" ref="U183">_xlfn.IFS(Q183&lt;Thresholds!$D$3,"Low",Q183&lt;Thresholds!$E$3,"medium",Q183&gt;=Thresholds!$E$3,"High")</f>
        <v>High</v>
      </c>
      <c r="V183" t="str" cm="1">
        <f t="array" ref="V183">_xlfn.IFS(R183&lt;Thresholds!$D$4,"Low",R183&lt;Thresholds!$E$4,"medium",R183&gt;=Thresholds!$E$4,"High")</f>
        <v>High</v>
      </c>
      <c r="W183" t="str">
        <f t="shared" si="29"/>
        <v>High</v>
      </c>
      <c r="X183" t="str">
        <f t="shared" si="30"/>
        <v>High</v>
      </c>
      <c r="Y183" t="str">
        <f t="shared" si="31"/>
        <v>High</v>
      </c>
      <c r="Z183">
        <f t="shared" si="32"/>
        <v>0</v>
      </c>
    </row>
    <row r="184" spans="1:26" x14ac:dyDescent="0.35">
      <c r="A184" t="s">
        <v>1140</v>
      </c>
      <c r="B184" t="s">
        <v>1142</v>
      </c>
      <c r="C184" t="s">
        <v>1143</v>
      </c>
      <c r="D184">
        <f>IF(Data!D184="Null",((WeightsAndValues!$P$17-WeightsAndValues!$H$17)/(WeightsAndValues!$K$17-WeightsAndValues!$H$17))*WeightsAndValues!$E$17,((Data!D184-WeightsAndValues!$H$17)/(WeightsAndValues!$K$17-WeightsAndValues!$H$17))*WeightsAndValues!$E$17)</f>
        <v>7.0564379858060161E-2</v>
      </c>
      <c r="E184">
        <f>IF(Data!E184="Null",((WeightsAndValues!$K$13-WeightsAndValues!$P$13)/(WeightsAndValues!$K$13-WeightsAndValues!$H$13))*WeightsAndValues!$E$13,((WeightsAndValues!$K$13-Data!E184))/(WeightsAndValues!$K$13-WeightsAndValues!$H$13)*WeightsAndValues!$E$13)</f>
        <v>0.13175230566534915</v>
      </c>
      <c r="F184">
        <f>IF(Data!F184=TRUE,WeightsAndValues!$I$3,WeightsAndValues!$H$3*WeightsAndValues!$E$3)</f>
        <v>0.18181818181818182</v>
      </c>
      <c r="G184">
        <f>IF(Data!G184="Null",((WeightsAndValues!$P$16-WeightsAndValues!$H$16)/(WeightsAndValues!$K$16-WeightsAndValues!$H$16))*WeightsAndValues!$E$16,((Data!G184-WeightsAndValues!$H$16)/(WeightsAndValues!$K$16-WeightsAndValues!$H$16))*WeightsAndValues!$E$16)</f>
        <v>0</v>
      </c>
      <c r="H184" t="b">
        <f>Data!H184</f>
        <v>0</v>
      </c>
      <c r="I184">
        <f>IF(Data!I184=TRUE,WeightsAndValues!$I$4,WeightsAndValues!$H$4*WeightsAndValues!$E$4)</f>
        <v>0.18181818181818182</v>
      </c>
      <c r="J184" t="b">
        <f>Data!J184</f>
        <v>0</v>
      </c>
      <c r="K184">
        <f>IF(Data!K184="Null",((WeightsAndValues!$P$11-WeightsAndValues!$H$11)/(WeightsAndValues!$K$11-WeightsAndValues!$H$11))*WeightsAndValues!$E$11,((Data!K184-WeightsAndValues!$H$11)/(WeightsAndValues!$K$11-WeightsAndValues!$H$11))*WeightsAndValues!$E$11)</f>
        <v>0.12185858585858586</v>
      </c>
      <c r="L184">
        <f>IF(Data!L184="Null",((WeightsAndValues!$K$12-WeightsAndValues!$P$12)/(WeightsAndValues!$K$12-WeightsAndValues!$H$12))*WeightsAndValues!$E$12,((WeightsAndValues!$K$12-Data!L184))/(WeightsAndValues!$K$12-WeightsAndValues!$H$12)*WeightsAndValues!$E$12)</f>
        <v>7.3647871116225561E-2</v>
      </c>
      <c r="M184">
        <f>IF(Data!M184="Null",((WeightsAndValues!$K$14-WeightsAndValues!$P$14)/(WeightsAndValues!$K$14-WeightsAndValues!$H$14))*WeightsAndValues!$E$14,((WeightsAndValues!$K$14-Data!M184))/(WeightsAndValues!$K$14-WeightsAndValues!$H$14)*WeightsAndValues!$E$14)</f>
        <v>0.14211076280041798</v>
      </c>
      <c r="N184">
        <f>IF(Data!N184="Null",((WeightsAndValues!$P$15-WeightsAndValues!$H$15)/(WeightsAndValues!$K$15-WeightsAndValues!$H$15))*WeightsAndValues!$E$15,((Data!N184-WeightsAndValues!$H$15)/(WeightsAndValues!$K$15-WeightsAndValues!$H$15))*WeightsAndValues!$E$15)</f>
        <v>9.8675086481708529E-2</v>
      </c>
      <c r="O184">
        <f>IF(Data!F184=TRUE,WeightsAndValues!$I$5,WeightsAndValues!$H$5*WeightsAndValues!$E$5)</f>
        <v>0.21739130434782614</v>
      </c>
      <c r="P184">
        <f>IF(Data!I184=TRUE,WeightsAndValues!$I$6,WeightsAndValues!$H$6*WeightsAndValues!$E$6)</f>
        <v>0.21739130434782614</v>
      </c>
      <c r="Q184">
        <f t="shared" si="25"/>
        <v>0.77181796326965324</v>
      </c>
      <c r="R184">
        <f t="shared" si="26"/>
        <v>0.66521000084270998</v>
      </c>
      <c r="S184">
        <f t="shared" si="27"/>
        <v>1.4370279641123633</v>
      </c>
      <c r="T184">
        <f t="shared" si="28"/>
        <v>0</v>
      </c>
      <c r="U184" t="str" cm="1">
        <f t="array" ref="U184">_xlfn.IFS(Q184&lt;Thresholds!$D$3,"Low",Q184&lt;Thresholds!$E$3,"medium",Q184&gt;=Thresholds!$E$3,"High")</f>
        <v>High</v>
      </c>
      <c r="V184" t="str" cm="1">
        <f t="array" ref="V184">_xlfn.IFS(R184&lt;Thresholds!$D$4,"Low",R184&lt;Thresholds!$E$4,"medium",R184&gt;=Thresholds!$E$4,"High")</f>
        <v>High</v>
      </c>
      <c r="W184" t="str">
        <f t="shared" si="29"/>
        <v>High</v>
      </c>
      <c r="X184" t="str">
        <f t="shared" si="30"/>
        <v>High</v>
      </c>
      <c r="Y184" t="str">
        <f t="shared" si="31"/>
        <v>High</v>
      </c>
      <c r="Z184">
        <f t="shared" si="32"/>
        <v>0</v>
      </c>
    </row>
    <row r="185" spans="1:26" x14ac:dyDescent="0.35">
      <c r="A185" t="s">
        <v>1146</v>
      </c>
      <c r="B185" t="s">
        <v>1147</v>
      </c>
      <c r="C185" t="s">
        <v>1148</v>
      </c>
      <c r="D185">
        <f>IF(Data!D185="Null",((WeightsAndValues!$P$17-WeightsAndValues!$H$17)/(WeightsAndValues!$K$17-WeightsAndValues!$H$17))*WeightsAndValues!$E$17,((Data!D185-WeightsAndValues!$H$17)/(WeightsAndValues!$K$17-WeightsAndValues!$H$17))*WeightsAndValues!$E$17)</f>
        <v>9.8090571138898297E-2</v>
      </c>
      <c r="E185">
        <f>IF(Data!E185="Null",((WeightsAndValues!$K$13-WeightsAndValues!$P$13)/(WeightsAndValues!$K$13-WeightsAndValues!$H$13))*WeightsAndValues!$E$13,((WeightsAndValues!$K$13-Data!E185))/(WeightsAndValues!$K$13-WeightsAndValues!$H$13)*WeightsAndValues!$E$13)</f>
        <v>0.1264822134387352</v>
      </c>
      <c r="F185">
        <f>IF(Data!F185=TRUE,WeightsAndValues!$I$3,WeightsAndValues!$H$3*WeightsAndValues!$E$3)</f>
        <v>0.18181818181818182</v>
      </c>
      <c r="G185">
        <f>IF(Data!G185="Null",((WeightsAndValues!$P$16-WeightsAndValues!$H$16)/(WeightsAndValues!$K$16-WeightsAndValues!$H$16))*WeightsAndValues!$E$16,((Data!G185-WeightsAndValues!$H$16)/(WeightsAndValues!$K$16-WeightsAndValues!$H$16))*WeightsAndValues!$E$16)</f>
        <v>6.0574586700349528E-2</v>
      </c>
      <c r="H185" t="b">
        <f>Data!H185</f>
        <v>0</v>
      </c>
      <c r="I185">
        <f>IF(Data!I185=TRUE,WeightsAndValues!$I$4,WeightsAndValues!$H$4*WeightsAndValues!$E$4)</f>
        <v>0.18181818181818182</v>
      </c>
      <c r="J185" t="b">
        <f>Data!J185</f>
        <v>0</v>
      </c>
      <c r="K185">
        <f>IF(Data!K185="Null",((WeightsAndValues!$P$11-WeightsAndValues!$H$11)/(WeightsAndValues!$K$11-WeightsAndValues!$H$11))*WeightsAndValues!$E$11,((Data!K185-WeightsAndValues!$H$11)/(WeightsAndValues!$K$11-WeightsAndValues!$H$11))*WeightsAndValues!$E$11)</f>
        <v>0.1165252525252525</v>
      </c>
      <c r="L185">
        <f>IF(Data!L185="Null",((WeightsAndValues!$K$12-WeightsAndValues!$P$12)/(WeightsAndValues!$K$12-WeightsAndValues!$H$12))*WeightsAndValues!$E$12,((WeightsAndValues!$K$12-Data!L185))/(WeightsAndValues!$K$12-WeightsAndValues!$H$12)*WeightsAndValues!$E$12)</f>
        <v>0.14269275028768699</v>
      </c>
      <c r="M185">
        <f>IF(Data!M185="Null",((WeightsAndValues!$K$14-WeightsAndValues!$P$14)/(WeightsAndValues!$K$14-WeightsAndValues!$H$14))*WeightsAndValues!$E$14,((WeightsAndValues!$K$14-Data!M185))/(WeightsAndValues!$K$14-WeightsAndValues!$H$14)*WeightsAndValues!$E$14)</f>
        <v>9.3625914315569492E-2</v>
      </c>
      <c r="N185">
        <f>IF(Data!N185="Null",((WeightsAndValues!$P$15-WeightsAndValues!$H$15)/(WeightsAndValues!$K$15-WeightsAndValues!$H$15))*WeightsAndValues!$E$15,((Data!N185-WeightsAndValues!$H$15)/(WeightsAndValues!$K$15-WeightsAndValues!$H$15))*WeightsAndValues!$E$15)</f>
        <v>0.12782615467771838</v>
      </c>
      <c r="O185">
        <f>IF(Data!F185=TRUE,WeightsAndValues!$I$5,WeightsAndValues!$H$5*WeightsAndValues!$E$5)</f>
        <v>0.21739130434782614</v>
      </c>
      <c r="P185">
        <f>IF(Data!I185=TRUE,WeightsAndValues!$I$6,WeightsAndValues!$H$6*WeightsAndValues!$E$6)</f>
        <v>0.21739130434782614</v>
      </c>
      <c r="Q185">
        <f t="shared" si="25"/>
        <v>0.81457085190377088</v>
      </c>
      <c r="R185">
        <f t="shared" si="26"/>
        <v>0.74966556351245539</v>
      </c>
      <c r="S185">
        <f t="shared" si="27"/>
        <v>1.5642364154162263</v>
      </c>
      <c r="T185">
        <f t="shared" si="28"/>
        <v>0</v>
      </c>
      <c r="U185" t="str" cm="1">
        <f t="array" ref="U185">_xlfn.IFS(Q185&lt;Thresholds!$D$3,"Low",Q185&lt;Thresholds!$E$3,"medium",Q185&gt;=Thresholds!$E$3,"High")</f>
        <v>High</v>
      </c>
      <c r="V185" t="str" cm="1">
        <f t="array" ref="V185">_xlfn.IFS(R185&lt;Thresholds!$D$4,"Low",R185&lt;Thresholds!$E$4,"medium",R185&gt;=Thresholds!$E$4,"High")</f>
        <v>High</v>
      </c>
      <c r="W185" t="str">
        <f t="shared" si="29"/>
        <v>High</v>
      </c>
      <c r="X185" t="str">
        <f t="shared" si="30"/>
        <v>High</v>
      </c>
      <c r="Y185" t="str">
        <f t="shared" si="31"/>
        <v>High</v>
      </c>
      <c r="Z185">
        <f t="shared" si="32"/>
        <v>0</v>
      </c>
    </row>
    <row r="186" spans="1:26" x14ac:dyDescent="0.35">
      <c r="A186" t="s">
        <v>1151</v>
      </c>
      <c r="B186" t="s">
        <v>1152</v>
      </c>
      <c r="C186" t="s">
        <v>1153</v>
      </c>
      <c r="D186">
        <f>IF(Data!D186="Null",((WeightsAndValues!$P$17-WeightsAndValues!$H$17)/(WeightsAndValues!$K$17-WeightsAndValues!$H$17))*WeightsAndValues!$E$17,((Data!D186-WeightsAndValues!$H$17)/(WeightsAndValues!$K$17-WeightsAndValues!$H$17))*WeightsAndValues!$E$17)</f>
        <v>6.1743832375802644E-2</v>
      </c>
      <c r="E186">
        <f>IF(Data!E186="Null",((WeightsAndValues!$K$13-WeightsAndValues!$P$13)/(WeightsAndValues!$K$13-WeightsAndValues!$H$13))*WeightsAndValues!$E$13,((WeightsAndValues!$K$13-Data!E186))/(WeightsAndValues!$K$13-WeightsAndValues!$H$13)*WeightsAndValues!$E$13)</f>
        <v>2.9863855950812486E-2</v>
      </c>
      <c r="F186">
        <f>IF(Data!F186=TRUE,WeightsAndValues!$I$3,WeightsAndValues!$H$3*WeightsAndValues!$E$3)</f>
        <v>0.18181818181818182</v>
      </c>
      <c r="G186">
        <f>IF(Data!G186="Null",((WeightsAndValues!$P$16-WeightsAndValues!$H$16)/(WeightsAndValues!$K$16-WeightsAndValues!$H$16))*WeightsAndValues!$E$16,((Data!G186-WeightsAndValues!$H$16)/(WeightsAndValues!$K$16-WeightsAndValues!$H$16))*WeightsAndValues!$E$16)</f>
        <v>0</v>
      </c>
      <c r="H186" t="b">
        <f>Data!H186</f>
        <v>0</v>
      </c>
      <c r="I186">
        <f>IF(Data!I186=TRUE,WeightsAndValues!$I$4,WeightsAndValues!$H$4*WeightsAndValues!$E$4)</f>
        <v>0</v>
      </c>
      <c r="J186" t="b">
        <f>Data!J186</f>
        <v>0</v>
      </c>
      <c r="K186">
        <f>IF(Data!K186="Null",((WeightsAndValues!$P$11-WeightsAndValues!$H$11)/(WeightsAndValues!$K$11-WeightsAndValues!$H$11))*WeightsAndValues!$E$11,((Data!K186-WeightsAndValues!$H$11)/(WeightsAndValues!$K$11-WeightsAndValues!$H$11))*WeightsAndValues!$E$11)</f>
        <v>7.5959595959595963E-2</v>
      </c>
      <c r="L186">
        <f>IF(Data!L186="Null",((WeightsAndValues!$K$12-WeightsAndValues!$P$12)/(WeightsAndValues!$K$12-WeightsAndValues!$H$12))*WeightsAndValues!$E$12,((WeightsAndValues!$K$12-Data!L186))/(WeightsAndValues!$K$12-WeightsAndValues!$H$12)*WeightsAndValues!$E$12)</f>
        <v>0.10126582278481013</v>
      </c>
      <c r="M186">
        <f>IF(Data!M186="Null",((WeightsAndValues!$K$14-WeightsAndValues!$P$14)/(WeightsAndValues!$K$14-WeightsAndValues!$H$14))*WeightsAndValues!$E$14,((WeightsAndValues!$K$14-Data!M186))/(WeightsAndValues!$K$14-WeightsAndValues!$H$14)*WeightsAndValues!$E$14)</f>
        <v>4.0125391849529776E-2</v>
      </c>
      <c r="N186">
        <f>IF(Data!N186="Null",((WeightsAndValues!$P$15-WeightsAndValues!$H$15)/(WeightsAndValues!$K$15-WeightsAndValues!$H$15))*WeightsAndValues!$E$15,((Data!N186-WeightsAndValues!$H$15)/(WeightsAndValues!$K$15-WeightsAndValues!$H$15))*WeightsAndValues!$E$15)</f>
        <v>0.103563591310168</v>
      </c>
      <c r="O186">
        <f>IF(Data!F186=TRUE,WeightsAndValues!$I$5,WeightsAndValues!$H$5*WeightsAndValues!$E$5)</f>
        <v>0.21739130434782614</v>
      </c>
      <c r="P186">
        <f>IF(Data!I186=TRUE,WeightsAndValues!$I$6,WeightsAndValues!$H$6*WeightsAndValues!$E$6)</f>
        <v>0</v>
      </c>
      <c r="Q186">
        <f t="shared" si="25"/>
        <v>0.46091282478792034</v>
      </c>
      <c r="R186">
        <f t="shared" si="26"/>
        <v>0.3508187516088066</v>
      </c>
      <c r="S186">
        <f t="shared" si="27"/>
        <v>0.81173157639672699</v>
      </c>
      <c r="T186">
        <f t="shared" si="28"/>
        <v>0</v>
      </c>
      <c r="U186" t="str" cm="1">
        <f t="array" ref="U186">_xlfn.IFS(Q186&lt;Thresholds!$D$3,"Low",Q186&lt;Thresholds!$E$3,"medium",Q186&gt;=Thresholds!$E$3,"High")</f>
        <v>medium</v>
      </c>
      <c r="V186" t="str" cm="1">
        <f t="array" ref="V186">_xlfn.IFS(R186&lt;Thresholds!$D$4,"Low",R186&lt;Thresholds!$E$4,"medium",R186&gt;=Thresholds!$E$4,"High")</f>
        <v>Low</v>
      </c>
      <c r="W186" t="str">
        <f t="shared" si="29"/>
        <v>Medium</v>
      </c>
      <c r="X186" t="str">
        <f t="shared" si="30"/>
        <v>Medium</v>
      </c>
      <c r="Y186" t="str">
        <f t="shared" si="31"/>
        <v>Medium</v>
      </c>
      <c r="Z186">
        <f t="shared" si="32"/>
        <v>0</v>
      </c>
    </row>
    <row r="187" spans="1:26" x14ac:dyDescent="0.35">
      <c r="A187" t="s">
        <v>1156</v>
      </c>
      <c r="B187" t="s">
        <v>1159</v>
      </c>
      <c r="C187" t="s">
        <v>1160</v>
      </c>
      <c r="D187">
        <f>IF(Data!D187="Null",((WeightsAndValues!$P$17-WeightsAndValues!$H$17)/(WeightsAndValues!$K$17-WeightsAndValues!$H$17))*WeightsAndValues!$E$17,((Data!D187-WeightsAndValues!$H$17)/(WeightsAndValues!$K$17-WeightsAndValues!$H$17))*WeightsAndValues!$E$17)</f>
        <v>9.8090571138898297E-2</v>
      </c>
      <c r="E187">
        <f>IF(Data!E187="Null",((WeightsAndValues!$K$13-WeightsAndValues!$P$13)/(WeightsAndValues!$K$13-WeightsAndValues!$H$13))*WeightsAndValues!$E$13,((WeightsAndValues!$K$13-Data!E187))/(WeightsAndValues!$K$13-WeightsAndValues!$H$13)*WeightsAndValues!$E$13)</f>
        <v>0.15283267457180502</v>
      </c>
      <c r="F187">
        <f>IF(Data!F187=TRUE,WeightsAndValues!$I$3,WeightsAndValues!$H$3*WeightsAndValues!$E$3)</f>
        <v>0</v>
      </c>
      <c r="G187">
        <f>IF(Data!G187="Null",((WeightsAndValues!$P$16-WeightsAndValues!$H$16)/(WeightsAndValues!$K$16-WeightsAndValues!$H$16))*WeightsAndValues!$E$16,((Data!G187-WeightsAndValues!$H$16)/(WeightsAndValues!$K$16-WeightsAndValues!$H$16))*WeightsAndValues!$E$16)</f>
        <v>7.6496578452111025E-2</v>
      </c>
      <c r="H187" t="b">
        <f>Data!H187</f>
        <v>0</v>
      </c>
      <c r="I187">
        <f>IF(Data!I187=TRUE,WeightsAndValues!$I$4,WeightsAndValues!$H$4*WeightsAndValues!$E$4)</f>
        <v>0.18181818181818182</v>
      </c>
      <c r="J187" t="b">
        <f>Data!J187</f>
        <v>0</v>
      </c>
      <c r="K187">
        <f>IF(Data!K187="Null",((WeightsAndValues!$P$11-WeightsAndValues!$H$11)/(WeightsAndValues!$K$11-WeightsAndValues!$H$11))*WeightsAndValues!$E$11,((Data!K187-WeightsAndValues!$H$11)/(WeightsAndValues!$K$11-WeightsAndValues!$H$11))*WeightsAndValues!$E$11)</f>
        <v>7.6686868686868678E-2</v>
      </c>
      <c r="L187">
        <f>IF(Data!L187="Null",((WeightsAndValues!$K$12-WeightsAndValues!$P$12)/(WeightsAndValues!$K$12-WeightsAndValues!$H$12))*WeightsAndValues!$E$12,((WeightsAndValues!$K$12-Data!L187))/(WeightsAndValues!$K$12-WeightsAndValues!$H$12)*WeightsAndValues!$E$12)</f>
        <v>0.14269275028768699</v>
      </c>
      <c r="M187">
        <f>IF(Data!M187="Null",((WeightsAndValues!$K$14-WeightsAndValues!$P$14)/(WeightsAndValues!$K$14-WeightsAndValues!$H$14))*WeightsAndValues!$E$14,((WeightsAndValues!$K$14-Data!M187))/(WeightsAndValues!$K$14-WeightsAndValues!$H$14)*WeightsAndValues!$E$14)</f>
        <v>2.3406478578892373E-2</v>
      </c>
      <c r="N187">
        <f>IF(Data!N187="Null",((WeightsAndValues!$P$15-WeightsAndValues!$H$15)/(WeightsAndValues!$K$15-WeightsAndValues!$H$15))*WeightsAndValues!$E$15,((Data!N187-WeightsAndValues!$H$15)/(WeightsAndValues!$K$15-WeightsAndValues!$H$15))*WeightsAndValues!$E$15)</f>
        <v>0.16193008861228661</v>
      </c>
      <c r="O187">
        <f>IF(Data!F187=TRUE,WeightsAndValues!$I$5,WeightsAndValues!$H$5*WeightsAndValues!$E$5)</f>
        <v>0</v>
      </c>
      <c r="P187">
        <f>IF(Data!I187=TRUE,WeightsAndValues!$I$6,WeightsAndValues!$H$6*WeightsAndValues!$E$6)</f>
        <v>0.21739130434782614</v>
      </c>
      <c r="Q187">
        <f t="shared" si="25"/>
        <v>0.52269485051052811</v>
      </c>
      <c r="R187">
        <f t="shared" si="26"/>
        <v>0.60865064598402885</v>
      </c>
      <c r="S187">
        <f t="shared" si="27"/>
        <v>1.1313454964945571</v>
      </c>
      <c r="T187">
        <f t="shared" si="28"/>
        <v>0</v>
      </c>
      <c r="U187" t="str" cm="1">
        <f t="array" ref="U187">_xlfn.IFS(Q187&lt;Thresholds!$D$3,"Low",Q187&lt;Thresholds!$E$3,"medium",Q187&gt;=Thresholds!$E$3,"High")</f>
        <v>High</v>
      </c>
      <c r="V187" t="str" cm="1">
        <f t="array" ref="V187">_xlfn.IFS(R187&lt;Thresholds!$D$4,"Low",R187&lt;Thresholds!$E$4,"medium",R187&gt;=Thresholds!$E$4,"High")</f>
        <v>High</v>
      </c>
      <c r="W187" t="str">
        <f t="shared" si="29"/>
        <v>High</v>
      </c>
      <c r="X187" t="str">
        <f t="shared" si="30"/>
        <v>High</v>
      </c>
      <c r="Y187" t="str">
        <f t="shared" si="31"/>
        <v>High</v>
      </c>
      <c r="Z187">
        <f t="shared" si="32"/>
        <v>0</v>
      </c>
    </row>
    <row r="188" spans="1:26" x14ac:dyDescent="0.35">
      <c r="A188" t="s">
        <v>1163</v>
      </c>
      <c r="B188" t="s">
        <v>1165</v>
      </c>
      <c r="C188" t="s">
        <v>1166</v>
      </c>
      <c r="D188">
        <f>IF(Data!D188="Null",((WeightsAndValues!$P$17-WeightsAndValues!$H$17)/(WeightsAndValues!$K$17-WeightsAndValues!$H$17))*WeightsAndValues!$E$17,((Data!D188-WeightsAndValues!$H$17)/(WeightsAndValues!$K$17-WeightsAndValues!$H$17))*WeightsAndValues!$E$17)</f>
        <v>9.8090571138898297E-2</v>
      </c>
      <c r="E188">
        <f>IF(Data!E188="Null",((WeightsAndValues!$K$13-WeightsAndValues!$P$13)/(WeightsAndValues!$K$13-WeightsAndValues!$H$13))*WeightsAndValues!$E$13,((WeightsAndValues!$K$13-Data!E188))/(WeightsAndValues!$K$13-WeightsAndValues!$H$13)*WeightsAndValues!$E$13)</f>
        <v>0.13526570048309181</v>
      </c>
      <c r="F188">
        <f>IF(Data!F188=TRUE,WeightsAndValues!$I$3,WeightsAndValues!$H$3*WeightsAndValues!$E$3)</f>
        <v>0.18181818181818182</v>
      </c>
      <c r="G188">
        <f>IF(Data!G188="Null",((WeightsAndValues!$P$16-WeightsAndValues!$H$16)/(WeightsAndValues!$K$16-WeightsAndValues!$H$16))*WeightsAndValues!$E$16,((Data!G188-WeightsAndValues!$H$16)/(WeightsAndValues!$K$16-WeightsAndValues!$H$16))*WeightsAndValues!$E$16)</f>
        <v>2.8914489202721012E-3</v>
      </c>
      <c r="H188" t="b">
        <f>Data!H188</f>
        <v>0</v>
      </c>
      <c r="I188">
        <f>IF(Data!I188=TRUE,WeightsAndValues!$I$4,WeightsAndValues!$H$4*WeightsAndValues!$E$4)</f>
        <v>0.18181818181818182</v>
      </c>
      <c r="J188" t="b">
        <f>Data!J188</f>
        <v>0</v>
      </c>
      <c r="K188">
        <f>IF(Data!K188="Null",((WeightsAndValues!$P$11-WeightsAndValues!$H$11)/(WeightsAndValues!$K$11-WeightsAndValues!$H$11))*WeightsAndValues!$E$11,((Data!K188-WeightsAndValues!$H$11)/(WeightsAndValues!$K$11-WeightsAndValues!$H$11))*WeightsAndValues!$E$11)</f>
        <v>0.11717171717171715</v>
      </c>
      <c r="L188">
        <f>IF(Data!L188="Null",((WeightsAndValues!$K$12-WeightsAndValues!$P$12)/(WeightsAndValues!$K$12-WeightsAndValues!$H$12))*WeightsAndValues!$E$12,((WeightsAndValues!$K$12-Data!L188))/(WeightsAndValues!$K$12-WeightsAndValues!$H$12)*WeightsAndValues!$E$12)</f>
        <v>8.5155350978135785E-2</v>
      </c>
      <c r="M188">
        <f>IF(Data!M188="Null",((WeightsAndValues!$K$14-WeightsAndValues!$P$14)/(WeightsAndValues!$K$14-WeightsAndValues!$H$14))*WeightsAndValues!$E$14,((WeightsAndValues!$K$14-Data!M188))/(WeightsAndValues!$K$14-WeightsAndValues!$H$14)*WeightsAndValues!$E$14)</f>
        <v>7.0219435736677105E-2</v>
      </c>
      <c r="N188">
        <f>IF(Data!N188="Null",((WeightsAndValues!$P$15-WeightsAndValues!$H$15)/(WeightsAndValues!$K$15-WeightsAndValues!$H$15))*WeightsAndValues!$E$15,((Data!N188-WeightsAndValues!$H$15)/(WeightsAndValues!$K$15-WeightsAndValues!$H$15))*WeightsAndValues!$E$15)</f>
        <v>0.11927127121814055</v>
      </c>
      <c r="O188">
        <f>IF(Data!F188=TRUE,WeightsAndValues!$I$5,WeightsAndValues!$H$5*WeightsAndValues!$E$5)</f>
        <v>0.21739130434782614</v>
      </c>
      <c r="P188">
        <f>IF(Data!I188=TRUE,WeightsAndValues!$I$6,WeightsAndValues!$H$6*WeightsAndValues!$E$6)</f>
        <v>0.21739130434782614</v>
      </c>
      <c r="Q188">
        <f t="shared" si="25"/>
        <v>0.73427343866179196</v>
      </c>
      <c r="R188">
        <f t="shared" si="26"/>
        <v>0.69221102931715672</v>
      </c>
      <c r="S188">
        <f t="shared" si="27"/>
        <v>1.4264844679789488</v>
      </c>
      <c r="T188">
        <f t="shared" si="28"/>
        <v>0</v>
      </c>
      <c r="U188" t="str" cm="1">
        <f t="array" ref="U188">_xlfn.IFS(Q188&lt;Thresholds!$D$3,"Low",Q188&lt;Thresholds!$E$3,"medium",Q188&gt;=Thresholds!$E$3,"High")</f>
        <v>High</v>
      </c>
      <c r="V188" t="str" cm="1">
        <f t="array" ref="V188">_xlfn.IFS(R188&lt;Thresholds!$D$4,"Low",R188&lt;Thresholds!$E$4,"medium",R188&gt;=Thresholds!$E$4,"High")</f>
        <v>High</v>
      </c>
      <c r="W188" t="str">
        <f t="shared" si="29"/>
        <v>High</v>
      </c>
      <c r="X188" t="str">
        <f t="shared" si="30"/>
        <v>High</v>
      </c>
      <c r="Y188" t="str">
        <f t="shared" si="31"/>
        <v>High</v>
      </c>
      <c r="Z188">
        <f t="shared" si="32"/>
        <v>0</v>
      </c>
    </row>
    <row r="189" spans="1:26" x14ac:dyDescent="0.35">
      <c r="A189" t="s">
        <v>1169</v>
      </c>
      <c r="B189" t="s">
        <v>1171</v>
      </c>
      <c r="C189" t="s">
        <v>1172</v>
      </c>
      <c r="D189">
        <f>IF(Data!D189="Null",((WeightsAndValues!$P$17-WeightsAndValues!$H$17)/(WeightsAndValues!$K$17-WeightsAndValues!$H$17))*WeightsAndValues!$E$17,((Data!D189-WeightsAndValues!$H$17)/(WeightsAndValues!$K$17-WeightsAndValues!$H$17))*WeightsAndValues!$E$17)</f>
        <v>9.8090571138898297E-2</v>
      </c>
      <c r="E189">
        <f>IF(Data!E189="Null",((WeightsAndValues!$K$13-WeightsAndValues!$P$13)/(WeightsAndValues!$K$13-WeightsAndValues!$H$13))*WeightsAndValues!$E$13,((WeightsAndValues!$K$13-Data!E189))/(WeightsAndValues!$K$13-WeightsAndValues!$H$13)*WeightsAndValues!$E$13)</f>
        <v>0.1264822134387352</v>
      </c>
      <c r="F189">
        <f>IF(Data!F189=TRUE,WeightsAndValues!$I$3,WeightsAndValues!$H$3*WeightsAndValues!$E$3)</f>
        <v>0.18181818181818182</v>
      </c>
      <c r="G189">
        <f>IF(Data!G189="Null",((WeightsAndValues!$P$16-WeightsAndValues!$H$16)/(WeightsAndValues!$K$16-WeightsAndValues!$H$16))*WeightsAndValues!$E$16,((Data!G189-WeightsAndValues!$H$16)/(WeightsAndValues!$K$16-WeightsAndValues!$H$16))*WeightsAndValues!$E$16)</f>
        <v>6.0574586700349528E-2</v>
      </c>
      <c r="H189" t="b">
        <f>Data!H189</f>
        <v>0</v>
      </c>
      <c r="I189">
        <f>IF(Data!I189=TRUE,WeightsAndValues!$I$4,WeightsAndValues!$H$4*WeightsAndValues!$E$4)</f>
        <v>0.18181818181818182</v>
      </c>
      <c r="J189" t="b">
        <f>Data!J189</f>
        <v>0</v>
      </c>
      <c r="K189">
        <f>IF(Data!K189="Null",((WeightsAndValues!$P$11-WeightsAndValues!$H$11)/(WeightsAndValues!$K$11-WeightsAndValues!$H$11))*WeightsAndValues!$E$11,((Data!K189-WeightsAndValues!$H$11)/(WeightsAndValues!$K$11-WeightsAndValues!$H$11))*WeightsAndValues!$E$11)</f>
        <v>0.1165252525252525</v>
      </c>
      <c r="L189">
        <f>IF(Data!L189="Null",((WeightsAndValues!$K$12-WeightsAndValues!$P$12)/(WeightsAndValues!$K$12-WeightsAndValues!$H$12))*WeightsAndValues!$E$12,((WeightsAndValues!$K$12-Data!L189))/(WeightsAndValues!$K$12-WeightsAndValues!$H$12)*WeightsAndValues!$E$12)</f>
        <v>0.14269275028768699</v>
      </c>
      <c r="M189">
        <f>IF(Data!M189="Null",((WeightsAndValues!$K$14-WeightsAndValues!$P$14)/(WeightsAndValues!$K$14-WeightsAndValues!$H$14))*WeightsAndValues!$E$14,((WeightsAndValues!$K$14-Data!M189))/(WeightsAndValues!$K$14-WeightsAndValues!$H$14)*WeightsAndValues!$E$14)</f>
        <v>9.3625914315569492E-2</v>
      </c>
      <c r="N189">
        <f>IF(Data!N189="Null",((WeightsAndValues!$P$15-WeightsAndValues!$H$15)/(WeightsAndValues!$K$15-WeightsAndValues!$H$15))*WeightsAndValues!$E$15,((Data!N189-WeightsAndValues!$H$15)/(WeightsAndValues!$K$15-WeightsAndValues!$H$15))*WeightsAndValues!$E$15)</f>
        <v>0.12782615467771838</v>
      </c>
      <c r="O189">
        <f>IF(Data!F189=TRUE,WeightsAndValues!$I$5,WeightsAndValues!$H$5*WeightsAndValues!$E$5)</f>
        <v>0.21739130434782614</v>
      </c>
      <c r="P189">
        <f>IF(Data!I189=TRUE,WeightsAndValues!$I$6,WeightsAndValues!$H$6*WeightsAndValues!$E$6)</f>
        <v>0.21739130434782614</v>
      </c>
      <c r="Q189">
        <f t="shared" si="25"/>
        <v>0.81457085190377088</v>
      </c>
      <c r="R189">
        <f t="shared" si="26"/>
        <v>0.74966556351245539</v>
      </c>
      <c r="S189">
        <f t="shared" si="27"/>
        <v>1.5642364154162263</v>
      </c>
      <c r="T189">
        <f t="shared" si="28"/>
        <v>0</v>
      </c>
      <c r="U189" t="str" cm="1">
        <f t="array" ref="U189">_xlfn.IFS(Q189&lt;Thresholds!$D$3,"Low",Q189&lt;Thresholds!$E$3,"medium",Q189&gt;=Thresholds!$E$3,"High")</f>
        <v>High</v>
      </c>
      <c r="V189" t="str" cm="1">
        <f t="array" ref="V189">_xlfn.IFS(R189&lt;Thresholds!$D$4,"Low",R189&lt;Thresholds!$E$4,"medium",R189&gt;=Thresholds!$E$4,"High")</f>
        <v>High</v>
      </c>
      <c r="W189" t="str">
        <f t="shared" si="29"/>
        <v>High</v>
      </c>
      <c r="X189" t="str">
        <f t="shared" si="30"/>
        <v>High</v>
      </c>
      <c r="Y189" t="str">
        <f t="shared" ref="Y189:Y220" si="33">X189</f>
        <v>High</v>
      </c>
      <c r="Z189">
        <f t="shared" ref="Z189:Z220" si="34">IF(X189&lt;&gt;Y189,1,0)</f>
        <v>0</v>
      </c>
    </row>
    <row r="190" spans="1:26" x14ac:dyDescent="0.35">
      <c r="A190" t="s">
        <v>1175</v>
      </c>
      <c r="B190" t="s">
        <v>1177</v>
      </c>
      <c r="C190" t="s">
        <v>1178</v>
      </c>
      <c r="D190">
        <f>IF(Data!D190="Null",((WeightsAndValues!$P$17-WeightsAndValues!$H$17)/(WeightsAndValues!$K$17-WeightsAndValues!$H$17))*WeightsAndValues!$E$17,((Data!D190-WeightsAndValues!$H$17)/(WeightsAndValues!$K$17-WeightsAndValues!$H$17))*WeightsAndValues!$E$17)</f>
        <v>9.8090571138898297E-2</v>
      </c>
      <c r="E190">
        <f>IF(Data!E190="Null",((WeightsAndValues!$K$13-WeightsAndValues!$P$13)/(WeightsAndValues!$K$13-WeightsAndValues!$H$13))*WeightsAndValues!$E$13,((WeightsAndValues!$K$13-Data!E190))/(WeightsAndValues!$K$13-WeightsAndValues!$H$13)*WeightsAndValues!$E$13)</f>
        <v>0.1264822134387352</v>
      </c>
      <c r="F190">
        <f>IF(Data!F190=TRUE,WeightsAndValues!$I$3,WeightsAndValues!$H$3*WeightsAndValues!$E$3)</f>
        <v>0.18181818181818182</v>
      </c>
      <c r="G190">
        <f>IF(Data!G190="Null",((WeightsAndValues!$P$16-WeightsAndValues!$H$16)/(WeightsAndValues!$K$16-WeightsAndValues!$H$16))*WeightsAndValues!$E$16,((Data!G190-WeightsAndValues!$H$16)/(WeightsAndValues!$K$16-WeightsAndValues!$H$16))*WeightsAndValues!$E$16)</f>
        <v>6.0574586700349528E-2</v>
      </c>
      <c r="H190" t="b">
        <f>Data!H190</f>
        <v>0</v>
      </c>
      <c r="I190">
        <f>IF(Data!I190=TRUE,WeightsAndValues!$I$4,WeightsAndValues!$H$4*WeightsAndValues!$E$4)</f>
        <v>0.18181818181818182</v>
      </c>
      <c r="J190" t="b">
        <f>Data!J190</f>
        <v>0</v>
      </c>
      <c r="K190">
        <f>IF(Data!K190="Null",((WeightsAndValues!$P$11-WeightsAndValues!$H$11)/(WeightsAndValues!$K$11-WeightsAndValues!$H$11))*WeightsAndValues!$E$11,((Data!K190-WeightsAndValues!$H$11)/(WeightsAndValues!$K$11-WeightsAndValues!$H$11))*WeightsAndValues!$E$11)</f>
        <v>0.1165252525252525</v>
      </c>
      <c r="L190">
        <f>IF(Data!L190="Null",((WeightsAndValues!$K$12-WeightsAndValues!$P$12)/(WeightsAndValues!$K$12-WeightsAndValues!$H$12))*WeightsAndValues!$E$12,((WeightsAndValues!$K$12-Data!L190))/(WeightsAndValues!$K$12-WeightsAndValues!$H$12)*WeightsAndValues!$E$12)</f>
        <v>0.14269275028768699</v>
      </c>
      <c r="M190">
        <f>IF(Data!M190="Null",((WeightsAndValues!$K$14-WeightsAndValues!$P$14)/(WeightsAndValues!$K$14-WeightsAndValues!$H$14))*WeightsAndValues!$E$14,((WeightsAndValues!$K$14-Data!M190))/(WeightsAndValues!$K$14-WeightsAndValues!$H$14)*WeightsAndValues!$E$14)</f>
        <v>9.3625914315569492E-2</v>
      </c>
      <c r="N190">
        <f>IF(Data!N190="Null",((WeightsAndValues!$P$15-WeightsAndValues!$H$15)/(WeightsAndValues!$K$15-WeightsAndValues!$H$15))*WeightsAndValues!$E$15,((Data!N190-WeightsAndValues!$H$15)/(WeightsAndValues!$K$15-WeightsAndValues!$H$15))*WeightsAndValues!$E$15)</f>
        <v>0.12782615467771838</v>
      </c>
      <c r="O190">
        <f>IF(Data!F190=TRUE,WeightsAndValues!$I$5,WeightsAndValues!$H$5*WeightsAndValues!$E$5)</f>
        <v>0.21739130434782614</v>
      </c>
      <c r="P190">
        <f>IF(Data!I190=TRUE,WeightsAndValues!$I$6,WeightsAndValues!$H$6*WeightsAndValues!$E$6)</f>
        <v>0.21739130434782614</v>
      </c>
      <c r="Q190">
        <f t="shared" si="25"/>
        <v>0.81457085190377088</v>
      </c>
      <c r="R190">
        <f t="shared" si="26"/>
        <v>0.74966556351245539</v>
      </c>
      <c r="S190">
        <f t="shared" si="27"/>
        <v>1.5642364154162263</v>
      </c>
      <c r="T190">
        <f t="shared" si="28"/>
        <v>0</v>
      </c>
      <c r="U190" t="str" cm="1">
        <f t="array" ref="U190">_xlfn.IFS(Q190&lt;Thresholds!$D$3,"Low",Q190&lt;Thresholds!$E$3,"medium",Q190&gt;=Thresholds!$E$3,"High")</f>
        <v>High</v>
      </c>
      <c r="V190" t="str" cm="1">
        <f t="array" ref="V190">_xlfn.IFS(R190&lt;Thresholds!$D$4,"Low",R190&lt;Thresholds!$E$4,"medium",R190&gt;=Thresholds!$E$4,"High")</f>
        <v>High</v>
      </c>
      <c r="W190" t="str">
        <f t="shared" si="29"/>
        <v>High</v>
      </c>
      <c r="X190" t="str">
        <f t="shared" si="30"/>
        <v>High</v>
      </c>
      <c r="Y190" t="str">
        <f t="shared" si="33"/>
        <v>High</v>
      </c>
      <c r="Z190">
        <f t="shared" si="34"/>
        <v>0</v>
      </c>
    </row>
    <row r="191" spans="1:26" x14ac:dyDescent="0.35">
      <c r="A191" t="s">
        <v>1181</v>
      </c>
      <c r="B191" t="s">
        <v>1183</v>
      </c>
      <c r="C191" t="s">
        <v>1184</v>
      </c>
      <c r="D191">
        <f>IF(Data!D191="Null",((WeightsAndValues!$P$17-WeightsAndValues!$H$17)/(WeightsAndValues!$K$17-WeightsAndValues!$H$17))*WeightsAndValues!$E$17,((Data!D191-WeightsAndValues!$H$17)/(WeightsAndValues!$K$17-WeightsAndValues!$H$17))*WeightsAndValues!$E$17)</f>
        <v>9.8546806353497815E-2</v>
      </c>
      <c r="E191">
        <f>IF(Data!E191="Null",((WeightsAndValues!$K$13-WeightsAndValues!$P$13)/(WeightsAndValues!$K$13-WeightsAndValues!$H$13))*WeightsAndValues!$E$13,((WeightsAndValues!$K$13-Data!E191))/(WeightsAndValues!$K$13-WeightsAndValues!$H$13)*WeightsAndValues!$E$13)</f>
        <v>1.9323671497584544E-2</v>
      </c>
      <c r="F191">
        <f>IF(Data!F191=TRUE,WeightsAndValues!$I$3,WeightsAndValues!$H$3*WeightsAndValues!$E$3)</f>
        <v>0.18181818181818182</v>
      </c>
      <c r="G191">
        <f>IF(Data!G191="Null",((WeightsAndValues!$P$16-WeightsAndValues!$H$16)/(WeightsAndValues!$K$16-WeightsAndValues!$H$16))*WeightsAndValues!$E$16,((Data!G191-WeightsAndValues!$H$16)/(WeightsAndValues!$K$16-WeightsAndValues!$H$16))*WeightsAndValues!$E$16)</f>
        <v>6.0574586700349528E-2</v>
      </c>
      <c r="H191" t="b">
        <f>Data!H191</f>
        <v>0</v>
      </c>
      <c r="I191">
        <f>IF(Data!I191=TRUE,WeightsAndValues!$I$4,WeightsAndValues!$H$4*WeightsAndValues!$E$4)</f>
        <v>0.18181818181818182</v>
      </c>
      <c r="J191" t="b">
        <f>Data!J191</f>
        <v>0</v>
      </c>
      <c r="K191">
        <f>IF(Data!K191="Null",((WeightsAndValues!$P$11-WeightsAndValues!$H$11)/(WeightsAndValues!$K$11-WeightsAndValues!$H$11))*WeightsAndValues!$E$11,((Data!K191-WeightsAndValues!$H$11)/(WeightsAndValues!$K$11-WeightsAndValues!$H$11))*WeightsAndValues!$E$11)</f>
        <v>0.13365656565656567</v>
      </c>
      <c r="L191">
        <f>IF(Data!L191="Null",((WeightsAndValues!$K$12-WeightsAndValues!$P$12)/(WeightsAndValues!$K$12-WeightsAndValues!$H$12))*WeightsAndValues!$E$12,((WeightsAndValues!$K$12-Data!L191))/(WeightsAndValues!$K$12-WeightsAndValues!$H$12)*WeightsAndValues!$E$12)</f>
        <v>0.14269275028768699</v>
      </c>
      <c r="M191">
        <f>IF(Data!M191="Null",((WeightsAndValues!$K$14-WeightsAndValues!$P$14)/(WeightsAndValues!$K$14-WeightsAndValues!$H$14))*WeightsAndValues!$E$14,((WeightsAndValues!$K$14-Data!M191))/(WeightsAndValues!$K$14-WeightsAndValues!$H$14)*WeightsAndValues!$E$14)</f>
        <v>9.3625914315569492E-2</v>
      </c>
      <c r="N191">
        <f>IF(Data!N191="Null",((WeightsAndValues!$P$15-WeightsAndValues!$H$15)/(WeightsAndValues!$K$15-WeightsAndValues!$H$15))*WeightsAndValues!$E$15,((Data!N191-WeightsAndValues!$H$15)/(WeightsAndValues!$K$15-WeightsAndValues!$H$15))*WeightsAndValues!$E$15)</f>
        <v>0.12782615467771838</v>
      </c>
      <c r="O191">
        <f>IF(Data!F191=TRUE,WeightsAndValues!$I$5,WeightsAndValues!$H$5*WeightsAndValues!$E$5)</f>
        <v>0.21739130434782614</v>
      </c>
      <c r="P191">
        <f>IF(Data!I191=TRUE,WeightsAndValues!$I$6,WeightsAndValues!$H$6*WeightsAndValues!$E$6)</f>
        <v>0.21739130434782614</v>
      </c>
      <c r="Q191">
        <f t="shared" si="25"/>
        <v>0.83215840024968357</v>
      </c>
      <c r="R191">
        <f t="shared" si="26"/>
        <v>0.64250702157130479</v>
      </c>
      <c r="S191">
        <f t="shared" si="27"/>
        <v>1.4746654218209883</v>
      </c>
      <c r="T191">
        <f t="shared" si="28"/>
        <v>0</v>
      </c>
      <c r="U191" t="str" cm="1">
        <f t="array" ref="U191">_xlfn.IFS(Q191&lt;Thresholds!$D$3,"Low",Q191&lt;Thresholds!$E$3,"medium",Q191&gt;=Thresholds!$E$3,"High")</f>
        <v>High</v>
      </c>
      <c r="V191" t="str" cm="1">
        <f t="array" ref="V191">_xlfn.IFS(R191&lt;Thresholds!$D$4,"Low",R191&lt;Thresholds!$E$4,"medium",R191&gt;=Thresholds!$E$4,"High")</f>
        <v>High</v>
      </c>
      <c r="W191" t="str">
        <f t="shared" si="29"/>
        <v>High</v>
      </c>
      <c r="X191" t="str">
        <f t="shared" si="30"/>
        <v>High</v>
      </c>
      <c r="Y191" t="str">
        <f t="shared" si="33"/>
        <v>High</v>
      </c>
      <c r="Z191">
        <f t="shared" si="34"/>
        <v>0</v>
      </c>
    </row>
    <row r="192" spans="1:26" x14ac:dyDescent="0.35">
      <c r="A192" t="s">
        <v>1187</v>
      </c>
      <c r="B192" t="s">
        <v>1189</v>
      </c>
      <c r="C192" t="s">
        <v>1190</v>
      </c>
      <c r="D192">
        <f>IF(Data!D192="Null",((WeightsAndValues!$P$17-WeightsAndValues!$H$17)/(WeightsAndValues!$K$17-WeightsAndValues!$H$17))*WeightsAndValues!$E$17,((Data!D192-WeightsAndValues!$H$17)/(WeightsAndValues!$K$17-WeightsAndValues!$H$17))*WeightsAndValues!$E$17)</f>
        <v>7.2389320716458261E-2</v>
      </c>
      <c r="E192">
        <f>IF(Data!E192="Null",((WeightsAndValues!$K$13-WeightsAndValues!$P$13)/(WeightsAndValues!$K$13-WeightsAndValues!$H$13))*WeightsAndValues!$E$13,((WeightsAndValues!$K$13-Data!E192))/(WeightsAndValues!$K$13-WeightsAndValues!$H$13)*WeightsAndValues!$E$13)</f>
        <v>1.4053579270970571E-2</v>
      </c>
      <c r="F192">
        <f>IF(Data!F192=TRUE,WeightsAndValues!$I$3,WeightsAndValues!$H$3*WeightsAndValues!$E$3)</f>
        <v>0.18181818181818182</v>
      </c>
      <c r="G192">
        <f>IF(Data!G192="Null",((WeightsAndValues!$P$16-WeightsAndValues!$H$16)/(WeightsAndValues!$K$16-WeightsAndValues!$H$16))*WeightsAndValues!$E$16,((Data!G192-WeightsAndValues!$H$16)/(WeightsAndValues!$K$16-WeightsAndValues!$H$16))*WeightsAndValues!$E$16)</f>
        <v>6.0574586700349528E-2</v>
      </c>
      <c r="H192" t="b">
        <f>Data!H192</f>
        <v>0</v>
      </c>
      <c r="I192">
        <f>IF(Data!I192=TRUE,WeightsAndValues!$I$4,WeightsAndValues!$H$4*WeightsAndValues!$E$4)</f>
        <v>0.18181818181818182</v>
      </c>
      <c r="J192" t="b">
        <f>Data!J192</f>
        <v>0</v>
      </c>
      <c r="K192">
        <f>IF(Data!K192="Null",((WeightsAndValues!$P$11-WeightsAndValues!$H$11)/(WeightsAndValues!$K$11-WeightsAndValues!$H$11))*WeightsAndValues!$E$11,((Data!K192-WeightsAndValues!$H$11)/(WeightsAndValues!$K$11-WeightsAndValues!$H$11))*WeightsAndValues!$E$11)</f>
        <v>0.11749494949494949</v>
      </c>
      <c r="L192">
        <f>IF(Data!L192="Null",((WeightsAndValues!$K$12-WeightsAndValues!$P$12)/(WeightsAndValues!$K$12-WeightsAndValues!$H$12))*WeightsAndValues!$E$12,((WeightsAndValues!$K$12-Data!L192))/(WeightsAndValues!$K$12-WeightsAndValues!$H$12)*WeightsAndValues!$E$12)</f>
        <v>8.0552359033371684E-2</v>
      </c>
      <c r="M192">
        <f>IF(Data!M192="Null",((WeightsAndValues!$K$14-WeightsAndValues!$P$14)/(WeightsAndValues!$K$14-WeightsAndValues!$H$14))*WeightsAndValues!$E$14,((WeightsAndValues!$K$14-Data!M192))/(WeightsAndValues!$K$14-WeightsAndValues!$H$14)*WeightsAndValues!$E$14)</f>
        <v>9.3625914315569492E-2</v>
      </c>
      <c r="N192">
        <f>IF(Data!N192="Null",((WeightsAndValues!$P$15-WeightsAndValues!$H$15)/(WeightsAndValues!$K$15-WeightsAndValues!$H$15))*WeightsAndValues!$E$15,((Data!N192-WeightsAndValues!$H$15)/(WeightsAndValues!$K$15-WeightsAndValues!$H$15))*WeightsAndValues!$E$15)</f>
        <v>0.12782615467771838</v>
      </c>
      <c r="O192">
        <f>IF(Data!F192=TRUE,WeightsAndValues!$I$5,WeightsAndValues!$H$5*WeightsAndValues!$E$5)</f>
        <v>0.21739130434782614</v>
      </c>
      <c r="P192">
        <f>IF(Data!I192=TRUE,WeightsAndValues!$I$6,WeightsAndValues!$H$6*WeightsAndValues!$E$6)</f>
        <v>0.21739130434782614</v>
      </c>
      <c r="Q192">
        <f t="shared" si="25"/>
        <v>0.7276989071967126</v>
      </c>
      <c r="R192">
        <f t="shared" si="26"/>
        <v>0.63723692934469078</v>
      </c>
      <c r="S192">
        <f t="shared" si="27"/>
        <v>1.3649358365414033</v>
      </c>
      <c r="T192">
        <f t="shared" si="28"/>
        <v>0</v>
      </c>
      <c r="U192" t="str" cm="1">
        <f t="array" ref="U192">_xlfn.IFS(Q192&lt;Thresholds!$D$3,"Low",Q192&lt;Thresholds!$E$3,"medium",Q192&gt;=Thresholds!$E$3,"High")</f>
        <v>High</v>
      </c>
      <c r="V192" t="str" cm="1">
        <f t="array" ref="V192">_xlfn.IFS(R192&lt;Thresholds!$D$4,"Low",R192&lt;Thresholds!$E$4,"medium",R192&gt;=Thresholds!$E$4,"High")</f>
        <v>High</v>
      </c>
      <c r="W192" t="str">
        <f t="shared" si="29"/>
        <v>High</v>
      </c>
      <c r="X192" t="str">
        <f t="shared" si="30"/>
        <v>High</v>
      </c>
      <c r="Y192" t="str">
        <f t="shared" si="33"/>
        <v>High</v>
      </c>
      <c r="Z192">
        <f t="shared" si="34"/>
        <v>0</v>
      </c>
    </row>
    <row r="193" spans="1:26" x14ac:dyDescent="0.35">
      <c r="A193" t="s">
        <v>1193</v>
      </c>
      <c r="B193" t="s">
        <v>1195</v>
      </c>
      <c r="C193" t="s">
        <v>1196</v>
      </c>
      <c r="D193">
        <f>IF(Data!D193="Null",((WeightsAndValues!$P$17-WeightsAndValues!$H$17)/(WeightsAndValues!$K$17-WeightsAndValues!$H$17))*WeightsAndValues!$E$17,((Data!D193-WeightsAndValues!$H$17)/(WeightsAndValues!$K$17-WeightsAndValues!$H$17))*WeightsAndValues!$E$17)</f>
        <v>9.8090571138898297E-2</v>
      </c>
      <c r="E193">
        <f>IF(Data!E193="Null",((WeightsAndValues!$K$13-WeightsAndValues!$P$13)/(WeightsAndValues!$K$13-WeightsAndValues!$H$13))*WeightsAndValues!$E$13,((WeightsAndValues!$K$13-Data!E193))/(WeightsAndValues!$K$13-WeightsAndValues!$H$13)*WeightsAndValues!$E$13)</f>
        <v>0.1264822134387352</v>
      </c>
      <c r="F193">
        <f>IF(Data!F193=TRUE,WeightsAndValues!$I$3,WeightsAndValues!$H$3*WeightsAndValues!$E$3)</f>
        <v>0.18181818181818182</v>
      </c>
      <c r="G193">
        <f>IF(Data!G193="Null",((WeightsAndValues!$P$16-WeightsAndValues!$H$16)/(WeightsAndValues!$K$16-WeightsAndValues!$H$16))*WeightsAndValues!$E$16,((Data!G193-WeightsAndValues!$H$16)/(WeightsAndValues!$K$16-WeightsAndValues!$H$16))*WeightsAndValues!$E$16)</f>
        <v>6.0574586700349528E-2</v>
      </c>
      <c r="H193" t="b">
        <f>Data!H193</f>
        <v>0</v>
      </c>
      <c r="I193">
        <f>IF(Data!I193=TRUE,WeightsAndValues!$I$4,WeightsAndValues!$H$4*WeightsAndValues!$E$4)</f>
        <v>0.18181818181818182</v>
      </c>
      <c r="J193" t="b">
        <f>Data!J193</f>
        <v>0</v>
      </c>
      <c r="K193">
        <f>IF(Data!K193="Null",((WeightsAndValues!$P$11-WeightsAndValues!$H$11)/(WeightsAndValues!$K$11-WeightsAndValues!$H$11))*WeightsAndValues!$E$11,((Data!K193-WeightsAndValues!$H$11)/(WeightsAndValues!$K$11-WeightsAndValues!$H$11))*WeightsAndValues!$E$11)</f>
        <v>0.1165252525252525</v>
      </c>
      <c r="L193">
        <f>IF(Data!L193="Null",((WeightsAndValues!$K$12-WeightsAndValues!$P$12)/(WeightsAndValues!$K$12-WeightsAndValues!$H$12))*WeightsAndValues!$E$12,((WeightsAndValues!$K$12-Data!L193))/(WeightsAndValues!$K$12-WeightsAndValues!$H$12)*WeightsAndValues!$E$12)</f>
        <v>0.14269275028768699</v>
      </c>
      <c r="M193">
        <f>IF(Data!M193="Null",((WeightsAndValues!$K$14-WeightsAndValues!$P$14)/(WeightsAndValues!$K$14-WeightsAndValues!$H$14))*WeightsAndValues!$E$14,((WeightsAndValues!$K$14-Data!M193))/(WeightsAndValues!$K$14-WeightsAndValues!$H$14)*WeightsAndValues!$E$14)</f>
        <v>9.3625914315569492E-2</v>
      </c>
      <c r="N193">
        <f>IF(Data!N193="Null",((WeightsAndValues!$P$15-WeightsAndValues!$H$15)/(WeightsAndValues!$K$15-WeightsAndValues!$H$15))*WeightsAndValues!$E$15,((Data!N193-WeightsAndValues!$H$15)/(WeightsAndValues!$K$15-WeightsAndValues!$H$15))*WeightsAndValues!$E$15)</f>
        <v>0.12782615467771838</v>
      </c>
      <c r="O193">
        <f>IF(Data!F193=TRUE,WeightsAndValues!$I$5,WeightsAndValues!$H$5*WeightsAndValues!$E$5)</f>
        <v>0.21739130434782614</v>
      </c>
      <c r="P193">
        <f>IF(Data!I193=TRUE,WeightsAndValues!$I$6,WeightsAndValues!$H$6*WeightsAndValues!$E$6)</f>
        <v>0.21739130434782614</v>
      </c>
      <c r="Q193">
        <f t="shared" si="25"/>
        <v>0.81457085190377088</v>
      </c>
      <c r="R193">
        <f t="shared" si="26"/>
        <v>0.74966556351245539</v>
      </c>
      <c r="S193">
        <f t="shared" si="27"/>
        <v>1.5642364154162263</v>
      </c>
      <c r="T193">
        <f t="shared" si="28"/>
        <v>0</v>
      </c>
      <c r="U193" t="str" cm="1">
        <f t="array" ref="U193">_xlfn.IFS(Q193&lt;Thresholds!$D$3,"Low",Q193&lt;Thresholds!$E$3,"medium",Q193&gt;=Thresholds!$E$3,"High")</f>
        <v>High</v>
      </c>
      <c r="V193" t="str" cm="1">
        <f t="array" ref="V193">_xlfn.IFS(R193&lt;Thresholds!$D$4,"Low",R193&lt;Thresholds!$E$4,"medium",R193&gt;=Thresholds!$E$4,"High")</f>
        <v>High</v>
      </c>
      <c r="W193" t="str">
        <f t="shared" si="29"/>
        <v>High</v>
      </c>
      <c r="X193" t="str">
        <f t="shared" si="30"/>
        <v>High</v>
      </c>
      <c r="Y193" t="str">
        <f t="shared" si="33"/>
        <v>High</v>
      </c>
      <c r="Z193">
        <f t="shared" si="34"/>
        <v>0</v>
      </c>
    </row>
    <row r="194" spans="1:26" x14ac:dyDescent="0.35">
      <c r="A194" t="s">
        <v>1199</v>
      </c>
      <c r="B194" t="s">
        <v>1201</v>
      </c>
      <c r="C194" t="s">
        <v>1202</v>
      </c>
      <c r="D194">
        <f>IF(Data!D194="Null",((WeightsAndValues!$P$17-WeightsAndValues!$H$17)/(WeightsAndValues!$K$17-WeightsAndValues!$H$17))*WeightsAndValues!$E$17,((Data!D194-WeightsAndValues!$H$17)/(WeightsAndValues!$K$17-WeightsAndValues!$H$17))*WeightsAndValues!$E$17)</f>
        <v>9.8090571138898297E-2</v>
      </c>
      <c r="E194">
        <f>IF(Data!E194="Null",((WeightsAndValues!$K$13-WeightsAndValues!$P$13)/(WeightsAndValues!$K$13-WeightsAndValues!$H$13))*WeightsAndValues!$E$13,((WeightsAndValues!$K$13-Data!E194))/(WeightsAndValues!$K$13-WeightsAndValues!$H$13)*WeightsAndValues!$E$13)</f>
        <v>0.1264822134387352</v>
      </c>
      <c r="F194">
        <f>IF(Data!F194=TRUE,WeightsAndValues!$I$3,WeightsAndValues!$H$3*WeightsAndValues!$E$3)</f>
        <v>0.18181818181818182</v>
      </c>
      <c r="G194">
        <f>IF(Data!G194="Null",((WeightsAndValues!$P$16-WeightsAndValues!$H$16)/(WeightsAndValues!$K$16-WeightsAndValues!$H$16))*WeightsAndValues!$E$16,((Data!G194-WeightsAndValues!$H$16)/(WeightsAndValues!$K$16-WeightsAndValues!$H$16))*WeightsAndValues!$E$16)</f>
        <v>6.0574586700349528E-2</v>
      </c>
      <c r="H194" t="b">
        <f>Data!H194</f>
        <v>0</v>
      </c>
      <c r="I194">
        <f>IF(Data!I194=TRUE,WeightsAndValues!$I$4,WeightsAndValues!$H$4*WeightsAndValues!$E$4)</f>
        <v>0.18181818181818182</v>
      </c>
      <c r="J194" t="b">
        <f>Data!J194</f>
        <v>0</v>
      </c>
      <c r="K194">
        <f>IF(Data!K194="Null",((WeightsAndValues!$P$11-WeightsAndValues!$H$11)/(WeightsAndValues!$K$11-WeightsAndValues!$H$11))*WeightsAndValues!$E$11,((Data!K194-WeightsAndValues!$H$11)/(WeightsAndValues!$K$11-WeightsAndValues!$H$11))*WeightsAndValues!$E$11)</f>
        <v>0.1165252525252525</v>
      </c>
      <c r="L194">
        <f>IF(Data!L194="Null",((WeightsAndValues!$K$12-WeightsAndValues!$P$12)/(WeightsAndValues!$K$12-WeightsAndValues!$H$12))*WeightsAndValues!$E$12,((WeightsAndValues!$K$12-Data!L194))/(WeightsAndValues!$K$12-WeightsAndValues!$H$12)*WeightsAndValues!$E$12)</f>
        <v>0.14269275028768699</v>
      </c>
      <c r="M194">
        <f>IF(Data!M194="Null",((WeightsAndValues!$K$14-WeightsAndValues!$P$14)/(WeightsAndValues!$K$14-WeightsAndValues!$H$14))*WeightsAndValues!$E$14,((WeightsAndValues!$K$14-Data!M194))/(WeightsAndValues!$K$14-WeightsAndValues!$H$14)*WeightsAndValues!$E$14)</f>
        <v>9.3625914315569492E-2</v>
      </c>
      <c r="N194">
        <f>IF(Data!N194="Null",((WeightsAndValues!$P$15-WeightsAndValues!$H$15)/(WeightsAndValues!$K$15-WeightsAndValues!$H$15))*WeightsAndValues!$E$15,((Data!N194-WeightsAndValues!$H$15)/(WeightsAndValues!$K$15-WeightsAndValues!$H$15))*WeightsAndValues!$E$15)</f>
        <v>0.12782615467771838</v>
      </c>
      <c r="O194">
        <f>IF(Data!F194=TRUE,WeightsAndValues!$I$5,WeightsAndValues!$H$5*WeightsAndValues!$E$5)</f>
        <v>0.21739130434782614</v>
      </c>
      <c r="P194">
        <f>IF(Data!I194=TRUE,WeightsAndValues!$I$6,WeightsAndValues!$H$6*WeightsAndValues!$E$6)</f>
        <v>0.21739130434782614</v>
      </c>
      <c r="Q194">
        <f t="shared" ref="Q194:Q253" si="35">D194+F194+I194+K194+L194+M194</f>
        <v>0.81457085190377088</v>
      </c>
      <c r="R194">
        <f t="shared" ref="R194:R253" si="36">E194+G194+N194+O194+P194</f>
        <v>0.74966556351245539</v>
      </c>
      <c r="S194">
        <f t="shared" ref="S194:S253" si="37">Q194+R194</f>
        <v>1.5642364154162263</v>
      </c>
      <c r="T194">
        <f t="shared" ref="T194:T253" si="38">IF(OR(H194=TRUE,J194=TRUE),1,0)</f>
        <v>0</v>
      </c>
      <c r="U194" t="str" cm="1">
        <f t="array" ref="U194">_xlfn.IFS(Q194&lt;Thresholds!$D$3,"Low",Q194&lt;Thresholds!$E$3,"medium",Q194&gt;=Thresholds!$E$3,"High")</f>
        <v>High</v>
      </c>
      <c r="V194" t="str" cm="1">
        <f t="array" ref="V194">_xlfn.IFS(R194&lt;Thresholds!$D$4,"Low",R194&lt;Thresholds!$E$4,"medium",R194&gt;=Thresholds!$E$4,"High")</f>
        <v>High</v>
      </c>
      <c r="W194" t="str">
        <f t="shared" ref="W194:W253" si="39">IF(T194=1,"Very High",IF(OR(U194="High",V194="High"),"High",IF(OR(U194="Medium",V194="Medium"),"Medium","Low")))</f>
        <v>High</v>
      </c>
      <c r="X194" t="str">
        <f t="shared" si="30"/>
        <v>High</v>
      </c>
      <c r="Y194" t="str">
        <f t="shared" si="33"/>
        <v>High</v>
      </c>
      <c r="Z194">
        <f t="shared" si="34"/>
        <v>0</v>
      </c>
    </row>
    <row r="195" spans="1:26" x14ac:dyDescent="0.35">
      <c r="A195" t="s">
        <v>1205</v>
      </c>
      <c r="B195" t="s">
        <v>1207</v>
      </c>
      <c r="C195" t="s">
        <v>1208</v>
      </c>
      <c r="D195">
        <f>IF(Data!D195="Null",((WeightsAndValues!$P$17-WeightsAndValues!$H$17)/(WeightsAndValues!$K$17-WeightsAndValues!$H$17))*WeightsAndValues!$E$17,((Data!D195-WeightsAndValues!$H$17)/(WeightsAndValues!$K$17-WeightsAndValues!$H$17))*WeightsAndValues!$E$17)</f>
        <v>9.8090571138898297E-2</v>
      </c>
      <c r="E195">
        <f>IF(Data!E195="Null",((WeightsAndValues!$K$13-WeightsAndValues!$P$13)/(WeightsAndValues!$K$13-WeightsAndValues!$H$13))*WeightsAndValues!$E$13,((WeightsAndValues!$K$13-Data!E195))/(WeightsAndValues!$K$13-WeightsAndValues!$H$13)*WeightsAndValues!$E$13)</f>
        <v>1.756697408871322E-2</v>
      </c>
      <c r="F195">
        <f>IF(Data!F195=TRUE,WeightsAndValues!$I$3,WeightsAndValues!$H$3*WeightsAndValues!$E$3)</f>
        <v>0.18181818181818182</v>
      </c>
      <c r="G195">
        <f>IF(Data!G195="Null",((WeightsAndValues!$P$16-WeightsAndValues!$H$16)/(WeightsAndValues!$K$16-WeightsAndValues!$H$16))*WeightsAndValues!$E$16,((Data!G195-WeightsAndValues!$H$16)/(WeightsAndValues!$K$16-WeightsAndValues!$H$16))*WeightsAndValues!$E$16)</f>
        <v>6.0574586700349528E-2</v>
      </c>
      <c r="H195" t="b">
        <f>Data!H195</f>
        <v>0</v>
      </c>
      <c r="I195">
        <f>IF(Data!I195=TRUE,WeightsAndValues!$I$4,WeightsAndValues!$H$4*WeightsAndValues!$E$4)</f>
        <v>0.18181818181818182</v>
      </c>
      <c r="J195" t="b">
        <f>Data!J195</f>
        <v>0</v>
      </c>
      <c r="K195">
        <f>IF(Data!K195="Null",((WeightsAndValues!$P$11-WeightsAndValues!$H$11)/(WeightsAndValues!$K$11-WeightsAndValues!$H$11))*WeightsAndValues!$E$11,((Data!K195-WeightsAndValues!$H$11)/(WeightsAndValues!$K$11-WeightsAndValues!$H$11))*WeightsAndValues!$E$11)</f>
        <v>9.8989898989899003E-2</v>
      </c>
      <c r="L195">
        <f>IF(Data!L195="Null",((WeightsAndValues!$K$12-WeightsAndValues!$P$12)/(WeightsAndValues!$K$12-WeightsAndValues!$H$12))*WeightsAndValues!$E$12,((WeightsAndValues!$K$12-Data!L195))/(WeightsAndValues!$K$12-WeightsAndValues!$H$12)*WeightsAndValues!$E$12)</f>
        <v>6.904487917146146E-2</v>
      </c>
      <c r="M195">
        <f>IF(Data!M195="Null",((WeightsAndValues!$K$14-WeightsAndValues!$P$14)/(WeightsAndValues!$K$14-WeightsAndValues!$H$14))*WeightsAndValues!$E$14,((WeightsAndValues!$K$14-Data!M195))/(WeightsAndValues!$K$14-WeightsAndValues!$H$14)*WeightsAndValues!$E$14)</f>
        <v>9.3625914315569492E-2</v>
      </c>
      <c r="N195">
        <f>IF(Data!N195="Null",((WeightsAndValues!$P$15-WeightsAndValues!$H$15)/(WeightsAndValues!$K$15-WeightsAndValues!$H$15))*WeightsAndValues!$E$15,((Data!N195-WeightsAndValues!$H$15)/(WeightsAndValues!$K$15-WeightsAndValues!$H$15))*WeightsAndValues!$E$15)</f>
        <v>0.12782615467771838</v>
      </c>
      <c r="O195">
        <f>IF(Data!F195=TRUE,WeightsAndValues!$I$5,WeightsAndValues!$H$5*WeightsAndValues!$E$5)</f>
        <v>0.21739130434782614</v>
      </c>
      <c r="P195">
        <f>IF(Data!I195=TRUE,WeightsAndValues!$I$6,WeightsAndValues!$H$6*WeightsAndValues!$E$6)</f>
        <v>0.21739130434782614</v>
      </c>
      <c r="Q195">
        <f t="shared" si="35"/>
        <v>0.72338762725219197</v>
      </c>
      <c r="R195">
        <f t="shared" si="36"/>
        <v>0.64075032416243338</v>
      </c>
      <c r="S195">
        <f t="shared" si="37"/>
        <v>1.3641379514146252</v>
      </c>
      <c r="T195">
        <f t="shared" si="38"/>
        <v>0</v>
      </c>
      <c r="U195" t="str" cm="1">
        <f t="array" ref="U195">_xlfn.IFS(Q195&lt;Thresholds!$D$3,"Low",Q195&lt;Thresholds!$E$3,"medium",Q195&gt;=Thresholds!$E$3,"High")</f>
        <v>High</v>
      </c>
      <c r="V195" t="str" cm="1">
        <f t="array" ref="V195">_xlfn.IFS(R195&lt;Thresholds!$D$4,"Low",R195&lt;Thresholds!$E$4,"medium",R195&gt;=Thresholds!$E$4,"High")</f>
        <v>High</v>
      </c>
      <c r="W195" t="str">
        <f t="shared" si="39"/>
        <v>High</v>
      </c>
      <c r="X195" t="str">
        <f t="shared" ref="X195:X253" si="40">W195</f>
        <v>High</v>
      </c>
      <c r="Y195" t="str">
        <f t="shared" si="33"/>
        <v>High</v>
      </c>
      <c r="Z195">
        <f t="shared" si="34"/>
        <v>0</v>
      </c>
    </row>
    <row r="196" spans="1:26" x14ac:dyDescent="0.35">
      <c r="A196" t="s">
        <v>1211</v>
      </c>
      <c r="B196" t="s">
        <v>1213</v>
      </c>
      <c r="C196" t="s">
        <v>1214</v>
      </c>
      <c r="D196">
        <f>IF(Data!D196="Null",((WeightsAndValues!$P$17-WeightsAndValues!$H$17)/(WeightsAndValues!$K$17-WeightsAndValues!$H$17))*WeightsAndValues!$E$17,((Data!D196-WeightsAndValues!$H$17)/(WeightsAndValues!$K$17-WeightsAndValues!$H$17))*WeightsAndValues!$E$17)</f>
        <v>6.3264616424467734E-2</v>
      </c>
      <c r="E196">
        <f>IF(Data!E196="Null",((WeightsAndValues!$K$13-WeightsAndValues!$P$13)/(WeightsAndValues!$K$13-WeightsAndValues!$H$13))*WeightsAndValues!$E$13,((WeightsAndValues!$K$13-Data!E196))/(WeightsAndValues!$K$13-WeightsAndValues!$H$13)*WeightsAndValues!$E$13)</f>
        <v>2.8107158541941162E-2</v>
      </c>
      <c r="F196">
        <f>IF(Data!F196=TRUE,WeightsAndValues!$I$3,WeightsAndValues!$H$3*WeightsAndValues!$E$3)</f>
        <v>0.18181818181818182</v>
      </c>
      <c r="G196">
        <f>IF(Data!G196="Null",((WeightsAndValues!$P$16-WeightsAndValues!$H$16)/(WeightsAndValues!$K$16-WeightsAndValues!$H$16))*WeightsAndValues!$E$16,((Data!G196-WeightsAndValues!$H$16)/(WeightsAndValues!$K$16-WeightsAndValues!$H$16))*WeightsAndValues!$E$16)</f>
        <v>6.0574586700349528E-2</v>
      </c>
      <c r="H196" t="b">
        <f>Data!H196</f>
        <v>0</v>
      </c>
      <c r="I196">
        <f>IF(Data!I196=TRUE,WeightsAndValues!$I$4,WeightsAndValues!$H$4*WeightsAndValues!$E$4)</f>
        <v>0.18181818181818182</v>
      </c>
      <c r="J196" t="b">
        <f>Data!J196</f>
        <v>0</v>
      </c>
      <c r="K196">
        <f>IF(Data!K196="Null",((WeightsAndValues!$P$11-WeightsAndValues!$H$11)/(WeightsAndValues!$K$11-WeightsAndValues!$H$11))*WeightsAndValues!$E$11,((Data!K196-WeightsAndValues!$H$11)/(WeightsAndValues!$K$11-WeightsAndValues!$H$11))*WeightsAndValues!$E$11)</f>
        <v>0.12008080808080809</v>
      </c>
      <c r="L196">
        <f>IF(Data!L196="Null",((WeightsAndValues!$K$12-WeightsAndValues!$P$12)/(WeightsAndValues!$K$12-WeightsAndValues!$H$12))*WeightsAndValues!$E$12,((WeightsAndValues!$K$12-Data!L196))/(WeightsAndValues!$K$12-WeightsAndValues!$H$12)*WeightsAndValues!$E$12)</f>
        <v>0.14269275028768699</v>
      </c>
      <c r="M196">
        <f>IF(Data!M196="Null",((WeightsAndValues!$K$14-WeightsAndValues!$P$14)/(WeightsAndValues!$K$14-WeightsAndValues!$H$14))*WeightsAndValues!$E$14,((WeightsAndValues!$K$14-Data!M196))/(WeightsAndValues!$K$14-WeightsAndValues!$H$14)*WeightsAndValues!$E$14)</f>
        <v>9.3625914315569492E-2</v>
      </c>
      <c r="N196">
        <f>IF(Data!N196="Null",((WeightsAndValues!$P$15-WeightsAndValues!$H$15)/(WeightsAndValues!$K$15-WeightsAndValues!$H$15))*WeightsAndValues!$E$15,((Data!N196-WeightsAndValues!$H$15)/(WeightsAndValues!$K$15-WeightsAndValues!$H$15))*WeightsAndValues!$E$15)</f>
        <v>0.12782615467771838</v>
      </c>
      <c r="O196">
        <f>IF(Data!F196=TRUE,WeightsAndValues!$I$5,WeightsAndValues!$H$5*WeightsAndValues!$E$5)</f>
        <v>0.21739130434782614</v>
      </c>
      <c r="P196">
        <f>IF(Data!I196=TRUE,WeightsAndValues!$I$6,WeightsAndValues!$H$6*WeightsAndValues!$E$6)</f>
        <v>0.21739130434782614</v>
      </c>
      <c r="Q196">
        <f t="shared" si="35"/>
        <v>0.7833004527448959</v>
      </c>
      <c r="R196">
        <f t="shared" si="36"/>
        <v>0.6512905086156614</v>
      </c>
      <c r="S196">
        <f t="shared" si="37"/>
        <v>1.4345909613605574</v>
      </c>
      <c r="T196">
        <f t="shared" si="38"/>
        <v>0</v>
      </c>
      <c r="U196" t="str" cm="1">
        <f t="array" ref="U196">_xlfn.IFS(Q196&lt;Thresholds!$D$3,"Low",Q196&lt;Thresholds!$E$3,"medium",Q196&gt;=Thresholds!$E$3,"High")</f>
        <v>High</v>
      </c>
      <c r="V196" t="str" cm="1">
        <f t="array" ref="V196">_xlfn.IFS(R196&lt;Thresholds!$D$4,"Low",R196&lt;Thresholds!$E$4,"medium",R196&gt;=Thresholds!$E$4,"High")</f>
        <v>High</v>
      </c>
      <c r="W196" t="str">
        <f t="shared" si="39"/>
        <v>High</v>
      </c>
      <c r="X196" t="str">
        <f t="shared" si="40"/>
        <v>High</v>
      </c>
      <c r="Y196" t="str">
        <f t="shared" si="33"/>
        <v>High</v>
      </c>
      <c r="Z196">
        <f t="shared" si="34"/>
        <v>0</v>
      </c>
    </row>
    <row r="197" spans="1:26" x14ac:dyDescent="0.35">
      <c r="A197" t="s">
        <v>1217</v>
      </c>
      <c r="B197" t="s">
        <v>1219</v>
      </c>
      <c r="C197" t="s">
        <v>1220</v>
      </c>
      <c r="D197">
        <f>IF(Data!D197="Null",((WeightsAndValues!$P$17-WeightsAndValues!$H$17)/(WeightsAndValues!$K$17-WeightsAndValues!$H$17))*WeightsAndValues!$E$17,((Data!D197-WeightsAndValues!$H$17)/(WeightsAndValues!$K$17-WeightsAndValues!$H$17))*WeightsAndValues!$E$17)</f>
        <v>1.9466035822913137E-2</v>
      </c>
      <c r="E197">
        <f>IF(Data!E197="Null",((WeightsAndValues!$K$13-WeightsAndValues!$P$13)/(WeightsAndValues!$K$13-WeightsAndValues!$H$13))*WeightsAndValues!$E$13,((WeightsAndValues!$K$13-Data!E197))/(WeightsAndValues!$K$13-WeightsAndValues!$H$13)*WeightsAndValues!$E$13)</f>
        <v>5.2700922266139712E-3</v>
      </c>
      <c r="F197">
        <f>IF(Data!F197=TRUE,WeightsAndValues!$I$3,WeightsAndValues!$H$3*WeightsAndValues!$E$3)</f>
        <v>0.18181818181818182</v>
      </c>
      <c r="G197">
        <f>IF(Data!G197="Null",((WeightsAndValues!$P$16-WeightsAndValues!$H$16)/(WeightsAndValues!$K$16-WeightsAndValues!$H$16))*WeightsAndValues!$E$16,((Data!G197-WeightsAndValues!$H$16)/(WeightsAndValues!$K$16-WeightsAndValues!$H$16))*WeightsAndValues!$E$16)</f>
        <v>6.0574586700349528E-2</v>
      </c>
      <c r="H197" t="b">
        <f>Data!H197</f>
        <v>0</v>
      </c>
      <c r="I197">
        <f>IF(Data!I197=TRUE,WeightsAndValues!$I$4,WeightsAndValues!$H$4*WeightsAndValues!$E$4)</f>
        <v>0.18181818181818182</v>
      </c>
      <c r="J197" t="b">
        <f>Data!J197</f>
        <v>0</v>
      </c>
      <c r="K197">
        <f>IF(Data!K197="Null",((WeightsAndValues!$P$11-WeightsAndValues!$H$11)/(WeightsAndValues!$K$11-WeightsAndValues!$H$11))*WeightsAndValues!$E$11,((Data!K197-WeightsAndValues!$H$11)/(WeightsAndValues!$K$11-WeightsAndValues!$H$11))*WeightsAndValues!$E$11)</f>
        <v>7.9111111111111118E-2</v>
      </c>
      <c r="L197">
        <f>IF(Data!L197="Null",((WeightsAndValues!$K$12-WeightsAndValues!$P$12)/(WeightsAndValues!$K$12-WeightsAndValues!$H$12))*WeightsAndValues!$E$12,((WeightsAndValues!$K$12-Data!L197))/(WeightsAndValues!$K$12-WeightsAndValues!$H$12)*WeightsAndValues!$E$12)</f>
        <v>0.14269275028768699</v>
      </c>
      <c r="M197">
        <f>IF(Data!M197="Null",((WeightsAndValues!$K$14-WeightsAndValues!$P$14)/(WeightsAndValues!$K$14-WeightsAndValues!$H$14))*WeightsAndValues!$E$14,((WeightsAndValues!$K$14-Data!M197))/(WeightsAndValues!$K$14-WeightsAndValues!$H$14)*WeightsAndValues!$E$14)</f>
        <v>9.3625914315569492E-2</v>
      </c>
      <c r="N197">
        <f>IF(Data!N197="Null",((WeightsAndValues!$P$15-WeightsAndValues!$H$15)/(WeightsAndValues!$K$15-WeightsAndValues!$H$15))*WeightsAndValues!$E$15,((Data!N197-WeightsAndValues!$H$15)/(WeightsAndValues!$K$15-WeightsAndValues!$H$15))*WeightsAndValues!$E$15)</f>
        <v>0.12782615467771838</v>
      </c>
      <c r="O197">
        <f>IF(Data!F197=TRUE,WeightsAndValues!$I$5,WeightsAndValues!$H$5*WeightsAndValues!$E$5)</f>
        <v>0.21739130434782614</v>
      </c>
      <c r="P197">
        <f>IF(Data!I197=TRUE,WeightsAndValues!$I$6,WeightsAndValues!$H$6*WeightsAndValues!$E$6)</f>
        <v>0.21739130434782614</v>
      </c>
      <c r="Q197">
        <f t="shared" si="35"/>
        <v>0.69853217517364441</v>
      </c>
      <c r="R197">
        <f t="shared" si="36"/>
        <v>0.62845344230033418</v>
      </c>
      <c r="S197">
        <f t="shared" si="37"/>
        <v>1.3269856174739787</v>
      </c>
      <c r="T197">
        <f t="shared" si="38"/>
        <v>0</v>
      </c>
      <c r="U197" t="str" cm="1">
        <f t="array" ref="U197">_xlfn.IFS(Q197&lt;Thresholds!$D$3,"Low",Q197&lt;Thresholds!$E$3,"medium",Q197&gt;=Thresholds!$E$3,"High")</f>
        <v>High</v>
      </c>
      <c r="V197" t="str" cm="1">
        <f t="array" ref="V197">_xlfn.IFS(R197&lt;Thresholds!$D$4,"Low",R197&lt;Thresholds!$E$4,"medium",R197&gt;=Thresholds!$E$4,"High")</f>
        <v>High</v>
      </c>
      <c r="W197" t="str">
        <f t="shared" si="39"/>
        <v>High</v>
      </c>
      <c r="X197" t="str">
        <f t="shared" si="40"/>
        <v>High</v>
      </c>
      <c r="Y197" t="str">
        <f t="shared" si="33"/>
        <v>High</v>
      </c>
      <c r="Z197">
        <f t="shared" si="34"/>
        <v>0</v>
      </c>
    </row>
    <row r="198" spans="1:26" x14ac:dyDescent="0.35">
      <c r="A198" t="s">
        <v>1223</v>
      </c>
      <c r="B198" t="s">
        <v>1227</v>
      </c>
      <c r="C198" t="s">
        <v>1228</v>
      </c>
      <c r="D198">
        <f>IF(Data!D198="Null",((WeightsAndValues!$P$17-WeightsAndValues!$H$17)/(WeightsAndValues!$K$17-WeightsAndValues!$H$17))*WeightsAndValues!$E$17,((Data!D198-WeightsAndValues!$H$17)/(WeightsAndValues!$K$17-WeightsAndValues!$H$17))*WeightsAndValues!$E$17)</f>
        <v>9.8090571138898297E-2</v>
      </c>
      <c r="E198">
        <f>IF(Data!E198="Null",((WeightsAndValues!$K$13-WeightsAndValues!$P$13)/(WeightsAndValues!$K$13-WeightsAndValues!$H$13))*WeightsAndValues!$E$13,((WeightsAndValues!$K$13-Data!E198))/(WeightsAndValues!$K$13-WeightsAndValues!$H$13)*WeightsAndValues!$E$13)</f>
        <v>2.8107158541941162E-2</v>
      </c>
      <c r="F198">
        <f>IF(Data!F198=TRUE,WeightsAndValues!$I$3,WeightsAndValues!$H$3*WeightsAndValues!$E$3)</f>
        <v>0.18181818181818182</v>
      </c>
      <c r="G198">
        <f>IF(Data!G198="Null",((WeightsAndValues!$P$16-WeightsAndValues!$H$16)/(WeightsAndValues!$K$16-WeightsAndValues!$H$16))*WeightsAndValues!$E$16,((Data!G198-WeightsAndValues!$H$16)/(WeightsAndValues!$K$16-WeightsAndValues!$H$16))*WeightsAndValues!$E$16)</f>
        <v>6.0574586700349528E-2</v>
      </c>
      <c r="H198" t="b">
        <f>Data!H198</f>
        <v>0</v>
      </c>
      <c r="I198">
        <f>IF(Data!I198=TRUE,WeightsAndValues!$I$4,WeightsAndValues!$H$4*WeightsAndValues!$E$4)</f>
        <v>0.18181818181818182</v>
      </c>
      <c r="J198" t="b">
        <f>Data!J198</f>
        <v>0</v>
      </c>
      <c r="K198">
        <f>IF(Data!K198="Null",((WeightsAndValues!$P$11-WeightsAndValues!$H$11)/(WeightsAndValues!$K$11-WeightsAndValues!$H$11))*WeightsAndValues!$E$11,((Data!K198-WeightsAndValues!$H$11)/(WeightsAndValues!$K$11-WeightsAndValues!$H$11))*WeightsAndValues!$E$11)</f>
        <v>0.1165252525252525</v>
      </c>
      <c r="L198">
        <f>IF(Data!L198="Null",((WeightsAndValues!$K$12-WeightsAndValues!$P$12)/(WeightsAndValues!$K$12-WeightsAndValues!$H$12))*WeightsAndValues!$E$12,((WeightsAndValues!$K$12-Data!L198))/(WeightsAndValues!$K$12-WeightsAndValues!$H$12)*WeightsAndValues!$E$12)</f>
        <v>0.10356731875719219</v>
      </c>
      <c r="M198">
        <f>IF(Data!M198="Null",((WeightsAndValues!$K$14-WeightsAndValues!$P$14)/(WeightsAndValues!$K$14-WeightsAndValues!$H$14))*WeightsAndValues!$E$14,((WeightsAndValues!$K$14-Data!M198))/(WeightsAndValues!$K$14-WeightsAndValues!$H$14)*WeightsAndValues!$E$14)</f>
        <v>9.3625914315569492E-2</v>
      </c>
      <c r="N198">
        <f>IF(Data!N198="Null",((WeightsAndValues!$P$15-WeightsAndValues!$H$15)/(WeightsAndValues!$K$15-WeightsAndValues!$H$15))*WeightsAndValues!$E$15,((Data!N198-WeightsAndValues!$H$15)/(WeightsAndValues!$K$15-WeightsAndValues!$H$15))*WeightsAndValues!$E$15)</f>
        <v>0.12782615467771838</v>
      </c>
      <c r="O198">
        <f>IF(Data!F198=TRUE,WeightsAndValues!$I$5,WeightsAndValues!$H$5*WeightsAndValues!$E$5)</f>
        <v>0.21739130434782614</v>
      </c>
      <c r="P198">
        <f>IF(Data!I198=TRUE,WeightsAndValues!$I$6,WeightsAndValues!$H$6*WeightsAndValues!$E$6)</f>
        <v>0.21739130434782614</v>
      </c>
      <c r="Q198">
        <f t="shared" si="35"/>
        <v>0.77544542037327613</v>
      </c>
      <c r="R198">
        <f t="shared" si="36"/>
        <v>0.6512905086156614</v>
      </c>
      <c r="S198">
        <f t="shared" si="37"/>
        <v>1.4267359289889376</v>
      </c>
      <c r="T198">
        <f t="shared" si="38"/>
        <v>0</v>
      </c>
      <c r="U198" t="str" cm="1">
        <f t="array" ref="U198">_xlfn.IFS(Q198&lt;Thresholds!$D$3,"Low",Q198&lt;Thresholds!$E$3,"medium",Q198&gt;=Thresholds!$E$3,"High")</f>
        <v>High</v>
      </c>
      <c r="V198" t="str" cm="1">
        <f t="array" ref="V198">_xlfn.IFS(R198&lt;Thresholds!$D$4,"Low",R198&lt;Thresholds!$E$4,"medium",R198&gt;=Thresholds!$E$4,"High")</f>
        <v>High</v>
      </c>
      <c r="W198" t="str">
        <f t="shared" si="39"/>
        <v>High</v>
      </c>
      <c r="X198" t="str">
        <f t="shared" si="40"/>
        <v>High</v>
      </c>
      <c r="Y198" t="str">
        <f t="shared" si="33"/>
        <v>High</v>
      </c>
      <c r="Z198">
        <f t="shared" si="34"/>
        <v>0</v>
      </c>
    </row>
    <row r="199" spans="1:26" x14ac:dyDescent="0.35">
      <c r="A199" t="s">
        <v>1231</v>
      </c>
      <c r="B199" t="s">
        <v>1233</v>
      </c>
      <c r="C199" t="s">
        <v>1234</v>
      </c>
      <c r="D199">
        <f>IF(Data!D199="Null",((WeightsAndValues!$P$17-WeightsAndValues!$H$17)/(WeightsAndValues!$K$17-WeightsAndValues!$H$17))*WeightsAndValues!$E$17,((Data!D199-WeightsAndValues!$H$17)/(WeightsAndValues!$K$17-WeightsAndValues!$H$17))*WeightsAndValues!$E$17)</f>
        <v>7.6343359242987491E-2</v>
      </c>
      <c r="E199">
        <f>IF(Data!E199="Null",((WeightsAndValues!$K$13-WeightsAndValues!$P$13)/(WeightsAndValues!$K$13-WeightsAndValues!$H$13))*WeightsAndValues!$E$13,((WeightsAndValues!$K$13-Data!E199))/(WeightsAndValues!$K$13-WeightsAndValues!$H$13)*WeightsAndValues!$E$13)</f>
        <v>0.16161616161616166</v>
      </c>
      <c r="F199">
        <f>IF(Data!F199=TRUE,WeightsAndValues!$I$3,WeightsAndValues!$H$3*WeightsAndValues!$E$3)</f>
        <v>0</v>
      </c>
      <c r="G199">
        <f>IF(Data!G199="Null",((WeightsAndValues!$P$16-WeightsAndValues!$H$16)/(WeightsAndValues!$K$16-WeightsAndValues!$H$16))*WeightsAndValues!$E$16,((Data!G199-WeightsAndValues!$H$16)/(WeightsAndValues!$K$16-WeightsAndValues!$H$16))*WeightsAndValues!$E$16)</f>
        <v>3.4646659869225355E-2</v>
      </c>
      <c r="H199" t="b">
        <f>Data!H199</f>
        <v>0</v>
      </c>
      <c r="I199">
        <f>IF(Data!I199=TRUE,WeightsAndValues!$I$4,WeightsAndValues!$H$4*WeightsAndValues!$E$4)</f>
        <v>0.18181818181818182</v>
      </c>
      <c r="J199" t="b">
        <f>Data!J199</f>
        <v>0</v>
      </c>
      <c r="K199">
        <f>IF(Data!K199="Null",((WeightsAndValues!$P$11-WeightsAndValues!$H$11)/(WeightsAndValues!$K$11-WeightsAndValues!$H$11))*WeightsAndValues!$E$11,((Data!K199-WeightsAndValues!$H$11)/(WeightsAndValues!$K$11-WeightsAndValues!$H$11))*WeightsAndValues!$E$11)</f>
        <v>0.10690909090909091</v>
      </c>
      <c r="L199">
        <f>IF(Data!L199="Null",((WeightsAndValues!$K$12-WeightsAndValues!$P$12)/(WeightsAndValues!$K$12-WeightsAndValues!$H$12))*WeightsAndValues!$E$12,((WeightsAndValues!$K$12-Data!L199))/(WeightsAndValues!$K$12-WeightsAndValues!$H$12)*WeightsAndValues!$E$12)</f>
        <v>8.7456846950517836E-2</v>
      </c>
      <c r="M199">
        <f>IF(Data!M199="Null",((WeightsAndValues!$K$14-WeightsAndValues!$P$14)/(WeightsAndValues!$K$14-WeightsAndValues!$H$14))*WeightsAndValues!$E$14,((WeightsAndValues!$K$14-Data!M199))/(WeightsAndValues!$K$14-WeightsAndValues!$H$14)*WeightsAndValues!$E$14)</f>
        <v>0.1070010449320794</v>
      </c>
      <c r="N199">
        <f>IF(Data!N199="Null",((WeightsAndValues!$P$15-WeightsAndValues!$H$15)/(WeightsAndValues!$K$15-WeightsAndValues!$H$15))*WeightsAndValues!$E$15,((Data!N199-WeightsAndValues!$H$15)/(WeightsAndValues!$K$15-WeightsAndValues!$H$15))*WeightsAndValues!$E$15)</f>
        <v>0.12746144077527788</v>
      </c>
      <c r="O199">
        <f>IF(Data!F199=TRUE,WeightsAndValues!$I$5,WeightsAndValues!$H$5*WeightsAndValues!$E$5)</f>
        <v>0</v>
      </c>
      <c r="P199">
        <f>IF(Data!I199=TRUE,WeightsAndValues!$I$6,WeightsAndValues!$H$6*WeightsAndValues!$E$6)</f>
        <v>0.21739130434782614</v>
      </c>
      <c r="Q199">
        <f t="shared" si="35"/>
        <v>0.55952852385285745</v>
      </c>
      <c r="R199">
        <f t="shared" si="36"/>
        <v>0.54111556660849103</v>
      </c>
      <c r="S199">
        <f t="shared" si="37"/>
        <v>1.1006440904613486</v>
      </c>
      <c r="T199">
        <f t="shared" si="38"/>
        <v>0</v>
      </c>
      <c r="U199" t="str" cm="1">
        <f t="array" ref="U199">_xlfn.IFS(Q199&lt;Thresholds!$D$3,"Low",Q199&lt;Thresholds!$E$3,"medium",Q199&gt;=Thresholds!$E$3,"High")</f>
        <v>High</v>
      </c>
      <c r="V199" t="str" cm="1">
        <f t="array" ref="V199">_xlfn.IFS(R199&lt;Thresholds!$D$4,"Low",R199&lt;Thresholds!$E$4,"medium",R199&gt;=Thresholds!$E$4,"High")</f>
        <v>medium</v>
      </c>
      <c r="W199" t="str">
        <f t="shared" si="39"/>
        <v>High</v>
      </c>
      <c r="X199" t="str">
        <f t="shared" si="40"/>
        <v>High</v>
      </c>
      <c r="Y199" t="str">
        <f t="shared" si="33"/>
        <v>High</v>
      </c>
      <c r="Z199">
        <f t="shared" si="34"/>
        <v>0</v>
      </c>
    </row>
    <row r="200" spans="1:26" x14ac:dyDescent="0.35">
      <c r="A200" t="s">
        <v>1237</v>
      </c>
      <c r="B200" t="s">
        <v>1239</v>
      </c>
      <c r="C200" t="s">
        <v>1240</v>
      </c>
      <c r="D200">
        <f>IF(Data!D200="Null",((WeightsAndValues!$P$17-WeightsAndValues!$H$17)/(WeightsAndValues!$K$17-WeightsAndValues!$H$17))*WeightsAndValues!$E$17,((Data!D200-WeightsAndValues!$H$17)/(WeightsAndValues!$K$17-WeightsAndValues!$H$17))*WeightsAndValues!$E$17)</f>
        <v>0.1155795876985468</v>
      </c>
      <c r="E200">
        <f>IF(Data!E200="Null",((WeightsAndValues!$K$13-WeightsAndValues!$P$13)/(WeightsAndValues!$K$13-WeightsAndValues!$H$13))*WeightsAndValues!$E$13,((WeightsAndValues!$K$13-Data!E200))/(WeightsAndValues!$K$13-WeightsAndValues!$H$13)*WeightsAndValues!$E$13)</f>
        <v>5.7971014492753631E-2</v>
      </c>
      <c r="F200">
        <f>IF(Data!F200=TRUE,WeightsAndValues!$I$3,WeightsAndValues!$H$3*WeightsAndValues!$E$3)</f>
        <v>0.18181818181818182</v>
      </c>
      <c r="G200">
        <f>IF(Data!G200="Null",((WeightsAndValues!$P$16-WeightsAndValues!$H$16)/(WeightsAndValues!$K$16-WeightsAndValues!$H$16))*WeightsAndValues!$E$16,((Data!G200-WeightsAndValues!$H$16)/(WeightsAndValues!$K$16-WeightsAndValues!$H$16))*WeightsAndValues!$E$16)</f>
        <v>0</v>
      </c>
      <c r="H200" t="b">
        <f>Data!H200</f>
        <v>1</v>
      </c>
      <c r="I200">
        <f>IF(Data!I200=TRUE,WeightsAndValues!$I$4,WeightsAndValues!$H$4*WeightsAndValues!$E$4)</f>
        <v>0.18181818181818182</v>
      </c>
      <c r="J200" t="b">
        <f>Data!J200</f>
        <v>1</v>
      </c>
      <c r="K200">
        <f>IF(Data!K200="Null",((WeightsAndValues!$P$11-WeightsAndValues!$H$11)/(WeightsAndValues!$K$11-WeightsAndValues!$H$11))*WeightsAndValues!$E$11,((Data!K200-WeightsAndValues!$H$11)/(WeightsAndValues!$K$11-WeightsAndValues!$H$11))*WeightsAndValues!$E$11)</f>
        <v>0.1165252525252525</v>
      </c>
      <c r="L200">
        <f>IF(Data!L200="Null",((WeightsAndValues!$K$12-WeightsAndValues!$P$12)/(WeightsAndValues!$K$12-WeightsAndValues!$H$12))*WeightsAndValues!$E$12,((WeightsAndValues!$K$12-Data!L200))/(WeightsAndValues!$K$12-WeightsAndValues!$H$12)*WeightsAndValues!$E$12)</f>
        <v>0.10817031070195629</v>
      </c>
      <c r="M200">
        <f>IF(Data!M200="Null",((WeightsAndValues!$K$14-WeightsAndValues!$P$14)/(WeightsAndValues!$K$14-WeightsAndValues!$H$14))*WeightsAndValues!$E$14,((WeightsAndValues!$K$14-Data!M200))/(WeightsAndValues!$K$14-WeightsAndValues!$H$14)*WeightsAndValues!$E$14)</f>
        <v>7.857889237199582E-2</v>
      </c>
      <c r="N200">
        <f>IF(Data!N200="Null",((WeightsAndValues!$P$15-WeightsAndValues!$H$15)/(WeightsAndValues!$K$15-WeightsAndValues!$H$15))*WeightsAndValues!$E$15,((Data!N200-WeightsAndValues!$H$15)/(WeightsAndValues!$K$15-WeightsAndValues!$H$15))*WeightsAndValues!$E$15)</f>
        <v>0.11051002270535716</v>
      </c>
      <c r="O200">
        <f>IF(Data!F200=TRUE,WeightsAndValues!$I$5,WeightsAndValues!$H$5*WeightsAndValues!$E$5)</f>
        <v>0.21739130434782614</v>
      </c>
      <c r="P200">
        <f>IF(Data!I200=TRUE,WeightsAndValues!$I$6,WeightsAndValues!$H$6*WeightsAndValues!$E$6)</f>
        <v>0.21739130434782614</v>
      </c>
      <c r="Q200">
        <f t="shared" si="35"/>
        <v>0.78249040693411498</v>
      </c>
      <c r="R200">
        <f t="shared" si="36"/>
        <v>0.60326364589376313</v>
      </c>
      <c r="S200">
        <f t="shared" si="37"/>
        <v>1.385754052827878</v>
      </c>
      <c r="T200">
        <f t="shared" si="38"/>
        <v>1</v>
      </c>
      <c r="U200" t="str" cm="1">
        <f t="array" ref="U200">_xlfn.IFS(Q200&lt;Thresholds!$D$3,"Low",Q200&lt;Thresholds!$E$3,"medium",Q200&gt;=Thresholds!$E$3,"High")</f>
        <v>High</v>
      </c>
      <c r="V200" t="str" cm="1">
        <f t="array" ref="V200">_xlfn.IFS(R200&lt;Thresholds!$D$4,"Low",R200&lt;Thresholds!$E$4,"medium",R200&gt;=Thresholds!$E$4,"High")</f>
        <v>High</v>
      </c>
      <c r="W200" t="str">
        <f t="shared" si="39"/>
        <v>Very High</v>
      </c>
      <c r="X200" t="str">
        <f t="shared" si="40"/>
        <v>Very High</v>
      </c>
      <c r="Y200" t="str">
        <f t="shared" si="33"/>
        <v>Very High</v>
      </c>
      <c r="Z200">
        <f t="shared" si="34"/>
        <v>0</v>
      </c>
    </row>
    <row r="201" spans="1:26" x14ac:dyDescent="0.35">
      <c r="A201" t="s">
        <v>1243</v>
      </c>
      <c r="B201" t="s">
        <v>1245</v>
      </c>
      <c r="C201" t="s">
        <v>1246</v>
      </c>
      <c r="D201">
        <f>IF(Data!D201="Null",((WeightsAndValues!$P$17-WeightsAndValues!$H$17)/(WeightsAndValues!$K$17-WeightsAndValues!$H$17))*WeightsAndValues!$E$17,((Data!D201-WeightsAndValues!$H$17)/(WeightsAndValues!$K$17-WeightsAndValues!$H$17))*WeightsAndValues!$E$17)</f>
        <v>5.6877323420074351E-2</v>
      </c>
      <c r="E201">
        <f>IF(Data!E201="Null",((WeightsAndValues!$K$13-WeightsAndValues!$P$13)/(WeightsAndValues!$K$13-WeightsAndValues!$H$13))*WeightsAndValues!$E$13,((WeightsAndValues!$K$13-Data!E201))/(WeightsAndValues!$K$13-WeightsAndValues!$H$13)*WeightsAndValues!$E$13)</f>
        <v>7.5537988581466861E-2</v>
      </c>
      <c r="F201">
        <f>IF(Data!F201=TRUE,WeightsAndValues!$I$3,WeightsAndValues!$H$3*WeightsAndValues!$E$3)</f>
        <v>0.18181818181818182</v>
      </c>
      <c r="G201">
        <f>IF(Data!G201="Null",((WeightsAndValues!$P$16-WeightsAndValues!$H$16)/(WeightsAndValues!$K$16-WeightsAndValues!$H$16))*WeightsAndValues!$E$16,((Data!G201-WeightsAndValues!$H$16)/(WeightsAndValues!$K$16-WeightsAndValues!$H$16))*WeightsAndValues!$E$16)</f>
        <v>0</v>
      </c>
      <c r="H201" t="b">
        <f>Data!H201</f>
        <v>0</v>
      </c>
      <c r="I201">
        <f>IF(Data!I201=TRUE,WeightsAndValues!$I$4,WeightsAndValues!$H$4*WeightsAndValues!$E$4)</f>
        <v>0.18181818181818182</v>
      </c>
      <c r="J201" t="b">
        <f>Data!J201</f>
        <v>0</v>
      </c>
      <c r="K201">
        <f>IF(Data!K201="Null",((WeightsAndValues!$P$11-WeightsAndValues!$H$11)/(WeightsAndValues!$K$11-WeightsAndValues!$H$11))*WeightsAndValues!$E$11,((Data!K201-WeightsAndValues!$H$11)/(WeightsAndValues!$K$11-WeightsAndValues!$H$11))*WeightsAndValues!$E$11)</f>
        <v>5.9797979797979788E-2</v>
      </c>
      <c r="L201">
        <f>IF(Data!L201="Null",((WeightsAndValues!$K$12-WeightsAndValues!$P$12)/(WeightsAndValues!$K$12-WeightsAndValues!$H$12))*WeightsAndValues!$E$12,((WeightsAndValues!$K$12-Data!L201))/(WeightsAndValues!$K$12-WeightsAndValues!$H$12)*WeightsAndValues!$E$12)</f>
        <v>0.12428078250863062</v>
      </c>
      <c r="M201">
        <f>IF(Data!M201="Null",((WeightsAndValues!$K$14-WeightsAndValues!$P$14)/(WeightsAndValues!$K$14-WeightsAndValues!$H$14))*WeightsAndValues!$E$14,((WeightsAndValues!$K$14-Data!M201))/(WeightsAndValues!$K$14-WeightsAndValues!$H$14)*WeightsAndValues!$E$14)</f>
        <v>6.8547544409613373E-2</v>
      </c>
      <c r="N201">
        <f>IF(Data!N201="Null",((WeightsAndValues!$P$15-WeightsAndValues!$H$15)/(WeightsAndValues!$K$15-WeightsAndValues!$H$15))*WeightsAndValues!$E$15,((Data!N201-WeightsAndValues!$H$15)/(WeightsAndValues!$K$15-WeightsAndValues!$H$15))*WeightsAndValues!$E$15)</f>
        <v>0.11421576137798183</v>
      </c>
      <c r="O201">
        <f>IF(Data!F201=TRUE,WeightsAndValues!$I$5,WeightsAndValues!$H$5*WeightsAndValues!$E$5)</f>
        <v>0.21739130434782614</v>
      </c>
      <c r="P201">
        <f>IF(Data!I201=TRUE,WeightsAndValues!$I$6,WeightsAndValues!$H$6*WeightsAndValues!$E$6)</f>
        <v>0.21739130434782614</v>
      </c>
      <c r="Q201">
        <f t="shared" si="35"/>
        <v>0.67313999377266176</v>
      </c>
      <c r="R201">
        <f t="shared" si="36"/>
        <v>0.62453635865510093</v>
      </c>
      <c r="S201">
        <f t="shared" si="37"/>
        <v>1.2976763524277626</v>
      </c>
      <c r="T201">
        <f t="shared" si="38"/>
        <v>0</v>
      </c>
      <c r="U201" t="str" cm="1">
        <f t="array" ref="U201">_xlfn.IFS(Q201&lt;Thresholds!$D$3,"Low",Q201&lt;Thresholds!$E$3,"medium",Q201&gt;=Thresholds!$E$3,"High")</f>
        <v>High</v>
      </c>
      <c r="V201" t="str" cm="1">
        <f t="array" ref="V201">_xlfn.IFS(R201&lt;Thresholds!$D$4,"Low",R201&lt;Thresholds!$E$4,"medium",R201&gt;=Thresholds!$E$4,"High")</f>
        <v>High</v>
      </c>
      <c r="W201" t="str">
        <f t="shared" si="39"/>
        <v>High</v>
      </c>
      <c r="X201" t="str">
        <f t="shared" si="40"/>
        <v>High</v>
      </c>
      <c r="Y201" t="str">
        <f t="shared" si="33"/>
        <v>High</v>
      </c>
      <c r="Z201">
        <f t="shared" si="34"/>
        <v>0</v>
      </c>
    </row>
    <row r="202" spans="1:26" x14ac:dyDescent="0.35">
      <c r="A202" t="s">
        <v>1249</v>
      </c>
      <c r="B202" t="s">
        <v>1251</v>
      </c>
      <c r="C202" t="s">
        <v>1252</v>
      </c>
      <c r="D202">
        <f>IF(Data!D202="Null",((WeightsAndValues!$P$17-WeightsAndValues!$H$17)/(WeightsAndValues!$K$17-WeightsAndValues!$H$17))*WeightsAndValues!$E$17,((Data!D202-WeightsAndValues!$H$17)/(WeightsAndValues!$K$17-WeightsAndValues!$H$17))*WeightsAndValues!$E$17)</f>
        <v>7.1781007096992241E-2</v>
      </c>
      <c r="E202">
        <f>IF(Data!E202="Null",((WeightsAndValues!$K$13-WeightsAndValues!$P$13)/(WeightsAndValues!$K$13-WeightsAndValues!$H$13))*WeightsAndValues!$E$13,((WeightsAndValues!$K$13-Data!E202))/(WeightsAndValues!$K$13-WeightsAndValues!$H$13)*WeightsAndValues!$E$13)</f>
        <v>3.689064558629776E-2</v>
      </c>
      <c r="F202">
        <f>IF(Data!F202=TRUE,WeightsAndValues!$I$3,WeightsAndValues!$H$3*WeightsAndValues!$E$3)</f>
        <v>0.18181818181818182</v>
      </c>
      <c r="G202">
        <f>IF(Data!G202="Null",((WeightsAndValues!$P$16-WeightsAndValues!$H$16)/(WeightsAndValues!$K$16-WeightsAndValues!$H$16))*WeightsAndValues!$E$16,((Data!G202-WeightsAndValues!$H$16)/(WeightsAndValues!$K$16-WeightsAndValues!$H$16))*WeightsAndValues!$E$16)</f>
        <v>6.0574586700349528E-2</v>
      </c>
      <c r="H202" t="b">
        <f>Data!H202</f>
        <v>0</v>
      </c>
      <c r="I202">
        <f>IF(Data!I202=TRUE,WeightsAndValues!$I$4,WeightsAndValues!$H$4*WeightsAndValues!$E$4)</f>
        <v>0.18181818181818182</v>
      </c>
      <c r="J202" t="b">
        <f>Data!J202</f>
        <v>0</v>
      </c>
      <c r="K202">
        <f>IF(Data!K202="Null",((WeightsAndValues!$P$11-WeightsAndValues!$H$11)/(WeightsAndValues!$K$11-WeightsAndValues!$H$11))*WeightsAndValues!$E$11,((Data!K202-WeightsAndValues!$H$11)/(WeightsAndValues!$K$11-WeightsAndValues!$H$11))*WeightsAndValues!$E$11)</f>
        <v>0.11733333333333335</v>
      </c>
      <c r="L202">
        <f>IF(Data!L202="Null",((WeightsAndValues!$K$12-WeightsAndValues!$P$12)/(WeightsAndValues!$K$12-WeightsAndValues!$H$12))*WeightsAndValues!$E$12,((WeightsAndValues!$K$12-Data!L202))/(WeightsAndValues!$K$12-WeightsAndValues!$H$12)*WeightsAndValues!$E$12)</f>
        <v>4.3728423475258932E-2</v>
      </c>
      <c r="M202">
        <f>IF(Data!M202="Null",((WeightsAndValues!$K$14-WeightsAndValues!$P$14)/(WeightsAndValues!$K$14-WeightsAndValues!$H$14))*WeightsAndValues!$E$14,((WeightsAndValues!$K$14-Data!M202))/(WeightsAndValues!$K$14-WeightsAndValues!$H$14)*WeightsAndValues!$E$14)</f>
        <v>9.3625914315569492E-2</v>
      </c>
      <c r="N202">
        <f>IF(Data!N202="Null",((WeightsAndValues!$P$15-WeightsAndValues!$H$15)/(WeightsAndValues!$K$15-WeightsAndValues!$H$15))*WeightsAndValues!$E$15,((Data!N202-WeightsAndValues!$H$15)/(WeightsAndValues!$K$15-WeightsAndValues!$H$15))*WeightsAndValues!$E$15)</f>
        <v>0.12782615467771838</v>
      </c>
      <c r="O202">
        <f>IF(Data!F202=TRUE,WeightsAndValues!$I$5,WeightsAndValues!$H$5*WeightsAndValues!$E$5)</f>
        <v>0.21739130434782614</v>
      </c>
      <c r="P202">
        <f>IF(Data!I202=TRUE,WeightsAndValues!$I$6,WeightsAndValues!$H$6*WeightsAndValues!$E$6)</f>
        <v>0.21739130434782614</v>
      </c>
      <c r="Q202">
        <f t="shared" si="35"/>
        <v>0.69010504185751764</v>
      </c>
      <c r="R202">
        <f t="shared" si="36"/>
        <v>0.66007399566001801</v>
      </c>
      <c r="S202">
        <f t="shared" si="37"/>
        <v>1.3501790375175355</v>
      </c>
      <c r="T202">
        <f t="shared" si="38"/>
        <v>0</v>
      </c>
      <c r="U202" t="str" cm="1">
        <f t="array" ref="U202">_xlfn.IFS(Q202&lt;Thresholds!$D$3,"Low",Q202&lt;Thresholds!$E$3,"medium",Q202&gt;=Thresholds!$E$3,"High")</f>
        <v>High</v>
      </c>
      <c r="V202" t="str" cm="1">
        <f t="array" ref="V202">_xlfn.IFS(R202&lt;Thresholds!$D$4,"Low",R202&lt;Thresholds!$E$4,"medium",R202&gt;=Thresholds!$E$4,"High")</f>
        <v>High</v>
      </c>
      <c r="W202" t="str">
        <f t="shared" si="39"/>
        <v>High</v>
      </c>
      <c r="X202" t="str">
        <f t="shared" si="40"/>
        <v>High</v>
      </c>
      <c r="Y202" t="str">
        <f t="shared" si="33"/>
        <v>High</v>
      </c>
      <c r="Z202">
        <f t="shared" si="34"/>
        <v>0</v>
      </c>
    </row>
    <row r="203" spans="1:26" x14ac:dyDescent="0.35">
      <c r="A203" t="s">
        <v>1255</v>
      </c>
      <c r="B203" t="s">
        <v>1257</v>
      </c>
      <c r="C203" t="s">
        <v>1258</v>
      </c>
      <c r="D203">
        <f>IF(Data!D203="Null",((WeightsAndValues!$P$17-WeightsAndValues!$H$17)/(WeightsAndValues!$K$17-WeightsAndValues!$H$17))*WeightsAndValues!$E$17,((Data!D203-WeightsAndValues!$H$17)/(WeightsAndValues!$K$17-WeightsAndValues!$H$17))*WeightsAndValues!$E$17)</f>
        <v>0.12835417370733354</v>
      </c>
      <c r="E203">
        <f>IF(Data!E203="Null",((WeightsAndValues!$K$13-WeightsAndValues!$P$13)/(WeightsAndValues!$K$13-WeightsAndValues!$H$13))*WeightsAndValues!$E$13,((WeightsAndValues!$K$13-Data!E203))/(WeightsAndValues!$K$13-WeightsAndValues!$H$13)*WeightsAndValues!$E$13)</f>
        <v>7.0267896354852893E-2</v>
      </c>
      <c r="F203">
        <f>IF(Data!F203=TRUE,WeightsAndValues!$I$3,WeightsAndValues!$H$3*WeightsAndValues!$E$3)</f>
        <v>0.18181818181818182</v>
      </c>
      <c r="G203">
        <f>IF(Data!G203="Null",((WeightsAndValues!$P$16-WeightsAndValues!$H$16)/(WeightsAndValues!$K$16-WeightsAndValues!$H$16))*WeightsAndValues!$E$16,((Data!G203-WeightsAndValues!$H$16)/(WeightsAndValues!$K$16-WeightsAndValues!$H$16))*WeightsAndValues!$E$16)</f>
        <v>0</v>
      </c>
      <c r="H203" t="b">
        <f>Data!H203</f>
        <v>0</v>
      </c>
      <c r="I203">
        <f>IF(Data!I203=TRUE,WeightsAndValues!$I$4,WeightsAndValues!$H$4*WeightsAndValues!$E$4)</f>
        <v>0.18181818181818182</v>
      </c>
      <c r="J203" t="b">
        <f>Data!J203</f>
        <v>0</v>
      </c>
      <c r="K203">
        <f>IF(Data!K203="Null",((WeightsAndValues!$P$11-WeightsAndValues!$H$11)/(WeightsAndValues!$K$11-WeightsAndValues!$H$11))*WeightsAndValues!$E$11,((Data!K203-WeightsAndValues!$H$11)/(WeightsAndValues!$K$11-WeightsAndValues!$H$11))*WeightsAndValues!$E$11)</f>
        <v>0.1165252525252525</v>
      </c>
      <c r="L203">
        <f>IF(Data!L203="Null",((WeightsAndValues!$K$12-WeightsAndValues!$P$12)/(WeightsAndValues!$K$12-WeightsAndValues!$H$12))*WeightsAndValues!$E$12,((WeightsAndValues!$K$12-Data!L203))/(WeightsAndValues!$K$12-WeightsAndValues!$H$12)*WeightsAndValues!$E$12)</f>
        <v>0.12658227848101267</v>
      </c>
      <c r="M203">
        <f>IF(Data!M203="Null",((WeightsAndValues!$K$14-WeightsAndValues!$P$14)/(WeightsAndValues!$K$14-WeightsAndValues!$H$14))*WeightsAndValues!$E$14,((WeightsAndValues!$K$14-Data!M203))/(WeightsAndValues!$K$14-WeightsAndValues!$H$14)*WeightsAndValues!$E$14)</f>
        <v>7.0219435736677105E-2</v>
      </c>
      <c r="N203">
        <f>IF(Data!N203="Null",((WeightsAndValues!$P$15-WeightsAndValues!$H$15)/(WeightsAndValues!$K$15-WeightsAndValues!$H$15))*WeightsAndValues!$E$15,((Data!N203-WeightsAndValues!$H$15)/(WeightsAndValues!$K$15-WeightsAndValues!$H$15))*WeightsAndValues!$E$15)</f>
        <v>0.1091627932549072</v>
      </c>
      <c r="O203">
        <f>IF(Data!F203=TRUE,WeightsAndValues!$I$5,WeightsAndValues!$H$5*WeightsAndValues!$E$5)</f>
        <v>0.21739130434782614</v>
      </c>
      <c r="P203">
        <f>IF(Data!I203=TRUE,WeightsAndValues!$I$6,WeightsAndValues!$H$6*WeightsAndValues!$E$6)</f>
        <v>0.21739130434782614</v>
      </c>
      <c r="Q203">
        <f t="shared" si="35"/>
        <v>0.80531750408663949</v>
      </c>
      <c r="R203">
        <f t="shared" si="36"/>
        <v>0.61421329830541238</v>
      </c>
      <c r="S203">
        <f t="shared" si="37"/>
        <v>1.4195308023920519</v>
      </c>
      <c r="T203">
        <f t="shared" si="38"/>
        <v>0</v>
      </c>
      <c r="U203" t="str" cm="1">
        <f t="array" ref="U203">_xlfn.IFS(Q203&lt;Thresholds!$D$3,"Low",Q203&lt;Thresholds!$E$3,"medium",Q203&gt;=Thresholds!$E$3,"High")</f>
        <v>High</v>
      </c>
      <c r="V203" t="str" cm="1">
        <f t="array" ref="V203">_xlfn.IFS(R203&lt;Thresholds!$D$4,"Low",R203&lt;Thresholds!$E$4,"medium",R203&gt;=Thresholds!$E$4,"High")</f>
        <v>High</v>
      </c>
      <c r="W203" t="str">
        <f t="shared" si="39"/>
        <v>High</v>
      </c>
      <c r="X203" t="str">
        <f t="shared" si="40"/>
        <v>High</v>
      </c>
      <c r="Y203" t="str">
        <f t="shared" si="33"/>
        <v>High</v>
      </c>
      <c r="Z203">
        <f t="shared" si="34"/>
        <v>0</v>
      </c>
    </row>
    <row r="204" spans="1:26" x14ac:dyDescent="0.35">
      <c r="A204" t="s">
        <v>1261</v>
      </c>
      <c r="B204" t="s">
        <v>1263</v>
      </c>
      <c r="C204" t="s">
        <v>1264</v>
      </c>
      <c r="D204">
        <f>IF(Data!D204="Null",((WeightsAndValues!$P$17-WeightsAndValues!$H$17)/(WeightsAndValues!$K$17-WeightsAndValues!$H$17))*WeightsAndValues!$E$17,((Data!D204-WeightsAndValues!$H$17)/(WeightsAndValues!$K$17-WeightsAndValues!$H$17))*WeightsAndValues!$E$17)</f>
        <v>4.3494423791821557E-2</v>
      </c>
      <c r="E204">
        <f>IF(Data!E204="Null",((WeightsAndValues!$K$13-WeightsAndValues!$P$13)/(WeightsAndValues!$K$13-WeightsAndValues!$H$13))*WeightsAndValues!$E$13,((WeightsAndValues!$K$13-Data!E204))/(WeightsAndValues!$K$13-WeightsAndValues!$H$13)*WeightsAndValues!$E$13)</f>
        <v>9.1348265261308764E-2</v>
      </c>
      <c r="F204">
        <f>IF(Data!F204=TRUE,WeightsAndValues!$I$3,WeightsAndValues!$H$3*WeightsAndValues!$E$3)</f>
        <v>0</v>
      </c>
      <c r="G204">
        <f>IF(Data!G204="Null",((WeightsAndValues!$P$16-WeightsAndValues!$H$16)/(WeightsAndValues!$K$16-WeightsAndValues!$H$16))*WeightsAndValues!$E$16,((Data!G204-WeightsAndValues!$H$16)/(WeightsAndValues!$K$16-WeightsAndValues!$H$16))*WeightsAndValues!$E$16)</f>
        <v>0</v>
      </c>
      <c r="H204" t="b">
        <f>Data!H204</f>
        <v>0</v>
      </c>
      <c r="I204">
        <f>IF(Data!I204=TRUE,WeightsAndValues!$I$4,WeightsAndValues!$H$4*WeightsAndValues!$E$4)</f>
        <v>0.18181818181818182</v>
      </c>
      <c r="J204" t="b">
        <f>Data!J204</f>
        <v>0</v>
      </c>
      <c r="K204">
        <f>IF(Data!K204="Null",((WeightsAndValues!$P$11-WeightsAndValues!$H$11)/(WeightsAndValues!$K$11-WeightsAndValues!$H$11))*WeightsAndValues!$E$11,((Data!K204-WeightsAndValues!$H$11)/(WeightsAndValues!$K$11-WeightsAndValues!$H$11))*WeightsAndValues!$E$11)</f>
        <v>0.1014141414141414</v>
      </c>
      <c r="L204">
        <f>IF(Data!L204="Null",((WeightsAndValues!$K$12-WeightsAndValues!$P$12)/(WeightsAndValues!$K$12-WeightsAndValues!$H$12))*WeightsAndValues!$E$12,((WeightsAndValues!$K$12-Data!L204))/(WeightsAndValues!$K$12-WeightsAndValues!$H$12)*WeightsAndValues!$E$12)</f>
        <v>1.611047180667435E-2</v>
      </c>
      <c r="M204">
        <f>IF(Data!M204="Null",((WeightsAndValues!$K$14-WeightsAndValues!$P$14)/(WeightsAndValues!$K$14-WeightsAndValues!$H$14))*WeightsAndValues!$E$14,((WeightsAndValues!$K$14-Data!M204))/(WeightsAndValues!$K$14-WeightsAndValues!$H$14)*WeightsAndValues!$E$14)</f>
        <v>9.3625914315569492E-2</v>
      </c>
      <c r="N204">
        <f>IF(Data!N204="Null",((WeightsAndValues!$P$15-WeightsAndValues!$H$15)/(WeightsAndValues!$K$15-WeightsAndValues!$H$15))*WeightsAndValues!$E$15,((Data!N204-WeightsAndValues!$H$15)/(WeightsAndValues!$K$15-WeightsAndValues!$H$15))*WeightsAndValues!$E$15)</f>
        <v>9.1175915088383089E-2</v>
      </c>
      <c r="O204">
        <f>IF(Data!F204=TRUE,WeightsAndValues!$I$5,WeightsAndValues!$H$5*WeightsAndValues!$E$5)</f>
        <v>0</v>
      </c>
      <c r="P204">
        <f>IF(Data!I204=TRUE,WeightsAndValues!$I$6,WeightsAndValues!$H$6*WeightsAndValues!$E$6)</f>
        <v>0.21739130434782614</v>
      </c>
      <c r="Q204">
        <f t="shared" si="35"/>
        <v>0.43646313314638863</v>
      </c>
      <c r="R204">
        <f t="shared" si="36"/>
        <v>0.39991548469751803</v>
      </c>
      <c r="S204">
        <f t="shared" si="37"/>
        <v>0.83637861784390666</v>
      </c>
      <c r="T204">
        <f t="shared" si="38"/>
        <v>0</v>
      </c>
      <c r="U204" t="str" cm="1">
        <f t="array" ref="U204">_xlfn.IFS(Q204&lt;Thresholds!$D$3,"Low",Q204&lt;Thresholds!$E$3,"medium",Q204&gt;=Thresholds!$E$3,"High")</f>
        <v>medium</v>
      </c>
      <c r="V204" t="str" cm="1">
        <f t="array" ref="V204">_xlfn.IFS(R204&lt;Thresholds!$D$4,"Low",R204&lt;Thresholds!$E$4,"medium",R204&gt;=Thresholds!$E$4,"High")</f>
        <v>medium</v>
      </c>
      <c r="W204" t="str">
        <f t="shared" si="39"/>
        <v>Medium</v>
      </c>
      <c r="X204" t="str">
        <f t="shared" si="40"/>
        <v>Medium</v>
      </c>
      <c r="Y204" t="str">
        <f t="shared" si="33"/>
        <v>Medium</v>
      </c>
      <c r="Z204">
        <f t="shared" si="34"/>
        <v>0</v>
      </c>
    </row>
    <row r="205" spans="1:26" x14ac:dyDescent="0.35">
      <c r="A205" t="s">
        <v>1267</v>
      </c>
      <c r="B205" t="s">
        <v>1268</v>
      </c>
      <c r="C205" t="s">
        <v>1269</v>
      </c>
      <c r="D205">
        <f>IF(Data!D205="Null",((WeightsAndValues!$P$17-WeightsAndValues!$H$17)/(WeightsAndValues!$K$17-WeightsAndValues!$H$17))*WeightsAndValues!$E$17,((Data!D205-WeightsAndValues!$H$17)/(WeightsAndValues!$K$17-WeightsAndValues!$H$17))*WeightsAndValues!$E$17)</f>
        <v>9.8090571138898297E-2</v>
      </c>
      <c r="E205">
        <f>IF(Data!E205="Null",((WeightsAndValues!$K$13-WeightsAndValues!$P$13)/(WeightsAndValues!$K$13-WeightsAndValues!$H$13))*WeightsAndValues!$E$13,((WeightsAndValues!$K$13-Data!E205))/(WeightsAndValues!$K$13-WeightsAndValues!$H$13)*WeightsAndValues!$E$13)</f>
        <v>0.1264822134387352</v>
      </c>
      <c r="F205">
        <f>IF(Data!F205=TRUE,WeightsAndValues!$I$3,WeightsAndValues!$H$3*WeightsAndValues!$E$3)</f>
        <v>0.18181818181818182</v>
      </c>
      <c r="G205">
        <f>IF(Data!G205="Null",((WeightsAndValues!$P$16-WeightsAndValues!$H$16)/(WeightsAndValues!$K$16-WeightsAndValues!$H$16))*WeightsAndValues!$E$16,((Data!G205-WeightsAndValues!$H$16)/(WeightsAndValues!$K$16-WeightsAndValues!$H$16))*WeightsAndValues!$E$16)</f>
        <v>6.0574586700349528E-2</v>
      </c>
      <c r="H205" t="b">
        <f>Data!H205</f>
        <v>0</v>
      </c>
      <c r="I205">
        <f>IF(Data!I205=TRUE,WeightsAndValues!$I$4,WeightsAndValues!$H$4*WeightsAndValues!$E$4)</f>
        <v>0.18181818181818182</v>
      </c>
      <c r="J205" t="b">
        <f>Data!J205</f>
        <v>0</v>
      </c>
      <c r="K205">
        <f>IF(Data!K205="Null",((WeightsAndValues!$P$11-WeightsAndValues!$H$11)/(WeightsAndValues!$K$11-WeightsAndValues!$H$11))*WeightsAndValues!$E$11,((Data!K205-WeightsAndValues!$H$11)/(WeightsAndValues!$K$11-WeightsAndValues!$H$11))*WeightsAndValues!$E$11)</f>
        <v>0.1165252525252525</v>
      </c>
      <c r="L205">
        <f>IF(Data!L205="Null",((WeightsAndValues!$K$12-WeightsAndValues!$P$12)/(WeightsAndValues!$K$12-WeightsAndValues!$H$12))*WeightsAndValues!$E$12,((WeightsAndValues!$K$12-Data!L205))/(WeightsAndValues!$K$12-WeightsAndValues!$H$12)*WeightsAndValues!$E$12)</f>
        <v>0.14269275028768699</v>
      </c>
      <c r="M205">
        <f>IF(Data!M205="Null",((WeightsAndValues!$K$14-WeightsAndValues!$P$14)/(WeightsAndValues!$K$14-WeightsAndValues!$H$14))*WeightsAndValues!$E$14,((WeightsAndValues!$K$14-Data!M205))/(WeightsAndValues!$K$14-WeightsAndValues!$H$14)*WeightsAndValues!$E$14)</f>
        <v>9.3625914315569492E-2</v>
      </c>
      <c r="N205">
        <f>IF(Data!N205="Null",((WeightsAndValues!$P$15-WeightsAndValues!$H$15)/(WeightsAndValues!$K$15-WeightsAndValues!$H$15))*WeightsAndValues!$E$15,((Data!N205-WeightsAndValues!$H$15)/(WeightsAndValues!$K$15-WeightsAndValues!$H$15))*WeightsAndValues!$E$15)</f>
        <v>0.12782615467771838</v>
      </c>
      <c r="O205">
        <f>IF(Data!F205=TRUE,WeightsAndValues!$I$5,WeightsAndValues!$H$5*WeightsAndValues!$E$5)</f>
        <v>0.21739130434782614</v>
      </c>
      <c r="P205">
        <f>IF(Data!I205=TRUE,WeightsAndValues!$I$6,WeightsAndValues!$H$6*WeightsAndValues!$E$6)</f>
        <v>0.21739130434782614</v>
      </c>
      <c r="Q205">
        <f t="shared" si="35"/>
        <v>0.81457085190377088</v>
      </c>
      <c r="R205">
        <f t="shared" si="36"/>
        <v>0.74966556351245539</v>
      </c>
      <c r="S205">
        <f t="shared" si="37"/>
        <v>1.5642364154162263</v>
      </c>
      <c r="T205">
        <f t="shared" si="38"/>
        <v>0</v>
      </c>
      <c r="U205" t="str" cm="1">
        <f t="array" ref="U205">_xlfn.IFS(Q205&lt;Thresholds!$D$3,"Low",Q205&lt;Thresholds!$E$3,"medium",Q205&gt;=Thresholds!$E$3,"High")</f>
        <v>High</v>
      </c>
      <c r="V205" t="str" cm="1">
        <f t="array" ref="V205">_xlfn.IFS(R205&lt;Thresholds!$D$4,"Low",R205&lt;Thresholds!$E$4,"medium",R205&gt;=Thresholds!$E$4,"High")</f>
        <v>High</v>
      </c>
      <c r="W205" t="str">
        <f t="shared" si="39"/>
        <v>High</v>
      </c>
      <c r="X205" t="str">
        <f t="shared" si="40"/>
        <v>High</v>
      </c>
      <c r="Y205" t="str">
        <f t="shared" si="33"/>
        <v>High</v>
      </c>
      <c r="Z205">
        <f t="shared" si="34"/>
        <v>0</v>
      </c>
    </row>
    <row r="206" spans="1:26" x14ac:dyDescent="0.35">
      <c r="A206" t="s">
        <v>1272</v>
      </c>
      <c r="B206" t="s">
        <v>1274</v>
      </c>
      <c r="C206" t="s">
        <v>1275</v>
      </c>
      <c r="D206">
        <f>IF(Data!D206="Null",((WeightsAndValues!$P$17-WeightsAndValues!$H$17)/(WeightsAndValues!$K$17-WeightsAndValues!$H$17))*WeightsAndValues!$E$17,((Data!D206-WeightsAndValues!$H$17)/(WeightsAndValues!$K$17-WeightsAndValues!$H$17))*WeightsAndValues!$E$17)</f>
        <v>4.1061169313957403E-2</v>
      </c>
      <c r="E206">
        <f>IF(Data!E206="Null",((WeightsAndValues!$K$13-WeightsAndValues!$P$13)/(WeightsAndValues!$K$13-WeightsAndValues!$H$13))*WeightsAndValues!$E$13,((WeightsAndValues!$K$13-Data!E206))/(WeightsAndValues!$K$13-WeightsAndValues!$H$13)*WeightsAndValues!$E$13)</f>
        <v>1.756697408871322E-2</v>
      </c>
      <c r="F206">
        <f>IF(Data!F206=TRUE,WeightsAndValues!$I$3,WeightsAndValues!$H$3*WeightsAndValues!$E$3)</f>
        <v>0.18181818181818182</v>
      </c>
      <c r="G206">
        <f>IF(Data!G206="Null",((WeightsAndValues!$P$16-WeightsAndValues!$H$16)/(WeightsAndValues!$K$16-WeightsAndValues!$H$16))*WeightsAndValues!$E$16,((Data!G206-WeightsAndValues!$H$16)/(WeightsAndValues!$K$16-WeightsAndValues!$H$16))*WeightsAndValues!$E$16)</f>
        <v>2.7697037025764339E-2</v>
      </c>
      <c r="H206" t="b">
        <f>Data!H206</f>
        <v>0</v>
      </c>
      <c r="I206">
        <f>IF(Data!I206=TRUE,WeightsAndValues!$I$4,WeightsAndValues!$H$4*WeightsAndValues!$E$4)</f>
        <v>0</v>
      </c>
      <c r="J206" t="b">
        <f>Data!J206</f>
        <v>0</v>
      </c>
      <c r="K206">
        <f>IF(Data!K206="Null",((WeightsAndValues!$P$11-WeightsAndValues!$H$11)/(WeightsAndValues!$K$11-WeightsAndValues!$H$11))*WeightsAndValues!$E$11,((Data!K206-WeightsAndValues!$H$11)/(WeightsAndValues!$K$11-WeightsAndValues!$H$11))*WeightsAndValues!$E$11)</f>
        <v>5.5919191919191896E-2</v>
      </c>
      <c r="L206">
        <f>IF(Data!L206="Null",((WeightsAndValues!$K$12-WeightsAndValues!$P$12)/(WeightsAndValues!$K$12-WeightsAndValues!$H$12))*WeightsAndValues!$E$12,((WeightsAndValues!$K$12-Data!L206))/(WeightsAndValues!$K$12-WeightsAndValues!$H$12)*WeightsAndValues!$E$12)</f>
        <v>8.2853855005753735E-2</v>
      </c>
      <c r="M206">
        <f>IF(Data!M206="Null",((WeightsAndValues!$K$14-WeightsAndValues!$P$14)/(WeightsAndValues!$K$14-WeightsAndValues!$H$14))*WeightsAndValues!$E$14,((WeightsAndValues!$K$14-Data!M206))/(WeightsAndValues!$K$14-WeightsAndValues!$H$14)*WeightsAndValues!$E$14)</f>
        <v>3.6781609195402291E-2</v>
      </c>
      <c r="N206">
        <f>IF(Data!N206="Null",((WeightsAndValues!$P$15-WeightsAndValues!$H$15)/(WeightsAndValues!$K$15-WeightsAndValues!$H$15))*WeightsAndValues!$E$15,((Data!N206-WeightsAndValues!$H$15)/(WeightsAndValues!$K$15-WeightsAndValues!$H$15))*WeightsAndValues!$E$15)</f>
        <v>0.100797641954209</v>
      </c>
      <c r="O206">
        <f>IF(Data!F206=TRUE,WeightsAndValues!$I$5,WeightsAndValues!$H$5*WeightsAndValues!$E$5)</f>
        <v>0.21739130434782614</v>
      </c>
      <c r="P206">
        <f>IF(Data!I206=TRUE,WeightsAndValues!$I$6,WeightsAndValues!$H$6*WeightsAndValues!$E$6)</f>
        <v>0</v>
      </c>
      <c r="Q206">
        <f t="shared" si="35"/>
        <v>0.39843400725248712</v>
      </c>
      <c r="R206">
        <f t="shared" si="36"/>
        <v>0.36345295741651273</v>
      </c>
      <c r="S206">
        <f t="shared" si="37"/>
        <v>0.76188696466899986</v>
      </c>
      <c r="T206">
        <f t="shared" si="38"/>
        <v>0</v>
      </c>
      <c r="U206" t="str" cm="1">
        <f t="array" ref="U206">_xlfn.IFS(Q206&lt;Thresholds!$D$3,"Low",Q206&lt;Thresholds!$E$3,"medium",Q206&gt;=Thresholds!$E$3,"High")</f>
        <v>medium</v>
      </c>
      <c r="V206" t="str" cm="1">
        <f t="array" ref="V206">_xlfn.IFS(R206&lt;Thresholds!$D$4,"Low",R206&lt;Thresholds!$E$4,"medium",R206&gt;=Thresholds!$E$4,"High")</f>
        <v>Low</v>
      </c>
      <c r="W206" t="str">
        <f t="shared" si="39"/>
        <v>Medium</v>
      </c>
      <c r="X206" t="str">
        <f t="shared" si="40"/>
        <v>Medium</v>
      </c>
      <c r="Y206" t="str">
        <f t="shared" si="33"/>
        <v>Medium</v>
      </c>
      <c r="Z206">
        <f t="shared" si="34"/>
        <v>0</v>
      </c>
    </row>
    <row r="207" spans="1:26" x14ac:dyDescent="0.35">
      <c r="A207" t="s">
        <v>1278</v>
      </c>
      <c r="B207" t="s">
        <v>1280</v>
      </c>
      <c r="C207" t="s">
        <v>1281</v>
      </c>
      <c r="D207">
        <f>IF(Data!D207="Null",((WeightsAndValues!$P$17-WeightsAndValues!$H$17)/(WeightsAndValues!$K$17-WeightsAndValues!$H$17))*WeightsAndValues!$E$17,((Data!D207-WeightsAndValues!$H$17)/(WeightsAndValues!$K$17-WeightsAndValues!$H$17))*WeightsAndValues!$E$17)</f>
        <v>2.1290976681311247E-2</v>
      </c>
      <c r="E207">
        <f>IF(Data!E207="Null",((WeightsAndValues!$K$13-WeightsAndValues!$P$13)/(WeightsAndValues!$K$13-WeightsAndValues!$H$13))*WeightsAndValues!$E$13,((WeightsAndValues!$K$13-Data!E207))/(WeightsAndValues!$K$13-WeightsAndValues!$H$13)*WeightsAndValues!$E$13)</f>
        <v>7.0267896354852949E-3</v>
      </c>
      <c r="F207">
        <f>IF(Data!F207=TRUE,WeightsAndValues!$I$3,WeightsAndValues!$H$3*WeightsAndValues!$E$3)</f>
        <v>0.18181818181818182</v>
      </c>
      <c r="G207">
        <f>IF(Data!G207="Null",((WeightsAndValues!$P$16-WeightsAndValues!$H$16)/(WeightsAndValues!$K$16-WeightsAndValues!$H$16))*WeightsAndValues!$E$16,((Data!G207-WeightsAndValues!$H$16)/(WeightsAndValues!$K$16-WeightsAndValues!$H$16))*WeightsAndValues!$E$16)</f>
        <v>0</v>
      </c>
      <c r="H207" t="b">
        <f>Data!H207</f>
        <v>0</v>
      </c>
      <c r="I207">
        <f>IF(Data!I207=TRUE,WeightsAndValues!$I$4,WeightsAndValues!$H$4*WeightsAndValues!$E$4)</f>
        <v>0</v>
      </c>
      <c r="J207" t="b">
        <f>Data!J207</f>
        <v>0</v>
      </c>
      <c r="K207">
        <f>IF(Data!K207="Null",((WeightsAndValues!$P$11-WeightsAndValues!$H$11)/(WeightsAndValues!$K$11-WeightsAndValues!$H$11))*WeightsAndValues!$E$11,((Data!K207-WeightsAndValues!$H$11)/(WeightsAndValues!$K$11-WeightsAndValues!$H$11))*WeightsAndValues!$E$11)</f>
        <v>0</v>
      </c>
      <c r="L207">
        <f>IF(Data!L207="Null",((WeightsAndValues!$K$12-WeightsAndValues!$P$12)/(WeightsAndValues!$K$12-WeightsAndValues!$H$12))*WeightsAndValues!$E$12,((WeightsAndValues!$K$12-Data!L207))/(WeightsAndValues!$K$12-WeightsAndValues!$H$12)*WeightsAndValues!$E$12)</f>
        <v>7.8250863060989634E-2</v>
      </c>
      <c r="M207">
        <f>IF(Data!M207="Null",((WeightsAndValues!$K$14-WeightsAndValues!$P$14)/(WeightsAndValues!$K$14-WeightsAndValues!$H$14))*WeightsAndValues!$E$14,((WeightsAndValues!$K$14-Data!M207))/(WeightsAndValues!$K$14-WeightsAndValues!$H$14)*WeightsAndValues!$E$14)</f>
        <v>3.5109717868338552E-2</v>
      </c>
      <c r="N207">
        <f>IF(Data!N207="Null",((WeightsAndValues!$P$15-WeightsAndValues!$H$15)/(WeightsAndValues!$K$15-WeightsAndValues!$H$15))*WeightsAndValues!$E$15,((Data!N207-WeightsAndValues!$H$15)/(WeightsAndValues!$K$15-WeightsAndValues!$H$15))*WeightsAndValues!$E$15)</f>
        <v>9.1260430328570008E-2</v>
      </c>
      <c r="O207">
        <f>IF(Data!F207=TRUE,WeightsAndValues!$I$5,WeightsAndValues!$H$5*WeightsAndValues!$E$5)</f>
        <v>0.21739130434782614</v>
      </c>
      <c r="P207">
        <f>IF(Data!I207=TRUE,WeightsAndValues!$I$6,WeightsAndValues!$H$6*WeightsAndValues!$E$6)</f>
        <v>0</v>
      </c>
      <c r="Q207">
        <f t="shared" si="35"/>
        <v>0.31646973942882123</v>
      </c>
      <c r="R207">
        <f t="shared" si="36"/>
        <v>0.31567852431188143</v>
      </c>
      <c r="S207">
        <f t="shared" si="37"/>
        <v>0.63214826374070265</v>
      </c>
      <c r="T207">
        <f t="shared" si="38"/>
        <v>0</v>
      </c>
      <c r="U207" t="str" cm="1">
        <f t="array" ref="U207">_xlfn.IFS(Q207&lt;Thresholds!$D$3,"Low",Q207&lt;Thresholds!$E$3,"medium",Q207&gt;=Thresholds!$E$3,"High")</f>
        <v>medium</v>
      </c>
      <c r="V207" t="str" cm="1">
        <f t="array" ref="V207">_xlfn.IFS(R207&lt;Thresholds!$D$4,"Low",R207&lt;Thresholds!$E$4,"medium",R207&gt;=Thresholds!$E$4,"High")</f>
        <v>Low</v>
      </c>
      <c r="W207" t="str">
        <f t="shared" si="39"/>
        <v>Medium</v>
      </c>
      <c r="X207" t="str">
        <f t="shared" si="40"/>
        <v>Medium</v>
      </c>
      <c r="Y207" t="str">
        <f t="shared" si="33"/>
        <v>Medium</v>
      </c>
      <c r="Z207">
        <f t="shared" si="34"/>
        <v>0</v>
      </c>
    </row>
    <row r="208" spans="1:26" x14ac:dyDescent="0.35">
      <c r="A208" t="s">
        <v>1284</v>
      </c>
      <c r="B208" t="s">
        <v>1286</v>
      </c>
      <c r="C208" t="s">
        <v>1287</v>
      </c>
      <c r="D208">
        <f>IF(Data!D208="Null",((WeightsAndValues!$P$17-WeightsAndValues!$H$17)/(WeightsAndValues!$K$17-WeightsAndValues!$H$17))*WeightsAndValues!$E$17,((Data!D208-WeightsAndValues!$H$17)/(WeightsAndValues!$K$17-WeightsAndValues!$H$17))*WeightsAndValues!$E$17)</f>
        <v>0.12135856708347414</v>
      </c>
      <c r="E208">
        <f>IF(Data!E208="Null",((WeightsAndValues!$K$13-WeightsAndValues!$P$13)/(WeightsAndValues!$K$13-WeightsAndValues!$H$13))*WeightsAndValues!$E$13,((WeightsAndValues!$K$13-Data!E208))/(WeightsAndValues!$K$13-WeightsAndValues!$H$13)*WeightsAndValues!$E$13)</f>
        <v>4.3917435221783055E-2</v>
      </c>
      <c r="F208">
        <f>IF(Data!F208=TRUE,WeightsAndValues!$I$3,WeightsAndValues!$H$3*WeightsAndValues!$E$3)</f>
        <v>0.18181818181818182</v>
      </c>
      <c r="G208">
        <f>IF(Data!G208="Null",((WeightsAndValues!$P$16-WeightsAndValues!$H$16)/(WeightsAndValues!$K$16-WeightsAndValues!$H$16))*WeightsAndValues!$E$16,((Data!G208-WeightsAndValues!$H$16)/(WeightsAndValues!$K$16-WeightsAndValues!$H$16))*WeightsAndValues!$E$16)</f>
        <v>6.0574586700349528E-2</v>
      </c>
      <c r="H208" t="b">
        <f>Data!H208</f>
        <v>0</v>
      </c>
      <c r="I208">
        <f>IF(Data!I208=TRUE,WeightsAndValues!$I$4,WeightsAndValues!$H$4*WeightsAndValues!$E$4)</f>
        <v>0.18181818181818182</v>
      </c>
      <c r="J208" t="b">
        <f>Data!J208</f>
        <v>0</v>
      </c>
      <c r="K208">
        <f>IF(Data!K208="Null",((WeightsAndValues!$P$11-WeightsAndValues!$H$11)/(WeightsAndValues!$K$11-WeightsAndValues!$H$11))*WeightsAndValues!$E$11,((Data!K208-WeightsAndValues!$H$11)/(WeightsAndValues!$K$11-WeightsAndValues!$H$11))*WeightsAndValues!$E$11)</f>
        <v>0.1165252525252525</v>
      </c>
      <c r="L208">
        <f>IF(Data!L208="Null",((WeightsAndValues!$K$12-WeightsAndValues!$P$12)/(WeightsAndValues!$K$12-WeightsAndValues!$H$12))*WeightsAndValues!$E$12,((WeightsAndValues!$K$12-Data!L208))/(WeightsAndValues!$K$12-WeightsAndValues!$H$12)*WeightsAndValues!$E$12)</f>
        <v>0.10817031070195629</v>
      </c>
      <c r="M208">
        <f>IF(Data!M208="Null",((WeightsAndValues!$K$14-WeightsAndValues!$P$14)/(WeightsAndValues!$K$14-WeightsAndValues!$H$14))*WeightsAndValues!$E$14,((WeightsAndValues!$K$14-Data!M208))/(WeightsAndValues!$K$14-WeightsAndValues!$H$14)*WeightsAndValues!$E$14)</f>
        <v>9.3625914315569492E-2</v>
      </c>
      <c r="N208">
        <f>IF(Data!N208="Null",((WeightsAndValues!$P$15-WeightsAndValues!$H$15)/(WeightsAndValues!$K$15-WeightsAndValues!$H$15))*WeightsAndValues!$E$15,((Data!N208-WeightsAndValues!$H$15)/(WeightsAndValues!$K$15-WeightsAndValues!$H$15))*WeightsAndValues!$E$15)</f>
        <v>0.12782615467771838</v>
      </c>
      <c r="O208">
        <f>IF(Data!F208=TRUE,WeightsAndValues!$I$5,WeightsAndValues!$H$5*WeightsAndValues!$E$5)</f>
        <v>0.21739130434782614</v>
      </c>
      <c r="P208">
        <f>IF(Data!I208=TRUE,WeightsAndValues!$I$6,WeightsAndValues!$H$6*WeightsAndValues!$E$6)</f>
        <v>0.21739130434782614</v>
      </c>
      <c r="Q208">
        <f t="shared" si="35"/>
        <v>0.80331640826261608</v>
      </c>
      <c r="R208">
        <f t="shared" si="36"/>
        <v>0.66710078529550321</v>
      </c>
      <c r="S208">
        <f t="shared" si="37"/>
        <v>1.4704171935581192</v>
      </c>
      <c r="T208">
        <f t="shared" si="38"/>
        <v>0</v>
      </c>
      <c r="U208" t="str" cm="1">
        <f t="array" ref="U208">_xlfn.IFS(Q208&lt;Thresholds!$D$3,"Low",Q208&lt;Thresholds!$E$3,"medium",Q208&gt;=Thresholds!$E$3,"High")</f>
        <v>High</v>
      </c>
      <c r="V208" t="str" cm="1">
        <f t="array" ref="V208">_xlfn.IFS(R208&lt;Thresholds!$D$4,"Low",R208&lt;Thresholds!$E$4,"medium",R208&gt;=Thresholds!$E$4,"High")</f>
        <v>High</v>
      </c>
      <c r="W208" t="str">
        <f t="shared" si="39"/>
        <v>High</v>
      </c>
      <c r="X208" t="str">
        <f t="shared" si="40"/>
        <v>High</v>
      </c>
      <c r="Y208" t="str">
        <f t="shared" si="33"/>
        <v>High</v>
      </c>
      <c r="Z208">
        <f t="shared" si="34"/>
        <v>0</v>
      </c>
    </row>
    <row r="209" spans="1:26" x14ac:dyDescent="0.35">
      <c r="A209" t="s">
        <v>1290</v>
      </c>
      <c r="B209" t="s">
        <v>1292</v>
      </c>
      <c r="C209" t="s">
        <v>1293</v>
      </c>
      <c r="D209">
        <f>IF(Data!D209="Null",((WeightsAndValues!$P$17-WeightsAndValues!$H$17)/(WeightsAndValues!$K$17-WeightsAndValues!$H$17))*WeightsAndValues!$E$17,((Data!D209-WeightsAndValues!$H$17)/(WeightsAndValues!$K$17-WeightsAndValues!$H$17))*WeightsAndValues!$E$17)</f>
        <v>9.8090571138898297E-2</v>
      </c>
      <c r="E209">
        <f>IF(Data!E209="Null",((WeightsAndValues!$K$13-WeightsAndValues!$P$13)/(WeightsAndValues!$K$13-WeightsAndValues!$H$13))*WeightsAndValues!$E$13,((WeightsAndValues!$K$13-Data!E209))/(WeightsAndValues!$K$13-WeightsAndValues!$H$13)*WeightsAndValues!$E$13)</f>
        <v>0.16161616161616166</v>
      </c>
      <c r="F209">
        <f>IF(Data!F209=TRUE,WeightsAndValues!$I$3,WeightsAndValues!$H$3*WeightsAndValues!$E$3)</f>
        <v>0.18181818181818182</v>
      </c>
      <c r="G209">
        <f>IF(Data!G209="Null",((WeightsAndValues!$P$16-WeightsAndValues!$H$16)/(WeightsAndValues!$K$16-WeightsAndValues!$H$16))*WeightsAndValues!$E$16,((Data!G209-WeightsAndValues!$H$16)/(WeightsAndValues!$K$16-WeightsAndValues!$H$16))*WeightsAndValues!$E$16)</f>
        <v>0.19819106897373862</v>
      </c>
      <c r="H209" t="b">
        <f>Data!H209</f>
        <v>0</v>
      </c>
      <c r="I209">
        <f>IF(Data!I209=TRUE,WeightsAndValues!$I$4,WeightsAndValues!$H$4*WeightsAndValues!$E$4)</f>
        <v>0.18181818181818182</v>
      </c>
      <c r="J209" t="b">
        <f>Data!J209</f>
        <v>0</v>
      </c>
      <c r="K209">
        <f>IF(Data!K209="Null",((WeightsAndValues!$P$11-WeightsAndValues!$H$11)/(WeightsAndValues!$K$11-WeightsAndValues!$H$11))*WeightsAndValues!$E$11,((Data!K209-WeightsAndValues!$H$11)/(WeightsAndValues!$K$11-WeightsAndValues!$H$11))*WeightsAndValues!$E$11)</f>
        <v>0.1165252525252525</v>
      </c>
      <c r="L209">
        <f>IF(Data!L209="Null",((WeightsAndValues!$K$12-WeightsAndValues!$P$12)/(WeightsAndValues!$K$12-WeightsAndValues!$H$12))*WeightsAndValues!$E$12,((WeightsAndValues!$K$12-Data!L209))/(WeightsAndValues!$K$12-WeightsAndValues!$H$12)*WeightsAndValues!$E$12)</f>
        <v>0.18181818181818182</v>
      </c>
      <c r="M209">
        <f>IF(Data!M209="Null",((WeightsAndValues!$K$14-WeightsAndValues!$P$14)/(WeightsAndValues!$K$14-WeightsAndValues!$H$14))*WeightsAndValues!$E$14,((WeightsAndValues!$K$14-Data!M209))/(WeightsAndValues!$K$14-WeightsAndValues!$H$14)*WeightsAndValues!$E$14)</f>
        <v>0.11201671891327063</v>
      </c>
      <c r="N209">
        <f>IF(Data!N209="Null",((WeightsAndValues!$P$15-WeightsAndValues!$H$15)/(WeightsAndValues!$K$15-WeightsAndValues!$H$15))*WeightsAndValues!$E$15,((Data!N209-WeightsAndValues!$H$15)/(WeightsAndValues!$K$15-WeightsAndValues!$H$15))*WeightsAndValues!$E$15)</f>
        <v>0.15778034995751444</v>
      </c>
      <c r="O209">
        <f>IF(Data!F209=TRUE,WeightsAndValues!$I$5,WeightsAndValues!$H$5*WeightsAndValues!$E$5)</f>
        <v>0.21739130434782614</v>
      </c>
      <c r="P209">
        <f>IF(Data!I209=TRUE,WeightsAndValues!$I$6,WeightsAndValues!$H$6*WeightsAndValues!$E$6)</f>
        <v>0.21739130434782614</v>
      </c>
      <c r="Q209">
        <f t="shared" si="35"/>
        <v>0.87208708803196688</v>
      </c>
      <c r="R209">
        <f t="shared" si="36"/>
        <v>0.95237018924306704</v>
      </c>
      <c r="S209">
        <f t="shared" si="37"/>
        <v>1.8244572772750338</v>
      </c>
      <c r="T209">
        <f t="shared" si="38"/>
        <v>0</v>
      </c>
      <c r="U209" t="str" cm="1">
        <f t="array" ref="U209">_xlfn.IFS(Q209&lt;Thresholds!$D$3,"Low",Q209&lt;Thresholds!$E$3,"medium",Q209&gt;=Thresholds!$E$3,"High")</f>
        <v>High</v>
      </c>
      <c r="V209" t="str" cm="1">
        <f t="array" ref="V209">_xlfn.IFS(R209&lt;Thresholds!$D$4,"Low",R209&lt;Thresholds!$E$4,"medium",R209&gt;=Thresholds!$E$4,"High")</f>
        <v>High</v>
      </c>
      <c r="W209" t="str">
        <f t="shared" si="39"/>
        <v>High</v>
      </c>
      <c r="X209" t="str">
        <f t="shared" si="40"/>
        <v>High</v>
      </c>
      <c r="Y209" t="str">
        <f t="shared" si="33"/>
        <v>High</v>
      </c>
      <c r="Z209">
        <f t="shared" si="34"/>
        <v>0</v>
      </c>
    </row>
    <row r="210" spans="1:26" x14ac:dyDescent="0.35">
      <c r="A210" t="s">
        <v>1296</v>
      </c>
      <c r="B210" t="s">
        <v>1298</v>
      </c>
      <c r="C210" t="s">
        <v>1299</v>
      </c>
      <c r="D210">
        <f>IF(Data!D210="Null",((WeightsAndValues!$P$17-WeightsAndValues!$H$17)/(WeightsAndValues!$K$17-WeightsAndValues!$H$17))*WeightsAndValues!$E$17,((Data!D210-WeightsAndValues!$H$17)/(WeightsAndValues!$K$17-WeightsAndValues!$H$17))*WeightsAndValues!$E$17)</f>
        <v>9.0638729300439314E-2</v>
      </c>
      <c r="E210">
        <f>IF(Data!E210="Null",((WeightsAndValues!$K$13-WeightsAndValues!$P$13)/(WeightsAndValues!$K$13-WeightsAndValues!$H$13))*WeightsAndValues!$E$13,((WeightsAndValues!$K$13-Data!E210))/(WeightsAndValues!$K$13-WeightsAndValues!$H$13)*WeightsAndValues!$E$13)</f>
        <v>3.689064558629776E-2</v>
      </c>
      <c r="F210">
        <f>IF(Data!F210=TRUE,WeightsAndValues!$I$3,WeightsAndValues!$H$3*WeightsAndValues!$E$3)</f>
        <v>0</v>
      </c>
      <c r="G210">
        <f>IF(Data!G210="Null",((WeightsAndValues!$P$16-WeightsAndValues!$H$16)/(WeightsAndValues!$K$16-WeightsAndValues!$H$16))*WeightsAndValues!$E$16,((Data!G210-WeightsAndValues!$H$16)/(WeightsAndValues!$K$16-WeightsAndValues!$H$16))*WeightsAndValues!$E$16)</f>
        <v>0</v>
      </c>
      <c r="H210" t="b">
        <f>Data!H210</f>
        <v>1</v>
      </c>
      <c r="I210">
        <f>IF(Data!I210=TRUE,WeightsAndValues!$I$4,WeightsAndValues!$H$4*WeightsAndValues!$E$4)</f>
        <v>0.18181818181818182</v>
      </c>
      <c r="J210" t="b">
        <f>Data!J210</f>
        <v>1</v>
      </c>
      <c r="K210">
        <f>IF(Data!K210="Null",((WeightsAndValues!$P$11-WeightsAndValues!$H$11)/(WeightsAndValues!$K$11-WeightsAndValues!$H$11))*WeightsAndValues!$E$11,((Data!K210-WeightsAndValues!$H$11)/(WeightsAndValues!$K$11-WeightsAndValues!$H$11))*WeightsAndValues!$E$11)</f>
        <v>7.8141414141414109E-2</v>
      </c>
      <c r="L210">
        <f>IF(Data!L210="Null",((WeightsAndValues!$K$12-WeightsAndValues!$P$12)/(WeightsAndValues!$K$12-WeightsAndValues!$H$12))*WeightsAndValues!$E$12,((WeightsAndValues!$K$12-Data!L210))/(WeightsAndValues!$K$12-WeightsAndValues!$H$12)*WeightsAndValues!$E$12)</f>
        <v>0.11277330264672039</v>
      </c>
      <c r="M210">
        <f>IF(Data!M210="Null",((WeightsAndValues!$K$14-WeightsAndValues!$P$14)/(WeightsAndValues!$K$14-WeightsAndValues!$H$14))*WeightsAndValues!$E$14,((WeightsAndValues!$K$14-Data!M210))/(WeightsAndValues!$K$14-WeightsAndValues!$H$14)*WeightsAndValues!$E$14)</f>
        <v>1.6718913270637422E-3</v>
      </c>
      <c r="N210">
        <f>IF(Data!N210="Null",((WeightsAndValues!$P$15-WeightsAndValues!$H$15)/(WeightsAndValues!$K$15-WeightsAndValues!$H$15))*WeightsAndValues!$E$15,((Data!N210-WeightsAndValues!$H$15)/(WeightsAndValues!$K$15-WeightsAndValues!$H$15))*WeightsAndValues!$E$15)</f>
        <v>0.13310056426230199</v>
      </c>
      <c r="O210">
        <f>IF(Data!F210=TRUE,WeightsAndValues!$I$5,WeightsAndValues!$H$5*WeightsAndValues!$E$5)</f>
        <v>0</v>
      </c>
      <c r="P210">
        <f>IF(Data!I210=TRUE,WeightsAndValues!$I$6,WeightsAndValues!$H$6*WeightsAndValues!$E$6)</f>
        <v>0.21739130434782614</v>
      </c>
      <c r="Q210">
        <f t="shared" si="35"/>
        <v>0.46504351923381942</v>
      </c>
      <c r="R210">
        <f t="shared" si="36"/>
        <v>0.38738251419642589</v>
      </c>
      <c r="S210">
        <f t="shared" si="37"/>
        <v>0.85242603343024537</v>
      </c>
      <c r="T210">
        <f t="shared" si="38"/>
        <v>1</v>
      </c>
      <c r="U210" t="str" cm="1">
        <f t="array" ref="U210">_xlfn.IFS(Q210&lt;Thresholds!$D$3,"Low",Q210&lt;Thresholds!$E$3,"medium",Q210&gt;=Thresholds!$E$3,"High")</f>
        <v>medium</v>
      </c>
      <c r="V210" t="str" cm="1">
        <f t="array" ref="V210">_xlfn.IFS(R210&lt;Thresholds!$D$4,"Low",R210&lt;Thresholds!$E$4,"medium",R210&gt;=Thresholds!$E$4,"High")</f>
        <v>medium</v>
      </c>
      <c r="W210" t="str">
        <f t="shared" si="39"/>
        <v>Very High</v>
      </c>
      <c r="X210" t="str">
        <f t="shared" si="40"/>
        <v>Very High</v>
      </c>
      <c r="Y210" t="str">
        <f t="shared" si="33"/>
        <v>Very High</v>
      </c>
      <c r="Z210">
        <f t="shared" si="34"/>
        <v>0</v>
      </c>
    </row>
    <row r="211" spans="1:26" x14ac:dyDescent="0.35">
      <c r="A211" t="s">
        <v>1302</v>
      </c>
      <c r="B211" t="s">
        <v>1303</v>
      </c>
      <c r="C211" t="s">
        <v>1304</v>
      </c>
      <c r="D211">
        <f>IF(Data!D211="Null",((WeightsAndValues!$P$17-WeightsAndValues!$H$17)/(WeightsAndValues!$K$17-WeightsAndValues!$H$17))*WeightsAndValues!$E$17,((Data!D211-WeightsAndValues!$H$17)/(WeightsAndValues!$K$17-WeightsAndValues!$H$17))*WeightsAndValues!$E$17)</f>
        <v>9.8090571138898297E-2</v>
      </c>
      <c r="E211">
        <f>IF(Data!E211="Null",((WeightsAndValues!$K$13-WeightsAndValues!$P$13)/(WeightsAndValues!$K$13-WeightsAndValues!$H$13))*WeightsAndValues!$E$13,((WeightsAndValues!$K$13-Data!E211))/(WeightsAndValues!$K$13-WeightsAndValues!$H$13)*WeightsAndValues!$E$13)</f>
        <v>0.1264822134387352</v>
      </c>
      <c r="F211">
        <f>IF(Data!F211=TRUE,WeightsAndValues!$I$3,WeightsAndValues!$H$3*WeightsAndValues!$E$3)</f>
        <v>0.18181818181818182</v>
      </c>
      <c r="G211">
        <f>IF(Data!G211="Null",((WeightsAndValues!$P$16-WeightsAndValues!$H$16)/(WeightsAndValues!$K$16-WeightsAndValues!$H$16))*WeightsAndValues!$E$16,((Data!G211-WeightsAndValues!$H$16)/(WeightsAndValues!$K$16-WeightsAndValues!$H$16))*WeightsAndValues!$E$16)</f>
        <v>6.0574586700349528E-2</v>
      </c>
      <c r="H211" t="b">
        <f>Data!H211</f>
        <v>0</v>
      </c>
      <c r="I211">
        <f>IF(Data!I211=TRUE,WeightsAndValues!$I$4,WeightsAndValues!$H$4*WeightsAndValues!$E$4)</f>
        <v>0.18181818181818182</v>
      </c>
      <c r="J211" t="b">
        <f>Data!J211</f>
        <v>0</v>
      </c>
      <c r="K211">
        <f>IF(Data!K211="Null",((WeightsAndValues!$P$11-WeightsAndValues!$H$11)/(WeightsAndValues!$K$11-WeightsAndValues!$H$11))*WeightsAndValues!$E$11,((Data!K211-WeightsAndValues!$H$11)/(WeightsAndValues!$K$11-WeightsAndValues!$H$11))*WeightsAndValues!$E$11)</f>
        <v>0.1165252525252525</v>
      </c>
      <c r="L211">
        <f>IF(Data!L211="Null",((WeightsAndValues!$K$12-WeightsAndValues!$P$12)/(WeightsAndValues!$K$12-WeightsAndValues!$H$12))*WeightsAndValues!$E$12,((WeightsAndValues!$K$12-Data!L211))/(WeightsAndValues!$K$12-WeightsAndValues!$H$12)*WeightsAndValues!$E$12)</f>
        <v>0.14269275028768699</v>
      </c>
      <c r="M211">
        <f>IF(Data!M211="Null",((WeightsAndValues!$K$14-WeightsAndValues!$P$14)/(WeightsAndValues!$K$14-WeightsAndValues!$H$14))*WeightsAndValues!$E$14,((WeightsAndValues!$K$14-Data!M211))/(WeightsAndValues!$K$14-WeightsAndValues!$H$14)*WeightsAndValues!$E$14)</f>
        <v>9.3625914315569492E-2</v>
      </c>
      <c r="N211">
        <f>IF(Data!N211="Null",((WeightsAndValues!$P$15-WeightsAndValues!$H$15)/(WeightsAndValues!$K$15-WeightsAndValues!$H$15))*WeightsAndValues!$E$15,((Data!N211-WeightsAndValues!$H$15)/(WeightsAndValues!$K$15-WeightsAndValues!$H$15))*WeightsAndValues!$E$15)</f>
        <v>0.12782615467771838</v>
      </c>
      <c r="O211">
        <f>IF(Data!F211=TRUE,WeightsAndValues!$I$5,WeightsAndValues!$H$5*WeightsAndValues!$E$5)</f>
        <v>0.21739130434782614</v>
      </c>
      <c r="P211">
        <f>IF(Data!I211=TRUE,WeightsAndValues!$I$6,WeightsAndValues!$H$6*WeightsAndValues!$E$6)</f>
        <v>0.21739130434782614</v>
      </c>
      <c r="Q211">
        <f t="shared" si="35"/>
        <v>0.81457085190377088</v>
      </c>
      <c r="R211">
        <f t="shared" si="36"/>
        <v>0.74966556351245539</v>
      </c>
      <c r="S211">
        <f t="shared" si="37"/>
        <v>1.5642364154162263</v>
      </c>
      <c r="T211">
        <f t="shared" si="38"/>
        <v>0</v>
      </c>
      <c r="U211" t="str" cm="1">
        <f t="array" ref="U211">_xlfn.IFS(Q211&lt;Thresholds!$D$3,"Low",Q211&lt;Thresholds!$E$3,"medium",Q211&gt;=Thresholds!$E$3,"High")</f>
        <v>High</v>
      </c>
      <c r="V211" t="str" cm="1">
        <f t="array" ref="V211">_xlfn.IFS(R211&lt;Thresholds!$D$4,"Low",R211&lt;Thresholds!$E$4,"medium",R211&gt;=Thresholds!$E$4,"High")</f>
        <v>High</v>
      </c>
      <c r="W211" t="str">
        <f t="shared" si="39"/>
        <v>High</v>
      </c>
      <c r="X211" t="str">
        <f t="shared" si="40"/>
        <v>High</v>
      </c>
      <c r="Y211" t="str">
        <f t="shared" si="33"/>
        <v>High</v>
      </c>
      <c r="Z211">
        <f t="shared" si="34"/>
        <v>0</v>
      </c>
    </row>
    <row r="212" spans="1:26" x14ac:dyDescent="0.35">
      <c r="A212" t="s">
        <v>1307</v>
      </c>
      <c r="B212" t="s">
        <v>1309</v>
      </c>
      <c r="C212" t="s">
        <v>1310</v>
      </c>
      <c r="D212">
        <f>IF(Data!D212="Null",((WeightsAndValues!$P$17-WeightsAndValues!$H$17)/(WeightsAndValues!$K$17-WeightsAndValues!$H$17))*WeightsAndValues!$E$17,((Data!D212-WeightsAndValues!$H$17)/(WeightsAndValues!$K$17-WeightsAndValues!$H$17))*WeightsAndValues!$E$17)</f>
        <v>9.8090571138898297E-2</v>
      </c>
      <c r="E212">
        <f>IF(Data!E212="Null",((WeightsAndValues!$K$13-WeightsAndValues!$P$13)/(WeightsAndValues!$K$13-WeightsAndValues!$H$13))*WeightsAndValues!$E$13,((WeightsAndValues!$K$13-Data!E212))/(WeightsAndValues!$K$13-WeightsAndValues!$H$13)*WeightsAndValues!$E$13)</f>
        <v>0.17391304347826089</v>
      </c>
      <c r="F212">
        <f>IF(Data!F212=TRUE,WeightsAndValues!$I$3,WeightsAndValues!$H$3*WeightsAndValues!$E$3)</f>
        <v>0.18181818181818182</v>
      </c>
      <c r="G212">
        <f>IF(Data!G212="Null",((WeightsAndValues!$P$16-WeightsAndValues!$H$16)/(WeightsAndValues!$K$16-WeightsAndValues!$H$16))*WeightsAndValues!$E$16,((Data!G212-WeightsAndValues!$H$16)/(WeightsAndValues!$K$16-WeightsAndValues!$H$16))*WeightsAndValues!$E$16)</f>
        <v>0</v>
      </c>
      <c r="H212" t="b">
        <f>Data!H212</f>
        <v>1</v>
      </c>
      <c r="I212">
        <f>IF(Data!I212=TRUE,WeightsAndValues!$I$4,WeightsAndValues!$H$4*WeightsAndValues!$E$4)</f>
        <v>0.18181818181818182</v>
      </c>
      <c r="J212" t="b">
        <f>Data!J212</f>
        <v>1</v>
      </c>
      <c r="K212">
        <f>IF(Data!K212="Null",((WeightsAndValues!$P$11-WeightsAndValues!$H$11)/(WeightsAndValues!$K$11-WeightsAndValues!$H$11))*WeightsAndValues!$E$11,((Data!K212-WeightsAndValues!$H$11)/(WeightsAndValues!$K$11-WeightsAndValues!$H$11))*WeightsAndValues!$E$11)</f>
        <v>0.1165252525252525</v>
      </c>
      <c r="L212">
        <f>IF(Data!L212="Null",((WeightsAndValues!$K$12-WeightsAndValues!$P$12)/(WeightsAndValues!$K$12-WeightsAndValues!$H$12))*WeightsAndValues!$E$12,((WeightsAndValues!$K$12-Data!L212))/(WeightsAndValues!$K$12-WeightsAndValues!$H$12)*WeightsAndValues!$E$12)</f>
        <v>0.17721518987341772</v>
      </c>
      <c r="M212">
        <f>IF(Data!M212="Null",((WeightsAndValues!$K$14-WeightsAndValues!$P$14)/(WeightsAndValues!$K$14-WeightsAndValues!$H$14))*WeightsAndValues!$E$14,((WeightsAndValues!$K$14-Data!M212))/(WeightsAndValues!$K$14-WeightsAndValues!$H$14)*WeightsAndValues!$E$14)</f>
        <v>0.12037617554858933</v>
      </c>
      <c r="N212">
        <f>IF(Data!N212="Null",((WeightsAndValues!$P$15-WeightsAndValues!$H$15)/(WeightsAndValues!$K$15-WeightsAndValues!$H$15))*WeightsAndValues!$E$15,((Data!N212-WeightsAndValues!$H$15)/(WeightsAndValues!$K$15-WeightsAndValues!$H$15))*WeightsAndValues!$E$15)</f>
        <v>0.16501846940577142</v>
      </c>
      <c r="O212">
        <f>IF(Data!F212=TRUE,WeightsAndValues!$I$5,WeightsAndValues!$H$5*WeightsAndValues!$E$5)</f>
        <v>0.21739130434782614</v>
      </c>
      <c r="P212">
        <f>IF(Data!I212=TRUE,WeightsAndValues!$I$6,WeightsAndValues!$H$6*WeightsAndValues!$E$6)</f>
        <v>0.21739130434782614</v>
      </c>
      <c r="Q212">
        <f t="shared" si="35"/>
        <v>0.87584355272252157</v>
      </c>
      <c r="R212">
        <f t="shared" si="36"/>
        <v>0.77371412157968467</v>
      </c>
      <c r="S212">
        <f t="shared" si="37"/>
        <v>1.6495576743022062</v>
      </c>
      <c r="T212">
        <f t="shared" si="38"/>
        <v>1</v>
      </c>
      <c r="U212" t="str" cm="1">
        <f t="array" ref="U212">_xlfn.IFS(Q212&lt;Thresholds!$D$3,"Low",Q212&lt;Thresholds!$E$3,"medium",Q212&gt;=Thresholds!$E$3,"High")</f>
        <v>High</v>
      </c>
      <c r="V212" t="str" cm="1">
        <f t="array" ref="V212">_xlfn.IFS(R212&lt;Thresholds!$D$4,"Low",R212&lt;Thresholds!$E$4,"medium",R212&gt;=Thresholds!$E$4,"High")</f>
        <v>High</v>
      </c>
      <c r="W212" t="str">
        <f t="shared" si="39"/>
        <v>Very High</v>
      </c>
      <c r="X212" t="str">
        <f t="shared" si="40"/>
        <v>Very High</v>
      </c>
      <c r="Y212" t="str">
        <f t="shared" si="33"/>
        <v>Very High</v>
      </c>
      <c r="Z212">
        <f t="shared" si="34"/>
        <v>0</v>
      </c>
    </row>
    <row r="213" spans="1:26" x14ac:dyDescent="0.35">
      <c r="A213" t="s">
        <v>1313</v>
      </c>
      <c r="B213" t="s">
        <v>1315</v>
      </c>
      <c r="C213" t="s">
        <v>1316</v>
      </c>
      <c r="D213">
        <f>IF(Data!D213="Null",((WeightsAndValues!$P$17-WeightsAndValues!$H$17)/(WeightsAndValues!$K$17-WeightsAndValues!$H$17))*WeightsAndValues!$E$17,((Data!D213-WeightsAndValues!$H$17)/(WeightsAndValues!$K$17-WeightsAndValues!$H$17))*WeightsAndValues!$E$17)</f>
        <v>3.315309226089895E-2</v>
      </c>
      <c r="E213">
        <f>IF(Data!E213="Null",((WeightsAndValues!$K$13-WeightsAndValues!$P$13)/(WeightsAndValues!$K$13-WeightsAndValues!$H$13))*WeightsAndValues!$E$13,((WeightsAndValues!$K$13-Data!E213))/(WeightsAndValues!$K$13-WeightsAndValues!$H$13)*WeightsAndValues!$E$13)</f>
        <v>1.756697408871322E-2</v>
      </c>
      <c r="F213">
        <f>IF(Data!F213=TRUE,WeightsAndValues!$I$3,WeightsAndValues!$H$3*WeightsAndValues!$E$3)</f>
        <v>0</v>
      </c>
      <c r="G213">
        <f>IF(Data!G213="Null",((WeightsAndValues!$P$16-WeightsAndValues!$H$16)/(WeightsAndValues!$K$16-WeightsAndValues!$H$16))*WeightsAndValues!$E$16,((Data!G213-WeightsAndValues!$H$16)/(WeightsAndValues!$K$16-WeightsAndValues!$H$16))*WeightsAndValues!$E$16)</f>
        <v>4.2331826736264358E-2</v>
      </c>
      <c r="H213" t="b">
        <f>Data!H213</f>
        <v>0</v>
      </c>
      <c r="I213">
        <f>IF(Data!I213=TRUE,WeightsAndValues!$I$4,WeightsAndValues!$H$4*WeightsAndValues!$E$4)</f>
        <v>0</v>
      </c>
      <c r="J213" t="b">
        <f>Data!J213</f>
        <v>0</v>
      </c>
      <c r="K213">
        <f>IF(Data!K213="Null",((WeightsAndValues!$P$11-WeightsAndValues!$H$11)/(WeightsAndValues!$K$11-WeightsAndValues!$H$11))*WeightsAndValues!$E$11,((Data!K213-WeightsAndValues!$H$11)/(WeightsAndValues!$K$11-WeightsAndValues!$H$11))*WeightsAndValues!$E$11)</f>
        <v>6.6909090909090904E-2</v>
      </c>
      <c r="L213">
        <f>IF(Data!L213="Null",((WeightsAndValues!$K$12-WeightsAndValues!$P$12)/(WeightsAndValues!$K$12-WeightsAndValues!$H$12))*WeightsAndValues!$E$12,((WeightsAndValues!$K$12-Data!L213))/(WeightsAndValues!$K$12-WeightsAndValues!$H$12)*WeightsAndValues!$E$12)</f>
        <v>6.904487917146146E-2</v>
      </c>
      <c r="M213">
        <f>IF(Data!M213="Null",((WeightsAndValues!$K$14-WeightsAndValues!$P$14)/(WeightsAndValues!$K$14-WeightsAndValues!$H$14))*WeightsAndValues!$E$14,((WeightsAndValues!$K$14-Data!M213))/(WeightsAndValues!$K$14-WeightsAndValues!$H$14)*WeightsAndValues!$E$14)</f>
        <v>5.5172413793103441E-2</v>
      </c>
      <c r="N213">
        <f>IF(Data!N213="Null",((WeightsAndValues!$P$15-WeightsAndValues!$H$15)/(WeightsAndValues!$K$15-WeightsAndValues!$H$15))*WeightsAndValues!$E$15,((Data!N213-WeightsAndValues!$H$15)/(WeightsAndValues!$K$15-WeightsAndValues!$H$15))*WeightsAndValues!$E$15)</f>
        <v>0.10357176203101925</v>
      </c>
      <c r="O213">
        <f>IF(Data!F213=TRUE,WeightsAndValues!$I$5,WeightsAndValues!$H$5*WeightsAndValues!$E$5)</f>
        <v>0</v>
      </c>
      <c r="P213">
        <f>IF(Data!I213=TRUE,WeightsAndValues!$I$6,WeightsAndValues!$H$6*WeightsAndValues!$E$6)</f>
        <v>0</v>
      </c>
      <c r="Q213">
        <f t="shared" si="35"/>
        <v>0.22427947613455476</v>
      </c>
      <c r="R213">
        <f t="shared" si="36"/>
        <v>0.16347056285599681</v>
      </c>
      <c r="S213">
        <f t="shared" si="37"/>
        <v>0.3877500389905516</v>
      </c>
      <c r="T213">
        <f t="shared" si="38"/>
        <v>0</v>
      </c>
      <c r="U213" t="str" cm="1">
        <f t="array" ref="U213">_xlfn.IFS(Q213&lt;Thresholds!$D$3,"Low",Q213&lt;Thresholds!$E$3,"medium",Q213&gt;=Thresholds!$E$3,"High")</f>
        <v>Low</v>
      </c>
      <c r="V213" t="str" cm="1">
        <f t="array" ref="V213">_xlfn.IFS(R213&lt;Thresholds!$D$4,"Low",R213&lt;Thresholds!$E$4,"medium",R213&gt;=Thresholds!$E$4,"High")</f>
        <v>Low</v>
      </c>
      <c r="W213" t="str">
        <f t="shared" si="39"/>
        <v>Low</v>
      </c>
      <c r="X213" t="str">
        <f t="shared" si="40"/>
        <v>Low</v>
      </c>
      <c r="Y213" t="str">
        <f t="shared" si="33"/>
        <v>Low</v>
      </c>
      <c r="Z213">
        <f t="shared" si="34"/>
        <v>0</v>
      </c>
    </row>
    <row r="214" spans="1:26" x14ac:dyDescent="0.35">
      <c r="A214" t="s">
        <v>1319</v>
      </c>
      <c r="B214" t="s">
        <v>1321</v>
      </c>
      <c r="C214" t="s">
        <v>1322</v>
      </c>
      <c r="D214">
        <f>IF(Data!D214="Null",((WeightsAndValues!$P$17-WeightsAndValues!$H$17)/(WeightsAndValues!$K$17-WeightsAndValues!$H$17))*WeightsAndValues!$E$17,((Data!D214-WeightsAndValues!$H$17)/(WeightsAndValues!$K$17-WeightsAndValues!$H$17))*WeightsAndValues!$E$17)</f>
        <v>7.7559986481919557E-2</v>
      </c>
      <c r="E214">
        <f>IF(Data!E214="Null",((WeightsAndValues!$K$13-WeightsAndValues!$P$13)/(WeightsAndValues!$K$13-WeightsAndValues!$H$13))*WeightsAndValues!$E$13,((WeightsAndValues!$K$13-Data!E214))/(WeightsAndValues!$K$13-WeightsAndValues!$H$13)*WeightsAndValues!$E$13)</f>
        <v>8.0808080808080815E-2</v>
      </c>
      <c r="F214">
        <f>IF(Data!F214=TRUE,WeightsAndValues!$I$3,WeightsAndValues!$H$3*WeightsAndValues!$E$3)</f>
        <v>0.18181818181818182</v>
      </c>
      <c r="G214">
        <f>IF(Data!G214="Null",((WeightsAndValues!$P$16-WeightsAndValues!$H$16)/(WeightsAndValues!$K$16-WeightsAndValues!$H$16))*WeightsAndValues!$E$16,((Data!G214-WeightsAndValues!$H$16)/(WeightsAndValues!$K$16-WeightsAndValues!$H$16))*WeightsAndValues!$E$16)</f>
        <v>7.7916939325227141E-2</v>
      </c>
      <c r="H214" t="b">
        <f>Data!H214</f>
        <v>0</v>
      </c>
      <c r="I214">
        <f>IF(Data!I214=TRUE,WeightsAndValues!$I$4,WeightsAndValues!$H$4*WeightsAndValues!$E$4)</f>
        <v>0.18181818181818182</v>
      </c>
      <c r="J214" t="b">
        <f>Data!J214</f>
        <v>0</v>
      </c>
      <c r="K214">
        <f>IF(Data!K214="Null",((WeightsAndValues!$P$11-WeightsAndValues!$H$11)/(WeightsAndValues!$K$11-WeightsAndValues!$H$11))*WeightsAndValues!$E$11,((Data!K214-WeightsAndValues!$H$11)/(WeightsAndValues!$K$11-WeightsAndValues!$H$11))*WeightsAndValues!$E$11)</f>
        <v>0.12888888888888889</v>
      </c>
      <c r="L214">
        <f>IF(Data!L214="Null",((WeightsAndValues!$K$12-WeightsAndValues!$P$12)/(WeightsAndValues!$K$12-WeightsAndValues!$H$12))*WeightsAndValues!$E$12,((WeightsAndValues!$K$12-Data!L214))/(WeightsAndValues!$K$12-WeightsAndValues!$H$12)*WeightsAndValues!$E$12)</f>
        <v>0.12888377445339472</v>
      </c>
      <c r="M214">
        <f>IF(Data!M214="Null",((WeightsAndValues!$K$14-WeightsAndValues!$P$14)/(WeightsAndValues!$K$14-WeightsAndValues!$H$14))*WeightsAndValues!$E$14,((WeightsAndValues!$K$14-Data!M214))/(WeightsAndValues!$K$14-WeightsAndValues!$H$14)*WeightsAndValues!$E$14)</f>
        <v>9.5297805642633238E-2</v>
      </c>
      <c r="N214">
        <f>IF(Data!N214="Null",((WeightsAndValues!$P$15-WeightsAndValues!$H$15)/(WeightsAndValues!$K$15-WeightsAndValues!$H$15))*WeightsAndValues!$E$15,((Data!N214-WeightsAndValues!$H$15)/(WeightsAndValues!$K$15-WeightsAndValues!$H$15))*WeightsAndValues!$E$15)</f>
        <v>0.12259156205651051</v>
      </c>
      <c r="O214">
        <f>IF(Data!F214=TRUE,WeightsAndValues!$I$5,WeightsAndValues!$H$5*WeightsAndValues!$E$5)</f>
        <v>0.21739130434782614</v>
      </c>
      <c r="P214">
        <f>IF(Data!I214=TRUE,WeightsAndValues!$I$6,WeightsAndValues!$H$6*WeightsAndValues!$E$6)</f>
        <v>0.21739130434782614</v>
      </c>
      <c r="Q214">
        <f t="shared" si="35"/>
        <v>0.79426681910320007</v>
      </c>
      <c r="R214">
        <f t="shared" si="36"/>
        <v>0.7160991908854708</v>
      </c>
      <c r="S214">
        <f t="shared" si="37"/>
        <v>1.5103660099886709</v>
      </c>
      <c r="T214">
        <f t="shared" si="38"/>
        <v>0</v>
      </c>
      <c r="U214" t="str" cm="1">
        <f t="array" ref="U214">_xlfn.IFS(Q214&lt;Thresholds!$D$3,"Low",Q214&lt;Thresholds!$E$3,"medium",Q214&gt;=Thresholds!$E$3,"High")</f>
        <v>High</v>
      </c>
      <c r="V214" t="str" cm="1">
        <f t="array" ref="V214">_xlfn.IFS(R214&lt;Thresholds!$D$4,"Low",R214&lt;Thresholds!$E$4,"medium",R214&gt;=Thresholds!$E$4,"High")</f>
        <v>High</v>
      </c>
      <c r="W214" t="str">
        <f t="shared" si="39"/>
        <v>High</v>
      </c>
      <c r="X214" t="str">
        <f t="shared" si="40"/>
        <v>High</v>
      </c>
      <c r="Y214" t="str">
        <f t="shared" si="33"/>
        <v>High</v>
      </c>
      <c r="Z214">
        <f t="shared" si="34"/>
        <v>0</v>
      </c>
    </row>
    <row r="215" spans="1:26" x14ac:dyDescent="0.35">
      <c r="A215" t="s">
        <v>1325</v>
      </c>
      <c r="B215" t="s">
        <v>1328</v>
      </c>
      <c r="C215" t="s">
        <v>1329</v>
      </c>
      <c r="D215">
        <f>IF(Data!D215="Null",((WeightsAndValues!$P$17-WeightsAndValues!$H$17)/(WeightsAndValues!$K$17-WeightsAndValues!$H$17))*WeightsAndValues!$E$17,((Data!D215-WeightsAndValues!$H$17)/(WeightsAndValues!$K$17-WeightsAndValues!$H$17))*WeightsAndValues!$E$17)</f>
        <v>9.8090571138898297E-2</v>
      </c>
      <c r="E215">
        <f>IF(Data!E215="Null",((WeightsAndValues!$K$13-WeightsAndValues!$P$13)/(WeightsAndValues!$K$13-WeightsAndValues!$H$13))*WeightsAndValues!$E$13,((WeightsAndValues!$K$13-Data!E215))/(WeightsAndValues!$K$13-WeightsAndValues!$H$13)*WeightsAndValues!$E$13)</f>
        <v>0.16512955643390428</v>
      </c>
      <c r="F215">
        <f>IF(Data!F215=TRUE,WeightsAndValues!$I$3,WeightsAndValues!$H$3*WeightsAndValues!$E$3)</f>
        <v>0.18181818181818182</v>
      </c>
      <c r="G215">
        <f>IF(Data!G215="Null",((WeightsAndValues!$P$16-WeightsAndValues!$H$16)/(WeightsAndValues!$K$16-WeightsAndValues!$H$16))*WeightsAndValues!$E$16,((Data!G215-WeightsAndValues!$H$16)/(WeightsAndValues!$K$16-WeightsAndValues!$H$16))*WeightsAndValues!$E$16)</f>
        <v>0</v>
      </c>
      <c r="H215" t="b">
        <f>Data!H215</f>
        <v>0</v>
      </c>
      <c r="I215">
        <f>IF(Data!I215=TRUE,WeightsAndValues!$I$4,WeightsAndValues!$H$4*WeightsAndValues!$E$4)</f>
        <v>0.18181818181818182</v>
      </c>
      <c r="J215" t="b">
        <f>Data!J215</f>
        <v>0</v>
      </c>
      <c r="K215">
        <f>IF(Data!K215="Null",((WeightsAndValues!$P$11-WeightsAndValues!$H$11)/(WeightsAndValues!$K$11-WeightsAndValues!$H$11))*WeightsAndValues!$E$11,((Data!K215-WeightsAndValues!$H$11)/(WeightsAndValues!$K$11-WeightsAndValues!$H$11))*WeightsAndValues!$E$11)</f>
        <v>0.1165252525252525</v>
      </c>
      <c r="L215">
        <f>IF(Data!L215="Null",((WeightsAndValues!$K$12-WeightsAndValues!$P$12)/(WeightsAndValues!$K$12-WeightsAndValues!$H$12))*WeightsAndValues!$E$12,((WeightsAndValues!$K$12-Data!L215))/(WeightsAndValues!$K$12-WeightsAndValues!$H$12)*WeightsAndValues!$E$12)</f>
        <v>0.16110471806674337</v>
      </c>
      <c r="M215">
        <f>IF(Data!M215="Null",((WeightsAndValues!$K$14-WeightsAndValues!$P$14)/(WeightsAndValues!$K$14-WeightsAndValues!$H$14))*WeightsAndValues!$E$14,((WeightsAndValues!$K$14-Data!M215))/(WeightsAndValues!$K$14-WeightsAndValues!$H$14)*WeightsAndValues!$E$14)</f>
        <v>0.1437826541274817</v>
      </c>
      <c r="N215">
        <f>IF(Data!N215="Null",((WeightsAndValues!$P$15-WeightsAndValues!$H$15)/(WeightsAndValues!$K$15-WeightsAndValues!$H$15))*WeightsAndValues!$E$15,((Data!N215-WeightsAndValues!$H$15)/(WeightsAndValues!$K$15-WeightsAndValues!$H$15))*WeightsAndValues!$E$15)</f>
        <v>0.1572871881925231</v>
      </c>
      <c r="O215">
        <f>IF(Data!F215=TRUE,WeightsAndValues!$I$5,WeightsAndValues!$H$5*WeightsAndValues!$E$5)</f>
        <v>0.21739130434782614</v>
      </c>
      <c r="P215">
        <f>IF(Data!I215=TRUE,WeightsAndValues!$I$6,WeightsAndValues!$H$6*WeightsAndValues!$E$6)</f>
        <v>0.21739130434782614</v>
      </c>
      <c r="Q215">
        <f t="shared" si="35"/>
        <v>0.88313955949473943</v>
      </c>
      <c r="R215">
        <f t="shared" si="36"/>
        <v>0.75719935332207966</v>
      </c>
      <c r="S215">
        <f t="shared" si="37"/>
        <v>1.6403389128168191</v>
      </c>
      <c r="T215">
        <f t="shared" si="38"/>
        <v>0</v>
      </c>
      <c r="U215" t="str" cm="1">
        <f t="array" ref="U215">_xlfn.IFS(Q215&lt;Thresholds!$D$3,"Low",Q215&lt;Thresholds!$E$3,"medium",Q215&gt;=Thresholds!$E$3,"High")</f>
        <v>High</v>
      </c>
      <c r="V215" t="str" cm="1">
        <f t="array" ref="V215">_xlfn.IFS(R215&lt;Thresholds!$D$4,"Low",R215&lt;Thresholds!$E$4,"medium",R215&gt;=Thresholds!$E$4,"High")</f>
        <v>High</v>
      </c>
      <c r="W215" t="str">
        <f t="shared" si="39"/>
        <v>High</v>
      </c>
      <c r="X215" t="str">
        <f t="shared" si="40"/>
        <v>High</v>
      </c>
      <c r="Y215" t="str">
        <f t="shared" si="33"/>
        <v>High</v>
      </c>
      <c r="Z215">
        <f t="shared" si="34"/>
        <v>0</v>
      </c>
    </row>
    <row r="216" spans="1:26" x14ac:dyDescent="0.35">
      <c r="A216" t="s">
        <v>1332</v>
      </c>
      <c r="B216" t="s">
        <v>1334</v>
      </c>
      <c r="C216" t="s">
        <v>1335</v>
      </c>
      <c r="D216">
        <f>IF(Data!D216="Null",((WeightsAndValues!$P$17-WeightsAndValues!$H$17)/(WeightsAndValues!$K$17-WeightsAndValues!$H$17))*WeightsAndValues!$E$17,((Data!D216-WeightsAndValues!$H$17)/(WeightsAndValues!$K$17-WeightsAndValues!$H$17))*WeightsAndValues!$E$17)</f>
        <v>0.12744170327813448</v>
      </c>
      <c r="E216">
        <f>IF(Data!E216="Null",((WeightsAndValues!$K$13-WeightsAndValues!$P$13)/(WeightsAndValues!$K$13-WeightsAndValues!$H$13))*WeightsAndValues!$E$13,((WeightsAndValues!$K$13-Data!E216))/(WeightsAndValues!$K$13-WeightsAndValues!$H$13)*WeightsAndValues!$E$13)</f>
        <v>3.689064558629776E-2</v>
      </c>
      <c r="F216">
        <f>IF(Data!F216=TRUE,WeightsAndValues!$I$3,WeightsAndValues!$H$3*WeightsAndValues!$E$3)</f>
        <v>0.18181818181818182</v>
      </c>
      <c r="G216">
        <f>IF(Data!G216="Null",((WeightsAndValues!$P$16-WeightsAndValues!$H$16)/(WeightsAndValues!$K$16-WeightsAndValues!$H$16))*WeightsAndValues!$E$16,((Data!G216-WeightsAndValues!$H$16)/(WeightsAndValues!$K$16-WeightsAndValues!$H$16))*WeightsAndValues!$E$16)</f>
        <v>6.0574586700349528E-2</v>
      </c>
      <c r="H216" t="b">
        <f>Data!H216</f>
        <v>0</v>
      </c>
      <c r="I216">
        <f>IF(Data!I216=TRUE,WeightsAndValues!$I$4,WeightsAndValues!$H$4*WeightsAndValues!$E$4)</f>
        <v>0.18181818181818182</v>
      </c>
      <c r="J216" t="b">
        <f>Data!J216</f>
        <v>0</v>
      </c>
      <c r="K216">
        <f>IF(Data!K216="Null",((WeightsAndValues!$P$11-WeightsAndValues!$H$11)/(WeightsAndValues!$K$11-WeightsAndValues!$H$11))*WeightsAndValues!$E$11,((Data!K216-WeightsAndValues!$H$11)/(WeightsAndValues!$K$11-WeightsAndValues!$H$11))*WeightsAndValues!$E$11)</f>
        <v>0.1165252525252525</v>
      </c>
      <c r="L216">
        <f>IF(Data!L216="Null",((WeightsAndValues!$K$12-WeightsAndValues!$P$12)/(WeightsAndValues!$K$12-WeightsAndValues!$H$12))*WeightsAndValues!$E$12,((WeightsAndValues!$K$12-Data!L216))/(WeightsAndValues!$K$12-WeightsAndValues!$H$12)*WeightsAndValues!$E$12)</f>
        <v>0.11507479861910241</v>
      </c>
      <c r="M216">
        <f>IF(Data!M216="Null",((WeightsAndValues!$K$14-WeightsAndValues!$P$14)/(WeightsAndValues!$K$14-WeightsAndValues!$H$14))*WeightsAndValues!$E$14,((WeightsAndValues!$K$14-Data!M216))/(WeightsAndValues!$K$14-WeightsAndValues!$H$14)*WeightsAndValues!$E$14)</f>
        <v>9.3625914315569492E-2</v>
      </c>
      <c r="N216">
        <f>IF(Data!N216="Null",((WeightsAndValues!$P$15-WeightsAndValues!$H$15)/(WeightsAndValues!$K$15-WeightsAndValues!$H$15))*WeightsAndValues!$E$15,((Data!N216-WeightsAndValues!$H$15)/(WeightsAndValues!$K$15-WeightsAndValues!$H$15))*WeightsAndValues!$E$15)</f>
        <v>0</v>
      </c>
      <c r="O216">
        <f>IF(Data!F216=TRUE,WeightsAndValues!$I$5,WeightsAndValues!$H$5*WeightsAndValues!$E$5)</f>
        <v>0.21739130434782614</v>
      </c>
      <c r="P216">
        <f>IF(Data!I216=TRUE,WeightsAndValues!$I$6,WeightsAndValues!$H$6*WeightsAndValues!$E$6)</f>
        <v>0.21739130434782614</v>
      </c>
      <c r="Q216">
        <f t="shared" si="35"/>
        <v>0.81630403237442262</v>
      </c>
      <c r="R216">
        <f t="shared" si="36"/>
        <v>0.5322478409822996</v>
      </c>
      <c r="S216">
        <f t="shared" si="37"/>
        <v>1.3485518733567221</v>
      </c>
      <c r="T216">
        <f t="shared" si="38"/>
        <v>0</v>
      </c>
      <c r="U216" t="str" cm="1">
        <f t="array" ref="U216">_xlfn.IFS(Q216&lt;Thresholds!$D$3,"Low",Q216&lt;Thresholds!$E$3,"medium",Q216&gt;=Thresholds!$E$3,"High")</f>
        <v>High</v>
      </c>
      <c r="V216" t="str" cm="1">
        <f t="array" ref="V216">_xlfn.IFS(R216&lt;Thresholds!$D$4,"Low",R216&lt;Thresholds!$E$4,"medium",R216&gt;=Thresholds!$E$4,"High")</f>
        <v>medium</v>
      </c>
      <c r="W216" t="str">
        <f t="shared" si="39"/>
        <v>High</v>
      </c>
      <c r="X216" t="str">
        <f t="shared" si="40"/>
        <v>High</v>
      </c>
      <c r="Y216" t="str">
        <f t="shared" si="33"/>
        <v>High</v>
      </c>
      <c r="Z216">
        <f t="shared" si="34"/>
        <v>0</v>
      </c>
    </row>
    <row r="217" spans="1:26" x14ac:dyDescent="0.35">
      <c r="A217" t="s">
        <v>1338</v>
      </c>
      <c r="B217" t="s">
        <v>1341</v>
      </c>
      <c r="C217" t="s">
        <v>1342</v>
      </c>
      <c r="D217">
        <f>IF(Data!D217="Null",((WeightsAndValues!$P$17-WeightsAndValues!$H$17)/(WeightsAndValues!$K$17-WeightsAndValues!$H$17))*WeightsAndValues!$E$17,((Data!D217-WeightsAndValues!$H$17)/(WeightsAndValues!$K$17-WeightsAndValues!$H$17))*WeightsAndValues!$E$17)</f>
        <v>9.8090571138898297E-2</v>
      </c>
      <c r="E217">
        <f>IF(Data!E217="Null",((WeightsAndValues!$K$13-WeightsAndValues!$P$13)/(WeightsAndValues!$K$13-WeightsAndValues!$H$13))*WeightsAndValues!$E$13,((WeightsAndValues!$K$13-Data!E217))/(WeightsAndValues!$K$13-WeightsAndValues!$H$13)*WeightsAndValues!$E$13)</f>
        <v>0.1264822134387352</v>
      </c>
      <c r="F217">
        <f>IF(Data!F217=TRUE,WeightsAndValues!$I$3,WeightsAndValues!$H$3*WeightsAndValues!$E$3)</f>
        <v>0.18181818181818182</v>
      </c>
      <c r="G217">
        <f>IF(Data!G217="Null",((WeightsAndValues!$P$16-WeightsAndValues!$H$16)/(WeightsAndValues!$K$16-WeightsAndValues!$H$16))*WeightsAndValues!$E$16,((Data!G217-WeightsAndValues!$H$16)/(WeightsAndValues!$K$16-WeightsAndValues!$H$16))*WeightsAndValues!$E$16)</f>
        <v>6.0574586700349528E-2</v>
      </c>
      <c r="H217" t="b">
        <f>Data!H217</f>
        <v>0</v>
      </c>
      <c r="I217">
        <f>IF(Data!I217=TRUE,WeightsAndValues!$I$4,WeightsAndValues!$H$4*WeightsAndValues!$E$4)</f>
        <v>0.18181818181818182</v>
      </c>
      <c r="J217" t="b">
        <f>Data!J217</f>
        <v>0</v>
      </c>
      <c r="K217">
        <f>IF(Data!K217="Null",((WeightsAndValues!$P$11-WeightsAndValues!$H$11)/(WeightsAndValues!$K$11-WeightsAndValues!$H$11))*WeightsAndValues!$E$11,((Data!K217-WeightsAndValues!$H$11)/(WeightsAndValues!$K$11-WeightsAndValues!$H$11))*WeightsAndValues!$E$11)</f>
        <v>0.1165252525252525</v>
      </c>
      <c r="L217">
        <f>IF(Data!L217="Null",((WeightsAndValues!$K$12-WeightsAndValues!$P$12)/(WeightsAndValues!$K$12-WeightsAndValues!$H$12))*WeightsAndValues!$E$12,((WeightsAndValues!$K$12-Data!L217))/(WeightsAndValues!$K$12-WeightsAndValues!$H$12)*WeightsAndValues!$E$12)</f>
        <v>0.14269275028768699</v>
      </c>
      <c r="M217">
        <f>IF(Data!M217="Null",((WeightsAndValues!$K$14-WeightsAndValues!$P$14)/(WeightsAndValues!$K$14-WeightsAndValues!$H$14))*WeightsAndValues!$E$14,((WeightsAndValues!$K$14-Data!M217))/(WeightsAndValues!$K$14-WeightsAndValues!$H$14)*WeightsAndValues!$E$14)</f>
        <v>9.3625914315569492E-2</v>
      </c>
      <c r="N217">
        <f>IF(Data!N217="Null",((WeightsAndValues!$P$15-WeightsAndValues!$H$15)/(WeightsAndValues!$K$15-WeightsAndValues!$H$15))*WeightsAndValues!$E$15,((Data!N217-WeightsAndValues!$H$15)/(WeightsAndValues!$K$15-WeightsAndValues!$H$15))*WeightsAndValues!$E$15)</f>
        <v>0.12782615467771838</v>
      </c>
      <c r="O217">
        <f>IF(Data!F217=TRUE,WeightsAndValues!$I$5,WeightsAndValues!$H$5*WeightsAndValues!$E$5)</f>
        <v>0.21739130434782614</v>
      </c>
      <c r="P217">
        <f>IF(Data!I217=TRUE,WeightsAndValues!$I$6,WeightsAndValues!$H$6*WeightsAndValues!$E$6)</f>
        <v>0.21739130434782614</v>
      </c>
      <c r="Q217">
        <f t="shared" si="35"/>
        <v>0.81457085190377088</v>
      </c>
      <c r="R217">
        <f t="shared" si="36"/>
        <v>0.74966556351245539</v>
      </c>
      <c r="S217">
        <f t="shared" si="37"/>
        <v>1.5642364154162263</v>
      </c>
      <c r="T217">
        <f t="shared" si="38"/>
        <v>0</v>
      </c>
      <c r="U217" t="str" cm="1">
        <f t="array" ref="U217">_xlfn.IFS(Q217&lt;Thresholds!$D$3,"Low",Q217&lt;Thresholds!$E$3,"medium",Q217&gt;=Thresholds!$E$3,"High")</f>
        <v>High</v>
      </c>
      <c r="V217" t="str" cm="1">
        <f t="array" ref="V217">_xlfn.IFS(R217&lt;Thresholds!$D$4,"Low",R217&lt;Thresholds!$E$4,"medium",R217&gt;=Thresholds!$E$4,"High")</f>
        <v>High</v>
      </c>
      <c r="W217" t="str">
        <f t="shared" si="39"/>
        <v>High</v>
      </c>
      <c r="X217" t="str">
        <f t="shared" si="40"/>
        <v>High</v>
      </c>
      <c r="Y217" t="str">
        <f t="shared" si="33"/>
        <v>High</v>
      </c>
      <c r="Z217">
        <f t="shared" si="34"/>
        <v>0</v>
      </c>
    </row>
    <row r="218" spans="1:26" x14ac:dyDescent="0.35">
      <c r="A218" t="s">
        <v>1345</v>
      </c>
      <c r="B218" t="s">
        <v>1347</v>
      </c>
      <c r="C218" t="s">
        <v>1348</v>
      </c>
      <c r="D218">
        <f>IF(Data!D218="Null",((WeightsAndValues!$P$17-WeightsAndValues!$H$17)/(WeightsAndValues!$K$17-WeightsAndValues!$H$17))*WeightsAndValues!$E$17,((Data!D218-WeightsAndValues!$H$17)/(WeightsAndValues!$K$17-WeightsAndValues!$H$17))*WeightsAndValues!$E$17)</f>
        <v>1.0037174721189594E-2</v>
      </c>
      <c r="E218">
        <f>IF(Data!E218="Null",((WeightsAndValues!$K$13-WeightsAndValues!$P$13)/(WeightsAndValues!$K$13-WeightsAndValues!$H$13))*WeightsAndValues!$E$13,((WeightsAndValues!$K$13-Data!E218))/(WeightsAndValues!$K$13-WeightsAndValues!$H$13)*WeightsAndValues!$E$13)</f>
        <v>1.7566974088713237E-3</v>
      </c>
      <c r="F218">
        <f>IF(Data!F218=TRUE,WeightsAndValues!$I$3,WeightsAndValues!$H$3*WeightsAndValues!$E$3)</f>
        <v>0</v>
      </c>
      <c r="G218">
        <f>IF(Data!G218="Null",((WeightsAndValues!$P$16-WeightsAndValues!$H$16)/(WeightsAndValues!$K$16-WeightsAndValues!$H$16))*WeightsAndValues!$E$16,((Data!G218-WeightsAndValues!$H$16)/(WeightsAndValues!$K$16-WeightsAndValues!$H$16))*WeightsAndValues!$E$16)</f>
        <v>1.8642236459649072E-2</v>
      </c>
      <c r="H218" t="b">
        <f>Data!H218</f>
        <v>0</v>
      </c>
      <c r="I218">
        <f>IF(Data!I218=TRUE,WeightsAndValues!$I$4,WeightsAndValues!$H$4*WeightsAndValues!$E$4)</f>
        <v>0</v>
      </c>
      <c r="J218" t="b">
        <f>Data!J218</f>
        <v>0</v>
      </c>
      <c r="K218">
        <f>IF(Data!K218="Null",((WeightsAndValues!$P$11-WeightsAndValues!$H$11)/(WeightsAndValues!$K$11-WeightsAndValues!$H$11))*WeightsAndValues!$E$11,((Data!K218-WeightsAndValues!$H$11)/(WeightsAndValues!$K$11-WeightsAndValues!$H$11))*WeightsAndValues!$E$11)</f>
        <v>2.8282828282828274E-2</v>
      </c>
      <c r="L218">
        <f>IF(Data!L218="Null",((WeightsAndValues!$K$12-WeightsAndValues!$P$12)/(WeightsAndValues!$K$12-WeightsAndValues!$H$12))*WeightsAndValues!$E$12,((WeightsAndValues!$K$12-Data!L218))/(WeightsAndValues!$K$12-WeightsAndValues!$H$12)*WeightsAndValues!$E$12)</f>
        <v>1.8411967779056401E-2</v>
      </c>
      <c r="M218">
        <f>IF(Data!M218="Null",((WeightsAndValues!$K$14-WeightsAndValues!$P$14)/(WeightsAndValues!$K$14-WeightsAndValues!$H$14))*WeightsAndValues!$E$14,((WeightsAndValues!$K$14-Data!M218))/(WeightsAndValues!$K$14-WeightsAndValues!$H$14)*WeightsAndValues!$E$14)</f>
        <v>3.3437826541274844E-3</v>
      </c>
      <c r="N218">
        <f>IF(Data!N218="Null",((WeightsAndValues!$P$15-WeightsAndValues!$H$15)/(WeightsAndValues!$K$15-WeightsAndValues!$H$15))*WeightsAndValues!$E$15,((Data!N218-WeightsAndValues!$H$15)/(WeightsAndValues!$K$15-WeightsAndValues!$H$15))*WeightsAndValues!$E$15)</f>
        <v>0.10260928561991803</v>
      </c>
      <c r="O218">
        <f>IF(Data!F218=TRUE,WeightsAndValues!$I$5,WeightsAndValues!$H$5*WeightsAndValues!$E$5)</f>
        <v>0</v>
      </c>
      <c r="P218">
        <f>IF(Data!I218=TRUE,WeightsAndValues!$I$6,WeightsAndValues!$H$6*WeightsAndValues!$E$6)</f>
        <v>0</v>
      </c>
      <c r="Q218">
        <f t="shared" si="35"/>
        <v>6.007575343720175E-2</v>
      </c>
      <c r="R218">
        <f t="shared" si="36"/>
        <v>0.12300821948843843</v>
      </c>
      <c r="S218">
        <f t="shared" si="37"/>
        <v>0.18308397292564019</v>
      </c>
      <c r="T218">
        <f t="shared" si="38"/>
        <v>0</v>
      </c>
      <c r="U218" t="str" cm="1">
        <f t="array" ref="U218">_xlfn.IFS(Q218&lt;Thresholds!$D$3,"Low",Q218&lt;Thresholds!$E$3,"medium",Q218&gt;=Thresholds!$E$3,"High")</f>
        <v>Low</v>
      </c>
      <c r="V218" t="str" cm="1">
        <f t="array" ref="V218">_xlfn.IFS(R218&lt;Thresholds!$D$4,"Low",R218&lt;Thresholds!$E$4,"medium",R218&gt;=Thresholds!$E$4,"High")</f>
        <v>Low</v>
      </c>
      <c r="W218" t="str">
        <f t="shared" si="39"/>
        <v>Low</v>
      </c>
      <c r="X218" t="str">
        <f t="shared" si="40"/>
        <v>Low</v>
      </c>
      <c r="Y218" t="str">
        <f t="shared" si="33"/>
        <v>Low</v>
      </c>
      <c r="Z218">
        <f t="shared" si="34"/>
        <v>0</v>
      </c>
    </row>
    <row r="219" spans="1:26" x14ac:dyDescent="0.35">
      <c r="A219" t="s">
        <v>1351</v>
      </c>
      <c r="B219" t="s">
        <v>1353</v>
      </c>
      <c r="C219" t="s">
        <v>1354</v>
      </c>
      <c r="D219">
        <f>IF(Data!D219="Null",((WeightsAndValues!$P$17-WeightsAndValues!$H$17)/(WeightsAndValues!$K$17-WeightsAndValues!$H$17))*WeightsAndValues!$E$17,((Data!D219-WeightsAndValues!$H$17)/(WeightsAndValues!$K$17-WeightsAndValues!$H$17))*WeightsAndValues!$E$17)</f>
        <v>3.5890503548496107E-2</v>
      </c>
      <c r="E219">
        <f>IF(Data!E219="Null",((WeightsAndValues!$K$13-WeightsAndValues!$P$13)/(WeightsAndValues!$K$13-WeightsAndValues!$H$13))*WeightsAndValues!$E$13,((WeightsAndValues!$K$13-Data!E219))/(WeightsAndValues!$K$13-WeightsAndValues!$H$13)*WeightsAndValues!$E$13)</f>
        <v>7.0267896354852949E-3</v>
      </c>
      <c r="F219">
        <f>IF(Data!F219=TRUE,WeightsAndValues!$I$3,WeightsAndValues!$H$3*WeightsAndValues!$E$3)</f>
        <v>0</v>
      </c>
      <c r="G219">
        <f>IF(Data!G219="Null",((WeightsAndValues!$P$16-WeightsAndValues!$H$16)/(WeightsAndValues!$K$16-WeightsAndValues!$H$16))*WeightsAndValues!$E$16,((Data!G219-WeightsAndValues!$H$16)/(WeightsAndValues!$K$16-WeightsAndValues!$H$16))*WeightsAndValues!$E$16)</f>
        <v>1.5902969061496557E-2</v>
      </c>
      <c r="H219" t="b">
        <f>Data!H219</f>
        <v>0</v>
      </c>
      <c r="I219">
        <f>IF(Data!I219=TRUE,WeightsAndValues!$I$4,WeightsAndValues!$H$4*WeightsAndValues!$E$4)</f>
        <v>0.18181818181818182</v>
      </c>
      <c r="J219" t="b">
        <f>Data!J219</f>
        <v>0</v>
      </c>
      <c r="K219">
        <f>IF(Data!K219="Null",((WeightsAndValues!$P$11-WeightsAndValues!$H$11)/(WeightsAndValues!$K$11-WeightsAndValues!$H$11))*WeightsAndValues!$E$11,((Data!K219-WeightsAndValues!$H$11)/(WeightsAndValues!$K$11-WeightsAndValues!$H$11))*WeightsAndValues!$E$11)</f>
        <v>0.11046464646464646</v>
      </c>
      <c r="L219">
        <f>IF(Data!L219="Null",((WeightsAndValues!$K$12-WeightsAndValues!$P$12)/(WeightsAndValues!$K$12-WeightsAndValues!$H$12))*WeightsAndValues!$E$12,((WeightsAndValues!$K$12-Data!L219))/(WeightsAndValues!$K$12-WeightsAndValues!$H$12)*WeightsAndValues!$E$12)</f>
        <v>1.8411967779056401E-2</v>
      </c>
      <c r="M219">
        <f>IF(Data!M219="Null",((WeightsAndValues!$K$14-WeightsAndValues!$P$14)/(WeightsAndValues!$K$14-WeightsAndValues!$H$14))*WeightsAndValues!$E$14,((WeightsAndValues!$K$14-Data!M219))/(WeightsAndValues!$K$14-WeightsAndValues!$H$14)*WeightsAndValues!$E$14)</f>
        <v>9.3625914315569492E-2</v>
      </c>
      <c r="N219">
        <f>IF(Data!N219="Null",((WeightsAndValues!$P$15-WeightsAndValues!$H$15)/(WeightsAndValues!$K$15-WeightsAndValues!$H$15))*WeightsAndValues!$E$15,((Data!N219-WeightsAndValues!$H$15)/(WeightsAndValues!$K$15-WeightsAndValues!$H$15))*WeightsAndValues!$E$15)</f>
        <v>9.1427769562734421E-2</v>
      </c>
      <c r="O219">
        <f>IF(Data!F219=TRUE,WeightsAndValues!$I$5,WeightsAndValues!$H$5*WeightsAndValues!$E$5)</f>
        <v>0</v>
      </c>
      <c r="P219">
        <f>IF(Data!I219=TRUE,WeightsAndValues!$I$6,WeightsAndValues!$H$6*WeightsAndValues!$E$6)</f>
        <v>0.21739130434782614</v>
      </c>
      <c r="Q219">
        <f t="shared" si="35"/>
        <v>0.44021121392595025</v>
      </c>
      <c r="R219">
        <f t="shared" si="36"/>
        <v>0.3317488326075424</v>
      </c>
      <c r="S219">
        <f t="shared" si="37"/>
        <v>0.77196004653349259</v>
      </c>
      <c r="T219">
        <f t="shared" si="38"/>
        <v>0</v>
      </c>
      <c r="U219" t="str" cm="1">
        <f t="array" ref="U219">_xlfn.IFS(Q219&lt;Thresholds!$D$3,"Low",Q219&lt;Thresholds!$E$3,"medium",Q219&gt;=Thresholds!$E$3,"High")</f>
        <v>medium</v>
      </c>
      <c r="V219" t="str" cm="1">
        <f t="array" ref="V219">_xlfn.IFS(R219&lt;Thresholds!$D$4,"Low",R219&lt;Thresholds!$E$4,"medium",R219&gt;=Thresholds!$E$4,"High")</f>
        <v>Low</v>
      </c>
      <c r="W219" t="str">
        <f t="shared" si="39"/>
        <v>Medium</v>
      </c>
      <c r="X219" t="str">
        <f t="shared" si="40"/>
        <v>Medium</v>
      </c>
      <c r="Y219" t="str">
        <f t="shared" si="33"/>
        <v>Medium</v>
      </c>
      <c r="Z219">
        <f t="shared" si="34"/>
        <v>0</v>
      </c>
    </row>
    <row r="220" spans="1:26" x14ac:dyDescent="0.35">
      <c r="A220" t="s">
        <v>1357</v>
      </c>
      <c r="B220" t="s">
        <v>1360</v>
      </c>
      <c r="C220" t="s">
        <v>1361</v>
      </c>
      <c r="D220">
        <f>IF(Data!D220="Null",((WeightsAndValues!$P$17-WeightsAndValues!$H$17)/(WeightsAndValues!$K$17-WeightsAndValues!$H$17))*WeightsAndValues!$E$17,((Data!D220-WeightsAndValues!$H$17)/(WeightsAndValues!$K$17-WeightsAndValues!$H$17))*WeightsAndValues!$E$17)</f>
        <v>9.8090571138898297E-2</v>
      </c>
      <c r="E220">
        <f>IF(Data!E220="Null",((WeightsAndValues!$K$13-WeightsAndValues!$P$13)/(WeightsAndValues!$K$13-WeightsAndValues!$H$13))*WeightsAndValues!$E$13,((WeightsAndValues!$K$13-Data!E220))/(WeightsAndValues!$K$13-WeightsAndValues!$H$13)*WeightsAndValues!$E$13)</f>
        <v>0.17391304347826089</v>
      </c>
      <c r="F220">
        <f>IF(Data!F220=TRUE,WeightsAndValues!$I$3,WeightsAndValues!$H$3*WeightsAndValues!$E$3)</f>
        <v>0.18181818181818182</v>
      </c>
      <c r="G220">
        <f>IF(Data!G220="Null",((WeightsAndValues!$P$16-WeightsAndValues!$H$16)/(WeightsAndValues!$K$16-WeightsAndValues!$H$16))*WeightsAndValues!$E$16,((Data!G220-WeightsAndValues!$H$16)/(WeightsAndValues!$K$16-WeightsAndValues!$H$16))*WeightsAndValues!$E$16)</f>
        <v>0.20011870158725331</v>
      </c>
      <c r="H220" t="b">
        <f>Data!H220</f>
        <v>1</v>
      </c>
      <c r="I220">
        <f>IF(Data!I220=TRUE,WeightsAndValues!$I$4,WeightsAndValues!$H$4*WeightsAndValues!$E$4)</f>
        <v>0.18181818181818182</v>
      </c>
      <c r="J220" t="b">
        <f>Data!J220</f>
        <v>1</v>
      </c>
      <c r="K220">
        <f>IF(Data!K220="Null",((WeightsAndValues!$P$11-WeightsAndValues!$H$11)/(WeightsAndValues!$K$11-WeightsAndValues!$H$11))*WeightsAndValues!$E$11,((Data!K220-WeightsAndValues!$H$11)/(WeightsAndValues!$K$11-WeightsAndValues!$H$11))*WeightsAndValues!$E$11)</f>
        <v>0.1165252525252525</v>
      </c>
      <c r="L220">
        <f>IF(Data!L220="Null",((WeightsAndValues!$K$12-WeightsAndValues!$P$12)/(WeightsAndValues!$K$12-WeightsAndValues!$H$12))*WeightsAndValues!$E$12,((WeightsAndValues!$K$12-Data!L220))/(WeightsAndValues!$K$12-WeightsAndValues!$H$12)*WeightsAndValues!$E$12)</f>
        <v>0.17721518987341772</v>
      </c>
      <c r="M220">
        <f>IF(Data!M220="Null",((WeightsAndValues!$K$14-WeightsAndValues!$P$14)/(WeightsAndValues!$K$14-WeightsAndValues!$H$14))*WeightsAndValues!$E$14,((WeightsAndValues!$K$14-Data!M220))/(WeightsAndValues!$K$14-WeightsAndValues!$H$14)*WeightsAndValues!$E$14)</f>
        <v>9.3625914315569492E-2</v>
      </c>
      <c r="N220">
        <f>IF(Data!N220="Null",((WeightsAndValues!$P$15-WeightsAndValues!$H$15)/(WeightsAndValues!$K$15-WeightsAndValues!$H$15))*WeightsAndValues!$E$15,((Data!N220-WeightsAndValues!$H$15)/(WeightsAndValues!$K$15-WeightsAndValues!$H$15))*WeightsAndValues!$E$15)</f>
        <v>0.1678761041274037</v>
      </c>
      <c r="O220">
        <f>IF(Data!F220=TRUE,WeightsAndValues!$I$5,WeightsAndValues!$H$5*WeightsAndValues!$E$5)</f>
        <v>0.21739130434782614</v>
      </c>
      <c r="P220">
        <f>IF(Data!I220=TRUE,WeightsAndValues!$I$6,WeightsAndValues!$H$6*WeightsAndValues!$E$6)</f>
        <v>0.21739130434782614</v>
      </c>
      <c r="Q220">
        <f t="shared" si="35"/>
        <v>0.84909329148950174</v>
      </c>
      <c r="R220">
        <f t="shared" si="36"/>
        <v>0.97669045788857023</v>
      </c>
      <c r="S220">
        <f t="shared" si="37"/>
        <v>1.825783749378072</v>
      </c>
      <c r="T220">
        <f t="shared" si="38"/>
        <v>1</v>
      </c>
      <c r="U220" t="str" cm="1">
        <f t="array" ref="U220">_xlfn.IFS(Q220&lt;Thresholds!$D$3,"Low",Q220&lt;Thresholds!$E$3,"medium",Q220&gt;=Thresholds!$E$3,"High")</f>
        <v>High</v>
      </c>
      <c r="V220" t="str" cm="1">
        <f t="array" ref="V220">_xlfn.IFS(R220&lt;Thresholds!$D$4,"Low",R220&lt;Thresholds!$E$4,"medium",R220&gt;=Thresholds!$E$4,"High")</f>
        <v>High</v>
      </c>
      <c r="W220" t="str">
        <f t="shared" si="39"/>
        <v>Very High</v>
      </c>
      <c r="X220" t="str">
        <f t="shared" si="40"/>
        <v>Very High</v>
      </c>
      <c r="Y220" t="str">
        <f t="shared" si="33"/>
        <v>Very High</v>
      </c>
      <c r="Z220">
        <f t="shared" si="34"/>
        <v>0</v>
      </c>
    </row>
    <row r="221" spans="1:26" x14ac:dyDescent="0.35">
      <c r="A221" t="s">
        <v>1364</v>
      </c>
      <c r="B221" t="s">
        <v>1367</v>
      </c>
      <c r="C221" t="s">
        <v>1368</v>
      </c>
      <c r="D221">
        <f>IF(Data!D221="Null",((WeightsAndValues!$P$17-WeightsAndValues!$H$17)/(WeightsAndValues!$K$17-WeightsAndValues!$H$17))*WeightsAndValues!$E$17,((Data!D221-WeightsAndValues!$H$17)/(WeightsAndValues!$K$17-WeightsAndValues!$H$17))*WeightsAndValues!$E$17)</f>
        <v>3.4369719499831024E-2</v>
      </c>
      <c r="E221">
        <f>IF(Data!E221="Null",((WeightsAndValues!$K$13-WeightsAndValues!$P$13)/(WeightsAndValues!$K$13-WeightsAndValues!$H$13))*WeightsAndValues!$E$13,((WeightsAndValues!$K$13-Data!E221))/(WeightsAndValues!$K$13-WeightsAndValues!$H$13)*WeightsAndValues!$E$13)</f>
        <v>1.0540184453227942E-2</v>
      </c>
      <c r="F221">
        <f>IF(Data!F221=TRUE,WeightsAndValues!$I$3,WeightsAndValues!$H$3*WeightsAndValues!$E$3)</f>
        <v>0.18181818181818182</v>
      </c>
      <c r="G221">
        <f>IF(Data!G221="Null",((WeightsAndValues!$P$16-WeightsAndValues!$H$16)/(WeightsAndValues!$K$16-WeightsAndValues!$H$16))*WeightsAndValues!$E$16,((Data!G221-WeightsAndValues!$H$16)/(WeightsAndValues!$K$16-WeightsAndValues!$H$16))*WeightsAndValues!$E$16)</f>
        <v>0</v>
      </c>
      <c r="H221" t="b">
        <f>Data!H221</f>
        <v>0</v>
      </c>
      <c r="I221">
        <f>IF(Data!I221=TRUE,WeightsAndValues!$I$4,WeightsAndValues!$H$4*WeightsAndValues!$E$4)</f>
        <v>0.18181818181818182</v>
      </c>
      <c r="J221" t="b">
        <f>Data!J221</f>
        <v>0</v>
      </c>
      <c r="K221">
        <f>IF(Data!K221="Null",((WeightsAndValues!$P$11-WeightsAndValues!$H$11)/(WeightsAndValues!$K$11-WeightsAndValues!$H$11))*WeightsAndValues!$E$11,((Data!K221-WeightsAndValues!$H$11)/(WeightsAndValues!$K$11-WeightsAndValues!$H$11))*WeightsAndValues!$E$11)</f>
        <v>7.8383838383838361E-2</v>
      </c>
      <c r="L221">
        <f>IF(Data!L221="Null",((WeightsAndValues!$K$12-WeightsAndValues!$P$12)/(WeightsAndValues!$K$12-WeightsAndValues!$H$12))*WeightsAndValues!$E$12,((WeightsAndValues!$K$12-Data!L221))/(WeightsAndValues!$K$12-WeightsAndValues!$H$12)*WeightsAndValues!$E$12)</f>
        <v>5.2934407364787099E-2</v>
      </c>
      <c r="M221">
        <f>IF(Data!M221="Null",((WeightsAndValues!$K$14-WeightsAndValues!$P$14)/(WeightsAndValues!$K$14-WeightsAndValues!$H$14))*WeightsAndValues!$E$14,((WeightsAndValues!$K$14-Data!M221))/(WeightsAndValues!$K$14-WeightsAndValues!$H$14)*WeightsAndValues!$E$14)</f>
        <v>9.3625914315569492E-2</v>
      </c>
      <c r="N221">
        <f>IF(Data!N221="Null",((WeightsAndValues!$P$15-WeightsAndValues!$H$15)/(WeightsAndValues!$K$15-WeightsAndValues!$H$15))*WeightsAndValues!$E$15,((Data!N221-WeightsAndValues!$H$15)/(WeightsAndValues!$K$15-WeightsAndValues!$H$15))*WeightsAndValues!$E$15)</f>
        <v>0.10357434976282337</v>
      </c>
      <c r="O221">
        <f>IF(Data!F221=TRUE,WeightsAndValues!$I$5,WeightsAndValues!$H$5*WeightsAndValues!$E$5)</f>
        <v>0.21739130434782614</v>
      </c>
      <c r="P221">
        <f>IF(Data!I221=TRUE,WeightsAndValues!$I$6,WeightsAndValues!$H$6*WeightsAndValues!$E$6)</f>
        <v>0.21739130434782614</v>
      </c>
      <c r="Q221">
        <f t="shared" si="35"/>
        <v>0.6229502432003895</v>
      </c>
      <c r="R221">
        <f t="shared" si="36"/>
        <v>0.54889714291170355</v>
      </c>
      <c r="S221">
        <f t="shared" si="37"/>
        <v>1.171847386112093</v>
      </c>
      <c r="T221">
        <f t="shared" si="38"/>
        <v>0</v>
      </c>
      <c r="U221" t="str" cm="1">
        <f t="array" ref="U221">_xlfn.IFS(Q221&lt;Thresholds!$D$3,"Low",Q221&lt;Thresholds!$E$3,"medium",Q221&gt;=Thresholds!$E$3,"High")</f>
        <v>High</v>
      </c>
      <c r="V221" t="str" cm="1">
        <f t="array" ref="V221">_xlfn.IFS(R221&lt;Thresholds!$D$4,"Low",R221&lt;Thresholds!$E$4,"medium",R221&gt;=Thresholds!$E$4,"High")</f>
        <v>medium</v>
      </c>
      <c r="W221" t="str">
        <f t="shared" si="39"/>
        <v>High</v>
      </c>
      <c r="X221" t="str">
        <f t="shared" si="40"/>
        <v>High</v>
      </c>
      <c r="Y221" t="str">
        <f t="shared" ref="Y221:Y252" si="41">X221</f>
        <v>High</v>
      </c>
      <c r="Z221">
        <f t="shared" ref="Z221:Z252" si="42">IF(X221&lt;&gt;Y221,1,0)</f>
        <v>0</v>
      </c>
    </row>
    <row r="222" spans="1:26" x14ac:dyDescent="0.35">
      <c r="A222" t="s">
        <v>1371</v>
      </c>
      <c r="B222" t="s">
        <v>1373</v>
      </c>
      <c r="C222" t="s">
        <v>1374</v>
      </c>
      <c r="D222">
        <f>IF(Data!D222="Null",((WeightsAndValues!$P$17-WeightsAndValues!$H$17)/(WeightsAndValues!$K$17-WeightsAndValues!$H$17))*WeightsAndValues!$E$17,((Data!D222-WeightsAndValues!$H$17)/(WeightsAndValues!$K$17-WeightsAndValues!$H$17))*WeightsAndValues!$E$17)</f>
        <v>9.2463670158837455E-2</v>
      </c>
      <c r="E222">
        <f>IF(Data!E222="Null",((WeightsAndValues!$K$13-WeightsAndValues!$P$13)/(WeightsAndValues!$K$13-WeightsAndValues!$H$13))*WeightsAndValues!$E$13,((WeightsAndValues!$K$13-Data!E222))/(WeightsAndValues!$K$13-WeightsAndValues!$H$13)*WeightsAndValues!$E$13)</f>
        <v>0.16688625384277558</v>
      </c>
      <c r="F222">
        <f>IF(Data!F222=TRUE,WeightsAndValues!$I$3,WeightsAndValues!$H$3*WeightsAndValues!$E$3)</f>
        <v>0.18181818181818182</v>
      </c>
      <c r="G222">
        <f>IF(Data!G222="Null",((WeightsAndValues!$P$16-WeightsAndValues!$H$16)/(WeightsAndValues!$K$16-WeightsAndValues!$H$16))*WeightsAndValues!$E$16,((Data!G222-WeightsAndValues!$H$16)/(WeightsAndValues!$K$16-WeightsAndValues!$H$16))*WeightsAndValues!$E$16)</f>
        <v>2.2091684294359652E-2</v>
      </c>
      <c r="H222" t="b">
        <f>Data!H222</f>
        <v>0</v>
      </c>
      <c r="I222">
        <f>IF(Data!I222=TRUE,WeightsAndValues!$I$4,WeightsAndValues!$H$4*WeightsAndValues!$E$4)</f>
        <v>0.18181818181818182</v>
      </c>
      <c r="J222" t="b">
        <f>Data!J222</f>
        <v>0</v>
      </c>
      <c r="K222">
        <f>IF(Data!K222="Null",((WeightsAndValues!$P$11-WeightsAndValues!$H$11)/(WeightsAndValues!$K$11-WeightsAndValues!$H$11))*WeightsAndValues!$E$11,((Data!K222-WeightsAndValues!$H$11)/(WeightsAndValues!$K$11-WeightsAndValues!$H$11))*WeightsAndValues!$E$11)</f>
        <v>0.1165252525252525</v>
      </c>
      <c r="L222">
        <f>IF(Data!L222="Null",((WeightsAndValues!$K$12-WeightsAndValues!$P$12)/(WeightsAndValues!$K$12-WeightsAndValues!$H$12))*WeightsAndValues!$E$12,((WeightsAndValues!$K$12-Data!L222))/(WeightsAndValues!$K$12-WeightsAndValues!$H$12)*WeightsAndValues!$E$12)</f>
        <v>0.16110471806674337</v>
      </c>
      <c r="M222">
        <f>IF(Data!M222="Null",((WeightsAndValues!$K$14-WeightsAndValues!$P$14)/(WeightsAndValues!$K$14-WeightsAndValues!$H$14))*WeightsAndValues!$E$14,((WeightsAndValues!$K$14-Data!M222))/(WeightsAndValues!$K$14-WeightsAndValues!$H$14)*WeightsAndValues!$E$14)</f>
        <v>0.1187042842215256</v>
      </c>
      <c r="N222">
        <f>IF(Data!N222="Null",((WeightsAndValues!$P$15-WeightsAndValues!$H$15)/(WeightsAndValues!$K$15-WeightsAndValues!$H$15))*WeightsAndValues!$E$15,((Data!N222-WeightsAndValues!$H$15)/(WeightsAndValues!$K$15-WeightsAndValues!$H$15))*WeightsAndValues!$E$15)</f>
        <v>0.12174405101906441</v>
      </c>
      <c r="O222">
        <f>IF(Data!F222=TRUE,WeightsAndValues!$I$5,WeightsAndValues!$H$5*WeightsAndValues!$E$5)</f>
        <v>0.21739130434782614</v>
      </c>
      <c r="P222">
        <f>IF(Data!I222=TRUE,WeightsAndValues!$I$6,WeightsAndValues!$H$6*WeightsAndValues!$E$6)</f>
        <v>0.21739130434782614</v>
      </c>
      <c r="Q222">
        <f t="shared" si="35"/>
        <v>0.85243428860872261</v>
      </c>
      <c r="R222">
        <f t="shared" si="36"/>
        <v>0.74550459785185197</v>
      </c>
      <c r="S222">
        <f t="shared" si="37"/>
        <v>1.5979388864605746</v>
      </c>
      <c r="T222">
        <f t="shared" si="38"/>
        <v>0</v>
      </c>
      <c r="U222" t="str" cm="1">
        <f t="array" ref="U222">_xlfn.IFS(Q222&lt;Thresholds!$D$3,"Low",Q222&lt;Thresholds!$E$3,"medium",Q222&gt;=Thresholds!$E$3,"High")</f>
        <v>High</v>
      </c>
      <c r="V222" t="str" cm="1">
        <f t="array" ref="V222">_xlfn.IFS(R222&lt;Thresholds!$D$4,"Low",R222&lt;Thresholds!$E$4,"medium",R222&gt;=Thresholds!$E$4,"High")</f>
        <v>High</v>
      </c>
      <c r="W222" t="str">
        <f t="shared" si="39"/>
        <v>High</v>
      </c>
      <c r="X222" t="str">
        <f t="shared" si="40"/>
        <v>High</v>
      </c>
      <c r="Y222" t="str">
        <f t="shared" si="41"/>
        <v>High</v>
      </c>
      <c r="Z222">
        <f t="shared" si="42"/>
        <v>0</v>
      </c>
    </row>
    <row r="223" spans="1:26" x14ac:dyDescent="0.35">
      <c r="A223" t="s">
        <v>1377</v>
      </c>
      <c r="B223" t="s">
        <v>1380</v>
      </c>
      <c r="C223" t="s">
        <v>1381</v>
      </c>
      <c r="D223">
        <f>IF(Data!D223="Null",((WeightsAndValues!$P$17-WeightsAndValues!$H$17)/(WeightsAndValues!$K$17-WeightsAndValues!$H$17))*WeightsAndValues!$E$17,((Data!D223-WeightsAndValues!$H$17)/(WeightsAndValues!$K$17-WeightsAndValues!$H$17))*WeightsAndValues!$E$17)</f>
        <v>0.10341331530922608</v>
      </c>
      <c r="E223">
        <f>IF(Data!E223="Null",((WeightsAndValues!$K$13-WeightsAndValues!$P$13)/(WeightsAndValues!$K$13-WeightsAndValues!$H$13))*WeightsAndValues!$E$13,((WeightsAndValues!$K$13-Data!E223))/(WeightsAndValues!$K$13-WeightsAndValues!$H$13)*WeightsAndValues!$E$13)</f>
        <v>0.11242863416776462</v>
      </c>
      <c r="F223">
        <f>IF(Data!F223=TRUE,WeightsAndValues!$I$3,WeightsAndValues!$H$3*WeightsAndValues!$E$3)</f>
        <v>0.18181818181818182</v>
      </c>
      <c r="G223">
        <f>IF(Data!G223="Null",((WeightsAndValues!$P$16-WeightsAndValues!$H$16)/(WeightsAndValues!$K$16-WeightsAndValues!$H$16))*WeightsAndValues!$E$16,((Data!G223-WeightsAndValues!$H$16)/(WeightsAndValues!$K$16-WeightsAndValues!$H$16))*WeightsAndValues!$E$16)</f>
        <v>5.7499251774182927E-2</v>
      </c>
      <c r="H223" t="b">
        <f>Data!H223</f>
        <v>1</v>
      </c>
      <c r="I223">
        <f>IF(Data!I223=TRUE,WeightsAndValues!$I$4,WeightsAndValues!$H$4*WeightsAndValues!$E$4)</f>
        <v>0.18181818181818182</v>
      </c>
      <c r="J223" t="b">
        <f>Data!J223</f>
        <v>1</v>
      </c>
      <c r="K223">
        <f>IF(Data!K223="Null",((WeightsAndValues!$P$11-WeightsAndValues!$H$11)/(WeightsAndValues!$K$11-WeightsAndValues!$H$11))*WeightsAndValues!$E$11,((Data!K223-WeightsAndValues!$H$11)/(WeightsAndValues!$K$11-WeightsAndValues!$H$11))*WeightsAndValues!$E$11)</f>
        <v>0.10658585858585855</v>
      </c>
      <c r="L223">
        <f>IF(Data!L223="Null",((WeightsAndValues!$K$12-WeightsAndValues!$P$12)/(WeightsAndValues!$K$12-WeightsAndValues!$H$12))*WeightsAndValues!$E$12,((WeightsAndValues!$K$12-Data!L223))/(WeightsAndValues!$K$12-WeightsAndValues!$H$12)*WeightsAndValues!$E$12)</f>
        <v>0.11507479861910241</v>
      </c>
      <c r="M223">
        <f>IF(Data!M223="Null",((WeightsAndValues!$K$14-WeightsAndValues!$P$14)/(WeightsAndValues!$K$14-WeightsAndValues!$H$14))*WeightsAndValues!$E$14,((WeightsAndValues!$K$14-Data!M223))/(WeightsAndValues!$K$14-WeightsAndValues!$H$14)*WeightsAndValues!$E$14)</f>
        <v>0.1103448275862069</v>
      </c>
      <c r="N223">
        <f>IF(Data!N223="Null",((WeightsAndValues!$P$15-WeightsAndValues!$H$15)/(WeightsAndValues!$K$15-WeightsAndValues!$H$15))*WeightsAndValues!$E$15,((Data!N223-WeightsAndValues!$H$15)/(WeightsAndValues!$K$15-WeightsAndValues!$H$15))*WeightsAndValues!$E$15)</f>
        <v>0.11956129656429008</v>
      </c>
      <c r="O223">
        <f>IF(Data!F223=TRUE,WeightsAndValues!$I$5,WeightsAndValues!$H$5*WeightsAndValues!$E$5)</f>
        <v>0.21739130434782614</v>
      </c>
      <c r="P223">
        <f>IF(Data!I223=TRUE,WeightsAndValues!$I$6,WeightsAndValues!$H$6*WeightsAndValues!$E$6)</f>
        <v>0.21739130434782614</v>
      </c>
      <c r="Q223">
        <f t="shared" si="35"/>
        <v>0.79905516373675756</v>
      </c>
      <c r="R223">
        <f t="shared" si="36"/>
        <v>0.72427179120188989</v>
      </c>
      <c r="S223">
        <f t="shared" si="37"/>
        <v>1.5233269549386474</v>
      </c>
      <c r="T223">
        <f t="shared" si="38"/>
        <v>1</v>
      </c>
      <c r="U223" t="str" cm="1">
        <f t="array" ref="U223">_xlfn.IFS(Q223&lt;Thresholds!$D$3,"Low",Q223&lt;Thresholds!$E$3,"medium",Q223&gt;=Thresholds!$E$3,"High")</f>
        <v>High</v>
      </c>
      <c r="V223" t="str" cm="1">
        <f t="array" ref="V223">_xlfn.IFS(R223&lt;Thresholds!$D$4,"Low",R223&lt;Thresholds!$E$4,"medium",R223&gt;=Thresholds!$E$4,"High")</f>
        <v>High</v>
      </c>
      <c r="W223" t="str">
        <f t="shared" si="39"/>
        <v>Very High</v>
      </c>
      <c r="X223" t="str">
        <f t="shared" si="40"/>
        <v>Very High</v>
      </c>
      <c r="Y223" t="str">
        <f t="shared" si="41"/>
        <v>Very High</v>
      </c>
      <c r="Z223">
        <f t="shared" si="42"/>
        <v>0</v>
      </c>
    </row>
    <row r="224" spans="1:26" x14ac:dyDescent="0.35">
      <c r="A224" t="s">
        <v>1384</v>
      </c>
      <c r="B224" t="s">
        <v>1386</v>
      </c>
      <c r="C224" t="s">
        <v>1387</v>
      </c>
      <c r="D224">
        <f>IF(Data!D224="Null",((WeightsAndValues!$P$17-WeightsAndValues!$H$17)/(WeightsAndValues!$K$17-WeightsAndValues!$H$17))*WeightsAndValues!$E$17,((Data!D224-WeightsAndValues!$H$17)/(WeightsAndValues!$K$17-WeightsAndValues!$H$17))*WeightsAndValues!$E$17)</f>
        <v>8.9726258871240291E-2</v>
      </c>
      <c r="E224">
        <f>IF(Data!E224="Null",((WeightsAndValues!$K$13-WeightsAndValues!$P$13)/(WeightsAndValues!$K$13-WeightsAndValues!$H$13))*WeightsAndValues!$E$13,((WeightsAndValues!$K$13-Data!E224))/(WeightsAndValues!$K$13-WeightsAndValues!$H$13)*WeightsAndValues!$E$13)</f>
        <v>0.11242863416776462</v>
      </c>
      <c r="F224">
        <f>IF(Data!F224=TRUE,WeightsAndValues!$I$3,WeightsAndValues!$H$3*WeightsAndValues!$E$3)</f>
        <v>0.18181818181818182</v>
      </c>
      <c r="G224">
        <f>IF(Data!G224="Null",((WeightsAndValues!$P$16-WeightsAndValues!$H$16)/(WeightsAndValues!$K$16-WeightsAndValues!$H$16))*WeightsAndValues!$E$16,((Data!G224-WeightsAndValues!$H$16)/(WeightsAndValues!$K$16-WeightsAndValues!$H$16))*WeightsAndValues!$E$16)</f>
        <v>0.10700897363708768</v>
      </c>
      <c r="H224" t="b">
        <f>Data!H224</f>
        <v>0</v>
      </c>
      <c r="I224">
        <f>IF(Data!I224=TRUE,WeightsAndValues!$I$4,WeightsAndValues!$H$4*WeightsAndValues!$E$4)</f>
        <v>0.18181818181818182</v>
      </c>
      <c r="J224" t="b">
        <f>Data!J224</f>
        <v>0</v>
      </c>
      <c r="K224">
        <f>IF(Data!K224="Null",((WeightsAndValues!$P$11-WeightsAndValues!$H$11)/(WeightsAndValues!$K$11-WeightsAndValues!$H$11))*WeightsAndValues!$E$11,((Data!K224-WeightsAndValues!$H$11)/(WeightsAndValues!$K$11-WeightsAndValues!$H$11))*WeightsAndValues!$E$11)</f>
        <v>0.10973737373737376</v>
      </c>
      <c r="L224">
        <f>IF(Data!L224="Null",((WeightsAndValues!$K$12-WeightsAndValues!$P$12)/(WeightsAndValues!$K$12-WeightsAndValues!$H$12))*WeightsAndValues!$E$12,((WeightsAndValues!$K$12-Data!L224))/(WeightsAndValues!$K$12-WeightsAndValues!$H$12)*WeightsAndValues!$E$12)</f>
        <v>0.12658227848101267</v>
      </c>
      <c r="M224">
        <f>IF(Data!M224="Null",((WeightsAndValues!$K$14-WeightsAndValues!$P$14)/(WeightsAndValues!$K$14-WeightsAndValues!$H$14))*WeightsAndValues!$E$14,((WeightsAndValues!$K$14-Data!M224))/(WeightsAndValues!$K$14-WeightsAndValues!$H$14)*WeightsAndValues!$E$14)</f>
        <v>4.8484848484848485E-2</v>
      </c>
      <c r="N224">
        <f>IF(Data!N224="Null",((WeightsAndValues!$P$15-WeightsAndValues!$H$15)/(WeightsAndValues!$K$15-WeightsAndValues!$H$15))*WeightsAndValues!$E$15,((Data!N224-WeightsAndValues!$H$15)/(WeightsAndValues!$K$15-WeightsAndValues!$H$15))*WeightsAndValues!$E$15)</f>
        <v>0.11965862962110201</v>
      </c>
      <c r="O224">
        <f>IF(Data!F224=TRUE,WeightsAndValues!$I$5,WeightsAndValues!$H$5*WeightsAndValues!$E$5)</f>
        <v>0.21739130434782614</v>
      </c>
      <c r="P224">
        <f>IF(Data!I224=TRUE,WeightsAndValues!$I$6,WeightsAndValues!$H$6*WeightsAndValues!$E$6)</f>
        <v>0.21739130434782614</v>
      </c>
      <c r="Q224">
        <f t="shared" si="35"/>
        <v>0.73816712321083888</v>
      </c>
      <c r="R224">
        <f t="shared" si="36"/>
        <v>0.77387884612160662</v>
      </c>
      <c r="S224">
        <f t="shared" si="37"/>
        <v>1.5120459693324455</v>
      </c>
      <c r="T224">
        <f t="shared" si="38"/>
        <v>0</v>
      </c>
      <c r="U224" t="str" cm="1">
        <f t="array" ref="U224">_xlfn.IFS(Q224&lt;Thresholds!$D$3,"Low",Q224&lt;Thresholds!$E$3,"medium",Q224&gt;=Thresholds!$E$3,"High")</f>
        <v>High</v>
      </c>
      <c r="V224" t="str" cm="1">
        <f t="array" ref="V224">_xlfn.IFS(R224&lt;Thresholds!$D$4,"Low",R224&lt;Thresholds!$E$4,"medium",R224&gt;=Thresholds!$E$4,"High")</f>
        <v>High</v>
      </c>
      <c r="W224" t="str">
        <f t="shared" si="39"/>
        <v>High</v>
      </c>
      <c r="X224" t="str">
        <f t="shared" si="40"/>
        <v>High</v>
      </c>
      <c r="Y224" t="str">
        <f t="shared" si="41"/>
        <v>High</v>
      </c>
      <c r="Z224">
        <f t="shared" si="42"/>
        <v>0</v>
      </c>
    </row>
    <row r="225" spans="1:26" x14ac:dyDescent="0.35">
      <c r="A225" t="s">
        <v>1390</v>
      </c>
      <c r="B225" t="s">
        <v>1392</v>
      </c>
      <c r="C225" t="s">
        <v>1393</v>
      </c>
      <c r="D225">
        <f>IF(Data!D225="Null",((WeightsAndValues!$P$17-WeightsAndValues!$H$17)/(WeightsAndValues!$K$17-WeightsAndValues!$H$17))*WeightsAndValues!$E$17,((Data!D225-WeightsAndValues!$H$17)/(WeightsAndValues!$K$17-WeightsAndValues!$H$17))*WeightsAndValues!$E$17)</f>
        <v>9.8090571138898297E-2</v>
      </c>
      <c r="E225">
        <f>IF(Data!E225="Null",((WeightsAndValues!$K$13-WeightsAndValues!$P$13)/(WeightsAndValues!$K$13-WeightsAndValues!$H$13))*WeightsAndValues!$E$13,((WeightsAndValues!$K$13-Data!E225))/(WeightsAndValues!$K$13-WeightsAndValues!$H$13)*WeightsAndValues!$E$13)</f>
        <v>4.918752744839703E-2</v>
      </c>
      <c r="F225">
        <f>IF(Data!F225=TRUE,WeightsAndValues!$I$3,WeightsAndValues!$H$3*WeightsAndValues!$E$3)</f>
        <v>0.18181818181818182</v>
      </c>
      <c r="G225">
        <f>IF(Data!G225="Null",((WeightsAndValues!$P$16-WeightsAndValues!$H$16)/(WeightsAndValues!$K$16-WeightsAndValues!$H$16))*WeightsAndValues!$E$16,((Data!G225-WeightsAndValues!$H$16)/(WeightsAndValues!$K$16-WeightsAndValues!$H$16))*WeightsAndValues!$E$16)</f>
        <v>0</v>
      </c>
      <c r="H225" t="b">
        <f>Data!H225</f>
        <v>0</v>
      </c>
      <c r="I225">
        <f>IF(Data!I225=TRUE,WeightsAndValues!$I$4,WeightsAndValues!$H$4*WeightsAndValues!$E$4)</f>
        <v>0.18181818181818182</v>
      </c>
      <c r="J225" t="b">
        <f>Data!J225</f>
        <v>0</v>
      </c>
      <c r="K225">
        <f>IF(Data!K225="Null",((WeightsAndValues!$P$11-WeightsAndValues!$H$11)/(WeightsAndValues!$K$11-WeightsAndValues!$H$11))*WeightsAndValues!$E$11,((Data!K225-WeightsAndValues!$H$11)/(WeightsAndValues!$K$11-WeightsAndValues!$H$11))*WeightsAndValues!$E$11)</f>
        <v>0.1165252525252525</v>
      </c>
      <c r="L225">
        <f>IF(Data!L225="Null",((WeightsAndValues!$K$12-WeightsAndValues!$P$12)/(WeightsAndValues!$K$12-WeightsAndValues!$H$12))*WeightsAndValues!$E$12,((WeightsAndValues!$K$12-Data!L225))/(WeightsAndValues!$K$12-WeightsAndValues!$H$12)*WeightsAndValues!$E$12)</f>
        <v>0.10817031070195629</v>
      </c>
      <c r="M225">
        <f>IF(Data!M225="Null",((WeightsAndValues!$K$14-WeightsAndValues!$P$14)/(WeightsAndValues!$K$14-WeightsAndValues!$H$14))*WeightsAndValues!$E$14,((WeightsAndValues!$K$14-Data!M225))/(WeightsAndValues!$K$14-WeightsAndValues!$H$14)*WeightsAndValues!$E$14)</f>
        <v>5.8516196447230918E-2</v>
      </c>
      <c r="N225">
        <f>IF(Data!N225="Null",((WeightsAndValues!$P$15-WeightsAndValues!$H$15)/(WeightsAndValues!$K$15-WeightsAndValues!$H$15))*WeightsAndValues!$E$15,((Data!N225-WeightsAndValues!$H$15)/(WeightsAndValues!$K$15-WeightsAndValues!$H$15))*WeightsAndValues!$E$15)</f>
        <v>0.10930047668617397</v>
      </c>
      <c r="O225">
        <f>IF(Data!F225=TRUE,WeightsAndValues!$I$5,WeightsAndValues!$H$5*WeightsAndValues!$E$5)</f>
        <v>0.21739130434782614</v>
      </c>
      <c r="P225">
        <f>IF(Data!I225=TRUE,WeightsAndValues!$I$6,WeightsAndValues!$H$6*WeightsAndValues!$E$6)</f>
        <v>0.21739130434782614</v>
      </c>
      <c r="Q225">
        <f t="shared" si="35"/>
        <v>0.74493869444970162</v>
      </c>
      <c r="R225">
        <f t="shared" si="36"/>
        <v>0.59327061283022331</v>
      </c>
      <c r="S225">
        <f t="shared" si="37"/>
        <v>1.338209307279925</v>
      </c>
      <c r="T225">
        <f t="shared" si="38"/>
        <v>0</v>
      </c>
      <c r="U225" t="str" cm="1">
        <f t="array" ref="U225">_xlfn.IFS(Q225&lt;Thresholds!$D$3,"Low",Q225&lt;Thresholds!$E$3,"medium",Q225&gt;=Thresholds!$E$3,"High")</f>
        <v>High</v>
      </c>
      <c r="V225" t="str" cm="1">
        <f t="array" ref="V225">_xlfn.IFS(R225&lt;Thresholds!$D$4,"Low",R225&lt;Thresholds!$E$4,"medium",R225&gt;=Thresholds!$E$4,"High")</f>
        <v>High</v>
      </c>
      <c r="W225" t="str">
        <f t="shared" si="39"/>
        <v>High</v>
      </c>
      <c r="X225" t="str">
        <f t="shared" si="40"/>
        <v>High</v>
      </c>
      <c r="Y225" t="str">
        <f t="shared" si="41"/>
        <v>High</v>
      </c>
      <c r="Z225">
        <f t="shared" si="42"/>
        <v>0</v>
      </c>
    </row>
    <row r="226" spans="1:26" x14ac:dyDescent="0.35">
      <c r="A226" t="s">
        <v>1396</v>
      </c>
      <c r="B226" t="s">
        <v>1398</v>
      </c>
      <c r="C226" t="s">
        <v>1399</v>
      </c>
      <c r="D226">
        <f>IF(Data!D226="Null",((WeightsAndValues!$P$17-WeightsAndValues!$H$17)/(WeightsAndValues!$K$17-WeightsAndValues!$H$17))*WeightsAndValues!$E$17,((Data!D226-WeightsAndValues!$H$17)/(WeightsAndValues!$K$17-WeightsAndValues!$H$17))*WeightsAndValues!$E$17)</f>
        <v>0.12409597837107131</v>
      </c>
      <c r="E226">
        <f>IF(Data!E226="Null",((WeightsAndValues!$K$13-WeightsAndValues!$P$13)/(WeightsAndValues!$K$13-WeightsAndValues!$H$13))*WeightsAndValues!$E$13,((WeightsAndValues!$K$13-Data!E226))/(WeightsAndValues!$K$13-WeightsAndValues!$H$13)*WeightsAndValues!$E$13)</f>
        <v>0.1018884497145367</v>
      </c>
      <c r="F226">
        <f>IF(Data!F226=TRUE,WeightsAndValues!$I$3,WeightsAndValues!$H$3*WeightsAndValues!$E$3)</f>
        <v>0.18181818181818182</v>
      </c>
      <c r="G226">
        <f>IF(Data!G226="Null",((WeightsAndValues!$P$16-WeightsAndValues!$H$16)/(WeightsAndValues!$K$16-WeightsAndValues!$H$16))*WeightsAndValues!$E$16,((Data!G226-WeightsAndValues!$H$16)/(WeightsAndValues!$K$16-WeightsAndValues!$H$16))*WeightsAndValues!$E$16)</f>
        <v>0.11844795138307643</v>
      </c>
      <c r="H226" t="b">
        <f>Data!H226</f>
        <v>0</v>
      </c>
      <c r="I226">
        <f>IF(Data!I226=TRUE,WeightsAndValues!$I$4,WeightsAndValues!$H$4*WeightsAndValues!$E$4)</f>
        <v>0.18181818181818182</v>
      </c>
      <c r="J226" t="b">
        <f>Data!J226</f>
        <v>0</v>
      </c>
      <c r="K226">
        <f>IF(Data!K226="Null",((WeightsAndValues!$P$11-WeightsAndValues!$H$11)/(WeightsAndValues!$K$11-WeightsAndValues!$H$11))*WeightsAndValues!$E$11,((Data!K226-WeightsAndValues!$H$11)/(WeightsAndValues!$K$11-WeightsAndValues!$H$11))*WeightsAndValues!$E$11)</f>
        <v>0.1165252525252525</v>
      </c>
      <c r="L226">
        <f>IF(Data!L226="Null",((WeightsAndValues!$K$12-WeightsAndValues!$P$12)/(WeightsAndValues!$K$12-WeightsAndValues!$H$12))*WeightsAndValues!$E$12,((WeightsAndValues!$K$12-Data!L226))/(WeightsAndValues!$K$12-WeightsAndValues!$H$12)*WeightsAndValues!$E$12)</f>
        <v>0.13578826237054087</v>
      </c>
      <c r="M226">
        <f>IF(Data!M226="Null",((WeightsAndValues!$K$14-WeightsAndValues!$P$14)/(WeightsAndValues!$K$14-WeightsAndValues!$H$14))*WeightsAndValues!$E$14,((WeightsAndValues!$K$14-Data!M226))/(WeightsAndValues!$K$14-WeightsAndValues!$H$14)*WeightsAndValues!$E$14)</f>
        <v>9.3625914315569492E-2</v>
      </c>
      <c r="N226">
        <f>IF(Data!N226="Null",((WeightsAndValues!$P$15-WeightsAndValues!$H$15)/(WeightsAndValues!$K$15-WeightsAndValues!$H$15))*WeightsAndValues!$E$15,((Data!N226-WeightsAndValues!$H$15)/(WeightsAndValues!$K$15-WeightsAndValues!$H$15))*WeightsAndValues!$E$15)</f>
        <v>0.12236828850934528</v>
      </c>
      <c r="O226">
        <f>IF(Data!F226=TRUE,WeightsAndValues!$I$5,WeightsAndValues!$H$5*WeightsAndValues!$E$5)</f>
        <v>0.21739130434782614</v>
      </c>
      <c r="P226">
        <f>IF(Data!I226=TRUE,WeightsAndValues!$I$6,WeightsAndValues!$H$6*WeightsAndValues!$E$6)</f>
        <v>0.21739130434782614</v>
      </c>
      <c r="Q226">
        <f t="shared" si="35"/>
        <v>0.83367177121879776</v>
      </c>
      <c r="R226">
        <f t="shared" si="36"/>
        <v>0.77748729830261076</v>
      </c>
      <c r="S226">
        <f t="shared" si="37"/>
        <v>1.6111590695214084</v>
      </c>
      <c r="T226">
        <f t="shared" si="38"/>
        <v>0</v>
      </c>
      <c r="U226" t="str" cm="1">
        <f t="array" ref="U226">_xlfn.IFS(Q226&lt;Thresholds!$D$3,"Low",Q226&lt;Thresholds!$E$3,"medium",Q226&gt;=Thresholds!$E$3,"High")</f>
        <v>High</v>
      </c>
      <c r="V226" t="str" cm="1">
        <f t="array" ref="V226">_xlfn.IFS(R226&lt;Thresholds!$D$4,"Low",R226&lt;Thresholds!$E$4,"medium",R226&gt;=Thresholds!$E$4,"High")</f>
        <v>High</v>
      </c>
      <c r="W226" t="str">
        <f t="shared" si="39"/>
        <v>High</v>
      </c>
      <c r="X226" t="str">
        <f t="shared" si="40"/>
        <v>High</v>
      </c>
      <c r="Y226" t="str">
        <f t="shared" si="41"/>
        <v>High</v>
      </c>
      <c r="Z226">
        <f t="shared" si="42"/>
        <v>0</v>
      </c>
    </row>
    <row r="227" spans="1:26" x14ac:dyDescent="0.35">
      <c r="A227" t="s">
        <v>1402</v>
      </c>
      <c r="B227" t="s">
        <v>1403</v>
      </c>
      <c r="C227" t="s">
        <v>1404</v>
      </c>
      <c r="D227">
        <f>IF(Data!D227="Null",((WeightsAndValues!$P$17-WeightsAndValues!$H$17)/(WeightsAndValues!$K$17-WeightsAndValues!$H$17))*WeightsAndValues!$E$17,((Data!D227-WeightsAndValues!$H$17)/(WeightsAndValues!$K$17-WeightsAndValues!$H$17))*WeightsAndValues!$E$17)</f>
        <v>9.8090571138898297E-2</v>
      </c>
      <c r="E227">
        <f>IF(Data!E227="Null",((WeightsAndValues!$K$13-WeightsAndValues!$P$13)/(WeightsAndValues!$K$13-WeightsAndValues!$H$13))*WeightsAndValues!$E$13,((WeightsAndValues!$K$13-Data!E227))/(WeightsAndValues!$K$13-WeightsAndValues!$H$13)*WeightsAndValues!$E$13)</f>
        <v>0.1264822134387352</v>
      </c>
      <c r="F227">
        <f>IF(Data!F227=TRUE,WeightsAndValues!$I$3,WeightsAndValues!$H$3*WeightsAndValues!$E$3)</f>
        <v>0.18181818181818182</v>
      </c>
      <c r="G227">
        <f>IF(Data!G227="Null",((WeightsAndValues!$P$16-WeightsAndValues!$H$16)/(WeightsAndValues!$K$16-WeightsAndValues!$H$16))*WeightsAndValues!$E$16,((Data!G227-WeightsAndValues!$H$16)/(WeightsAndValues!$K$16-WeightsAndValues!$H$16))*WeightsAndValues!$E$16)</f>
        <v>6.0574586700349528E-2</v>
      </c>
      <c r="H227" t="b">
        <f>Data!H227</f>
        <v>0</v>
      </c>
      <c r="I227">
        <f>IF(Data!I227=TRUE,WeightsAndValues!$I$4,WeightsAndValues!$H$4*WeightsAndValues!$E$4)</f>
        <v>0.18181818181818182</v>
      </c>
      <c r="J227" t="b">
        <f>Data!J227</f>
        <v>0</v>
      </c>
      <c r="K227">
        <f>IF(Data!K227="Null",((WeightsAndValues!$P$11-WeightsAndValues!$H$11)/(WeightsAndValues!$K$11-WeightsAndValues!$H$11))*WeightsAndValues!$E$11,((Data!K227-WeightsAndValues!$H$11)/(WeightsAndValues!$K$11-WeightsAndValues!$H$11))*WeightsAndValues!$E$11)</f>
        <v>0.1165252525252525</v>
      </c>
      <c r="L227">
        <f>IF(Data!L227="Null",((WeightsAndValues!$K$12-WeightsAndValues!$P$12)/(WeightsAndValues!$K$12-WeightsAndValues!$H$12))*WeightsAndValues!$E$12,((WeightsAndValues!$K$12-Data!L227))/(WeightsAndValues!$K$12-WeightsAndValues!$H$12)*WeightsAndValues!$E$12)</f>
        <v>0.14269275028768699</v>
      </c>
      <c r="M227">
        <f>IF(Data!M227="Null",((WeightsAndValues!$K$14-WeightsAndValues!$P$14)/(WeightsAndValues!$K$14-WeightsAndValues!$H$14))*WeightsAndValues!$E$14,((WeightsAndValues!$K$14-Data!M227))/(WeightsAndValues!$K$14-WeightsAndValues!$H$14)*WeightsAndValues!$E$14)</f>
        <v>9.3625914315569492E-2</v>
      </c>
      <c r="N227">
        <f>IF(Data!N227="Null",((WeightsAndValues!$P$15-WeightsAndValues!$H$15)/(WeightsAndValues!$K$15-WeightsAndValues!$H$15))*WeightsAndValues!$E$15,((Data!N227-WeightsAndValues!$H$15)/(WeightsAndValues!$K$15-WeightsAndValues!$H$15))*WeightsAndValues!$E$15)</f>
        <v>0.12782615467771838</v>
      </c>
      <c r="O227">
        <f>IF(Data!F227=TRUE,WeightsAndValues!$I$5,WeightsAndValues!$H$5*WeightsAndValues!$E$5)</f>
        <v>0.21739130434782614</v>
      </c>
      <c r="P227">
        <f>IF(Data!I227=TRUE,WeightsAndValues!$I$6,WeightsAndValues!$H$6*WeightsAndValues!$E$6)</f>
        <v>0.21739130434782614</v>
      </c>
      <c r="Q227">
        <f t="shared" si="35"/>
        <v>0.81457085190377088</v>
      </c>
      <c r="R227">
        <f t="shared" si="36"/>
        <v>0.74966556351245539</v>
      </c>
      <c r="S227">
        <f t="shared" si="37"/>
        <v>1.5642364154162263</v>
      </c>
      <c r="T227">
        <f t="shared" si="38"/>
        <v>0</v>
      </c>
      <c r="U227" t="str" cm="1">
        <f t="array" ref="U227">_xlfn.IFS(Q227&lt;Thresholds!$D$3,"Low",Q227&lt;Thresholds!$E$3,"medium",Q227&gt;=Thresholds!$E$3,"High")</f>
        <v>High</v>
      </c>
      <c r="V227" t="str" cm="1">
        <f t="array" ref="V227">_xlfn.IFS(R227&lt;Thresholds!$D$4,"Low",R227&lt;Thresholds!$E$4,"medium",R227&gt;=Thresholds!$E$4,"High")</f>
        <v>High</v>
      </c>
      <c r="W227" t="str">
        <f t="shared" si="39"/>
        <v>High</v>
      </c>
      <c r="X227" t="str">
        <f t="shared" si="40"/>
        <v>High</v>
      </c>
      <c r="Y227" t="str">
        <f t="shared" si="41"/>
        <v>High</v>
      </c>
      <c r="Z227">
        <f t="shared" si="42"/>
        <v>0</v>
      </c>
    </row>
    <row r="228" spans="1:26" x14ac:dyDescent="0.35">
      <c r="A228" t="s">
        <v>1407</v>
      </c>
      <c r="B228" t="s">
        <v>1409</v>
      </c>
      <c r="C228" t="s">
        <v>1410</v>
      </c>
      <c r="D228">
        <f>IF(Data!D228="Null",((WeightsAndValues!$P$17-WeightsAndValues!$H$17)/(WeightsAndValues!$K$17-WeightsAndValues!$H$17))*WeightsAndValues!$E$17,((Data!D228-WeightsAndValues!$H$17)/(WeightsAndValues!$K$17-WeightsAndValues!$H$17))*WeightsAndValues!$E$17)</f>
        <v>0.10827982426495436</v>
      </c>
      <c r="E228">
        <f>IF(Data!E228="Null",((WeightsAndValues!$K$13-WeightsAndValues!$P$13)/(WeightsAndValues!$K$13-WeightsAndValues!$H$13))*WeightsAndValues!$E$13,((WeightsAndValues!$K$13-Data!E228))/(WeightsAndValues!$K$13-WeightsAndValues!$H$13)*WeightsAndValues!$E$13)</f>
        <v>3.3377250768555113E-2</v>
      </c>
      <c r="F228">
        <f>IF(Data!F228=TRUE,WeightsAndValues!$I$3,WeightsAndValues!$H$3*WeightsAndValues!$E$3)</f>
        <v>0.18181818181818182</v>
      </c>
      <c r="G228">
        <f>IF(Data!G228="Null",((WeightsAndValues!$P$16-WeightsAndValues!$H$16)/(WeightsAndValues!$K$16-WeightsAndValues!$H$16))*WeightsAndValues!$E$16,((Data!G228-WeightsAndValues!$H$16)/(WeightsAndValues!$K$16-WeightsAndValues!$H$16))*WeightsAndValues!$E$16)</f>
        <v>6.0574586700349528E-2</v>
      </c>
      <c r="H228" t="b">
        <f>Data!H228</f>
        <v>0</v>
      </c>
      <c r="I228">
        <f>IF(Data!I228=TRUE,WeightsAndValues!$I$4,WeightsAndValues!$H$4*WeightsAndValues!$E$4)</f>
        <v>0.18181818181818182</v>
      </c>
      <c r="J228" t="b">
        <f>Data!J228</f>
        <v>0</v>
      </c>
      <c r="K228">
        <f>IF(Data!K228="Null",((WeightsAndValues!$P$11-WeightsAndValues!$H$11)/(WeightsAndValues!$K$11-WeightsAndValues!$H$11))*WeightsAndValues!$E$11,((Data!K228-WeightsAndValues!$H$11)/(WeightsAndValues!$K$11-WeightsAndValues!$H$11))*WeightsAndValues!$E$11)</f>
        <v>0.1165252525252525</v>
      </c>
      <c r="L228">
        <f>IF(Data!L228="Null",((WeightsAndValues!$K$12-WeightsAndValues!$P$12)/(WeightsAndValues!$K$12-WeightsAndValues!$H$12))*WeightsAndValues!$E$12,((WeightsAndValues!$K$12-Data!L228))/(WeightsAndValues!$K$12-WeightsAndValues!$H$12)*WeightsAndValues!$E$12)</f>
        <v>0.14269275028768699</v>
      </c>
      <c r="M228">
        <f>IF(Data!M228="Null",((WeightsAndValues!$K$14-WeightsAndValues!$P$14)/(WeightsAndValues!$K$14-WeightsAndValues!$H$14))*WeightsAndValues!$E$14,((WeightsAndValues!$K$14-Data!M228))/(WeightsAndValues!$K$14-WeightsAndValues!$H$14)*WeightsAndValues!$E$14)</f>
        <v>9.3625914315569492E-2</v>
      </c>
      <c r="N228">
        <f>IF(Data!N228="Null",((WeightsAndValues!$P$15-WeightsAndValues!$H$15)/(WeightsAndValues!$K$15-WeightsAndValues!$H$15))*WeightsAndValues!$E$15,((Data!N228-WeightsAndValues!$H$15)/(WeightsAndValues!$K$15-WeightsAndValues!$H$15))*WeightsAndValues!$E$15)</f>
        <v>0.12782615467771838</v>
      </c>
      <c r="O228">
        <f>IF(Data!F228=TRUE,WeightsAndValues!$I$5,WeightsAndValues!$H$5*WeightsAndValues!$E$5)</f>
        <v>0.21739130434782614</v>
      </c>
      <c r="P228">
        <f>IF(Data!I228=TRUE,WeightsAndValues!$I$6,WeightsAndValues!$H$6*WeightsAndValues!$E$6)</f>
        <v>0.21739130434782614</v>
      </c>
      <c r="Q228">
        <f t="shared" si="35"/>
        <v>0.824760105029827</v>
      </c>
      <c r="R228">
        <f t="shared" si="36"/>
        <v>0.6565606008422753</v>
      </c>
      <c r="S228">
        <f t="shared" si="37"/>
        <v>1.4813207058721023</v>
      </c>
      <c r="T228">
        <f t="shared" si="38"/>
        <v>0</v>
      </c>
      <c r="U228" t="str" cm="1">
        <f t="array" ref="U228">_xlfn.IFS(Q228&lt;Thresholds!$D$3,"Low",Q228&lt;Thresholds!$E$3,"medium",Q228&gt;=Thresholds!$E$3,"High")</f>
        <v>High</v>
      </c>
      <c r="V228" t="str" cm="1">
        <f t="array" ref="V228">_xlfn.IFS(R228&lt;Thresholds!$D$4,"Low",R228&lt;Thresholds!$E$4,"medium",R228&gt;=Thresholds!$E$4,"High")</f>
        <v>High</v>
      </c>
      <c r="W228" t="str">
        <f t="shared" si="39"/>
        <v>High</v>
      </c>
      <c r="X228" t="str">
        <f t="shared" si="40"/>
        <v>High</v>
      </c>
      <c r="Y228" t="str">
        <f t="shared" si="41"/>
        <v>High</v>
      </c>
      <c r="Z228">
        <f t="shared" si="42"/>
        <v>0</v>
      </c>
    </row>
    <row r="229" spans="1:26" x14ac:dyDescent="0.35">
      <c r="A229" t="s">
        <v>1413</v>
      </c>
      <c r="B229" t="s">
        <v>1415</v>
      </c>
      <c r="C229" t="s">
        <v>1416</v>
      </c>
      <c r="D229">
        <f>IF(Data!D229="Null",((WeightsAndValues!$P$17-WeightsAndValues!$H$17)/(WeightsAndValues!$K$17-WeightsAndValues!$H$17))*WeightsAndValues!$E$17,((Data!D229-WeightsAndValues!$H$17)/(WeightsAndValues!$K$17-WeightsAndValues!$H$17))*WeightsAndValues!$E$17)</f>
        <v>4.9881716796214927E-2</v>
      </c>
      <c r="E229">
        <f>IF(Data!E229="Null",((WeightsAndValues!$K$13-WeightsAndValues!$P$13)/(WeightsAndValues!$K$13-WeightsAndValues!$H$13))*WeightsAndValues!$E$13,((WeightsAndValues!$K$13-Data!E229))/(WeightsAndValues!$K$13-WeightsAndValues!$H$13)*WeightsAndValues!$E$13)</f>
        <v>3.1620553359683806E-2</v>
      </c>
      <c r="F229">
        <f>IF(Data!F229=TRUE,WeightsAndValues!$I$3,WeightsAndValues!$H$3*WeightsAndValues!$E$3)</f>
        <v>0.18181818181818182</v>
      </c>
      <c r="G229">
        <f>IF(Data!G229="Null",((WeightsAndValues!$P$16-WeightsAndValues!$H$16)/(WeightsAndValues!$K$16-WeightsAndValues!$H$16))*WeightsAndValues!$E$16,((Data!G229-WeightsAndValues!$H$16)/(WeightsAndValues!$K$16-WeightsAndValues!$H$16))*WeightsAndValues!$E$16)</f>
        <v>0</v>
      </c>
      <c r="H229" t="b">
        <f>Data!H229</f>
        <v>1</v>
      </c>
      <c r="I229">
        <f>IF(Data!I229=TRUE,WeightsAndValues!$I$4,WeightsAndValues!$H$4*WeightsAndValues!$E$4)</f>
        <v>0.18181818181818182</v>
      </c>
      <c r="J229" t="b">
        <f>Data!J229</f>
        <v>0</v>
      </c>
      <c r="K229">
        <f>IF(Data!K229="Null",((WeightsAndValues!$P$11-WeightsAndValues!$H$11)/(WeightsAndValues!$K$11-WeightsAndValues!$H$11))*WeightsAndValues!$E$11,((Data!K229-WeightsAndValues!$H$11)/(WeightsAndValues!$K$11-WeightsAndValues!$H$11))*WeightsAndValues!$E$11)</f>
        <v>0.10690909090909091</v>
      </c>
      <c r="L229">
        <f>IF(Data!L229="Null",((WeightsAndValues!$K$12-WeightsAndValues!$P$12)/(WeightsAndValues!$K$12-WeightsAndValues!$H$12))*WeightsAndValues!$E$12,((WeightsAndValues!$K$12-Data!L229))/(WeightsAndValues!$K$12-WeightsAndValues!$H$12)*WeightsAndValues!$E$12)</f>
        <v>0.11047180667433833</v>
      </c>
      <c r="M229">
        <f>IF(Data!M229="Null",((WeightsAndValues!$K$14-WeightsAndValues!$P$14)/(WeightsAndValues!$K$14-WeightsAndValues!$H$14))*WeightsAndValues!$E$14,((WeightsAndValues!$K$14-Data!M229))/(WeightsAndValues!$K$14-WeightsAndValues!$H$14)*WeightsAndValues!$E$14)</f>
        <v>8.8610240334378268E-2</v>
      </c>
      <c r="N229">
        <f>IF(Data!N229="Null",((WeightsAndValues!$P$15-WeightsAndValues!$H$15)/(WeightsAndValues!$K$15-WeightsAndValues!$H$15))*WeightsAndValues!$E$15,((Data!N229-WeightsAndValues!$H$15)/(WeightsAndValues!$K$15-WeightsAndValues!$H$15))*WeightsAndValues!$E$15)</f>
        <v>0.11518590195706478</v>
      </c>
      <c r="O229">
        <f>IF(Data!F229=TRUE,WeightsAndValues!$I$5,WeightsAndValues!$H$5*WeightsAndValues!$E$5)</f>
        <v>0.21739130434782614</v>
      </c>
      <c r="P229">
        <f>IF(Data!I229=TRUE,WeightsAndValues!$I$6,WeightsAndValues!$H$6*WeightsAndValues!$E$6)</f>
        <v>0.21739130434782614</v>
      </c>
      <c r="Q229">
        <f t="shared" si="35"/>
        <v>0.71950921835038606</v>
      </c>
      <c r="R229">
        <f t="shared" si="36"/>
        <v>0.58158906401240085</v>
      </c>
      <c r="S229">
        <f t="shared" si="37"/>
        <v>1.301098282362787</v>
      </c>
      <c r="T229">
        <f t="shared" si="38"/>
        <v>1</v>
      </c>
      <c r="U229" t="str" cm="1">
        <f t="array" ref="U229">_xlfn.IFS(Q229&lt;Thresholds!$D$3,"Low",Q229&lt;Thresholds!$E$3,"medium",Q229&gt;=Thresholds!$E$3,"High")</f>
        <v>High</v>
      </c>
      <c r="V229" t="str" cm="1">
        <f t="array" ref="V229">_xlfn.IFS(R229&lt;Thresholds!$D$4,"Low",R229&lt;Thresholds!$E$4,"medium",R229&gt;=Thresholds!$E$4,"High")</f>
        <v>High</v>
      </c>
      <c r="W229" t="str">
        <f t="shared" si="39"/>
        <v>Very High</v>
      </c>
      <c r="X229" t="str">
        <f t="shared" si="40"/>
        <v>Very High</v>
      </c>
      <c r="Y229" t="str">
        <f t="shared" si="41"/>
        <v>Very High</v>
      </c>
      <c r="Z229">
        <f t="shared" si="42"/>
        <v>0</v>
      </c>
    </row>
    <row r="230" spans="1:26" x14ac:dyDescent="0.35">
      <c r="A230" t="s">
        <v>1419</v>
      </c>
      <c r="B230" t="s">
        <v>1421</v>
      </c>
      <c r="C230" t="s">
        <v>1422</v>
      </c>
      <c r="D230">
        <f>IF(Data!D230="Null",((WeightsAndValues!$P$17-WeightsAndValues!$H$17)/(WeightsAndValues!$K$17-WeightsAndValues!$H$17))*WeightsAndValues!$E$17,((Data!D230-WeightsAndValues!$H$17)/(WeightsAndValues!$K$17-WeightsAndValues!$H$17))*WeightsAndValues!$E$17)</f>
        <v>5.2314971274079074E-2</v>
      </c>
      <c r="E230">
        <f>IF(Data!E230="Null",((WeightsAndValues!$K$13-WeightsAndValues!$P$13)/(WeightsAndValues!$K$13-WeightsAndValues!$H$13))*WeightsAndValues!$E$13,((WeightsAndValues!$K$13-Data!E230))/(WeightsAndValues!$K$13-WeightsAndValues!$H$13)*WeightsAndValues!$E$13)</f>
        <v>8.6078173034694783E-2</v>
      </c>
      <c r="F230">
        <f>IF(Data!F230=TRUE,WeightsAndValues!$I$3,WeightsAndValues!$H$3*WeightsAndValues!$E$3)</f>
        <v>0.18181818181818182</v>
      </c>
      <c r="G230">
        <f>IF(Data!G230="Null",((WeightsAndValues!$P$16-WeightsAndValues!$H$16)/(WeightsAndValues!$K$16-WeightsAndValues!$H$16))*WeightsAndValues!$E$16,((Data!G230-WeightsAndValues!$H$16)/(WeightsAndValues!$K$16-WeightsAndValues!$H$16))*WeightsAndValues!$E$16)</f>
        <v>7.3909492576078109E-2</v>
      </c>
      <c r="H230" t="b">
        <f>Data!H230</f>
        <v>0</v>
      </c>
      <c r="I230">
        <f>IF(Data!I230=TRUE,WeightsAndValues!$I$4,WeightsAndValues!$H$4*WeightsAndValues!$E$4)</f>
        <v>0.18181818181818182</v>
      </c>
      <c r="J230" t="b">
        <f>Data!J230</f>
        <v>0</v>
      </c>
      <c r="K230">
        <f>IF(Data!K230="Null",((WeightsAndValues!$P$11-WeightsAndValues!$H$11)/(WeightsAndValues!$K$11-WeightsAndValues!$H$11))*WeightsAndValues!$E$11,((Data!K230-WeightsAndValues!$H$11)/(WeightsAndValues!$K$11-WeightsAndValues!$H$11))*WeightsAndValues!$E$11)</f>
        <v>7.6606060606060608E-2</v>
      </c>
      <c r="L230">
        <f>IF(Data!L230="Null",((WeightsAndValues!$K$12-WeightsAndValues!$P$12)/(WeightsAndValues!$K$12-WeightsAndValues!$H$12))*WeightsAndValues!$E$12,((WeightsAndValues!$K$12-Data!L230))/(WeightsAndValues!$K$12-WeightsAndValues!$H$12)*WeightsAndValues!$E$12)</f>
        <v>0.11507479861910241</v>
      </c>
      <c r="M230">
        <f>IF(Data!M230="Null",((WeightsAndValues!$K$14-WeightsAndValues!$P$14)/(WeightsAndValues!$K$14-WeightsAndValues!$H$14))*WeightsAndValues!$E$14,((WeightsAndValues!$K$14-Data!M230))/(WeightsAndValues!$K$14-WeightsAndValues!$H$14)*WeightsAndValues!$E$14)</f>
        <v>7.5235109717868343E-2</v>
      </c>
      <c r="N230">
        <f>IF(Data!N230="Null",((WeightsAndValues!$P$15-WeightsAndValues!$H$15)/(WeightsAndValues!$K$15-WeightsAndValues!$H$15))*WeightsAndValues!$E$15,((Data!N230-WeightsAndValues!$H$15)/(WeightsAndValues!$K$15-WeightsAndValues!$H$15))*WeightsAndValues!$E$15)</f>
        <v>0.11767289053274782</v>
      </c>
      <c r="O230">
        <f>IF(Data!F230=TRUE,WeightsAndValues!$I$5,WeightsAndValues!$H$5*WeightsAndValues!$E$5)</f>
        <v>0.21739130434782614</v>
      </c>
      <c r="P230">
        <f>IF(Data!I230=TRUE,WeightsAndValues!$I$6,WeightsAndValues!$H$6*WeightsAndValues!$E$6)</f>
        <v>0.21739130434782614</v>
      </c>
      <c r="Q230">
        <f t="shared" si="35"/>
        <v>0.68286730385347405</v>
      </c>
      <c r="R230">
        <f t="shared" si="36"/>
        <v>0.71244316483917303</v>
      </c>
      <c r="S230">
        <f t="shared" si="37"/>
        <v>1.3953104686926472</v>
      </c>
      <c r="T230">
        <f t="shared" si="38"/>
        <v>0</v>
      </c>
      <c r="U230" t="str" cm="1">
        <f t="array" ref="U230">_xlfn.IFS(Q230&lt;Thresholds!$D$3,"Low",Q230&lt;Thresholds!$E$3,"medium",Q230&gt;=Thresholds!$E$3,"High")</f>
        <v>High</v>
      </c>
      <c r="V230" t="str" cm="1">
        <f t="array" ref="V230">_xlfn.IFS(R230&lt;Thresholds!$D$4,"Low",R230&lt;Thresholds!$E$4,"medium",R230&gt;=Thresholds!$E$4,"High")</f>
        <v>High</v>
      </c>
      <c r="W230" t="str">
        <f t="shared" si="39"/>
        <v>High</v>
      </c>
      <c r="X230" t="str">
        <f t="shared" si="40"/>
        <v>High</v>
      </c>
      <c r="Y230" t="str">
        <f t="shared" si="41"/>
        <v>High</v>
      </c>
      <c r="Z230">
        <f t="shared" si="42"/>
        <v>0</v>
      </c>
    </row>
    <row r="231" spans="1:26" x14ac:dyDescent="0.35">
      <c r="A231" t="s">
        <v>1425</v>
      </c>
      <c r="B231" t="s">
        <v>1429</v>
      </c>
      <c r="C231" t="s">
        <v>1430</v>
      </c>
      <c r="D231">
        <f>IF(Data!D231="Null",((WeightsAndValues!$P$17-WeightsAndValues!$H$17)/(WeightsAndValues!$K$17-WeightsAndValues!$H$17))*WeightsAndValues!$E$17,((Data!D231-WeightsAndValues!$H$17)/(WeightsAndValues!$K$17-WeightsAndValues!$H$17))*WeightsAndValues!$E$17)</f>
        <v>8.0905711388982768E-2</v>
      </c>
      <c r="E231">
        <f>IF(Data!E231="Null",((WeightsAndValues!$K$13-WeightsAndValues!$P$13)/(WeightsAndValues!$K$13-WeightsAndValues!$H$13))*WeightsAndValues!$E$13,((WeightsAndValues!$K$13-Data!E231))/(WeightsAndValues!$K$13-WeightsAndValues!$H$13)*WeightsAndValues!$E$13)</f>
        <v>0.11769872639437857</v>
      </c>
      <c r="F231">
        <f>IF(Data!F231=TRUE,WeightsAndValues!$I$3,WeightsAndValues!$H$3*WeightsAndValues!$E$3)</f>
        <v>0</v>
      </c>
      <c r="G231">
        <f>IF(Data!G231="Null",((WeightsAndValues!$P$16-WeightsAndValues!$H$16)/(WeightsAndValues!$K$16-WeightsAndValues!$H$16))*WeightsAndValues!$E$16,((Data!G231-WeightsAndValues!$H$16)/(WeightsAndValues!$K$16-WeightsAndValues!$H$16))*WeightsAndValues!$E$16)</f>
        <v>0.10571543069907122</v>
      </c>
      <c r="H231" t="b">
        <f>Data!H231</f>
        <v>0</v>
      </c>
      <c r="I231">
        <f>IF(Data!I231=TRUE,WeightsAndValues!$I$4,WeightsAndValues!$H$4*WeightsAndValues!$E$4)</f>
        <v>0.18181818181818182</v>
      </c>
      <c r="J231" t="b">
        <f>Data!J231</f>
        <v>1</v>
      </c>
      <c r="K231">
        <f>IF(Data!K231="Null",((WeightsAndValues!$P$11-WeightsAndValues!$H$11)/(WeightsAndValues!$K$11-WeightsAndValues!$H$11))*WeightsAndValues!$E$11,((Data!K231-WeightsAndValues!$H$11)/(WeightsAndValues!$K$11-WeightsAndValues!$H$11))*WeightsAndValues!$E$11)</f>
        <v>8.16161616161616E-2</v>
      </c>
      <c r="L231">
        <f>IF(Data!L231="Null",((WeightsAndValues!$K$12-WeightsAndValues!$P$12)/(WeightsAndValues!$K$12-WeightsAndValues!$H$12))*WeightsAndValues!$E$12,((WeightsAndValues!$K$12-Data!L231))/(WeightsAndValues!$K$12-WeightsAndValues!$H$12)*WeightsAndValues!$E$12)</f>
        <v>0.12888377445339472</v>
      </c>
      <c r="M231">
        <f>IF(Data!M231="Null",((WeightsAndValues!$K$14-WeightsAndValues!$P$14)/(WeightsAndValues!$K$14-WeightsAndValues!$H$14))*WeightsAndValues!$E$14,((WeightsAndValues!$K$14-Data!M231))/(WeightsAndValues!$K$14-WeightsAndValues!$H$14)*WeightsAndValues!$E$14)</f>
        <v>5.3500522466039695E-2</v>
      </c>
      <c r="N231">
        <f>IF(Data!N231="Null",((WeightsAndValues!$P$15-WeightsAndValues!$H$15)/(WeightsAndValues!$K$15-WeightsAndValues!$H$15))*WeightsAndValues!$E$15,((Data!N231-WeightsAndValues!$H$15)/(WeightsAndValues!$K$15-WeightsAndValues!$H$15))*WeightsAndValues!$E$15)</f>
        <v>0.14857436053567274</v>
      </c>
      <c r="O231">
        <f>IF(Data!F231=TRUE,WeightsAndValues!$I$5,WeightsAndValues!$H$5*WeightsAndValues!$E$5)</f>
        <v>0</v>
      </c>
      <c r="P231">
        <f>IF(Data!I231=TRUE,WeightsAndValues!$I$6,WeightsAndValues!$H$6*WeightsAndValues!$E$6)</f>
        <v>0.21739130434782614</v>
      </c>
      <c r="Q231">
        <f t="shared" si="35"/>
        <v>0.52672435174276055</v>
      </c>
      <c r="R231">
        <f t="shared" si="36"/>
        <v>0.58937982197694871</v>
      </c>
      <c r="S231">
        <f t="shared" si="37"/>
        <v>1.1161041737197093</v>
      </c>
      <c r="T231">
        <f t="shared" si="38"/>
        <v>1</v>
      </c>
      <c r="U231" t="str" cm="1">
        <f t="array" ref="U231">_xlfn.IFS(Q231&lt;Thresholds!$D$3,"Low",Q231&lt;Thresholds!$E$3,"medium",Q231&gt;=Thresholds!$E$3,"High")</f>
        <v>High</v>
      </c>
      <c r="V231" t="str" cm="1">
        <f t="array" ref="V231">_xlfn.IFS(R231&lt;Thresholds!$D$4,"Low",R231&lt;Thresholds!$E$4,"medium",R231&gt;=Thresholds!$E$4,"High")</f>
        <v>High</v>
      </c>
      <c r="W231" t="str">
        <f t="shared" si="39"/>
        <v>Very High</v>
      </c>
      <c r="X231" t="str">
        <f t="shared" si="40"/>
        <v>Very High</v>
      </c>
      <c r="Y231" t="str">
        <f t="shared" si="41"/>
        <v>Very High</v>
      </c>
      <c r="Z231">
        <f t="shared" si="42"/>
        <v>0</v>
      </c>
    </row>
    <row r="232" spans="1:26" x14ac:dyDescent="0.35">
      <c r="A232" t="s">
        <v>1433</v>
      </c>
      <c r="B232" t="s">
        <v>1434</v>
      </c>
      <c r="C232" t="s">
        <v>1435</v>
      </c>
      <c r="D232">
        <f>IF(Data!D232="Null",((WeightsAndValues!$P$17-WeightsAndValues!$H$17)/(WeightsAndValues!$K$17-WeightsAndValues!$H$17))*WeightsAndValues!$E$17,((Data!D232-WeightsAndValues!$H$17)/(WeightsAndValues!$K$17-WeightsAndValues!$H$17))*WeightsAndValues!$E$17)</f>
        <v>0.11953362622507603</v>
      </c>
      <c r="E232">
        <f>IF(Data!E232="Null",((WeightsAndValues!$K$13-WeightsAndValues!$P$13)/(WeightsAndValues!$K$13-WeightsAndValues!$H$13))*WeightsAndValues!$E$13,((WeightsAndValues!$K$13-Data!E232))/(WeightsAndValues!$K$13-WeightsAndValues!$H$13)*WeightsAndValues!$E$13)</f>
        <v>0.17215634606938957</v>
      </c>
      <c r="F232">
        <f>IF(Data!F232=TRUE,WeightsAndValues!$I$3,WeightsAndValues!$H$3*WeightsAndValues!$E$3)</f>
        <v>0.18181818181818182</v>
      </c>
      <c r="G232">
        <f>IF(Data!G232="Null",((WeightsAndValues!$P$16-WeightsAndValues!$H$16)/(WeightsAndValues!$K$16-WeightsAndValues!$H$16))*WeightsAndValues!$E$16,((Data!G232-WeightsAndValues!$H$16)/(WeightsAndValues!$K$16-WeightsAndValues!$H$16))*WeightsAndValues!$E$16)</f>
        <v>0</v>
      </c>
      <c r="H232" t="b">
        <f>Data!H232</f>
        <v>0</v>
      </c>
      <c r="I232">
        <f>IF(Data!I232=TRUE,WeightsAndValues!$I$4,WeightsAndValues!$H$4*WeightsAndValues!$E$4)</f>
        <v>0.18181818181818182</v>
      </c>
      <c r="J232" t="b">
        <f>Data!J232</f>
        <v>0</v>
      </c>
      <c r="K232">
        <f>IF(Data!K232="Null",((WeightsAndValues!$P$11-WeightsAndValues!$H$11)/(WeightsAndValues!$K$11-WeightsAndValues!$H$11))*WeightsAndValues!$E$11,((Data!K232-WeightsAndValues!$H$11)/(WeightsAndValues!$K$11-WeightsAndValues!$H$11))*WeightsAndValues!$E$11)</f>
        <v>0.1165252525252525</v>
      </c>
      <c r="L232">
        <f>IF(Data!L232="Null",((WeightsAndValues!$K$12-WeightsAndValues!$P$12)/(WeightsAndValues!$K$12-WeightsAndValues!$H$12))*WeightsAndValues!$E$12,((WeightsAndValues!$K$12-Data!L232))/(WeightsAndValues!$K$12-WeightsAndValues!$H$12)*WeightsAndValues!$E$12)</f>
        <v>0.16570771001150747</v>
      </c>
      <c r="M232">
        <f>IF(Data!M232="Null",((WeightsAndValues!$K$14-WeightsAndValues!$P$14)/(WeightsAndValues!$K$14-WeightsAndValues!$H$14))*WeightsAndValues!$E$14,((WeightsAndValues!$K$14-Data!M232))/(WeightsAndValues!$K$14-WeightsAndValues!$H$14)*WeightsAndValues!$E$14)</f>
        <v>9.3625914315569492E-2</v>
      </c>
      <c r="N232">
        <f>IF(Data!N232="Null",((WeightsAndValues!$P$15-WeightsAndValues!$H$15)/(WeightsAndValues!$K$15-WeightsAndValues!$H$15))*WeightsAndValues!$E$15,((Data!N232-WeightsAndValues!$H$15)/(WeightsAndValues!$K$15-WeightsAndValues!$H$15))*WeightsAndValues!$E$15)</f>
        <v>0.1214743961197168</v>
      </c>
      <c r="O232">
        <f>IF(Data!F232=TRUE,WeightsAndValues!$I$5,WeightsAndValues!$H$5*WeightsAndValues!$E$5)</f>
        <v>0.21739130434782614</v>
      </c>
      <c r="P232">
        <f>IF(Data!I232=TRUE,WeightsAndValues!$I$6,WeightsAndValues!$H$6*WeightsAndValues!$E$6)</f>
        <v>0.21739130434782614</v>
      </c>
      <c r="Q232">
        <f t="shared" si="35"/>
        <v>0.8590288667137691</v>
      </c>
      <c r="R232">
        <f t="shared" si="36"/>
        <v>0.72841335088475867</v>
      </c>
      <c r="S232">
        <f t="shared" si="37"/>
        <v>1.5874422175985279</v>
      </c>
      <c r="T232">
        <f t="shared" si="38"/>
        <v>0</v>
      </c>
      <c r="U232" t="str" cm="1">
        <f t="array" ref="U232">_xlfn.IFS(Q232&lt;Thresholds!$D$3,"Low",Q232&lt;Thresholds!$E$3,"medium",Q232&gt;=Thresholds!$E$3,"High")</f>
        <v>High</v>
      </c>
      <c r="V232" t="str" cm="1">
        <f t="array" ref="V232">_xlfn.IFS(R232&lt;Thresholds!$D$4,"Low",R232&lt;Thresholds!$E$4,"medium",R232&gt;=Thresholds!$E$4,"High")</f>
        <v>High</v>
      </c>
      <c r="W232" t="str">
        <f t="shared" si="39"/>
        <v>High</v>
      </c>
      <c r="X232" t="str">
        <f t="shared" si="40"/>
        <v>High</v>
      </c>
      <c r="Y232" t="str">
        <f t="shared" si="41"/>
        <v>High</v>
      </c>
      <c r="Z232">
        <f t="shared" si="42"/>
        <v>0</v>
      </c>
    </row>
    <row r="233" spans="1:26" x14ac:dyDescent="0.35">
      <c r="A233" t="s">
        <v>1438</v>
      </c>
      <c r="B233" t="s">
        <v>1440</v>
      </c>
      <c r="C233" t="s">
        <v>1441</v>
      </c>
      <c r="D233">
        <f>IF(Data!D233="Null",((WeightsAndValues!$P$17-WeightsAndValues!$H$17)/(WeightsAndValues!$K$17-WeightsAndValues!$H$17))*WeightsAndValues!$E$17,((Data!D233-WeightsAndValues!$H$17)/(WeightsAndValues!$K$17-WeightsAndValues!$H$17))*WeightsAndValues!$E$17)</f>
        <v>9.8090571138898297E-2</v>
      </c>
      <c r="E233">
        <f>IF(Data!E233="Null",((WeightsAndValues!$K$13-WeightsAndValues!$P$13)/(WeightsAndValues!$K$13-WeightsAndValues!$H$13))*WeightsAndValues!$E$13,((WeightsAndValues!$K$13-Data!E233))/(WeightsAndValues!$K$13-WeightsAndValues!$H$13)*WeightsAndValues!$E$13)</f>
        <v>0.1264822134387352</v>
      </c>
      <c r="F233">
        <f>IF(Data!F233=TRUE,WeightsAndValues!$I$3,WeightsAndValues!$H$3*WeightsAndValues!$E$3)</f>
        <v>0.18181818181818182</v>
      </c>
      <c r="G233">
        <f>IF(Data!G233="Null",((WeightsAndValues!$P$16-WeightsAndValues!$H$16)/(WeightsAndValues!$K$16-WeightsAndValues!$H$16))*WeightsAndValues!$E$16,((Data!G233-WeightsAndValues!$H$16)/(WeightsAndValues!$K$16-WeightsAndValues!$H$16))*WeightsAndValues!$E$16)</f>
        <v>6.0574586700349528E-2</v>
      </c>
      <c r="H233" t="b">
        <f>Data!H233</f>
        <v>0</v>
      </c>
      <c r="I233">
        <f>IF(Data!I233=TRUE,WeightsAndValues!$I$4,WeightsAndValues!$H$4*WeightsAndValues!$E$4)</f>
        <v>0.18181818181818182</v>
      </c>
      <c r="J233" t="b">
        <f>Data!J233</f>
        <v>0</v>
      </c>
      <c r="K233">
        <f>IF(Data!K233="Null",((WeightsAndValues!$P$11-WeightsAndValues!$H$11)/(WeightsAndValues!$K$11-WeightsAndValues!$H$11))*WeightsAndValues!$E$11,((Data!K233-WeightsAndValues!$H$11)/(WeightsAndValues!$K$11-WeightsAndValues!$H$11))*WeightsAndValues!$E$11)</f>
        <v>0.12856565656565658</v>
      </c>
      <c r="L233">
        <f>IF(Data!L233="Null",((WeightsAndValues!$K$12-WeightsAndValues!$P$12)/(WeightsAndValues!$K$12-WeightsAndValues!$H$12))*WeightsAndValues!$E$12,((WeightsAndValues!$K$12-Data!L233))/(WeightsAndValues!$K$12-WeightsAndValues!$H$12)*WeightsAndValues!$E$12)</f>
        <v>0.14269275028768699</v>
      </c>
      <c r="M233">
        <f>IF(Data!M233="Null",((WeightsAndValues!$K$14-WeightsAndValues!$P$14)/(WeightsAndValues!$K$14-WeightsAndValues!$H$14))*WeightsAndValues!$E$14,((WeightsAndValues!$K$14-Data!M233))/(WeightsAndValues!$K$14-WeightsAndValues!$H$14)*WeightsAndValues!$E$14)</f>
        <v>9.3625914315569492E-2</v>
      </c>
      <c r="N233">
        <f>IF(Data!N233="Null",((WeightsAndValues!$P$15-WeightsAndValues!$H$15)/(WeightsAndValues!$K$15-WeightsAndValues!$H$15))*WeightsAndValues!$E$15,((Data!N233-WeightsAndValues!$H$15)/(WeightsAndValues!$K$15-WeightsAndValues!$H$15))*WeightsAndValues!$E$15)</f>
        <v>0.12782615467771838</v>
      </c>
      <c r="O233">
        <f>IF(Data!F233=TRUE,WeightsAndValues!$I$5,WeightsAndValues!$H$5*WeightsAndValues!$E$5)</f>
        <v>0.21739130434782614</v>
      </c>
      <c r="P233">
        <f>IF(Data!I233=TRUE,WeightsAndValues!$I$6,WeightsAndValues!$H$6*WeightsAndValues!$E$6)</f>
        <v>0.21739130434782614</v>
      </c>
      <c r="Q233">
        <f t="shared" si="35"/>
        <v>0.82661125594417495</v>
      </c>
      <c r="R233">
        <f t="shared" si="36"/>
        <v>0.74966556351245539</v>
      </c>
      <c r="S233">
        <f t="shared" si="37"/>
        <v>1.5762768194566303</v>
      </c>
      <c r="T233">
        <f t="shared" si="38"/>
        <v>0</v>
      </c>
      <c r="U233" t="str" cm="1">
        <f t="array" ref="U233">_xlfn.IFS(Q233&lt;Thresholds!$D$3,"Low",Q233&lt;Thresholds!$E$3,"medium",Q233&gt;=Thresholds!$E$3,"High")</f>
        <v>High</v>
      </c>
      <c r="V233" t="str" cm="1">
        <f t="array" ref="V233">_xlfn.IFS(R233&lt;Thresholds!$D$4,"Low",R233&lt;Thresholds!$E$4,"medium",R233&gt;=Thresholds!$E$4,"High")</f>
        <v>High</v>
      </c>
      <c r="W233" t="str">
        <f t="shared" si="39"/>
        <v>High</v>
      </c>
      <c r="X233" t="str">
        <f t="shared" si="40"/>
        <v>High</v>
      </c>
      <c r="Y233" t="str">
        <f t="shared" si="41"/>
        <v>High</v>
      </c>
      <c r="Z233">
        <f t="shared" si="42"/>
        <v>0</v>
      </c>
    </row>
    <row r="234" spans="1:26" x14ac:dyDescent="0.35">
      <c r="A234" t="s">
        <v>1444</v>
      </c>
      <c r="B234" t="s">
        <v>1445</v>
      </c>
      <c r="C234" t="s">
        <v>1446</v>
      </c>
      <c r="D234">
        <f>IF(Data!D234="Null",((WeightsAndValues!$P$17-WeightsAndValues!$H$17)/(WeightsAndValues!$K$17-WeightsAndValues!$H$17))*WeightsAndValues!$E$17,((Data!D234-WeightsAndValues!$H$17)/(WeightsAndValues!$K$17-WeightsAndValues!$H$17))*WeightsAndValues!$E$17)</f>
        <v>9.8090571138898297E-2</v>
      </c>
      <c r="E234">
        <f>IF(Data!E234="Null",((WeightsAndValues!$K$13-WeightsAndValues!$P$13)/(WeightsAndValues!$K$13-WeightsAndValues!$H$13))*WeightsAndValues!$E$13,((WeightsAndValues!$K$13-Data!E234))/(WeightsAndValues!$K$13-WeightsAndValues!$H$13)*WeightsAndValues!$E$13)</f>
        <v>1.2296881862099247E-2</v>
      </c>
      <c r="F234">
        <f>IF(Data!F234=TRUE,WeightsAndValues!$I$3,WeightsAndValues!$H$3*WeightsAndValues!$E$3)</f>
        <v>0.18181818181818182</v>
      </c>
      <c r="G234">
        <f>IF(Data!G234="Null",((WeightsAndValues!$P$16-WeightsAndValues!$H$16)/(WeightsAndValues!$K$16-WeightsAndValues!$H$16))*WeightsAndValues!$E$16,((Data!G234-WeightsAndValues!$H$16)/(WeightsAndValues!$K$16-WeightsAndValues!$H$16))*WeightsAndValues!$E$16)</f>
        <v>6.0574586700349528E-2</v>
      </c>
      <c r="H234" t="b">
        <f>Data!H234</f>
        <v>0</v>
      </c>
      <c r="I234">
        <f>IF(Data!I234=TRUE,WeightsAndValues!$I$4,WeightsAndValues!$H$4*WeightsAndValues!$E$4)</f>
        <v>0.18181818181818182</v>
      </c>
      <c r="J234" t="b">
        <f>Data!J234</f>
        <v>0</v>
      </c>
      <c r="K234">
        <f>IF(Data!K234="Null",((WeightsAndValues!$P$11-WeightsAndValues!$H$11)/(WeightsAndValues!$K$11-WeightsAndValues!$H$11))*WeightsAndValues!$E$11,((Data!K234-WeightsAndValues!$H$11)/(WeightsAndValues!$K$11-WeightsAndValues!$H$11))*WeightsAndValues!$E$11)</f>
        <v>0.1165252525252525</v>
      </c>
      <c r="L234">
        <f>IF(Data!L234="Null",((WeightsAndValues!$K$12-WeightsAndValues!$P$12)/(WeightsAndValues!$K$12-WeightsAndValues!$H$12))*WeightsAndValues!$E$12,((WeightsAndValues!$K$12-Data!L234))/(WeightsAndValues!$K$12-WeightsAndValues!$H$12)*WeightsAndValues!$E$12)</f>
        <v>0.14269275028768699</v>
      </c>
      <c r="M234">
        <f>IF(Data!M234="Null",((WeightsAndValues!$K$14-WeightsAndValues!$P$14)/(WeightsAndValues!$K$14-WeightsAndValues!$H$14))*WeightsAndValues!$E$14,((WeightsAndValues!$K$14-Data!M234))/(WeightsAndValues!$K$14-WeightsAndValues!$H$14)*WeightsAndValues!$E$14)</f>
        <v>9.3625914315569492E-2</v>
      </c>
      <c r="N234">
        <f>IF(Data!N234="Null",((WeightsAndValues!$P$15-WeightsAndValues!$H$15)/(WeightsAndValues!$K$15-WeightsAndValues!$H$15))*WeightsAndValues!$E$15,((Data!N234-WeightsAndValues!$H$15)/(WeightsAndValues!$K$15-WeightsAndValues!$H$15))*WeightsAndValues!$E$15)</f>
        <v>0.12782615467771838</v>
      </c>
      <c r="O234">
        <f>IF(Data!F234=TRUE,WeightsAndValues!$I$5,WeightsAndValues!$H$5*WeightsAndValues!$E$5)</f>
        <v>0.21739130434782614</v>
      </c>
      <c r="P234">
        <f>IF(Data!I234=TRUE,WeightsAndValues!$I$6,WeightsAndValues!$H$6*WeightsAndValues!$E$6)</f>
        <v>0.21739130434782614</v>
      </c>
      <c r="Q234">
        <f t="shared" si="35"/>
        <v>0.81457085190377088</v>
      </c>
      <c r="R234">
        <f t="shared" si="36"/>
        <v>0.63548023193581948</v>
      </c>
      <c r="S234">
        <f t="shared" si="37"/>
        <v>1.4500510838395904</v>
      </c>
      <c r="T234">
        <f t="shared" si="38"/>
        <v>0</v>
      </c>
      <c r="U234" t="str" cm="1">
        <f t="array" ref="U234">_xlfn.IFS(Q234&lt;Thresholds!$D$3,"Low",Q234&lt;Thresholds!$E$3,"medium",Q234&gt;=Thresholds!$E$3,"High")</f>
        <v>High</v>
      </c>
      <c r="V234" t="str" cm="1">
        <f t="array" ref="V234">_xlfn.IFS(R234&lt;Thresholds!$D$4,"Low",R234&lt;Thresholds!$E$4,"medium",R234&gt;=Thresholds!$E$4,"High")</f>
        <v>High</v>
      </c>
      <c r="W234" t="str">
        <f t="shared" si="39"/>
        <v>High</v>
      </c>
      <c r="X234" t="str">
        <f t="shared" si="40"/>
        <v>High</v>
      </c>
      <c r="Y234" t="str">
        <f t="shared" si="41"/>
        <v>High</v>
      </c>
      <c r="Z234">
        <f t="shared" si="42"/>
        <v>0</v>
      </c>
    </row>
    <row r="235" spans="1:26" x14ac:dyDescent="0.35">
      <c r="A235" t="s">
        <v>1449</v>
      </c>
      <c r="B235" t="s">
        <v>1451</v>
      </c>
      <c r="C235" t="s">
        <v>1452</v>
      </c>
      <c r="D235">
        <f>IF(Data!D235="Null",((WeightsAndValues!$P$17-WeightsAndValues!$H$17)/(WeightsAndValues!$K$17-WeightsAndValues!$H$17))*WeightsAndValues!$E$17,((Data!D235-WeightsAndValues!$H$17)/(WeightsAndValues!$K$17-WeightsAndValues!$H$17))*WeightsAndValues!$E$17)</f>
        <v>0.12044609665427509</v>
      </c>
      <c r="E235">
        <f>IF(Data!E235="Null",((WeightsAndValues!$K$13-WeightsAndValues!$P$13)/(WeightsAndValues!$K$13-WeightsAndValues!$H$13))*WeightsAndValues!$E$13,((WeightsAndValues!$K$13-Data!E235))/(WeightsAndValues!$K$13-WeightsAndValues!$H$13)*WeightsAndValues!$E$13)</f>
        <v>0.11594202898550726</v>
      </c>
      <c r="F235">
        <f>IF(Data!F235=TRUE,WeightsAndValues!$I$3,WeightsAndValues!$H$3*WeightsAndValues!$E$3)</f>
        <v>0.18181818181818182</v>
      </c>
      <c r="G235">
        <f>IF(Data!G235="Null",((WeightsAndValues!$P$16-WeightsAndValues!$H$16)/(WeightsAndValues!$K$16-WeightsAndValues!$H$16))*WeightsAndValues!$E$16,((Data!G235-WeightsAndValues!$H$16)/(WeightsAndValues!$K$16-WeightsAndValues!$H$16))*WeightsAndValues!$E$16)</f>
        <v>0.11101642038623673</v>
      </c>
      <c r="H235" t="b">
        <f>Data!H235</f>
        <v>1</v>
      </c>
      <c r="I235">
        <f>IF(Data!I235=TRUE,WeightsAndValues!$I$4,WeightsAndValues!$H$4*WeightsAndValues!$E$4)</f>
        <v>0.18181818181818182</v>
      </c>
      <c r="J235" t="b">
        <f>Data!J235</f>
        <v>0</v>
      </c>
      <c r="K235">
        <f>IF(Data!K235="Null",((WeightsAndValues!$P$11-WeightsAndValues!$H$11)/(WeightsAndValues!$K$11-WeightsAndValues!$H$11))*WeightsAndValues!$E$11,((Data!K235-WeightsAndValues!$H$11)/(WeightsAndValues!$K$11-WeightsAndValues!$H$11))*WeightsAndValues!$E$11)</f>
        <v>0.1165252525252525</v>
      </c>
      <c r="L235">
        <f>IF(Data!L235="Null",((WeightsAndValues!$K$12-WeightsAndValues!$P$12)/(WeightsAndValues!$K$12-WeightsAndValues!$H$12))*WeightsAndValues!$E$12,((WeightsAndValues!$K$12-Data!L235))/(WeightsAndValues!$K$12-WeightsAndValues!$H$12)*WeightsAndValues!$E$12)</f>
        <v>0.14729574223245109</v>
      </c>
      <c r="M235">
        <f>IF(Data!M235="Null",((WeightsAndValues!$K$14-WeightsAndValues!$P$14)/(WeightsAndValues!$K$14-WeightsAndValues!$H$14))*WeightsAndValues!$E$14,((WeightsAndValues!$K$14-Data!M235))/(WeightsAndValues!$K$14-WeightsAndValues!$H$14)*WeightsAndValues!$E$14)</f>
        <v>4.8484848484848485E-2</v>
      </c>
      <c r="N235">
        <f>IF(Data!N235="Null",((WeightsAndValues!$P$15-WeightsAndValues!$H$15)/(WeightsAndValues!$K$15-WeightsAndValues!$H$15))*WeightsAndValues!$E$15,((Data!N235-WeightsAndValues!$H$15)/(WeightsAndValues!$K$15-WeightsAndValues!$H$15))*WeightsAndValues!$E$15)</f>
        <v>0.12902747057132039</v>
      </c>
      <c r="O235">
        <f>IF(Data!F235=TRUE,WeightsAndValues!$I$5,WeightsAndValues!$H$5*WeightsAndValues!$E$5)</f>
        <v>0.21739130434782614</v>
      </c>
      <c r="P235">
        <f>IF(Data!I235=TRUE,WeightsAndValues!$I$6,WeightsAndValues!$H$6*WeightsAndValues!$E$6)</f>
        <v>0.21739130434782614</v>
      </c>
      <c r="Q235">
        <f t="shared" si="35"/>
        <v>0.79638830353319079</v>
      </c>
      <c r="R235">
        <f t="shared" si="36"/>
        <v>0.79076852863871672</v>
      </c>
      <c r="S235">
        <f t="shared" si="37"/>
        <v>1.5871568321719076</v>
      </c>
      <c r="T235">
        <f t="shared" si="38"/>
        <v>1</v>
      </c>
      <c r="U235" t="str" cm="1">
        <f t="array" ref="U235">_xlfn.IFS(Q235&lt;Thresholds!$D$3,"Low",Q235&lt;Thresholds!$E$3,"medium",Q235&gt;=Thresholds!$E$3,"High")</f>
        <v>High</v>
      </c>
      <c r="V235" t="str" cm="1">
        <f t="array" ref="V235">_xlfn.IFS(R235&lt;Thresholds!$D$4,"Low",R235&lt;Thresholds!$E$4,"medium",R235&gt;=Thresholds!$E$4,"High")</f>
        <v>High</v>
      </c>
      <c r="W235" t="str">
        <f t="shared" si="39"/>
        <v>Very High</v>
      </c>
      <c r="X235" t="str">
        <f t="shared" si="40"/>
        <v>Very High</v>
      </c>
      <c r="Y235" t="str">
        <f t="shared" si="41"/>
        <v>Very High</v>
      </c>
      <c r="Z235">
        <f t="shared" si="42"/>
        <v>0</v>
      </c>
    </row>
    <row r="236" spans="1:26" x14ac:dyDescent="0.35">
      <c r="A236" t="s">
        <v>1455</v>
      </c>
      <c r="B236" t="s">
        <v>1456</v>
      </c>
      <c r="C236" t="s">
        <v>1457</v>
      </c>
      <c r="D236">
        <f>IF(Data!D236="Null",((WeightsAndValues!$P$17-WeightsAndValues!$H$17)/(WeightsAndValues!$K$17-WeightsAndValues!$H$17))*WeightsAndValues!$E$17,((Data!D236-WeightsAndValues!$H$17)/(WeightsAndValues!$K$17-WeightsAndValues!$H$17))*WeightsAndValues!$E$17)</f>
        <v>6.7218654950996951E-2</v>
      </c>
      <c r="E236">
        <f>IF(Data!E236="Null",((WeightsAndValues!$K$13-WeightsAndValues!$P$13)/(WeightsAndValues!$K$13-WeightsAndValues!$H$13))*WeightsAndValues!$E$13,((WeightsAndValues!$K$13-Data!E236))/(WeightsAndValues!$K$13-WeightsAndValues!$H$13)*WeightsAndValues!$E$13)</f>
        <v>8.9591567852437423E-2</v>
      </c>
      <c r="F236">
        <f>IF(Data!F236=TRUE,WeightsAndValues!$I$3,WeightsAndValues!$H$3*WeightsAndValues!$E$3)</f>
        <v>0.18181818181818182</v>
      </c>
      <c r="G236">
        <f>IF(Data!G236="Null",((WeightsAndValues!$P$16-WeightsAndValues!$H$16)/(WeightsAndValues!$K$16-WeightsAndValues!$H$16))*WeightsAndValues!$E$16,((Data!G236-WeightsAndValues!$H$16)/(WeightsAndValues!$K$16-WeightsAndValues!$H$16))*WeightsAndValues!$E$16)</f>
        <v>4.276300771560318E-2</v>
      </c>
      <c r="H236" t="b">
        <f>Data!H236</f>
        <v>0</v>
      </c>
      <c r="I236">
        <f>IF(Data!I236=TRUE,WeightsAndValues!$I$4,WeightsAndValues!$H$4*WeightsAndValues!$E$4)</f>
        <v>0.18181818181818182</v>
      </c>
      <c r="J236" t="b">
        <f>Data!J236</f>
        <v>0</v>
      </c>
      <c r="K236">
        <f>IF(Data!K236="Null",((WeightsAndValues!$P$11-WeightsAndValues!$H$11)/(WeightsAndValues!$K$11-WeightsAndValues!$H$11))*WeightsAndValues!$E$11,((Data!K236-WeightsAndValues!$H$11)/(WeightsAndValues!$K$11-WeightsAndValues!$H$11))*WeightsAndValues!$E$11)</f>
        <v>7.4343434343434336E-2</v>
      </c>
      <c r="L236">
        <f>IF(Data!L236="Null",((WeightsAndValues!$K$12-WeightsAndValues!$P$12)/(WeightsAndValues!$K$12-WeightsAndValues!$H$12))*WeightsAndValues!$E$12,((WeightsAndValues!$K$12-Data!L236))/(WeightsAndValues!$K$12-WeightsAndValues!$H$12)*WeightsAndValues!$E$12)</f>
        <v>0.12428078250863062</v>
      </c>
      <c r="M236">
        <f>IF(Data!M236="Null",((WeightsAndValues!$K$14-WeightsAndValues!$P$14)/(WeightsAndValues!$K$14-WeightsAndValues!$H$14))*WeightsAndValues!$E$14,((WeightsAndValues!$K$14-Data!M236))/(WeightsAndValues!$K$14-WeightsAndValues!$H$14)*WeightsAndValues!$E$14)</f>
        <v>3.6781609195402291E-2</v>
      </c>
      <c r="N236">
        <f>IF(Data!N236="Null",((WeightsAndValues!$P$15-WeightsAndValues!$H$15)/(WeightsAndValues!$K$15-WeightsAndValues!$H$15))*WeightsAndValues!$E$15,((Data!N236-WeightsAndValues!$H$15)/(WeightsAndValues!$K$15-WeightsAndValues!$H$15))*WeightsAndValues!$E$15)</f>
        <v>0.15805540840022952</v>
      </c>
      <c r="O236">
        <f>IF(Data!F236=TRUE,WeightsAndValues!$I$5,WeightsAndValues!$H$5*WeightsAndValues!$E$5)</f>
        <v>0.21739130434782614</v>
      </c>
      <c r="P236">
        <f>IF(Data!I236=TRUE,WeightsAndValues!$I$6,WeightsAndValues!$H$6*WeightsAndValues!$E$6)</f>
        <v>0.21739130434782614</v>
      </c>
      <c r="Q236">
        <f t="shared" si="35"/>
        <v>0.66626084463482782</v>
      </c>
      <c r="R236">
        <f t="shared" si="36"/>
        <v>0.72519259266392244</v>
      </c>
      <c r="S236">
        <f t="shared" si="37"/>
        <v>1.3914534372987504</v>
      </c>
      <c r="T236">
        <f t="shared" si="38"/>
        <v>0</v>
      </c>
      <c r="U236" t="str" cm="1">
        <f t="array" ref="U236">_xlfn.IFS(Q236&lt;Thresholds!$D$3,"Low",Q236&lt;Thresholds!$E$3,"medium",Q236&gt;=Thresholds!$E$3,"High")</f>
        <v>High</v>
      </c>
      <c r="V236" t="str" cm="1">
        <f t="array" ref="V236">_xlfn.IFS(R236&lt;Thresholds!$D$4,"Low",R236&lt;Thresholds!$E$4,"medium",R236&gt;=Thresholds!$E$4,"High")</f>
        <v>High</v>
      </c>
      <c r="W236" t="str">
        <f t="shared" si="39"/>
        <v>High</v>
      </c>
      <c r="X236" t="str">
        <f t="shared" si="40"/>
        <v>High</v>
      </c>
      <c r="Y236" t="str">
        <f t="shared" si="41"/>
        <v>High</v>
      </c>
      <c r="Z236">
        <f t="shared" si="42"/>
        <v>0</v>
      </c>
    </row>
    <row r="237" spans="1:26" x14ac:dyDescent="0.35">
      <c r="A237" t="s">
        <v>1460</v>
      </c>
      <c r="B237" t="s">
        <v>1462</v>
      </c>
      <c r="C237" t="s">
        <v>1463</v>
      </c>
      <c r="D237">
        <f>IF(Data!D237="Null",((WeightsAndValues!$P$17-WeightsAndValues!$H$17)/(WeightsAndValues!$K$17-WeightsAndValues!$H$17))*WeightsAndValues!$E$17,((Data!D237-WeightsAndValues!$H$17)/(WeightsAndValues!$K$17-WeightsAndValues!$H$17))*WeightsAndValues!$E$17)</f>
        <v>8.7293004393376145E-2</v>
      </c>
      <c r="E237">
        <f>IF(Data!E237="Null",((WeightsAndValues!$K$13-WeightsAndValues!$P$13)/(WeightsAndValues!$K$13-WeightsAndValues!$H$13))*WeightsAndValues!$E$13,((WeightsAndValues!$K$13-Data!E237))/(WeightsAndValues!$K$13-WeightsAndValues!$H$13)*WeightsAndValues!$E$13)</f>
        <v>0.14404918752744844</v>
      </c>
      <c r="F237">
        <f>IF(Data!F237=TRUE,WeightsAndValues!$I$3,WeightsAndValues!$H$3*WeightsAndValues!$E$3)</f>
        <v>0.18181818181818182</v>
      </c>
      <c r="G237">
        <f>IF(Data!G237="Null",((WeightsAndValues!$P$16-WeightsAndValues!$H$16)/(WeightsAndValues!$K$16-WeightsAndValues!$H$16))*WeightsAndValues!$E$16,((Data!G237-WeightsAndValues!$H$16)/(WeightsAndValues!$K$16-WeightsAndValues!$H$16))*WeightsAndValues!$E$16)</f>
        <v>5.9097157756438567E-3</v>
      </c>
      <c r="H237" t="b">
        <f>Data!H237</f>
        <v>1</v>
      </c>
      <c r="I237">
        <f>IF(Data!I237=TRUE,WeightsAndValues!$I$4,WeightsAndValues!$H$4*WeightsAndValues!$E$4)</f>
        <v>0.18181818181818182</v>
      </c>
      <c r="J237" t="b">
        <f>Data!J237</f>
        <v>0</v>
      </c>
      <c r="K237">
        <f>IF(Data!K237="Null",((WeightsAndValues!$P$11-WeightsAndValues!$H$11)/(WeightsAndValues!$K$11-WeightsAndValues!$H$11))*WeightsAndValues!$E$11,((Data!K237-WeightsAndValues!$H$11)/(WeightsAndValues!$K$11-WeightsAndValues!$H$11))*WeightsAndValues!$E$11)</f>
        <v>0.14012121212121209</v>
      </c>
      <c r="L237">
        <f>IF(Data!L237="Null",((WeightsAndValues!$K$12-WeightsAndValues!$P$12)/(WeightsAndValues!$K$12-WeightsAndValues!$H$12))*WeightsAndValues!$E$12,((WeightsAndValues!$K$12-Data!L237))/(WeightsAndValues!$K$12-WeightsAndValues!$H$12)*WeightsAndValues!$E$12)</f>
        <v>5.0632911392405049E-2</v>
      </c>
      <c r="M237">
        <f>IF(Data!M237="Null",((WeightsAndValues!$K$14-WeightsAndValues!$P$14)/(WeightsAndValues!$K$14-WeightsAndValues!$H$14))*WeightsAndValues!$E$14,((WeightsAndValues!$K$14-Data!M237))/(WeightsAndValues!$K$14-WeightsAndValues!$H$14)*WeightsAndValues!$E$14)</f>
        <v>9.3625914315569492E-2</v>
      </c>
      <c r="N237">
        <f>IF(Data!N237="Null",((WeightsAndValues!$P$15-WeightsAndValues!$H$15)/(WeightsAndValues!$K$15-WeightsAndValues!$H$15))*WeightsAndValues!$E$15,((Data!N237-WeightsAndValues!$H$15)/(WeightsAndValues!$K$15-WeightsAndValues!$H$15))*WeightsAndValues!$E$15)</f>
        <v>0.11644441647381069</v>
      </c>
      <c r="O237">
        <f>IF(Data!F237=TRUE,WeightsAndValues!$I$5,WeightsAndValues!$H$5*WeightsAndValues!$E$5)</f>
        <v>0.21739130434782614</v>
      </c>
      <c r="P237">
        <f>IF(Data!I237=TRUE,WeightsAndValues!$I$6,WeightsAndValues!$H$6*WeightsAndValues!$E$6)</f>
        <v>0.21739130434782614</v>
      </c>
      <c r="Q237">
        <f t="shared" si="35"/>
        <v>0.73530940585892623</v>
      </c>
      <c r="R237">
        <f t="shared" si="36"/>
        <v>0.70118592847255534</v>
      </c>
      <c r="S237">
        <f t="shared" si="37"/>
        <v>1.4364953343314815</v>
      </c>
      <c r="T237">
        <f t="shared" si="38"/>
        <v>1</v>
      </c>
      <c r="U237" t="str" cm="1">
        <f t="array" ref="U237">_xlfn.IFS(Q237&lt;Thresholds!$D$3,"Low",Q237&lt;Thresholds!$E$3,"medium",Q237&gt;=Thresholds!$E$3,"High")</f>
        <v>High</v>
      </c>
      <c r="V237" t="str" cm="1">
        <f t="array" ref="V237">_xlfn.IFS(R237&lt;Thresholds!$D$4,"Low",R237&lt;Thresholds!$E$4,"medium",R237&gt;=Thresholds!$E$4,"High")</f>
        <v>High</v>
      </c>
      <c r="W237" t="str">
        <f t="shared" si="39"/>
        <v>Very High</v>
      </c>
      <c r="X237" t="str">
        <f t="shared" si="40"/>
        <v>Very High</v>
      </c>
      <c r="Y237" t="str">
        <f t="shared" si="41"/>
        <v>Very High</v>
      </c>
      <c r="Z237">
        <f t="shared" si="42"/>
        <v>0</v>
      </c>
    </row>
    <row r="238" spans="1:26" x14ac:dyDescent="0.35">
      <c r="A238" t="s">
        <v>77</v>
      </c>
      <c r="B238" t="s">
        <v>1468</v>
      </c>
      <c r="C238" t="s">
        <v>1469</v>
      </c>
      <c r="D238">
        <f>IF(Data!D238="Null",((WeightsAndValues!$P$17-WeightsAndValues!$H$17)/(WeightsAndValues!$K$17-WeightsAndValues!$H$17))*WeightsAndValues!$E$17,((Data!D238-WeightsAndValues!$H$17)/(WeightsAndValues!$K$17-WeightsAndValues!$H$17))*WeightsAndValues!$E$17)</f>
        <v>2.4028387968908414E-2</v>
      </c>
      <c r="E238">
        <f>IF(Data!E238="Null",((WeightsAndValues!$K$13-WeightsAndValues!$P$13)/(WeightsAndValues!$K$13-WeightsAndValues!$H$13))*WeightsAndValues!$E$13,((WeightsAndValues!$K$13-Data!E238))/(WeightsAndValues!$K$13-WeightsAndValues!$H$13)*WeightsAndValues!$E$13)</f>
        <v>1.5810276679841896E-2</v>
      </c>
      <c r="F238">
        <f>IF(Data!F238=TRUE,WeightsAndValues!$I$3,WeightsAndValues!$H$3*WeightsAndValues!$E$3)</f>
        <v>0</v>
      </c>
      <c r="G238">
        <f>IF(Data!G238="Null",((WeightsAndValues!$P$16-WeightsAndValues!$H$16)/(WeightsAndValues!$K$16-WeightsAndValues!$H$16))*WeightsAndValues!$E$16,((Data!G238-WeightsAndValues!$H$16)/(WeightsAndValues!$K$16-WeightsAndValues!$H$16))*WeightsAndValues!$E$16)</f>
        <v>6.0187791998295583E-2</v>
      </c>
      <c r="H238" t="b">
        <f>Data!H238</f>
        <v>0</v>
      </c>
      <c r="I238">
        <f>IF(Data!I238=TRUE,WeightsAndValues!$I$4,WeightsAndValues!$H$4*WeightsAndValues!$E$4)</f>
        <v>0.18181818181818182</v>
      </c>
      <c r="J238" t="b">
        <f>Data!J238</f>
        <v>0</v>
      </c>
      <c r="K238">
        <f>IF(Data!K238="Null",((WeightsAndValues!$P$11-WeightsAndValues!$H$11)/(WeightsAndValues!$K$11-WeightsAndValues!$H$11))*WeightsAndValues!$E$11,((Data!K238-WeightsAndValues!$H$11)/(WeightsAndValues!$K$11-WeightsAndValues!$H$11))*WeightsAndValues!$E$11)</f>
        <v>3.6525252525252509E-2</v>
      </c>
      <c r="L238">
        <f>IF(Data!L238="Null",((WeightsAndValues!$K$12-WeightsAndValues!$P$12)/(WeightsAndValues!$K$12-WeightsAndValues!$H$12))*WeightsAndValues!$E$12,((WeightsAndValues!$K$12-Data!L238))/(WeightsAndValues!$K$12-WeightsAndValues!$H$12)*WeightsAndValues!$E$12)</f>
        <v>4.3728423475258932E-2</v>
      </c>
      <c r="M238">
        <f>IF(Data!M238="Null",((WeightsAndValues!$K$14-WeightsAndValues!$P$14)/(WeightsAndValues!$K$14-WeightsAndValues!$H$14))*WeightsAndValues!$E$14,((WeightsAndValues!$K$14-Data!M238))/(WeightsAndValues!$K$14-WeightsAndValues!$H$14)*WeightsAndValues!$E$14)</f>
        <v>2.1734587251828631E-2</v>
      </c>
      <c r="N238">
        <f>IF(Data!N238="Null",((WeightsAndValues!$P$15-WeightsAndValues!$H$15)/(WeightsAndValues!$K$15-WeightsAndValues!$H$15))*WeightsAndValues!$E$15,((Data!N238-WeightsAndValues!$H$15)/(WeightsAndValues!$K$15-WeightsAndValues!$H$15))*WeightsAndValues!$E$15)</f>
        <v>0.10528341422449813</v>
      </c>
      <c r="O238">
        <f>IF(Data!F238=TRUE,WeightsAndValues!$I$5,WeightsAndValues!$H$5*WeightsAndValues!$E$5)</f>
        <v>0</v>
      </c>
      <c r="P238">
        <f>IF(Data!I238=TRUE,WeightsAndValues!$I$6,WeightsAndValues!$H$6*WeightsAndValues!$E$6)</f>
        <v>0.21739130434782614</v>
      </c>
      <c r="Q238">
        <f t="shared" si="35"/>
        <v>0.30783483303943032</v>
      </c>
      <c r="R238">
        <f t="shared" si="36"/>
        <v>0.39867278725046174</v>
      </c>
      <c r="S238">
        <f t="shared" si="37"/>
        <v>0.70650762028989211</v>
      </c>
      <c r="T238">
        <f t="shared" si="38"/>
        <v>0</v>
      </c>
      <c r="U238" t="str" cm="1">
        <f t="array" ref="U238">_xlfn.IFS(Q238&lt;Thresholds!$D$3,"Low",Q238&lt;Thresholds!$E$3,"medium",Q238&gt;=Thresholds!$E$3,"High")</f>
        <v>medium</v>
      </c>
      <c r="V238" t="str" cm="1">
        <f t="array" ref="V238">_xlfn.IFS(R238&lt;Thresholds!$D$4,"Low",R238&lt;Thresholds!$E$4,"medium",R238&gt;=Thresholds!$E$4,"High")</f>
        <v>medium</v>
      </c>
      <c r="W238" t="str">
        <f t="shared" si="39"/>
        <v>Medium</v>
      </c>
      <c r="X238" t="str">
        <f t="shared" si="40"/>
        <v>Medium</v>
      </c>
      <c r="Y238" t="str">
        <f t="shared" si="41"/>
        <v>Medium</v>
      </c>
      <c r="Z238">
        <f t="shared" si="42"/>
        <v>0</v>
      </c>
    </row>
    <row r="239" spans="1:26" x14ac:dyDescent="0.35">
      <c r="A239" t="s">
        <v>1472</v>
      </c>
      <c r="B239" t="s">
        <v>1474</v>
      </c>
      <c r="C239" t="s">
        <v>1475</v>
      </c>
      <c r="D239">
        <f>IF(Data!D239="Null",((WeightsAndValues!$P$17-WeightsAndValues!$H$17)/(WeightsAndValues!$K$17-WeightsAndValues!$H$17))*WeightsAndValues!$E$17,((Data!D239-WeightsAndValues!$H$17)/(WeightsAndValues!$K$17-WeightsAndValues!$H$17))*WeightsAndValues!$E$17)</f>
        <v>9.8090571138898297E-2</v>
      </c>
      <c r="E239">
        <f>IF(Data!E239="Null",((WeightsAndValues!$K$13-WeightsAndValues!$P$13)/(WeightsAndValues!$K$13-WeightsAndValues!$H$13))*WeightsAndValues!$E$13,((WeightsAndValues!$K$13-Data!E239))/(WeightsAndValues!$K$13-WeightsAndValues!$H$13)*WeightsAndValues!$E$13)</f>
        <v>0.1264822134387352</v>
      </c>
      <c r="F239">
        <f>IF(Data!F239=TRUE,WeightsAndValues!$I$3,WeightsAndValues!$H$3*WeightsAndValues!$E$3)</f>
        <v>0.18181818181818182</v>
      </c>
      <c r="G239">
        <f>IF(Data!G239="Null",((WeightsAndValues!$P$16-WeightsAndValues!$H$16)/(WeightsAndValues!$K$16-WeightsAndValues!$H$16))*WeightsAndValues!$E$16,((Data!G239-WeightsAndValues!$H$16)/(WeightsAndValues!$K$16-WeightsAndValues!$H$16))*WeightsAndValues!$E$16)</f>
        <v>6.0574586700349528E-2</v>
      </c>
      <c r="H239" t="b">
        <f>Data!H239</f>
        <v>0</v>
      </c>
      <c r="I239">
        <f>IF(Data!I239=TRUE,WeightsAndValues!$I$4,WeightsAndValues!$H$4*WeightsAndValues!$E$4)</f>
        <v>0.18181818181818182</v>
      </c>
      <c r="J239" t="b">
        <f>Data!J239</f>
        <v>0</v>
      </c>
      <c r="K239">
        <f>IF(Data!K239="Null",((WeightsAndValues!$P$11-WeightsAndValues!$H$11)/(WeightsAndValues!$K$11-WeightsAndValues!$H$11))*WeightsAndValues!$E$11,((Data!K239-WeightsAndValues!$H$11)/(WeightsAndValues!$K$11-WeightsAndValues!$H$11))*WeightsAndValues!$E$11)</f>
        <v>0.1165252525252525</v>
      </c>
      <c r="L239">
        <f>IF(Data!L239="Null",((WeightsAndValues!$K$12-WeightsAndValues!$P$12)/(WeightsAndValues!$K$12-WeightsAndValues!$H$12))*WeightsAndValues!$E$12,((WeightsAndValues!$K$12-Data!L239))/(WeightsAndValues!$K$12-WeightsAndValues!$H$12)*WeightsAndValues!$E$12)</f>
        <v>0.14269275028768699</v>
      </c>
      <c r="M239">
        <f>IF(Data!M239="Null",((WeightsAndValues!$K$14-WeightsAndValues!$P$14)/(WeightsAndValues!$K$14-WeightsAndValues!$H$14))*WeightsAndValues!$E$14,((WeightsAndValues!$K$14-Data!M239))/(WeightsAndValues!$K$14-WeightsAndValues!$H$14)*WeightsAndValues!$E$14)</f>
        <v>9.3625914315569492E-2</v>
      </c>
      <c r="N239">
        <f>IF(Data!N239="Null",((WeightsAndValues!$P$15-WeightsAndValues!$H$15)/(WeightsAndValues!$K$15-WeightsAndValues!$H$15))*WeightsAndValues!$E$15,((Data!N239-WeightsAndValues!$H$15)/(WeightsAndValues!$K$15-WeightsAndValues!$H$15))*WeightsAndValues!$E$15)</f>
        <v>0.12782615467771838</v>
      </c>
      <c r="O239">
        <f>IF(Data!F239=TRUE,WeightsAndValues!$I$5,WeightsAndValues!$H$5*WeightsAndValues!$E$5)</f>
        <v>0.21739130434782614</v>
      </c>
      <c r="P239">
        <f>IF(Data!I239=TRUE,WeightsAndValues!$I$6,WeightsAndValues!$H$6*WeightsAndValues!$E$6)</f>
        <v>0.21739130434782614</v>
      </c>
      <c r="Q239">
        <f t="shared" si="35"/>
        <v>0.81457085190377088</v>
      </c>
      <c r="R239">
        <f t="shared" si="36"/>
        <v>0.74966556351245539</v>
      </c>
      <c r="S239">
        <f t="shared" si="37"/>
        <v>1.5642364154162263</v>
      </c>
      <c r="T239">
        <f t="shared" si="38"/>
        <v>0</v>
      </c>
      <c r="U239" t="str" cm="1">
        <f t="array" ref="U239">_xlfn.IFS(Q239&lt;Thresholds!$D$3,"Low",Q239&lt;Thresholds!$E$3,"medium",Q239&gt;=Thresholds!$E$3,"High")</f>
        <v>High</v>
      </c>
      <c r="V239" t="str" cm="1">
        <f t="array" ref="V239">_xlfn.IFS(R239&lt;Thresholds!$D$4,"Low",R239&lt;Thresholds!$E$4,"medium",R239&gt;=Thresholds!$E$4,"High")</f>
        <v>High</v>
      </c>
      <c r="W239" t="str">
        <f t="shared" si="39"/>
        <v>High</v>
      </c>
      <c r="X239" t="str">
        <f t="shared" si="40"/>
        <v>High</v>
      </c>
      <c r="Y239" t="str">
        <f t="shared" si="41"/>
        <v>High</v>
      </c>
      <c r="Z239">
        <f t="shared" si="42"/>
        <v>0</v>
      </c>
    </row>
    <row r="240" spans="1:26" x14ac:dyDescent="0.35">
      <c r="A240" t="s">
        <v>1478</v>
      </c>
      <c r="B240" t="s">
        <v>1480</v>
      </c>
      <c r="C240" t="s">
        <v>1481</v>
      </c>
      <c r="D240">
        <f>IF(Data!D240="Null",((WeightsAndValues!$P$17-WeightsAndValues!$H$17)/(WeightsAndValues!$K$17-WeightsAndValues!$H$17))*WeightsAndValues!$E$17,((Data!D240-WeightsAndValues!$H$17)/(WeightsAndValues!$K$17-WeightsAndValues!$H$17))*WeightsAndValues!$E$17)</f>
        <v>4.3494423791821557E-2</v>
      </c>
      <c r="E240">
        <f>IF(Data!E240="Null",((WeightsAndValues!$K$13-WeightsAndValues!$P$13)/(WeightsAndValues!$K$13-WeightsAndValues!$H$13))*WeightsAndValues!$E$13,((WeightsAndValues!$K$13-Data!E240))/(WeightsAndValues!$K$13-WeightsAndValues!$H$13)*WeightsAndValues!$E$13)</f>
        <v>2.9863855950812486E-2</v>
      </c>
      <c r="F240">
        <f>IF(Data!F240=TRUE,WeightsAndValues!$I$3,WeightsAndValues!$H$3*WeightsAndValues!$E$3)</f>
        <v>0</v>
      </c>
      <c r="G240">
        <f>IF(Data!G240="Null",((WeightsAndValues!$P$16-WeightsAndValues!$H$16)/(WeightsAndValues!$K$16-WeightsAndValues!$H$16))*WeightsAndValues!$E$16,((Data!G240-WeightsAndValues!$H$16)/(WeightsAndValues!$K$16-WeightsAndValues!$H$16))*WeightsAndValues!$E$16)</f>
        <v>0.10503061384953308</v>
      </c>
      <c r="H240" t="b">
        <f>Data!H240</f>
        <v>0</v>
      </c>
      <c r="I240">
        <f>IF(Data!I240=TRUE,WeightsAndValues!$I$4,WeightsAndValues!$H$4*WeightsAndValues!$E$4)</f>
        <v>0.18181818181818182</v>
      </c>
      <c r="J240" t="b">
        <f>Data!J240</f>
        <v>0</v>
      </c>
      <c r="K240">
        <f>IF(Data!K240="Null",((WeightsAndValues!$P$11-WeightsAndValues!$H$11)/(WeightsAndValues!$K$11-WeightsAndValues!$H$11))*WeightsAndValues!$E$11,((Data!K240-WeightsAndValues!$H$11)/(WeightsAndValues!$K$11-WeightsAndValues!$H$11))*WeightsAndValues!$E$11)</f>
        <v>0.10197979797979799</v>
      </c>
      <c r="L240">
        <f>IF(Data!L240="Null",((WeightsAndValues!$K$12-WeightsAndValues!$P$12)/(WeightsAndValues!$K$12-WeightsAndValues!$H$12))*WeightsAndValues!$E$12,((WeightsAndValues!$K$12-Data!L240))/(WeightsAndValues!$K$12-WeightsAndValues!$H$12)*WeightsAndValues!$E$12)</f>
        <v>4.8331415420023033E-2</v>
      </c>
      <c r="M240">
        <f>IF(Data!M240="Null",((WeightsAndValues!$K$14-WeightsAndValues!$P$14)/(WeightsAndValues!$K$14-WeightsAndValues!$H$14))*WeightsAndValues!$E$14,((WeightsAndValues!$K$14-Data!M240))/(WeightsAndValues!$K$14-WeightsAndValues!$H$14)*WeightsAndValues!$E$14)</f>
        <v>3.1765935214211068E-2</v>
      </c>
      <c r="N240">
        <f>IF(Data!N240="Null",((WeightsAndValues!$P$15-WeightsAndValues!$H$15)/(WeightsAndValues!$K$15-WeightsAndValues!$H$15))*WeightsAndValues!$E$15,((Data!N240-WeightsAndValues!$H$15)/(WeightsAndValues!$K$15-WeightsAndValues!$H$15))*WeightsAndValues!$E$15)</f>
        <v>0.13481125773107461</v>
      </c>
      <c r="O240">
        <f>IF(Data!F240=TRUE,WeightsAndValues!$I$5,WeightsAndValues!$H$5*WeightsAndValues!$E$5)</f>
        <v>0</v>
      </c>
      <c r="P240">
        <f>IF(Data!I240=TRUE,WeightsAndValues!$I$6,WeightsAndValues!$H$6*WeightsAndValues!$E$6)</f>
        <v>0.21739130434782614</v>
      </c>
      <c r="Q240">
        <f t="shared" si="35"/>
        <v>0.40738975422403551</v>
      </c>
      <c r="R240">
        <f t="shared" si="36"/>
        <v>0.48709703187924636</v>
      </c>
      <c r="S240">
        <f t="shared" si="37"/>
        <v>0.89448678610328192</v>
      </c>
      <c r="T240">
        <f t="shared" si="38"/>
        <v>0</v>
      </c>
      <c r="U240" t="str" cm="1">
        <f t="array" ref="U240">_xlfn.IFS(Q240&lt;Thresholds!$D$3,"Low",Q240&lt;Thresholds!$E$3,"medium",Q240&gt;=Thresholds!$E$3,"High")</f>
        <v>medium</v>
      </c>
      <c r="V240" t="str" cm="1">
        <f t="array" ref="V240">_xlfn.IFS(R240&lt;Thresholds!$D$4,"Low",R240&lt;Thresholds!$E$4,"medium",R240&gt;=Thresholds!$E$4,"High")</f>
        <v>medium</v>
      </c>
      <c r="W240" t="str">
        <f t="shared" si="39"/>
        <v>Medium</v>
      </c>
      <c r="X240" t="str">
        <f t="shared" si="40"/>
        <v>Medium</v>
      </c>
      <c r="Y240" t="str">
        <f t="shared" si="41"/>
        <v>Medium</v>
      </c>
      <c r="Z240">
        <f t="shared" si="42"/>
        <v>0</v>
      </c>
    </row>
    <row r="241" spans="1:26" x14ac:dyDescent="0.35">
      <c r="A241" t="s">
        <v>1484</v>
      </c>
      <c r="B241" t="s">
        <v>1486</v>
      </c>
      <c r="C241" t="s">
        <v>1487</v>
      </c>
      <c r="D241">
        <f>IF(Data!D241="Null",((WeightsAndValues!$P$17-WeightsAndValues!$H$17)/(WeightsAndValues!$K$17-WeightsAndValues!$H$17))*WeightsAndValues!$E$17,((Data!D241-WeightsAndValues!$H$17)/(WeightsAndValues!$K$17-WeightsAndValues!$H$17))*WeightsAndValues!$E$17)</f>
        <v>3.6802973977695171E-2</v>
      </c>
      <c r="E241">
        <f>IF(Data!E241="Null",((WeightsAndValues!$K$13-WeightsAndValues!$P$13)/(WeightsAndValues!$K$13-WeightsAndValues!$H$13))*WeightsAndValues!$E$13,((WeightsAndValues!$K$13-Data!E241))/(WeightsAndValues!$K$13-WeightsAndValues!$H$13)*WeightsAndValues!$E$13)</f>
        <v>7.0267896354852949E-3</v>
      </c>
      <c r="F241">
        <f>IF(Data!F241=TRUE,WeightsAndValues!$I$3,WeightsAndValues!$H$3*WeightsAndValues!$E$3)</f>
        <v>0.18181818181818182</v>
      </c>
      <c r="G241">
        <f>IF(Data!G241="Null",((WeightsAndValues!$P$16-WeightsAndValues!$H$16)/(WeightsAndValues!$K$16-WeightsAndValues!$H$16))*WeightsAndValues!$E$16,((Data!G241-WeightsAndValues!$H$16)/(WeightsAndValues!$K$16-WeightsAndValues!$H$16))*WeightsAndValues!$E$16)</f>
        <v>2.8914489202721012E-3</v>
      </c>
      <c r="H241" t="b">
        <f>Data!H241</f>
        <v>0</v>
      </c>
      <c r="I241">
        <f>IF(Data!I241=TRUE,WeightsAndValues!$I$4,WeightsAndValues!$H$4*WeightsAndValues!$E$4)</f>
        <v>0.18181818181818182</v>
      </c>
      <c r="J241" t="b">
        <f>Data!J241</f>
        <v>0</v>
      </c>
      <c r="K241">
        <f>IF(Data!K241="Null",((WeightsAndValues!$P$11-WeightsAndValues!$H$11)/(WeightsAndValues!$K$11-WeightsAndValues!$H$11))*WeightsAndValues!$E$11,((Data!K241-WeightsAndValues!$H$11)/(WeightsAndValues!$K$11-WeightsAndValues!$H$11))*WeightsAndValues!$E$11)</f>
        <v>7.1434343434343434E-2</v>
      </c>
      <c r="L241">
        <f>IF(Data!L241="Null",((WeightsAndValues!$K$12-WeightsAndValues!$P$12)/(WeightsAndValues!$K$12-WeightsAndValues!$H$12))*WeightsAndValues!$E$12,((WeightsAndValues!$K$12-Data!L241))/(WeightsAndValues!$K$12-WeightsAndValues!$H$12)*WeightsAndValues!$E$12)</f>
        <v>3.9125431530494831E-2</v>
      </c>
      <c r="M241">
        <f>IF(Data!M241="Null",((WeightsAndValues!$K$14-WeightsAndValues!$P$14)/(WeightsAndValues!$K$14-WeightsAndValues!$H$14))*WeightsAndValues!$E$14,((WeightsAndValues!$K$14-Data!M241))/(WeightsAndValues!$K$14-WeightsAndValues!$H$14)*WeightsAndValues!$E$14)</f>
        <v>9.3625914315569492E-2</v>
      </c>
      <c r="N241">
        <f>IF(Data!N241="Null",((WeightsAndValues!$P$15-WeightsAndValues!$H$15)/(WeightsAndValues!$K$15-WeightsAndValues!$H$15))*WeightsAndValues!$E$15,((Data!N241-WeightsAndValues!$H$15)/(WeightsAndValues!$K$15-WeightsAndValues!$H$15))*WeightsAndValues!$E$15)</f>
        <v>0.1093905345694513</v>
      </c>
      <c r="O241">
        <f>IF(Data!F241=TRUE,WeightsAndValues!$I$5,WeightsAndValues!$H$5*WeightsAndValues!$E$5)</f>
        <v>0.21739130434782614</v>
      </c>
      <c r="P241">
        <f>IF(Data!I241=TRUE,WeightsAndValues!$I$6,WeightsAndValues!$H$6*WeightsAndValues!$E$6)</f>
        <v>0.21739130434782614</v>
      </c>
      <c r="Q241">
        <f t="shared" si="35"/>
        <v>0.60462502689446662</v>
      </c>
      <c r="R241">
        <f t="shared" si="36"/>
        <v>0.55409138182086093</v>
      </c>
      <c r="S241">
        <f t="shared" si="37"/>
        <v>1.1587164087153274</v>
      </c>
      <c r="T241">
        <f t="shared" si="38"/>
        <v>0</v>
      </c>
      <c r="U241" t="str" cm="1">
        <f t="array" ref="U241">_xlfn.IFS(Q241&lt;Thresholds!$D$3,"Low",Q241&lt;Thresholds!$E$3,"medium",Q241&gt;=Thresholds!$E$3,"High")</f>
        <v>High</v>
      </c>
      <c r="V241" t="str" cm="1">
        <f t="array" ref="V241">_xlfn.IFS(R241&lt;Thresholds!$D$4,"Low",R241&lt;Thresholds!$E$4,"medium",R241&gt;=Thresholds!$E$4,"High")</f>
        <v>medium</v>
      </c>
      <c r="W241" t="str">
        <f t="shared" si="39"/>
        <v>High</v>
      </c>
      <c r="X241" t="str">
        <f t="shared" si="40"/>
        <v>High</v>
      </c>
      <c r="Y241" t="str">
        <f t="shared" si="41"/>
        <v>High</v>
      </c>
      <c r="Z241">
        <f t="shared" si="42"/>
        <v>0</v>
      </c>
    </row>
    <row r="242" spans="1:26" x14ac:dyDescent="0.35">
      <c r="A242" t="s">
        <v>1490</v>
      </c>
      <c r="B242" t="s">
        <v>1492</v>
      </c>
      <c r="C242" t="s">
        <v>1493</v>
      </c>
      <c r="D242">
        <f>IF(Data!D242="Null",((WeightsAndValues!$P$17-WeightsAndValues!$H$17)/(WeightsAndValues!$K$17-WeightsAndValues!$H$17))*WeightsAndValues!$E$17,((Data!D242-WeightsAndValues!$H$17)/(WeightsAndValues!$K$17-WeightsAndValues!$H$17))*WeightsAndValues!$E$17)</f>
        <v>6.8435282189929031E-2</v>
      </c>
      <c r="E242">
        <f>IF(Data!E242="Null",((WeightsAndValues!$K$13-WeightsAndValues!$P$13)/(WeightsAndValues!$K$13-WeightsAndValues!$H$13))*WeightsAndValues!$E$13,((WeightsAndValues!$K$13-Data!E242))/(WeightsAndValues!$K$13-WeightsAndValues!$H$13)*WeightsAndValues!$E$13)</f>
        <v>0.15458937198067635</v>
      </c>
      <c r="F242">
        <f>IF(Data!F242=TRUE,WeightsAndValues!$I$3,WeightsAndValues!$H$3*WeightsAndValues!$E$3)</f>
        <v>0.18181818181818182</v>
      </c>
      <c r="G242">
        <f>IF(Data!G242="Null",((WeightsAndValues!$P$16-WeightsAndValues!$H$16)/(WeightsAndValues!$K$16-WeightsAndValues!$H$16))*WeightsAndValues!$E$16,((Data!G242-WeightsAndValues!$H$16)/(WeightsAndValues!$K$16-WeightsAndValues!$H$16))*WeightsAndValues!$E$16)</f>
        <v>1.0728797309430691E-2</v>
      </c>
      <c r="H242" t="b">
        <f>Data!H242</f>
        <v>0</v>
      </c>
      <c r="I242">
        <f>IF(Data!I242=TRUE,WeightsAndValues!$I$4,WeightsAndValues!$H$4*WeightsAndValues!$E$4)</f>
        <v>0.18181818181818182</v>
      </c>
      <c r="J242" t="b">
        <f>Data!J242</f>
        <v>0</v>
      </c>
      <c r="K242">
        <f>IF(Data!K242="Null",((WeightsAndValues!$P$11-WeightsAndValues!$H$11)/(WeightsAndValues!$K$11-WeightsAndValues!$H$11))*WeightsAndValues!$E$11,((Data!K242-WeightsAndValues!$H$11)/(WeightsAndValues!$K$11-WeightsAndValues!$H$11))*WeightsAndValues!$E$11)</f>
        <v>0.1165252525252525</v>
      </c>
      <c r="L242">
        <f>IF(Data!L242="Null",((WeightsAndValues!$K$12-WeightsAndValues!$P$12)/(WeightsAndValues!$K$12-WeightsAndValues!$H$12))*WeightsAndValues!$E$12,((WeightsAndValues!$K$12-Data!L242))/(WeightsAndValues!$K$12-WeightsAndValues!$H$12)*WeightsAndValues!$E$12)</f>
        <v>0.13118527042577677</v>
      </c>
      <c r="M242">
        <f>IF(Data!M242="Null",((WeightsAndValues!$K$14-WeightsAndValues!$P$14)/(WeightsAndValues!$K$14-WeightsAndValues!$H$14))*WeightsAndValues!$E$14,((WeightsAndValues!$K$14-Data!M242))/(WeightsAndValues!$K$14-WeightsAndValues!$H$14)*WeightsAndValues!$E$14)</f>
        <v>9.3625914315569492E-2</v>
      </c>
      <c r="N242">
        <f>IF(Data!N242="Null",((WeightsAndValues!$P$15-WeightsAndValues!$H$15)/(WeightsAndValues!$K$15-WeightsAndValues!$H$15))*WeightsAndValues!$E$15,((Data!N242-WeightsAndValues!$H$15)/(WeightsAndValues!$K$15-WeightsAndValues!$H$15))*WeightsAndValues!$E$15)</f>
        <v>0.11856664499550097</v>
      </c>
      <c r="O242">
        <f>IF(Data!F242=TRUE,WeightsAndValues!$I$5,WeightsAndValues!$H$5*WeightsAndValues!$E$5)</f>
        <v>0.21739130434782614</v>
      </c>
      <c r="P242">
        <f>IF(Data!I242=TRUE,WeightsAndValues!$I$6,WeightsAndValues!$H$6*WeightsAndValues!$E$6)</f>
        <v>0.21739130434782614</v>
      </c>
      <c r="Q242">
        <f t="shared" si="35"/>
        <v>0.77340808309289155</v>
      </c>
      <c r="R242">
        <f t="shared" si="36"/>
        <v>0.7186674229812603</v>
      </c>
      <c r="S242">
        <f t="shared" si="37"/>
        <v>1.4920755060741517</v>
      </c>
      <c r="T242">
        <f t="shared" si="38"/>
        <v>0</v>
      </c>
      <c r="U242" t="str" cm="1">
        <f t="array" ref="U242">_xlfn.IFS(Q242&lt;Thresholds!$D$3,"Low",Q242&lt;Thresholds!$E$3,"medium",Q242&gt;=Thresholds!$E$3,"High")</f>
        <v>High</v>
      </c>
      <c r="V242" t="str" cm="1">
        <f t="array" ref="V242">_xlfn.IFS(R242&lt;Thresholds!$D$4,"Low",R242&lt;Thresholds!$E$4,"medium",R242&gt;=Thresholds!$E$4,"High")</f>
        <v>High</v>
      </c>
      <c r="W242" t="str">
        <f t="shared" si="39"/>
        <v>High</v>
      </c>
      <c r="X242" t="str">
        <f t="shared" si="40"/>
        <v>High</v>
      </c>
      <c r="Y242" t="str">
        <f t="shared" si="41"/>
        <v>High</v>
      </c>
      <c r="Z242">
        <f t="shared" si="42"/>
        <v>0</v>
      </c>
    </row>
    <row r="243" spans="1:26" x14ac:dyDescent="0.35">
      <c r="A243" t="s">
        <v>1496</v>
      </c>
      <c r="B243" t="s">
        <v>1498</v>
      </c>
      <c r="C243" t="s">
        <v>1499</v>
      </c>
      <c r="D243">
        <f>IF(Data!D243="Null",((WeightsAndValues!$P$17-WeightsAndValues!$H$17)/(WeightsAndValues!$K$17-WeightsAndValues!$H$17))*WeightsAndValues!$E$17,((Data!D243-WeightsAndValues!$H$17)/(WeightsAndValues!$K$17-WeightsAndValues!$H$17))*WeightsAndValues!$E$17)</f>
        <v>7.8472456911118635E-2</v>
      </c>
      <c r="E243">
        <f>IF(Data!E243="Null",((WeightsAndValues!$K$13-WeightsAndValues!$P$13)/(WeightsAndValues!$K$13-WeightsAndValues!$H$13))*WeightsAndValues!$E$13,((WeightsAndValues!$K$13-Data!E243))/(WeightsAndValues!$K$13-WeightsAndValues!$H$13)*WeightsAndValues!$E$13)</f>
        <v>3.1620553359683806E-2</v>
      </c>
      <c r="F243">
        <f>IF(Data!F243=TRUE,WeightsAndValues!$I$3,WeightsAndValues!$H$3*WeightsAndValues!$E$3)</f>
        <v>0.18181818181818182</v>
      </c>
      <c r="G243">
        <f>IF(Data!G243="Null",((WeightsAndValues!$P$16-WeightsAndValues!$H$16)/(WeightsAndValues!$K$16-WeightsAndValues!$H$16))*WeightsAndValues!$E$16,((Data!G243-WeightsAndValues!$H$16)/(WeightsAndValues!$K$16-WeightsAndValues!$H$16))*WeightsAndValues!$E$16)</f>
        <v>6.0574586700349528E-2</v>
      </c>
      <c r="H243" t="b">
        <f>Data!H243</f>
        <v>1</v>
      </c>
      <c r="I243">
        <f>IF(Data!I243=TRUE,WeightsAndValues!$I$4,WeightsAndValues!$H$4*WeightsAndValues!$E$4)</f>
        <v>0.18181818181818182</v>
      </c>
      <c r="J243" t="b">
        <f>Data!J243</f>
        <v>0</v>
      </c>
      <c r="K243">
        <f>IF(Data!K243="Null",((WeightsAndValues!$P$11-WeightsAndValues!$H$11)/(WeightsAndValues!$K$11-WeightsAndValues!$H$11))*WeightsAndValues!$E$11,((Data!K243-WeightsAndValues!$H$11)/(WeightsAndValues!$K$11-WeightsAndValues!$H$11))*WeightsAndValues!$E$11)</f>
        <v>0.1296969696969697</v>
      </c>
      <c r="L243">
        <f>IF(Data!L243="Null",((WeightsAndValues!$K$12-WeightsAndValues!$P$12)/(WeightsAndValues!$K$12-WeightsAndValues!$H$12))*WeightsAndValues!$E$12,((WeightsAndValues!$K$12-Data!L243))/(WeightsAndValues!$K$12-WeightsAndValues!$H$12)*WeightsAndValues!$E$12)</f>
        <v>9.6662830840046038E-2</v>
      </c>
      <c r="M243">
        <f>IF(Data!M243="Null",((WeightsAndValues!$K$14-WeightsAndValues!$P$14)/(WeightsAndValues!$K$14-WeightsAndValues!$H$14))*WeightsAndValues!$E$14,((WeightsAndValues!$K$14-Data!M243))/(WeightsAndValues!$K$14-WeightsAndValues!$H$14)*WeightsAndValues!$E$14)</f>
        <v>9.3625914315569492E-2</v>
      </c>
      <c r="N243">
        <f>IF(Data!N243="Null",((WeightsAndValues!$P$15-WeightsAndValues!$H$15)/(WeightsAndValues!$K$15-WeightsAndValues!$H$15))*WeightsAndValues!$E$15,((Data!N243-WeightsAndValues!$H$15)/(WeightsAndValues!$K$15-WeightsAndValues!$H$15))*WeightsAndValues!$E$15)</f>
        <v>0.12782615467771838</v>
      </c>
      <c r="O243">
        <f>IF(Data!F243=TRUE,WeightsAndValues!$I$5,WeightsAndValues!$H$5*WeightsAndValues!$E$5)</f>
        <v>0.21739130434782614</v>
      </c>
      <c r="P243">
        <f>IF(Data!I243=TRUE,WeightsAndValues!$I$6,WeightsAndValues!$H$6*WeightsAndValues!$E$6)</f>
        <v>0.21739130434782614</v>
      </c>
      <c r="Q243">
        <f t="shared" si="35"/>
        <v>0.76209453540006744</v>
      </c>
      <c r="R243">
        <f t="shared" si="36"/>
        <v>0.654803903433404</v>
      </c>
      <c r="S243">
        <f t="shared" si="37"/>
        <v>1.4168984388334716</v>
      </c>
      <c r="T243">
        <f t="shared" si="38"/>
        <v>1</v>
      </c>
      <c r="U243" t="str" cm="1">
        <f t="array" ref="U243">_xlfn.IFS(Q243&lt;Thresholds!$D$3,"Low",Q243&lt;Thresholds!$E$3,"medium",Q243&gt;=Thresholds!$E$3,"High")</f>
        <v>High</v>
      </c>
      <c r="V243" t="str" cm="1">
        <f t="array" ref="V243">_xlfn.IFS(R243&lt;Thresholds!$D$4,"Low",R243&lt;Thresholds!$E$4,"medium",R243&gt;=Thresholds!$E$4,"High")</f>
        <v>High</v>
      </c>
      <c r="W243" t="str">
        <f t="shared" si="39"/>
        <v>Very High</v>
      </c>
      <c r="X243" t="str">
        <f t="shared" si="40"/>
        <v>Very High</v>
      </c>
      <c r="Y243" t="str">
        <f t="shared" si="41"/>
        <v>Very High</v>
      </c>
      <c r="Z243">
        <f t="shared" si="42"/>
        <v>0</v>
      </c>
    </row>
    <row r="244" spans="1:26" x14ac:dyDescent="0.35">
      <c r="A244" t="s">
        <v>1502</v>
      </c>
      <c r="D244">
        <f>IF(Data!D244="Null",((WeightsAndValues!$P$17-WeightsAndValues!$H$17)/(WeightsAndValues!$K$17-WeightsAndValues!$H$17))*WeightsAndValues!$E$17,((Data!D244-WeightsAndValues!$H$17)/(WeightsAndValues!$K$17-WeightsAndValues!$H$17))*WeightsAndValues!$E$17)</f>
        <v>9.8090571138898297E-2</v>
      </c>
      <c r="E244">
        <f>IF(Data!E244="Null",((WeightsAndValues!$K$13-WeightsAndValues!$P$13)/(WeightsAndValues!$K$13-WeightsAndValues!$H$13))*WeightsAndValues!$E$13,((WeightsAndValues!$K$13-Data!E244))/(WeightsAndValues!$K$13-WeightsAndValues!$H$13)*WeightsAndValues!$E$13)</f>
        <v>0.1264822134387352</v>
      </c>
      <c r="F244">
        <f>IF(Data!F244=TRUE,WeightsAndValues!$I$3,WeightsAndValues!$H$3*WeightsAndValues!$E$3)</f>
        <v>0.18181818181818182</v>
      </c>
      <c r="G244">
        <f>IF(Data!G244="Null",((WeightsAndValues!$P$16-WeightsAndValues!$H$16)/(WeightsAndValues!$K$16-WeightsAndValues!$H$16))*WeightsAndValues!$E$16,((Data!G244-WeightsAndValues!$H$16)/(WeightsAndValues!$K$16-WeightsAndValues!$H$16))*WeightsAndValues!$E$16)</f>
        <v>6.0574586700349528E-2</v>
      </c>
      <c r="H244" t="b">
        <f>Data!H244</f>
        <v>0</v>
      </c>
      <c r="I244">
        <f>IF(Data!I244=TRUE,WeightsAndValues!$I$4,WeightsAndValues!$H$4*WeightsAndValues!$E$4)</f>
        <v>0.18181818181818182</v>
      </c>
      <c r="J244" t="b">
        <f>Data!J244</f>
        <v>0</v>
      </c>
      <c r="K244">
        <f>IF(Data!K244="Null",((WeightsAndValues!$P$11-WeightsAndValues!$H$11)/(WeightsAndValues!$K$11-WeightsAndValues!$H$11))*WeightsAndValues!$E$11,((Data!K244-WeightsAndValues!$H$11)/(WeightsAndValues!$K$11-WeightsAndValues!$H$11))*WeightsAndValues!$E$11)</f>
        <v>0.1165252525252525</v>
      </c>
      <c r="L244">
        <f>IF(Data!L244="Null",((WeightsAndValues!$K$12-WeightsAndValues!$P$12)/(WeightsAndValues!$K$12-WeightsAndValues!$H$12))*WeightsAndValues!$E$12,((WeightsAndValues!$K$12-Data!L244))/(WeightsAndValues!$K$12-WeightsAndValues!$H$12)*WeightsAndValues!$E$12)</f>
        <v>0.14269275028768699</v>
      </c>
      <c r="M244">
        <f>IF(Data!M244="Null",((WeightsAndValues!$K$14-WeightsAndValues!$P$14)/(WeightsAndValues!$K$14-WeightsAndValues!$H$14))*WeightsAndValues!$E$14,((WeightsAndValues!$K$14-Data!M244))/(WeightsAndValues!$K$14-WeightsAndValues!$H$14)*WeightsAndValues!$E$14)</f>
        <v>9.3625914315569492E-2</v>
      </c>
      <c r="N244">
        <f>IF(Data!N244="Null",((WeightsAndValues!$P$15-WeightsAndValues!$H$15)/(WeightsAndValues!$K$15-WeightsAndValues!$H$15))*WeightsAndValues!$E$15,((Data!N244-WeightsAndValues!$H$15)/(WeightsAndValues!$K$15-WeightsAndValues!$H$15))*WeightsAndValues!$E$15)</f>
        <v>0.12782615467771838</v>
      </c>
      <c r="O244">
        <f>IF(Data!F244=TRUE,WeightsAndValues!$I$5,WeightsAndValues!$H$5*WeightsAndValues!$E$5)</f>
        <v>0.21739130434782614</v>
      </c>
      <c r="P244">
        <f>IF(Data!I244=TRUE,WeightsAndValues!$I$6,WeightsAndValues!$H$6*WeightsAndValues!$E$6)</f>
        <v>0.21739130434782614</v>
      </c>
      <c r="Q244">
        <f t="shared" si="35"/>
        <v>0.81457085190377088</v>
      </c>
      <c r="R244">
        <f t="shared" si="36"/>
        <v>0.74966556351245539</v>
      </c>
      <c r="S244">
        <f t="shared" si="37"/>
        <v>1.5642364154162263</v>
      </c>
      <c r="T244">
        <f t="shared" si="38"/>
        <v>0</v>
      </c>
      <c r="U244" t="str" cm="1">
        <f t="array" ref="U244">_xlfn.IFS(Q244&lt;Thresholds!$D$3,"Low",Q244&lt;Thresholds!$E$3,"medium",Q244&gt;=Thresholds!$E$3,"High")</f>
        <v>High</v>
      </c>
      <c r="V244" t="str" cm="1">
        <f t="array" ref="V244">_xlfn.IFS(R244&lt;Thresholds!$D$4,"Low",R244&lt;Thresholds!$E$4,"medium",R244&gt;=Thresholds!$E$4,"High")</f>
        <v>High</v>
      </c>
      <c r="W244" t="str">
        <f t="shared" si="39"/>
        <v>High</v>
      </c>
      <c r="X244" t="str">
        <f t="shared" si="40"/>
        <v>High</v>
      </c>
      <c r="Y244" t="str">
        <f t="shared" si="41"/>
        <v>High</v>
      </c>
      <c r="Z244">
        <f t="shared" si="42"/>
        <v>0</v>
      </c>
    </row>
    <row r="245" spans="1:26" x14ac:dyDescent="0.35">
      <c r="A245" t="s">
        <v>1504</v>
      </c>
      <c r="B245" t="s">
        <v>1507</v>
      </c>
      <c r="C245" t="s">
        <v>1508</v>
      </c>
      <c r="D245">
        <f>IF(Data!D245="Null",((WeightsAndValues!$P$17-WeightsAndValues!$H$17)/(WeightsAndValues!$K$17-WeightsAndValues!$H$17))*WeightsAndValues!$E$17,((Data!D245-WeightsAndValues!$H$17)/(WeightsAndValues!$K$17-WeightsAndValues!$H$17))*WeightsAndValues!$E$17)</f>
        <v>0.14477864143291652</v>
      </c>
      <c r="E245">
        <f>IF(Data!E245="Null",((WeightsAndValues!$K$13-WeightsAndValues!$P$13)/(WeightsAndValues!$K$13-WeightsAndValues!$H$13))*WeightsAndValues!$E$13,((WeightsAndValues!$K$13-Data!E245))/(WeightsAndValues!$K$13-WeightsAndValues!$H$13)*WeightsAndValues!$E$13)</f>
        <v>0.14931927975406237</v>
      </c>
      <c r="F245">
        <f>IF(Data!F245=TRUE,WeightsAndValues!$I$3,WeightsAndValues!$H$3*WeightsAndValues!$E$3)</f>
        <v>0.18181818181818182</v>
      </c>
      <c r="G245">
        <f>IF(Data!G245="Null",((WeightsAndValues!$P$16-WeightsAndValues!$H$16)/(WeightsAndValues!$K$16-WeightsAndValues!$H$16))*WeightsAndValues!$E$16,((Data!G245-WeightsAndValues!$H$16)/(WeightsAndValues!$K$16-WeightsAndValues!$H$16))*WeightsAndValues!$E$16)</f>
        <v>2.9776851161398658E-2</v>
      </c>
      <c r="H245" t="b">
        <f>Data!H245</f>
        <v>0</v>
      </c>
      <c r="I245">
        <f>IF(Data!I245=TRUE,WeightsAndValues!$I$4,WeightsAndValues!$H$4*WeightsAndValues!$E$4)</f>
        <v>0.18181818181818182</v>
      </c>
      <c r="J245" t="b">
        <f>Data!J245</f>
        <v>0</v>
      </c>
      <c r="K245">
        <f>IF(Data!K245="Null",((WeightsAndValues!$P$11-WeightsAndValues!$H$11)/(WeightsAndValues!$K$11-WeightsAndValues!$H$11))*WeightsAndValues!$E$11,((Data!K245-WeightsAndValues!$H$11)/(WeightsAndValues!$K$11-WeightsAndValues!$H$11))*WeightsAndValues!$E$11)</f>
        <v>0.1165252525252525</v>
      </c>
      <c r="L245">
        <f>IF(Data!L245="Null",((WeightsAndValues!$K$12-WeightsAndValues!$P$12)/(WeightsAndValues!$K$12-WeightsAndValues!$H$12))*WeightsAndValues!$E$12,((WeightsAndValues!$K$12-Data!L245))/(WeightsAndValues!$K$12-WeightsAndValues!$H$12)*WeightsAndValues!$E$12)</f>
        <v>0.17721518987341772</v>
      </c>
      <c r="M245">
        <f>IF(Data!M245="Null",((WeightsAndValues!$K$14-WeightsAndValues!$P$14)/(WeightsAndValues!$K$14-WeightsAndValues!$H$14))*WeightsAndValues!$E$14,((WeightsAndValues!$K$14-Data!M245))/(WeightsAndValues!$K$14-WeightsAndValues!$H$14)*WeightsAndValues!$E$14)</f>
        <v>0.14545454545454545</v>
      </c>
      <c r="N245">
        <f>IF(Data!N245="Null",((WeightsAndValues!$P$15-WeightsAndValues!$H$15)/(WeightsAndValues!$K$15-WeightsAndValues!$H$15))*WeightsAndValues!$E$15,((Data!N245-WeightsAndValues!$H$15)/(WeightsAndValues!$K$15-WeightsAndValues!$H$15))*WeightsAndValues!$E$15)</f>
        <v>0.14436666378030671</v>
      </c>
      <c r="O245">
        <f>IF(Data!F245=TRUE,WeightsAndValues!$I$5,WeightsAndValues!$H$5*WeightsAndValues!$E$5)</f>
        <v>0.21739130434782614</v>
      </c>
      <c r="P245">
        <f>IF(Data!I245=TRUE,WeightsAndValues!$I$6,WeightsAndValues!$H$6*WeightsAndValues!$E$6)</f>
        <v>0.21739130434782614</v>
      </c>
      <c r="Q245">
        <f t="shared" si="35"/>
        <v>0.94760999292249593</v>
      </c>
      <c r="R245">
        <f t="shared" si="36"/>
        <v>0.7582454033914201</v>
      </c>
      <c r="S245">
        <f t="shared" si="37"/>
        <v>1.705855396313916</v>
      </c>
      <c r="T245">
        <f t="shared" si="38"/>
        <v>0</v>
      </c>
      <c r="U245" t="str" cm="1">
        <f t="array" ref="U245">_xlfn.IFS(Q245&lt;Thresholds!$D$3,"Low",Q245&lt;Thresholds!$E$3,"medium",Q245&gt;=Thresholds!$E$3,"High")</f>
        <v>High</v>
      </c>
      <c r="V245" t="str" cm="1">
        <f t="array" ref="V245">_xlfn.IFS(R245&lt;Thresholds!$D$4,"Low",R245&lt;Thresholds!$E$4,"medium",R245&gt;=Thresholds!$E$4,"High")</f>
        <v>High</v>
      </c>
      <c r="W245" t="str">
        <f t="shared" si="39"/>
        <v>High</v>
      </c>
      <c r="X245" t="str">
        <f t="shared" si="40"/>
        <v>High</v>
      </c>
      <c r="Y245" t="str">
        <f t="shared" si="41"/>
        <v>High</v>
      </c>
      <c r="Z245">
        <f t="shared" si="42"/>
        <v>0</v>
      </c>
    </row>
    <row r="246" spans="1:26" x14ac:dyDescent="0.35">
      <c r="A246" t="s">
        <v>1511</v>
      </c>
      <c r="B246" t="s">
        <v>1513</v>
      </c>
      <c r="C246" t="s">
        <v>1514</v>
      </c>
      <c r="D246">
        <f>IF(Data!D246="Null",((WeightsAndValues!$P$17-WeightsAndValues!$H$17)/(WeightsAndValues!$K$17-WeightsAndValues!$H$17))*WeightsAndValues!$E$17,((Data!D246-WeightsAndValues!$H$17)/(WeightsAndValues!$K$17-WeightsAndValues!$H$17))*WeightsAndValues!$E$17)</f>
        <v>0.12440013518080431</v>
      </c>
      <c r="E246">
        <f>IF(Data!E246="Null",((WeightsAndValues!$K$13-WeightsAndValues!$P$13)/(WeightsAndValues!$K$13-WeightsAndValues!$H$13))*WeightsAndValues!$E$13,((WeightsAndValues!$K$13-Data!E246))/(WeightsAndValues!$K$13-WeightsAndValues!$H$13)*WeightsAndValues!$E$13)</f>
        <v>0.14229249011857711</v>
      </c>
      <c r="F246">
        <f>IF(Data!F246=TRUE,WeightsAndValues!$I$3,WeightsAndValues!$H$3*WeightsAndValues!$E$3)</f>
        <v>0.18181818181818182</v>
      </c>
      <c r="G246">
        <f>IF(Data!G246="Null",((WeightsAndValues!$P$16-WeightsAndValues!$H$16)/(WeightsAndValues!$K$16-WeightsAndValues!$H$16))*WeightsAndValues!$E$16,((Data!G246-WeightsAndValues!$H$16)/(WeightsAndValues!$K$16-WeightsAndValues!$H$16))*WeightsAndValues!$E$16)</f>
        <v>0</v>
      </c>
      <c r="H246" t="b">
        <f>Data!H246</f>
        <v>1</v>
      </c>
      <c r="I246">
        <f>IF(Data!I246=TRUE,WeightsAndValues!$I$4,WeightsAndValues!$H$4*WeightsAndValues!$E$4)</f>
        <v>0.18181818181818182</v>
      </c>
      <c r="J246" t="b">
        <f>Data!J246</f>
        <v>1</v>
      </c>
      <c r="K246">
        <f>IF(Data!K246="Null",((WeightsAndValues!$P$11-WeightsAndValues!$H$11)/(WeightsAndValues!$K$11-WeightsAndValues!$H$11))*WeightsAndValues!$E$11,((Data!K246-WeightsAndValues!$H$11)/(WeightsAndValues!$K$11-WeightsAndValues!$H$11))*WeightsAndValues!$E$11)</f>
        <v>0.14545454545454545</v>
      </c>
      <c r="L246">
        <f>IF(Data!L246="Null",((WeightsAndValues!$K$12-WeightsAndValues!$P$12)/(WeightsAndValues!$K$12-WeightsAndValues!$H$12))*WeightsAndValues!$E$12,((WeightsAndValues!$K$12-Data!L246))/(WeightsAndValues!$K$12-WeightsAndValues!$H$12)*WeightsAndValues!$E$12)</f>
        <v>0.11277330264672039</v>
      </c>
      <c r="M246">
        <f>IF(Data!M246="Null",((WeightsAndValues!$K$14-WeightsAndValues!$P$14)/(WeightsAndValues!$K$14-WeightsAndValues!$H$14))*WeightsAndValues!$E$14,((WeightsAndValues!$K$14-Data!M246))/(WeightsAndValues!$K$14-WeightsAndValues!$H$14)*WeightsAndValues!$E$14)</f>
        <v>7.1891327063740851E-2</v>
      </c>
      <c r="N246">
        <f>IF(Data!N246="Null",((WeightsAndValues!$P$15-WeightsAndValues!$H$15)/(WeightsAndValues!$K$15-WeightsAndValues!$H$15))*WeightsAndValues!$E$15,((Data!N246-WeightsAndValues!$H$15)/(WeightsAndValues!$K$15-WeightsAndValues!$H$15))*WeightsAndValues!$E$15)</f>
        <v>0.1073172532385927</v>
      </c>
      <c r="O246">
        <f>IF(Data!F246=TRUE,WeightsAndValues!$I$5,WeightsAndValues!$H$5*WeightsAndValues!$E$5)</f>
        <v>0.21739130434782614</v>
      </c>
      <c r="P246">
        <f>IF(Data!I246=TRUE,WeightsAndValues!$I$6,WeightsAndValues!$H$6*WeightsAndValues!$E$6)</f>
        <v>0.21739130434782614</v>
      </c>
      <c r="Q246">
        <f t="shared" si="35"/>
        <v>0.8181556739821747</v>
      </c>
      <c r="R246">
        <f t="shared" si="36"/>
        <v>0.68439235205282212</v>
      </c>
      <c r="S246">
        <f t="shared" si="37"/>
        <v>1.5025480260349968</v>
      </c>
      <c r="T246">
        <f t="shared" si="38"/>
        <v>1</v>
      </c>
      <c r="U246" t="str" cm="1">
        <f t="array" ref="U246">_xlfn.IFS(Q246&lt;Thresholds!$D$3,"Low",Q246&lt;Thresholds!$E$3,"medium",Q246&gt;=Thresholds!$E$3,"High")</f>
        <v>High</v>
      </c>
      <c r="V246" t="str" cm="1">
        <f t="array" ref="V246">_xlfn.IFS(R246&lt;Thresholds!$D$4,"Low",R246&lt;Thresholds!$E$4,"medium",R246&gt;=Thresholds!$E$4,"High")</f>
        <v>High</v>
      </c>
      <c r="W246" t="str">
        <f t="shared" si="39"/>
        <v>Very High</v>
      </c>
      <c r="X246" t="str">
        <f t="shared" si="40"/>
        <v>Very High</v>
      </c>
      <c r="Y246" t="str">
        <f t="shared" si="41"/>
        <v>Very High</v>
      </c>
      <c r="Z246">
        <f t="shared" si="42"/>
        <v>0</v>
      </c>
    </row>
    <row r="247" spans="1:26" x14ac:dyDescent="0.35">
      <c r="A247" t="s">
        <v>1517</v>
      </c>
      <c r="B247" t="s">
        <v>1519</v>
      </c>
      <c r="C247" t="s">
        <v>1520</v>
      </c>
      <c r="D247">
        <f>IF(Data!D247="Null",((WeightsAndValues!$P$17-WeightsAndValues!$H$17)/(WeightsAndValues!$K$17-WeightsAndValues!$H$17))*WeightsAndValues!$E$17,((Data!D247-WeightsAndValues!$H$17)/(WeightsAndValues!$K$17-WeightsAndValues!$H$17))*WeightsAndValues!$E$17)</f>
        <v>9.8090571138898297E-2</v>
      </c>
      <c r="E247">
        <f>IF(Data!E247="Null",((WeightsAndValues!$K$13-WeightsAndValues!$P$13)/(WeightsAndValues!$K$13-WeightsAndValues!$H$13))*WeightsAndValues!$E$13,((WeightsAndValues!$K$13-Data!E247))/(WeightsAndValues!$K$13-WeightsAndValues!$H$13)*WeightsAndValues!$E$13)</f>
        <v>0.1264822134387352</v>
      </c>
      <c r="F247">
        <f>IF(Data!F247=TRUE,WeightsAndValues!$I$3,WeightsAndValues!$H$3*WeightsAndValues!$E$3)</f>
        <v>0.18181818181818182</v>
      </c>
      <c r="G247">
        <f>IF(Data!G247="Null",((WeightsAndValues!$P$16-WeightsAndValues!$H$16)/(WeightsAndValues!$K$16-WeightsAndValues!$H$16))*WeightsAndValues!$E$16,((Data!G247-WeightsAndValues!$H$16)/(WeightsAndValues!$K$16-WeightsAndValues!$H$16))*WeightsAndValues!$E$16)</f>
        <v>6.0574586700349528E-2</v>
      </c>
      <c r="H247" t="b">
        <f>Data!H247</f>
        <v>0</v>
      </c>
      <c r="I247">
        <f>IF(Data!I247=TRUE,WeightsAndValues!$I$4,WeightsAndValues!$H$4*WeightsAndValues!$E$4)</f>
        <v>0.18181818181818182</v>
      </c>
      <c r="J247" t="b">
        <f>Data!J247</f>
        <v>0</v>
      </c>
      <c r="K247">
        <f>IF(Data!K247="Null",((WeightsAndValues!$P$11-WeightsAndValues!$H$11)/(WeightsAndValues!$K$11-WeightsAndValues!$H$11))*WeightsAndValues!$E$11,((Data!K247-WeightsAndValues!$H$11)/(WeightsAndValues!$K$11-WeightsAndValues!$H$11))*WeightsAndValues!$E$11)</f>
        <v>0.11240404040404041</v>
      </c>
      <c r="L247">
        <f>IF(Data!L247="Null",((WeightsAndValues!$K$12-WeightsAndValues!$P$12)/(WeightsAndValues!$K$12-WeightsAndValues!$H$12))*WeightsAndValues!$E$12,((WeightsAndValues!$K$12-Data!L247))/(WeightsAndValues!$K$12-WeightsAndValues!$H$12)*WeightsAndValues!$E$12)</f>
        <v>0.14269275028768699</v>
      </c>
      <c r="M247">
        <f>IF(Data!M247="Null",((WeightsAndValues!$K$14-WeightsAndValues!$P$14)/(WeightsAndValues!$K$14-WeightsAndValues!$H$14))*WeightsAndValues!$E$14,((WeightsAndValues!$K$14-Data!M247))/(WeightsAndValues!$K$14-WeightsAndValues!$H$14)*WeightsAndValues!$E$14)</f>
        <v>9.3625914315569492E-2</v>
      </c>
      <c r="N247">
        <f>IF(Data!N247="Null",((WeightsAndValues!$P$15-WeightsAndValues!$H$15)/(WeightsAndValues!$K$15-WeightsAndValues!$H$15))*WeightsAndValues!$E$15,((Data!N247-WeightsAndValues!$H$15)/(WeightsAndValues!$K$15-WeightsAndValues!$H$15))*WeightsAndValues!$E$15)</f>
        <v>0.12782615467771838</v>
      </c>
      <c r="O247">
        <f>IF(Data!F247=TRUE,WeightsAndValues!$I$5,WeightsAndValues!$H$5*WeightsAndValues!$E$5)</f>
        <v>0.21739130434782614</v>
      </c>
      <c r="P247">
        <f>IF(Data!I247=TRUE,WeightsAndValues!$I$6,WeightsAndValues!$H$6*WeightsAndValues!$E$6)</f>
        <v>0.21739130434782614</v>
      </c>
      <c r="Q247">
        <f t="shared" si="35"/>
        <v>0.81044963978255891</v>
      </c>
      <c r="R247">
        <f t="shared" si="36"/>
        <v>0.74966556351245539</v>
      </c>
      <c r="S247">
        <f t="shared" si="37"/>
        <v>1.5601152032950143</v>
      </c>
      <c r="T247">
        <f t="shared" si="38"/>
        <v>0</v>
      </c>
      <c r="U247" t="str" cm="1">
        <f t="array" ref="U247">_xlfn.IFS(Q247&lt;Thresholds!$D$3,"Low",Q247&lt;Thresholds!$E$3,"medium",Q247&gt;=Thresholds!$E$3,"High")</f>
        <v>High</v>
      </c>
      <c r="V247" t="str" cm="1">
        <f t="array" ref="V247">_xlfn.IFS(R247&lt;Thresholds!$D$4,"Low",R247&lt;Thresholds!$E$4,"medium",R247&gt;=Thresholds!$E$4,"High")</f>
        <v>High</v>
      </c>
      <c r="W247" t="str">
        <f t="shared" si="39"/>
        <v>High</v>
      </c>
      <c r="X247" t="str">
        <f t="shared" si="40"/>
        <v>High</v>
      </c>
      <c r="Y247" t="str">
        <f t="shared" si="41"/>
        <v>High</v>
      </c>
      <c r="Z247">
        <f t="shared" si="42"/>
        <v>0</v>
      </c>
    </row>
    <row r="248" spans="1:26" x14ac:dyDescent="0.35">
      <c r="A248" t="s">
        <v>1523</v>
      </c>
      <c r="B248" t="s">
        <v>1526</v>
      </c>
      <c r="C248" t="s">
        <v>1527</v>
      </c>
      <c r="D248">
        <f>IF(Data!D248="Null",((WeightsAndValues!$P$17-WeightsAndValues!$H$17)/(WeightsAndValues!$K$17-WeightsAndValues!$H$17))*WeightsAndValues!$E$17,((Data!D248-WeightsAndValues!$H$17)/(WeightsAndValues!$K$17-WeightsAndValues!$H$17))*WeightsAndValues!$E$17)</f>
        <v>9.8090571138898297E-2</v>
      </c>
      <c r="E248">
        <f>IF(Data!E248="Null",((WeightsAndValues!$K$13-WeightsAndValues!$P$13)/(WeightsAndValues!$K$13-WeightsAndValues!$H$13))*WeightsAndValues!$E$13,((WeightsAndValues!$K$13-Data!E248))/(WeightsAndValues!$K$13-WeightsAndValues!$H$13)*WeightsAndValues!$E$13)</f>
        <v>0.1264822134387352</v>
      </c>
      <c r="F248">
        <f>IF(Data!F248=TRUE,WeightsAndValues!$I$3,WeightsAndValues!$H$3*WeightsAndValues!$E$3)</f>
        <v>0.18181818181818182</v>
      </c>
      <c r="G248">
        <f>IF(Data!G248="Null",((WeightsAndValues!$P$16-WeightsAndValues!$H$16)/(WeightsAndValues!$K$16-WeightsAndValues!$H$16))*WeightsAndValues!$E$16,((Data!G248-WeightsAndValues!$H$16)/(WeightsAndValues!$K$16-WeightsAndValues!$H$16))*WeightsAndValues!$E$16)</f>
        <v>6.0574586700349528E-2</v>
      </c>
      <c r="H248" t="b">
        <f>Data!H248</f>
        <v>0</v>
      </c>
      <c r="I248">
        <f>IF(Data!I248=TRUE,WeightsAndValues!$I$4,WeightsAndValues!$H$4*WeightsAndValues!$E$4)</f>
        <v>0.18181818181818182</v>
      </c>
      <c r="J248" t="b">
        <f>Data!J248</f>
        <v>0</v>
      </c>
      <c r="K248">
        <f>IF(Data!K248="Null",((WeightsAndValues!$P$11-WeightsAndValues!$H$11)/(WeightsAndValues!$K$11-WeightsAndValues!$H$11))*WeightsAndValues!$E$11,((Data!K248-WeightsAndValues!$H$11)/(WeightsAndValues!$K$11-WeightsAndValues!$H$11))*WeightsAndValues!$E$11)</f>
        <v>0.1165252525252525</v>
      </c>
      <c r="L248">
        <f>IF(Data!L248="Null",((WeightsAndValues!$K$12-WeightsAndValues!$P$12)/(WeightsAndValues!$K$12-WeightsAndValues!$H$12))*WeightsAndValues!$E$12,((WeightsAndValues!$K$12-Data!L248))/(WeightsAndValues!$K$12-WeightsAndValues!$H$12)*WeightsAndValues!$E$12)</f>
        <v>0.14269275028768699</v>
      </c>
      <c r="M248">
        <f>IF(Data!M248="Null",((WeightsAndValues!$K$14-WeightsAndValues!$P$14)/(WeightsAndValues!$K$14-WeightsAndValues!$H$14))*WeightsAndValues!$E$14,((WeightsAndValues!$K$14-Data!M248))/(WeightsAndValues!$K$14-WeightsAndValues!$H$14)*WeightsAndValues!$E$14)</f>
        <v>9.3625914315569492E-2</v>
      </c>
      <c r="N248">
        <f>IF(Data!N248="Null",((WeightsAndValues!$P$15-WeightsAndValues!$H$15)/(WeightsAndValues!$K$15-WeightsAndValues!$H$15))*WeightsAndValues!$E$15,((Data!N248-WeightsAndValues!$H$15)/(WeightsAndValues!$K$15-WeightsAndValues!$H$15))*WeightsAndValues!$E$15)</f>
        <v>0.12782615467771838</v>
      </c>
      <c r="O248">
        <f>IF(Data!F248=TRUE,WeightsAndValues!$I$5,WeightsAndValues!$H$5*WeightsAndValues!$E$5)</f>
        <v>0.21739130434782614</v>
      </c>
      <c r="P248">
        <f>IF(Data!I248=TRUE,WeightsAndValues!$I$6,WeightsAndValues!$H$6*WeightsAndValues!$E$6)</f>
        <v>0.21739130434782614</v>
      </c>
      <c r="Q248">
        <f t="shared" si="35"/>
        <v>0.81457085190377088</v>
      </c>
      <c r="R248">
        <f t="shared" si="36"/>
        <v>0.74966556351245539</v>
      </c>
      <c r="S248">
        <f t="shared" si="37"/>
        <v>1.5642364154162263</v>
      </c>
      <c r="T248">
        <f t="shared" si="38"/>
        <v>0</v>
      </c>
      <c r="U248" t="str" cm="1">
        <f t="array" ref="U248">_xlfn.IFS(Q248&lt;Thresholds!$D$3,"Low",Q248&lt;Thresholds!$E$3,"medium",Q248&gt;=Thresholds!$E$3,"High")</f>
        <v>High</v>
      </c>
      <c r="V248" t="str" cm="1">
        <f t="array" ref="V248">_xlfn.IFS(R248&lt;Thresholds!$D$4,"Low",R248&lt;Thresholds!$E$4,"medium",R248&gt;=Thresholds!$E$4,"High")</f>
        <v>High</v>
      </c>
      <c r="W248" t="str">
        <f t="shared" si="39"/>
        <v>High</v>
      </c>
      <c r="X248" t="str">
        <f t="shared" si="40"/>
        <v>High</v>
      </c>
      <c r="Y248" t="str">
        <f t="shared" si="41"/>
        <v>High</v>
      </c>
      <c r="Z248">
        <f t="shared" si="42"/>
        <v>0</v>
      </c>
    </row>
    <row r="249" spans="1:26" x14ac:dyDescent="0.35">
      <c r="A249" t="s">
        <v>1530</v>
      </c>
      <c r="B249" t="s">
        <v>1532</v>
      </c>
      <c r="C249" t="s">
        <v>1533</v>
      </c>
      <c r="D249">
        <f>IF(Data!D249="Null",((WeightsAndValues!$P$17-WeightsAndValues!$H$17)/(WeightsAndValues!$K$17-WeightsAndValues!$H$17))*WeightsAndValues!$E$17,((Data!D249-WeightsAndValues!$H$17)/(WeightsAndValues!$K$17-WeightsAndValues!$H$17))*WeightsAndValues!$E$17)</f>
        <v>9.8090571138898297E-2</v>
      </c>
      <c r="E249">
        <f>IF(Data!E249="Null",((WeightsAndValues!$K$13-WeightsAndValues!$P$13)/(WeightsAndValues!$K$13-WeightsAndValues!$H$13))*WeightsAndValues!$E$13,((WeightsAndValues!$K$13-Data!E249))/(WeightsAndValues!$K$13-WeightsAndValues!$H$13)*WeightsAndValues!$E$13)</f>
        <v>0.1264822134387352</v>
      </c>
      <c r="F249">
        <f>IF(Data!F249=TRUE,WeightsAndValues!$I$3,WeightsAndValues!$H$3*WeightsAndValues!$E$3)</f>
        <v>0.18181818181818182</v>
      </c>
      <c r="G249">
        <f>IF(Data!G249="Null",((WeightsAndValues!$P$16-WeightsAndValues!$H$16)/(WeightsAndValues!$K$16-WeightsAndValues!$H$16))*WeightsAndValues!$E$16,((Data!G249-WeightsAndValues!$H$16)/(WeightsAndValues!$K$16-WeightsAndValues!$H$16))*WeightsAndValues!$E$16)</f>
        <v>6.0574586700349528E-2</v>
      </c>
      <c r="H249" t="b">
        <f>Data!H249</f>
        <v>0</v>
      </c>
      <c r="I249">
        <f>IF(Data!I249=TRUE,WeightsAndValues!$I$4,WeightsAndValues!$H$4*WeightsAndValues!$E$4)</f>
        <v>0.18181818181818182</v>
      </c>
      <c r="J249" t="b">
        <f>Data!J249</f>
        <v>0</v>
      </c>
      <c r="K249">
        <f>IF(Data!K249="Null",((WeightsAndValues!$P$11-WeightsAndValues!$H$11)/(WeightsAndValues!$K$11-WeightsAndValues!$H$11))*WeightsAndValues!$E$11,((Data!K249-WeightsAndValues!$H$11)/(WeightsAndValues!$K$11-WeightsAndValues!$H$11))*WeightsAndValues!$E$11)</f>
        <v>0.1165252525252525</v>
      </c>
      <c r="L249">
        <f>IF(Data!L249="Null",((WeightsAndValues!$K$12-WeightsAndValues!$P$12)/(WeightsAndValues!$K$12-WeightsAndValues!$H$12))*WeightsAndValues!$E$12,((WeightsAndValues!$K$12-Data!L249))/(WeightsAndValues!$K$12-WeightsAndValues!$H$12)*WeightsAndValues!$E$12)</f>
        <v>0.14269275028768699</v>
      </c>
      <c r="M249">
        <f>IF(Data!M249="Null",((WeightsAndValues!$K$14-WeightsAndValues!$P$14)/(WeightsAndValues!$K$14-WeightsAndValues!$H$14))*WeightsAndValues!$E$14,((WeightsAndValues!$K$14-Data!M249))/(WeightsAndValues!$K$14-WeightsAndValues!$H$14)*WeightsAndValues!$E$14)</f>
        <v>9.3625914315569492E-2</v>
      </c>
      <c r="N249">
        <f>IF(Data!N249="Null",((WeightsAndValues!$P$15-WeightsAndValues!$H$15)/(WeightsAndValues!$K$15-WeightsAndValues!$H$15))*WeightsAndValues!$E$15,((Data!N249-WeightsAndValues!$H$15)/(WeightsAndValues!$K$15-WeightsAndValues!$H$15))*WeightsAndValues!$E$15)</f>
        <v>0.12782615467771838</v>
      </c>
      <c r="O249">
        <f>IF(Data!F249=TRUE,WeightsAndValues!$I$5,WeightsAndValues!$H$5*WeightsAndValues!$E$5)</f>
        <v>0.21739130434782614</v>
      </c>
      <c r="P249">
        <f>IF(Data!I249=TRUE,WeightsAndValues!$I$6,WeightsAndValues!$H$6*WeightsAndValues!$E$6)</f>
        <v>0.21739130434782614</v>
      </c>
      <c r="Q249">
        <f t="shared" si="35"/>
        <v>0.81457085190377088</v>
      </c>
      <c r="R249">
        <f t="shared" si="36"/>
        <v>0.74966556351245539</v>
      </c>
      <c r="S249">
        <f t="shared" si="37"/>
        <v>1.5642364154162263</v>
      </c>
      <c r="T249">
        <f t="shared" si="38"/>
        <v>0</v>
      </c>
      <c r="U249" t="str" cm="1">
        <f t="array" ref="U249">_xlfn.IFS(Q249&lt;Thresholds!$D$3,"Low",Q249&lt;Thresholds!$E$3,"medium",Q249&gt;=Thresholds!$E$3,"High")</f>
        <v>High</v>
      </c>
      <c r="V249" t="str" cm="1">
        <f t="array" ref="V249">_xlfn.IFS(R249&lt;Thresholds!$D$4,"Low",R249&lt;Thresholds!$E$4,"medium",R249&gt;=Thresholds!$E$4,"High")</f>
        <v>High</v>
      </c>
      <c r="W249" t="str">
        <f t="shared" si="39"/>
        <v>High</v>
      </c>
      <c r="X249" t="str">
        <f t="shared" si="40"/>
        <v>High</v>
      </c>
      <c r="Y249" t="str">
        <f t="shared" si="41"/>
        <v>High</v>
      </c>
      <c r="Z249">
        <f t="shared" si="42"/>
        <v>0</v>
      </c>
    </row>
    <row r="250" spans="1:26" x14ac:dyDescent="0.35">
      <c r="A250" t="s">
        <v>1536</v>
      </c>
      <c r="B250" t="s">
        <v>1539</v>
      </c>
      <c r="C250" t="s">
        <v>1540</v>
      </c>
      <c r="D250">
        <f>IF(Data!D250="Null",((WeightsAndValues!$P$17-WeightsAndValues!$H$17)/(WeightsAndValues!$K$17-WeightsAndValues!$H$17))*WeightsAndValues!$E$17,((Data!D250-WeightsAndValues!$H$17)/(WeightsAndValues!$K$17-WeightsAndValues!$H$17))*WeightsAndValues!$E$17)</f>
        <v>9.8090571138898297E-2</v>
      </c>
      <c r="E250">
        <f>IF(Data!E250="Null",((WeightsAndValues!$K$13-WeightsAndValues!$P$13)/(WeightsAndValues!$K$13-WeightsAndValues!$H$13))*WeightsAndValues!$E$13,((WeightsAndValues!$K$13-Data!E250))/(WeightsAndValues!$K$13-WeightsAndValues!$H$13)*WeightsAndValues!$E$13)</f>
        <v>0.1264822134387352</v>
      </c>
      <c r="F250">
        <f>IF(Data!F250=TRUE,WeightsAndValues!$I$3,WeightsAndValues!$H$3*WeightsAndValues!$E$3)</f>
        <v>0.18181818181818182</v>
      </c>
      <c r="G250">
        <f>IF(Data!G250="Null",((WeightsAndValues!$P$16-WeightsAndValues!$H$16)/(WeightsAndValues!$K$16-WeightsAndValues!$H$16))*WeightsAndValues!$E$16,((Data!G250-WeightsAndValues!$H$16)/(WeightsAndValues!$K$16-WeightsAndValues!$H$16))*WeightsAndValues!$E$16)</f>
        <v>6.0574586700349528E-2</v>
      </c>
      <c r="H250" t="b">
        <f>Data!H250</f>
        <v>0</v>
      </c>
      <c r="I250">
        <f>IF(Data!I250=TRUE,WeightsAndValues!$I$4,WeightsAndValues!$H$4*WeightsAndValues!$E$4)</f>
        <v>0.18181818181818182</v>
      </c>
      <c r="J250" t="b">
        <f>Data!J250</f>
        <v>0</v>
      </c>
      <c r="K250">
        <f>IF(Data!K250="Null",((WeightsAndValues!$P$11-WeightsAndValues!$H$11)/(WeightsAndValues!$K$11-WeightsAndValues!$H$11))*WeightsAndValues!$E$11,((Data!K250-WeightsAndValues!$H$11)/(WeightsAndValues!$K$11-WeightsAndValues!$H$11))*WeightsAndValues!$E$11)</f>
        <v>0.1165252525252525</v>
      </c>
      <c r="L250">
        <f>IF(Data!L250="Null",((WeightsAndValues!$K$12-WeightsAndValues!$P$12)/(WeightsAndValues!$K$12-WeightsAndValues!$H$12))*WeightsAndValues!$E$12,((WeightsAndValues!$K$12-Data!L250))/(WeightsAndValues!$K$12-WeightsAndValues!$H$12)*WeightsAndValues!$E$12)</f>
        <v>0.14269275028768699</v>
      </c>
      <c r="M250">
        <f>IF(Data!M250="Null",((WeightsAndValues!$K$14-WeightsAndValues!$P$14)/(WeightsAndValues!$K$14-WeightsAndValues!$H$14))*WeightsAndValues!$E$14,((WeightsAndValues!$K$14-Data!M250))/(WeightsAndValues!$K$14-WeightsAndValues!$H$14)*WeightsAndValues!$E$14)</f>
        <v>9.3625914315569492E-2</v>
      </c>
      <c r="N250">
        <f>IF(Data!N250="Null",((WeightsAndValues!$P$15-WeightsAndValues!$H$15)/(WeightsAndValues!$K$15-WeightsAndValues!$H$15))*WeightsAndValues!$E$15,((Data!N250-WeightsAndValues!$H$15)/(WeightsAndValues!$K$15-WeightsAndValues!$H$15))*WeightsAndValues!$E$15)</f>
        <v>0</v>
      </c>
      <c r="O250">
        <f>IF(Data!F250=TRUE,WeightsAndValues!$I$5,WeightsAndValues!$H$5*WeightsAndValues!$E$5)</f>
        <v>0.21739130434782614</v>
      </c>
      <c r="P250">
        <f>IF(Data!I250=TRUE,WeightsAndValues!$I$6,WeightsAndValues!$H$6*WeightsAndValues!$E$6)</f>
        <v>0.21739130434782614</v>
      </c>
      <c r="Q250">
        <f t="shared" si="35"/>
        <v>0.81457085190377088</v>
      </c>
      <c r="R250">
        <f t="shared" si="36"/>
        <v>0.62183940883473698</v>
      </c>
      <c r="S250">
        <f t="shared" si="37"/>
        <v>1.4364102607385079</v>
      </c>
      <c r="T250">
        <f t="shared" si="38"/>
        <v>0</v>
      </c>
      <c r="U250" t="str" cm="1">
        <f t="array" ref="U250">_xlfn.IFS(Q250&lt;Thresholds!$D$3,"Low",Q250&lt;Thresholds!$E$3,"medium",Q250&gt;=Thresholds!$E$3,"High")</f>
        <v>High</v>
      </c>
      <c r="V250" t="str" cm="1">
        <f t="array" ref="V250">_xlfn.IFS(R250&lt;Thresholds!$D$4,"Low",R250&lt;Thresholds!$E$4,"medium",R250&gt;=Thresholds!$E$4,"High")</f>
        <v>High</v>
      </c>
      <c r="W250" t="str">
        <f t="shared" si="39"/>
        <v>High</v>
      </c>
      <c r="X250" t="str">
        <f t="shared" si="40"/>
        <v>High</v>
      </c>
      <c r="Y250" t="str">
        <f t="shared" si="41"/>
        <v>High</v>
      </c>
      <c r="Z250">
        <f t="shared" si="42"/>
        <v>0</v>
      </c>
    </row>
    <row r="251" spans="1:26" x14ac:dyDescent="0.35">
      <c r="A251" t="s">
        <v>1543</v>
      </c>
      <c r="B251" t="s">
        <v>1545</v>
      </c>
      <c r="C251" t="s">
        <v>1546</v>
      </c>
      <c r="D251">
        <f>IF(Data!D251="Null",((WeightsAndValues!$P$17-WeightsAndValues!$H$17)/(WeightsAndValues!$K$17-WeightsAndValues!$H$17))*WeightsAndValues!$E$17,((Data!D251-WeightsAndValues!$H$17)/(WeightsAndValues!$K$17-WeightsAndValues!$H$17))*WeightsAndValues!$E$17)</f>
        <v>9.8090571138898297E-2</v>
      </c>
      <c r="E251">
        <f>IF(Data!E251="Null",((WeightsAndValues!$K$13-WeightsAndValues!$P$13)/(WeightsAndValues!$K$13-WeightsAndValues!$H$13))*WeightsAndValues!$E$13,((WeightsAndValues!$K$13-Data!E251))/(WeightsAndValues!$K$13-WeightsAndValues!$H$13)*WeightsAndValues!$E$13)</f>
        <v>0.158102766798419</v>
      </c>
      <c r="F251">
        <f>IF(Data!F251=TRUE,WeightsAndValues!$I$3,WeightsAndValues!$H$3*WeightsAndValues!$E$3)</f>
        <v>0.18181818181818182</v>
      </c>
      <c r="G251">
        <f>IF(Data!G251="Null",((WeightsAndValues!$P$16-WeightsAndValues!$H$16)/(WeightsAndValues!$K$16-WeightsAndValues!$H$16))*WeightsAndValues!$E$16,((Data!G251-WeightsAndValues!$H$16)/(WeightsAndValues!$K$16-WeightsAndValues!$H$16))*WeightsAndValues!$E$16)</f>
        <v>0.12557511933567694</v>
      </c>
      <c r="H251" t="b">
        <f>Data!H251</f>
        <v>1</v>
      </c>
      <c r="I251">
        <f>IF(Data!I251=TRUE,WeightsAndValues!$I$4,WeightsAndValues!$H$4*WeightsAndValues!$E$4)</f>
        <v>0.18181818181818182</v>
      </c>
      <c r="J251" t="b">
        <f>Data!J251</f>
        <v>1</v>
      </c>
      <c r="K251">
        <f>IF(Data!K251="Null",((WeightsAndValues!$P$11-WeightsAndValues!$H$11)/(WeightsAndValues!$K$11-WeightsAndValues!$H$11))*WeightsAndValues!$E$11,((Data!K251-WeightsAndValues!$H$11)/(WeightsAndValues!$K$11-WeightsAndValues!$H$11))*WeightsAndValues!$E$11)</f>
        <v>0.1165252525252525</v>
      </c>
      <c r="L251">
        <f>IF(Data!L251="Null",((WeightsAndValues!$K$12-WeightsAndValues!$P$12)/(WeightsAndValues!$K$12-WeightsAndValues!$H$12))*WeightsAndValues!$E$12,((WeightsAndValues!$K$12-Data!L251))/(WeightsAndValues!$K$12-WeightsAndValues!$H$12)*WeightsAndValues!$E$12)</f>
        <v>0.17031070195627157</v>
      </c>
      <c r="M251">
        <f>IF(Data!M251="Null",((WeightsAndValues!$K$14-WeightsAndValues!$P$14)/(WeightsAndValues!$K$14-WeightsAndValues!$H$14))*WeightsAndValues!$E$14,((WeightsAndValues!$K$14-Data!M251))/(WeightsAndValues!$K$14-WeightsAndValues!$H$14)*WeightsAndValues!$E$14)</f>
        <v>0.14545454545454545</v>
      </c>
      <c r="N251">
        <f>IF(Data!N251="Null",((WeightsAndValues!$P$15-WeightsAndValues!$H$15)/(WeightsAndValues!$K$15-WeightsAndValues!$H$15))*WeightsAndValues!$E$15,((Data!N251-WeightsAndValues!$H$15)/(WeightsAndValues!$K$15-WeightsAndValues!$H$15))*WeightsAndValues!$E$15)</f>
        <v>0.1700606095263292</v>
      </c>
      <c r="O251">
        <f>IF(Data!F251=TRUE,WeightsAndValues!$I$5,WeightsAndValues!$H$5*WeightsAndValues!$E$5)</f>
        <v>0.21739130434782614</v>
      </c>
      <c r="P251">
        <f>IF(Data!I251=TRUE,WeightsAndValues!$I$6,WeightsAndValues!$H$6*WeightsAndValues!$E$6)</f>
        <v>0.21739130434782614</v>
      </c>
      <c r="Q251">
        <f t="shared" si="35"/>
        <v>0.89401743471133144</v>
      </c>
      <c r="R251">
        <f t="shared" si="36"/>
        <v>0.88852110435607745</v>
      </c>
      <c r="S251">
        <f t="shared" si="37"/>
        <v>1.7825385390674089</v>
      </c>
      <c r="T251">
        <f t="shared" si="38"/>
        <v>1</v>
      </c>
      <c r="U251" t="str" cm="1">
        <f t="array" ref="U251">_xlfn.IFS(Q251&lt;Thresholds!$D$3,"Low",Q251&lt;Thresholds!$E$3,"medium",Q251&gt;=Thresholds!$E$3,"High")</f>
        <v>High</v>
      </c>
      <c r="V251" t="str" cm="1">
        <f t="array" ref="V251">_xlfn.IFS(R251&lt;Thresholds!$D$4,"Low",R251&lt;Thresholds!$E$4,"medium",R251&gt;=Thresholds!$E$4,"High")</f>
        <v>High</v>
      </c>
      <c r="W251" t="str">
        <f t="shared" si="39"/>
        <v>Very High</v>
      </c>
      <c r="X251" t="str">
        <f t="shared" si="40"/>
        <v>Very High</v>
      </c>
      <c r="Y251" t="str">
        <f t="shared" si="41"/>
        <v>Very High</v>
      </c>
      <c r="Z251">
        <f t="shared" si="42"/>
        <v>0</v>
      </c>
    </row>
    <row r="252" spans="1:26" x14ac:dyDescent="0.35">
      <c r="A252" t="s">
        <v>1549</v>
      </c>
      <c r="B252" t="s">
        <v>1551</v>
      </c>
      <c r="C252" t="s">
        <v>1552</v>
      </c>
      <c r="D252">
        <f>IF(Data!D252="Null",((WeightsAndValues!$P$17-WeightsAndValues!$H$17)/(WeightsAndValues!$K$17-WeightsAndValues!$H$17))*WeightsAndValues!$E$17,((Data!D252-WeightsAndValues!$H$17)/(WeightsAndValues!$K$17-WeightsAndValues!$H$17))*WeightsAndValues!$E$17)</f>
        <v>8.6076377154444064E-2</v>
      </c>
      <c r="E252">
        <f>IF(Data!E252="Null",((WeightsAndValues!$K$13-WeightsAndValues!$P$13)/(WeightsAndValues!$K$13-WeightsAndValues!$H$13))*WeightsAndValues!$E$13,((WeightsAndValues!$K$13-Data!E252))/(WeightsAndValues!$K$13-WeightsAndValues!$H$13)*WeightsAndValues!$E$13)</f>
        <v>8.0808080808080815E-2</v>
      </c>
      <c r="F252">
        <f>IF(Data!F252=TRUE,WeightsAndValues!$I$3,WeightsAndValues!$H$3*WeightsAndValues!$E$3)</f>
        <v>0.18181818181818182</v>
      </c>
      <c r="G252">
        <f>IF(Data!G252="Null",((WeightsAndValues!$P$16-WeightsAndValues!$H$16)/(WeightsAndValues!$K$16-WeightsAndValues!$H$16))*WeightsAndValues!$E$16,((Data!G252-WeightsAndValues!$H$16)/(WeightsAndValues!$K$16-WeightsAndValues!$H$16))*WeightsAndValues!$E$16)</f>
        <v>0</v>
      </c>
      <c r="H252" t="b">
        <f>Data!H252</f>
        <v>0</v>
      </c>
      <c r="I252">
        <f>IF(Data!I252=TRUE,WeightsAndValues!$I$4,WeightsAndValues!$H$4*WeightsAndValues!$E$4)</f>
        <v>0.18181818181818182</v>
      </c>
      <c r="J252" t="b">
        <f>Data!J252</f>
        <v>0</v>
      </c>
      <c r="K252">
        <f>IF(Data!K252="Null",((WeightsAndValues!$P$11-WeightsAndValues!$H$11)/(WeightsAndValues!$K$11-WeightsAndValues!$H$11))*WeightsAndValues!$E$11,((Data!K252-WeightsAndValues!$H$11)/(WeightsAndValues!$K$11-WeightsAndValues!$H$11))*WeightsAndValues!$E$11)</f>
        <v>0.1165252525252525</v>
      </c>
      <c r="L252">
        <f>IF(Data!L252="Null",((WeightsAndValues!$K$12-WeightsAndValues!$P$12)/(WeightsAndValues!$K$12-WeightsAndValues!$H$12))*WeightsAndValues!$E$12,((WeightsAndValues!$K$12-Data!L252))/(WeightsAndValues!$K$12-WeightsAndValues!$H$12)*WeightsAndValues!$E$12)</f>
        <v>0.12197928653624857</v>
      </c>
      <c r="M252">
        <f>IF(Data!M252="Null",((WeightsAndValues!$K$14-WeightsAndValues!$P$14)/(WeightsAndValues!$K$14-WeightsAndValues!$H$14))*WeightsAndValues!$E$14,((WeightsAndValues!$K$14-Data!M252))/(WeightsAndValues!$K$14-WeightsAndValues!$H$14)*WeightsAndValues!$E$14)</f>
        <v>0.11368861024033436</v>
      </c>
      <c r="N252">
        <f>IF(Data!N252="Null",((WeightsAndValues!$P$15-WeightsAndValues!$H$15)/(WeightsAndValues!$K$15-WeightsAndValues!$H$15))*WeightsAndValues!$E$15,((Data!N252-WeightsAndValues!$H$15)/(WeightsAndValues!$K$15-WeightsAndValues!$H$15))*WeightsAndValues!$E$15)</f>
        <v>0.11331380570034036</v>
      </c>
      <c r="O252">
        <f>IF(Data!F252=TRUE,WeightsAndValues!$I$5,WeightsAndValues!$H$5*WeightsAndValues!$E$5)</f>
        <v>0.21739130434782614</v>
      </c>
      <c r="P252">
        <f>IF(Data!I252=TRUE,WeightsAndValues!$I$6,WeightsAndValues!$H$6*WeightsAndValues!$E$6)</f>
        <v>0.21739130434782614</v>
      </c>
      <c r="Q252">
        <f t="shared" si="35"/>
        <v>0.80190589009264313</v>
      </c>
      <c r="R252">
        <f t="shared" si="36"/>
        <v>0.62890449520407343</v>
      </c>
      <c r="S252">
        <f t="shared" si="37"/>
        <v>1.4308103852967164</v>
      </c>
      <c r="T252">
        <f t="shared" si="38"/>
        <v>0</v>
      </c>
      <c r="U252" t="str" cm="1">
        <f t="array" ref="U252">_xlfn.IFS(Q252&lt;Thresholds!$D$3,"Low",Q252&lt;Thresholds!$E$3,"medium",Q252&gt;=Thresholds!$E$3,"High")</f>
        <v>High</v>
      </c>
      <c r="V252" t="str" cm="1">
        <f t="array" ref="V252">_xlfn.IFS(R252&lt;Thresholds!$D$4,"Low",R252&lt;Thresholds!$E$4,"medium",R252&gt;=Thresholds!$E$4,"High")</f>
        <v>High</v>
      </c>
      <c r="W252" t="str">
        <f t="shared" si="39"/>
        <v>High</v>
      </c>
      <c r="X252" t="str">
        <f t="shared" si="40"/>
        <v>High</v>
      </c>
      <c r="Y252" t="str">
        <f t="shared" si="41"/>
        <v>High</v>
      </c>
      <c r="Z252">
        <f t="shared" si="42"/>
        <v>0</v>
      </c>
    </row>
    <row r="253" spans="1:26" x14ac:dyDescent="0.35">
      <c r="A253" t="s">
        <v>1555</v>
      </c>
      <c r="B253" t="s">
        <v>1557</v>
      </c>
      <c r="C253" t="s">
        <v>1558</v>
      </c>
      <c r="D253">
        <f>IF(Data!D253="Null",((WeightsAndValues!$P$17-WeightsAndValues!$H$17)/(WeightsAndValues!$K$17-WeightsAndValues!$H$17))*WeightsAndValues!$E$17,((Data!D253-WeightsAndValues!$H$17)/(WeightsAndValues!$K$17-WeightsAndValues!$H$17))*WeightsAndValues!$E$17)</f>
        <v>8.0601554579249737E-2</v>
      </c>
      <c r="E253">
        <f>IF(Data!E253="Null",((WeightsAndValues!$K$13-WeightsAndValues!$P$13)/(WeightsAndValues!$K$13-WeightsAndValues!$H$13))*WeightsAndValues!$E$13,((WeightsAndValues!$K$13-Data!E253))/(WeightsAndValues!$K$13-WeightsAndValues!$H$13)*WeightsAndValues!$E$13)</f>
        <v>0.12823891084760652</v>
      </c>
      <c r="F253">
        <f>IF(Data!F253=TRUE,WeightsAndValues!$I$3,WeightsAndValues!$H$3*WeightsAndValues!$E$3)</f>
        <v>0.18181818181818182</v>
      </c>
      <c r="G253">
        <f>IF(Data!G253="Null",((WeightsAndValues!$P$16-WeightsAndValues!$H$16)/(WeightsAndValues!$K$16-WeightsAndValues!$H$16))*WeightsAndValues!$E$16,((Data!G253-WeightsAndValues!$H$16)/(WeightsAndValues!$K$16-WeightsAndValues!$H$16))*WeightsAndValues!$E$16)</f>
        <v>0</v>
      </c>
      <c r="H253" t="b">
        <f>Data!H253</f>
        <v>0</v>
      </c>
      <c r="I253">
        <f>IF(Data!I253=TRUE,WeightsAndValues!$I$4,WeightsAndValues!$H$4*WeightsAndValues!$E$4)</f>
        <v>0.18181818181818182</v>
      </c>
      <c r="J253" t="b">
        <f>Data!J253</f>
        <v>0</v>
      </c>
      <c r="K253">
        <f>IF(Data!K253="Null",((WeightsAndValues!$P$11-WeightsAndValues!$H$11)/(WeightsAndValues!$K$11-WeightsAndValues!$H$11))*WeightsAndValues!$E$11,((Data!K253-WeightsAndValues!$H$11)/(WeightsAndValues!$K$11-WeightsAndValues!$H$11))*WeightsAndValues!$E$11)</f>
        <v>0.1165252525252525</v>
      </c>
      <c r="L253">
        <f>IF(Data!L253="Null",((WeightsAndValues!$K$12-WeightsAndValues!$P$12)/(WeightsAndValues!$K$12-WeightsAndValues!$H$12))*WeightsAndValues!$E$12,((WeightsAndValues!$K$12-Data!L253))/(WeightsAndValues!$K$12-WeightsAndValues!$H$12)*WeightsAndValues!$E$12)</f>
        <v>0.15189873417721519</v>
      </c>
      <c r="M253">
        <f>IF(Data!M253="Null",((WeightsAndValues!$K$14-WeightsAndValues!$P$14)/(WeightsAndValues!$K$14-WeightsAndValues!$H$14))*WeightsAndValues!$E$14,((WeightsAndValues!$K$14-Data!M253))/(WeightsAndValues!$K$14-WeightsAndValues!$H$14)*WeightsAndValues!$E$14)</f>
        <v>4.6812957157784746E-2</v>
      </c>
      <c r="N253">
        <f>IF(Data!N253="Null",((WeightsAndValues!$P$15-WeightsAndValues!$H$15)/(WeightsAndValues!$K$15-WeightsAndValues!$H$15))*WeightsAndValues!$E$15,((Data!N253-WeightsAndValues!$H$15)/(WeightsAndValues!$K$15-WeightsAndValues!$H$15))*WeightsAndValues!$E$15)</f>
        <v>0.12902663667669148</v>
      </c>
      <c r="O253">
        <f>IF(Data!F253=TRUE,WeightsAndValues!$I$5,WeightsAndValues!$H$5*WeightsAndValues!$E$5)</f>
        <v>0.21739130434782614</v>
      </c>
      <c r="P253">
        <f>IF(Data!I253=TRUE,WeightsAndValues!$I$6,WeightsAndValues!$H$6*WeightsAndValues!$E$6)</f>
        <v>0.21739130434782614</v>
      </c>
      <c r="Q253">
        <f t="shared" si="35"/>
        <v>0.7594748620758659</v>
      </c>
      <c r="R253">
        <f t="shared" si="36"/>
        <v>0.69204815621995031</v>
      </c>
      <c r="S253">
        <f t="shared" si="37"/>
        <v>1.4515230182958163</v>
      </c>
      <c r="T253">
        <f t="shared" si="38"/>
        <v>0</v>
      </c>
      <c r="U253" t="str" cm="1">
        <f t="array" ref="U253">_xlfn.IFS(Q253&lt;Thresholds!$D$3,"Low",Q253&lt;Thresholds!$E$3,"medium",Q253&gt;=Thresholds!$E$3,"High")</f>
        <v>High</v>
      </c>
      <c r="V253" t="str" cm="1">
        <f t="array" ref="V253">_xlfn.IFS(R253&lt;Thresholds!$D$4,"Low",R253&lt;Thresholds!$E$4,"medium",R253&gt;=Thresholds!$E$4,"High")</f>
        <v>High</v>
      </c>
      <c r="W253" t="str">
        <f t="shared" si="39"/>
        <v>High</v>
      </c>
      <c r="X253" t="str">
        <f t="shared" si="40"/>
        <v>High</v>
      </c>
      <c r="Y253" t="str">
        <f t="shared" ref="Y253" si="43">X253</f>
        <v>High</v>
      </c>
      <c r="Z253">
        <f t="shared" ref="Z253" si="44">IF(X253&lt;&gt;Y253,1,0)</f>
        <v>0</v>
      </c>
    </row>
  </sheetData>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784DCB-673F-4E6A-B08B-8B07725F266A}">
  <sheetPr>
    <tabColor theme="9" tint="0.79998168889431442"/>
  </sheetPr>
  <dimension ref="B1:T28"/>
  <sheetViews>
    <sheetView zoomScale="115" zoomScaleNormal="115" workbookViewId="0">
      <selection activeCell="H20" sqref="H20"/>
    </sheetView>
  </sheetViews>
  <sheetFormatPr defaultColWidth="9.1796875" defaultRowHeight="16" x14ac:dyDescent="0.45"/>
  <cols>
    <col min="1" max="1" width="1.453125" style="4" customWidth="1"/>
    <col min="2" max="2" width="10.453125" style="4" customWidth="1"/>
    <col min="3" max="3" width="13.453125" style="4" customWidth="1"/>
    <col min="4" max="5" width="10.453125" style="4" customWidth="1"/>
    <col min="6" max="6" width="2" style="4" customWidth="1"/>
    <col min="7" max="10" width="10.453125" style="4" customWidth="1"/>
    <col min="11" max="11" width="2.1796875" style="4" customWidth="1"/>
    <col min="12" max="15" width="10.453125" style="4" customWidth="1"/>
    <col min="16" max="16" width="2" style="4" customWidth="1"/>
    <col min="17" max="20" width="10.453125" style="4" customWidth="1"/>
    <col min="21" max="16384" width="9.1796875" style="4"/>
  </cols>
  <sheetData>
    <row r="1" spans="2:20" ht="8.25" customHeight="1" x14ac:dyDescent="0.45"/>
    <row r="2" spans="2:20" x14ac:dyDescent="0.45">
      <c r="B2" s="55" t="s">
        <v>1584</v>
      </c>
      <c r="C2" s="56"/>
      <c r="D2" s="56"/>
      <c r="E2" s="56"/>
      <c r="F2" s="56"/>
      <c r="G2" s="56"/>
      <c r="H2" s="56"/>
      <c r="I2" s="56"/>
      <c r="J2" s="56"/>
      <c r="K2" s="56"/>
      <c r="L2" s="56"/>
      <c r="M2" s="56"/>
      <c r="N2" s="56"/>
      <c r="O2" s="56"/>
      <c r="P2" s="56"/>
      <c r="Q2" s="56"/>
      <c r="R2" s="56"/>
      <c r="S2" s="56"/>
      <c r="T2" s="57"/>
    </row>
    <row r="3" spans="2:20" ht="29.25" customHeight="1" x14ac:dyDescent="0.45">
      <c r="B3" s="5"/>
      <c r="C3" s="44"/>
      <c r="D3" s="44"/>
      <c r="E3" s="44"/>
      <c r="F3" s="44"/>
      <c r="G3" s="44"/>
      <c r="H3" s="44"/>
      <c r="I3" s="44"/>
      <c r="J3" s="44"/>
      <c r="K3" s="44"/>
      <c r="L3" s="44"/>
      <c r="M3" s="44"/>
      <c r="N3" s="44"/>
      <c r="O3" s="44"/>
      <c r="P3" s="44"/>
      <c r="Q3" s="44"/>
      <c r="R3" s="44"/>
      <c r="S3" s="44"/>
      <c r="T3" s="6"/>
    </row>
    <row r="4" spans="2:20" ht="22.5" customHeight="1" x14ac:dyDescent="0.45">
      <c r="B4" s="5"/>
      <c r="C4" s="58" t="s">
        <v>1666</v>
      </c>
      <c r="D4" s="58"/>
      <c r="E4" s="58"/>
      <c r="F4" s="58"/>
      <c r="G4" s="58"/>
      <c r="H4" s="58"/>
      <c r="I4" s="58"/>
      <c r="J4" s="58"/>
      <c r="K4" s="58"/>
      <c r="L4" s="58"/>
      <c r="M4" s="58"/>
      <c r="N4" s="58"/>
      <c r="O4" s="58"/>
      <c r="P4" s="58"/>
      <c r="Q4" s="58"/>
      <c r="R4" s="58"/>
      <c r="S4" s="58"/>
      <c r="T4" s="6"/>
    </row>
    <row r="5" spans="2:20" ht="22.5" customHeight="1" x14ac:dyDescent="0.45">
      <c r="B5" s="5"/>
      <c r="C5" s="58"/>
      <c r="D5" s="58"/>
      <c r="E5" s="58"/>
      <c r="F5" s="58"/>
      <c r="G5" s="58"/>
      <c r="H5" s="58"/>
      <c r="I5" s="58"/>
      <c r="J5" s="58"/>
      <c r="K5" s="58"/>
      <c r="L5" s="58"/>
      <c r="M5" s="58"/>
      <c r="N5" s="58"/>
      <c r="O5" s="58"/>
      <c r="P5" s="58"/>
      <c r="Q5" s="58"/>
      <c r="R5" s="58"/>
      <c r="S5" s="58"/>
      <c r="T5" s="6"/>
    </row>
    <row r="6" spans="2:20" ht="22.5" customHeight="1" x14ac:dyDescent="0.45">
      <c r="B6" s="5"/>
      <c r="C6" s="58"/>
      <c r="D6" s="58"/>
      <c r="E6" s="58"/>
      <c r="F6" s="58"/>
      <c r="G6" s="58"/>
      <c r="H6" s="58"/>
      <c r="I6" s="58"/>
      <c r="J6" s="58"/>
      <c r="K6" s="58"/>
      <c r="L6" s="58"/>
      <c r="M6" s="58"/>
      <c r="N6" s="58"/>
      <c r="O6" s="58"/>
      <c r="P6" s="58"/>
      <c r="Q6" s="58"/>
      <c r="R6" s="58"/>
      <c r="S6" s="58"/>
      <c r="T6" s="6"/>
    </row>
    <row r="7" spans="2:20" x14ac:dyDescent="0.45">
      <c r="B7" s="5"/>
      <c r="C7" s="45" t="s">
        <v>1585</v>
      </c>
      <c r="D7" s="46">
        <v>45958</v>
      </c>
      <c r="E7" s="44"/>
      <c r="F7" s="47"/>
      <c r="G7" s="47"/>
      <c r="H7" s="44"/>
      <c r="I7" s="44"/>
      <c r="J7" s="44"/>
      <c r="K7" s="44"/>
      <c r="L7" s="44"/>
      <c r="M7" s="44"/>
      <c r="N7" s="44"/>
      <c r="O7" s="44"/>
      <c r="P7" s="44"/>
      <c r="Q7" s="44"/>
      <c r="R7" s="44"/>
      <c r="S7" s="44"/>
      <c r="T7" s="6"/>
    </row>
    <row r="8" spans="2:20" x14ac:dyDescent="0.45">
      <c r="B8" s="5"/>
      <c r="C8" s="45" t="s">
        <v>1586</v>
      </c>
      <c r="D8" s="46">
        <v>45874</v>
      </c>
      <c r="E8" s="44"/>
      <c r="F8" s="44"/>
      <c r="G8" s="44"/>
      <c r="H8" s="44"/>
      <c r="I8" s="44"/>
      <c r="J8" s="44"/>
      <c r="K8" s="44"/>
      <c r="L8" s="44"/>
      <c r="M8" s="44"/>
      <c r="N8" s="44"/>
      <c r="O8" s="44"/>
      <c r="P8" s="44"/>
      <c r="Q8" s="44"/>
      <c r="R8" s="44"/>
      <c r="S8" s="44"/>
      <c r="T8" s="6"/>
    </row>
    <row r="9" spans="2:20" x14ac:dyDescent="0.45">
      <c r="B9" s="7"/>
      <c r="C9" s="8"/>
      <c r="D9" s="8"/>
      <c r="E9" s="8"/>
      <c r="F9" s="8"/>
      <c r="G9" s="8"/>
      <c r="H9" s="8"/>
      <c r="I9" s="8"/>
      <c r="J9" s="8"/>
      <c r="K9" s="8"/>
      <c r="L9" s="8"/>
      <c r="M9" s="8"/>
      <c r="N9" s="8"/>
      <c r="O9" s="8"/>
      <c r="P9" s="8"/>
      <c r="Q9" s="8"/>
      <c r="R9" s="8"/>
      <c r="S9" s="8"/>
      <c r="T9" s="9"/>
    </row>
    <row r="10" spans="2:20" ht="15" customHeight="1" x14ac:dyDescent="0.45"/>
    <row r="11" spans="2:20" x14ac:dyDescent="0.45">
      <c r="B11" s="59" t="s">
        <v>1587</v>
      </c>
      <c r="C11" s="60"/>
      <c r="D11" s="60"/>
      <c r="E11" s="61"/>
      <c r="F11" s="14"/>
      <c r="G11" s="62" t="s">
        <v>1588</v>
      </c>
      <c r="H11" s="63"/>
      <c r="I11" s="63"/>
      <c r="J11" s="64"/>
      <c r="K11" s="14"/>
      <c r="L11" s="52" t="s">
        <v>1589</v>
      </c>
      <c r="M11" s="53"/>
      <c r="N11" s="53"/>
      <c r="O11" s="54"/>
      <c r="Q11" s="52" t="s">
        <v>1667</v>
      </c>
      <c r="R11" s="53"/>
      <c r="S11" s="53"/>
      <c r="T11" s="54"/>
    </row>
    <row r="12" spans="2:20" x14ac:dyDescent="0.45">
      <c r="B12" s="20"/>
      <c r="C12" s="21"/>
      <c r="D12" s="21"/>
      <c r="E12" s="22"/>
      <c r="F12" s="14"/>
      <c r="G12" s="20"/>
      <c r="H12" s="21"/>
      <c r="I12" s="21"/>
      <c r="J12" s="22"/>
      <c r="K12" s="14"/>
      <c r="L12" s="20"/>
      <c r="M12" s="21"/>
      <c r="N12" s="21"/>
      <c r="O12" s="22"/>
      <c r="Q12" s="20"/>
      <c r="R12" s="21"/>
      <c r="S12" s="21"/>
      <c r="T12" s="22"/>
    </row>
    <row r="13" spans="2:20" ht="14.25" customHeight="1" thickBot="1" x14ac:dyDescent="0.5">
      <c r="B13" s="20"/>
      <c r="C13" s="15" t="s">
        <v>1590</v>
      </c>
      <c r="D13" s="16" t="s">
        <v>1591</v>
      </c>
      <c r="E13" s="22"/>
      <c r="F13" s="14"/>
      <c r="G13" s="20"/>
      <c r="H13" s="15" t="s">
        <v>1590</v>
      </c>
      <c r="I13" s="16" t="s">
        <v>1591</v>
      </c>
      <c r="J13" s="22"/>
      <c r="K13" s="14"/>
      <c r="L13" s="20"/>
      <c r="M13" s="15" t="s">
        <v>1590</v>
      </c>
      <c r="N13" s="16" t="s">
        <v>1591</v>
      </c>
      <c r="O13" s="22"/>
      <c r="Q13" s="20"/>
      <c r="R13" s="15" t="s">
        <v>1590</v>
      </c>
      <c r="S13" s="16" t="s">
        <v>1591</v>
      </c>
      <c r="T13" s="22"/>
    </row>
    <row r="14" spans="2:20" x14ac:dyDescent="0.45">
      <c r="B14" s="20"/>
      <c r="C14" s="27" t="s">
        <v>1592</v>
      </c>
      <c r="D14" s="17">
        <f>COUNTIF('ML &amp; TF Country risk'!F:F,"Low")</f>
        <v>17</v>
      </c>
      <c r="E14" s="22"/>
      <c r="F14" s="14"/>
      <c r="G14" s="20"/>
      <c r="H14" s="27" t="s">
        <v>1592</v>
      </c>
      <c r="I14" s="17">
        <f>COUNTIF('ML &amp; TF Country risk'!D:D,"Low")</f>
        <v>17</v>
      </c>
      <c r="J14" s="22"/>
      <c r="K14" s="14"/>
      <c r="L14" s="20"/>
      <c r="M14" s="27" t="s">
        <v>1592</v>
      </c>
      <c r="N14" s="17">
        <f>COUNTIF('ML &amp; TF Country risk'!E:E,"Low")</f>
        <v>26</v>
      </c>
      <c r="O14" s="22"/>
      <c r="Q14" s="20"/>
      <c r="R14" s="27" t="s">
        <v>1592</v>
      </c>
      <c r="S14" s="17">
        <f>COUNTIF('Sanction Country risk'!D3:D171,"Low")</f>
        <v>36</v>
      </c>
      <c r="T14" s="22"/>
    </row>
    <row r="15" spans="2:20" x14ac:dyDescent="0.45">
      <c r="B15" s="20"/>
      <c r="C15" s="28" t="s">
        <v>1582</v>
      </c>
      <c r="D15" s="18">
        <f>COUNTIF('ML &amp; TF Country risk'!F:F,"Medium")</f>
        <v>21</v>
      </c>
      <c r="E15" s="22"/>
      <c r="F15" s="14"/>
      <c r="G15" s="20"/>
      <c r="H15" s="28" t="s">
        <v>1582</v>
      </c>
      <c r="I15" s="18">
        <f>COUNTIF('ML &amp; TF Country risk'!D:D,"Medium")</f>
        <v>26</v>
      </c>
      <c r="J15" s="22"/>
      <c r="K15" s="14"/>
      <c r="L15" s="20"/>
      <c r="M15" s="28" t="s">
        <v>1582</v>
      </c>
      <c r="N15" s="18">
        <f>COUNTIF('ML &amp; TF Country risk'!E:E,"Medium")</f>
        <v>23</v>
      </c>
      <c r="O15" s="22"/>
      <c r="Q15" s="20"/>
      <c r="R15" s="28" t="s">
        <v>1582</v>
      </c>
      <c r="S15" s="18">
        <f>COUNTIF('Sanction Country risk'!D3:D171,"Medium")</f>
        <v>91</v>
      </c>
      <c r="T15" s="22"/>
    </row>
    <row r="16" spans="2:20" x14ac:dyDescent="0.45">
      <c r="B16" s="20"/>
      <c r="C16" s="28" t="s">
        <v>1593</v>
      </c>
      <c r="D16" s="18">
        <f>COUNTIF('ML &amp; TF Country risk'!F:F,"High")</f>
        <v>85</v>
      </c>
      <c r="E16" s="22"/>
      <c r="F16" s="14"/>
      <c r="G16" s="20"/>
      <c r="H16" s="28" t="s">
        <v>1593</v>
      </c>
      <c r="I16" s="18">
        <f>COUNTIF('ML &amp; TF Country risk'!D:D,"High")</f>
        <v>80</v>
      </c>
      <c r="J16" s="22"/>
      <c r="K16" s="14"/>
      <c r="L16" s="20"/>
      <c r="M16" s="28" t="s">
        <v>1593</v>
      </c>
      <c r="N16" s="18">
        <f>COUNTIF('ML &amp; TF Country risk'!E:E,"High")</f>
        <v>74</v>
      </c>
      <c r="O16" s="22"/>
      <c r="Q16" s="20"/>
      <c r="R16" s="28" t="s">
        <v>1593</v>
      </c>
      <c r="S16" s="18">
        <f>COUNTIF('Sanction Country risk'!D3:D171,"High")</f>
        <v>23</v>
      </c>
      <c r="T16" s="22"/>
    </row>
    <row r="17" spans="2:20" x14ac:dyDescent="0.45">
      <c r="B17" s="20"/>
      <c r="C17" s="22" t="s">
        <v>1594</v>
      </c>
      <c r="D17" s="23">
        <f>COUNTIF('ML &amp; TF Country risk'!F:F,"Very High")</f>
        <v>18</v>
      </c>
      <c r="E17" s="22"/>
      <c r="F17" s="14"/>
      <c r="G17" s="20"/>
      <c r="H17" s="22" t="s">
        <v>1594</v>
      </c>
      <c r="I17" s="23">
        <f>COUNTIF('ML &amp; TF Country risk'!E:E,"Very High")</f>
        <v>18</v>
      </c>
      <c r="J17" s="22"/>
      <c r="K17" s="14"/>
      <c r="L17" s="20"/>
      <c r="M17" s="22" t="s">
        <v>1594</v>
      </c>
      <c r="N17" s="23">
        <f>COUNTIF('ML &amp; TF Country risk'!E:E,"Very High")</f>
        <v>18</v>
      </c>
      <c r="O17" s="22"/>
      <c r="Q17" s="20"/>
      <c r="R17" s="22" t="s">
        <v>1594</v>
      </c>
      <c r="S17" s="23">
        <f>COUNTIF('Sanction Country risk'!D3:D171,"Very High")</f>
        <v>19</v>
      </c>
      <c r="T17" s="22"/>
    </row>
    <row r="18" spans="2:20" x14ac:dyDescent="0.45">
      <c r="B18" s="24"/>
      <c r="C18" s="25"/>
      <c r="D18" s="25"/>
      <c r="E18" s="26"/>
      <c r="F18" s="14"/>
      <c r="G18" s="24"/>
      <c r="H18" s="25"/>
      <c r="I18" s="25"/>
      <c r="J18" s="26"/>
      <c r="K18" s="14"/>
      <c r="L18" s="24"/>
      <c r="M18" s="25"/>
      <c r="N18" s="25"/>
      <c r="O18" s="26"/>
      <c r="Q18" s="24"/>
      <c r="R18" s="25"/>
      <c r="S18" s="25"/>
      <c r="T18" s="26"/>
    </row>
    <row r="19" spans="2:20" ht="13.5" customHeight="1" x14ac:dyDescent="0.45"/>
    <row r="28" spans="2:20" ht="13.5" customHeight="1" x14ac:dyDescent="0.45"/>
  </sheetData>
  <mergeCells count="6">
    <mergeCell ref="Q11:T11"/>
    <mergeCell ref="B2:T2"/>
    <mergeCell ref="C4:S6"/>
    <mergeCell ref="B11:E11"/>
    <mergeCell ref="G11:J11"/>
    <mergeCell ref="L11:O11"/>
  </mergeCells>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863B570-E5A9-4E95-8FA3-C7B19DBA7E9E}">
  <sheetPr>
    <tabColor theme="9" tint="0.39997558519241921"/>
  </sheetPr>
  <dimension ref="A1:L147"/>
  <sheetViews>
    <sheetView showGridLines="0" topLeftCell="A133" zoomScale="70" zoomScaleNormal="70" workbookViewId="0">
      <selection activeCell="C150" sqref="C150"/>
    </sheetView>
  </sheetViews>
  <sheetFormatPr defaultColWidth="10.81640625" defaultRowHeight="16" x14ac:dyDescent="0.45"/>
  <cols>
    <col min="1" max="1" width="45.26953125" style="42" bestFit="1" customWidth="1"/>
    <col min="2" max="3" width="9.1796875" style="11" bestFit="1" customWidth="1"/>
    <col min="4" max="4" width="32" style="19" bestFit="1" customWidth="1"/>
    <col min="5" max="5" width="33.54296875" style="19" bestFit="1" customWidth="1"/>
    <col min="6" max="6" width="20.7265625" style="19" bestFit="1" customWidth="1"/>
    <col min="7" max="7" width="46.453125" style="30" customWidth="1"/>
    <col min="8" max="8" width="19.453125" style="11" bestFit="1" customWidth="1"/>
    <col min="9" max="9" width="26.1796875" style="11" bestFit="1" customWidth="1"/>
    <col min="10" max="10" width="27.453125" style="11" bestFit="1" customWidth="1"/>
    <col min="11" max="11" width="17.453125" style="11" bestFit="1" customWidth="1"/>
    <col min="12" max="12" width="12.81640625" style="11" bestFit="1" customWidth="1"/>
    <col min="13" max="16384" width="10.81640625" style="11"/>
  </cols>
  <sheetData>
    <row r="1" spans="1:12" ht="49" customHeight="1" x14ac:dyDescent="0.45">
      <c r="A1" s="65" t="s">
        <v>1584</v>
      </c>
      <c r="B1" s="65"/>
      <c r="C1" s="65"/>
      <c r="D1" s="65"/>
      <c r="E1" s="65"/>
      <c r="F1" s="65"/>
      <c r="G1" s="66"/>
      <c r="H1" s="67" t="s">
        <v>1595</v>
      </c>
      <c r="I1" s="65"/>
      <c r="J1" s="65"/>
      <c r="K1" s="65"/>
      <c r="L1" s="66"/>
    </row>
    <row r="2" spans="1:12" x14ac:dyDescent="0.45">
      <c r="A2" s="10" t="s">
        <v>0</v>
      </c>
      <c r="B2" s="10" t="s">
        <v>10</v>
      </c>
      <c r="C2" s="10" t="s">
        <v>11</v>
      </c>
      <c r="D2" s="12" t="s">
        <v>1596</v>
      </c>
      <c r="E2" s="12" t="s">
        <v>1597</v>
      </c>
      <c r="F2" s="12" t="s">
        <v>1587</v>
      </c>
      <c r="G2" s="29" t="s">
        <v>1598</v>
      </c>
      <c r="H2" s="35" t="s">
        <v>1599</v>
      </c>
      <c r="I2" s="36" t="s">
        <v>1596</v>
      </c>
      <c r="J2" s="36" t="s">
        <v>1597</v>
      </c>
      <c r="K2" s="36" t="s">
        <v>1587</v>
      </c>
      <c r="L2" s="38" t="s">
        <v>1600</v>
      </c>
    </row>
    <row r="3" spans="1:12" x14ac:dyDescent="0.45">
      <c r="A3" s="11" t="s">
        <v>26</v>
      </c>
      <c r="B3" s="11" t="s">
        <v>31</v>
      </c>
      <c r="C3" s="11" t="s">
        <v>32</v>
      </c>
      <c r="D3" s="19" t="s">
        <v>1594</v>
      </c>
      <c r="E3" s="19" t="s">
        <v>1594</v>
      </c>
      <c r="F3" s="19" t="s">
        <v>1594</v>
      </c>
      <c r="G3" s="19" t="s">
        <v>1601</v>
      </c>
      <c r="H3" s="39" t="s">
        <v>1602</v>
      </c>
      <c r="L3" s="37"/>
    </row>
    <row r="4" spans="1:12" x14ac:dyDescent="0.45">
      <c r="A4" s="11" t="s">
        <v>35</v>
      </c>
      <c r="B4" s="11" t="s">
        <v>39</v>
      </c>
      <c r="C4" s="11" t="s">
        <v>40</v>
      </c>
      <c r="D4" s="19" t="s">
        <v>1592</v>
      </c>
      <c r="E4" s="19" t="s">
        <v>1592</v>
      </c>
      <c r="F4" s="19" t="s">
        <v>1592</v>
      </c>
      <c r="G4" s="19"/>
      <c r="H4" s="39" t="s">
        <v>1602</v>
      </c>
      <c r="L4" s="37"/>
    </row>
    <row r="5" spans="1:12" x14ac:dyDescent="0.45">
      <c r="A5" s="11" t="s">
        <v>43</v>
      </c>
      <c r="B5" s="11" t="s">
        <v>46</v>
      </c>
      <c r="C5" s="11" t="s">
        <v>47</v>
      </c>
      <c r="D5" s="19" t="s">
        <v>1582</v>
      </c>
      <c r="E5" s="19" t="s">
        <v>1582</v>
      </c>
      <c r="F5" s="19" t="s">
        <v>1582</v>
      </c>
      <c r="G5" s="19"/>
      <c r="H5" s="39" t="s">
        <v>1602</v>
      </c>
      <c r="L5" s="37"/>
    </row>
    <row r="6" spans="1:12" x14ac:dyDescent="0.45">
      <c r="A6" s="11" t="s">
        <v>50</v>
      </c>
      <c r="B6" s="11" t="s">
        <v>53</v>
      </c>
      <c r="C6" s="11" t="s">
        <v>54</v>
      </c>
      <c r="D6" s="19" t="s">
        <v>1594</v>
      </c>
      <c r="E6" s="19" t="s">
        <v>1594</v>
      </c>
      <c r="F6" s="19" t="s">
        <v>1594</v>
      </c>
      <c r="G6" s="19" t="s">
        <v>1670</v>
      </c>
      <c r="H6" s="39" t="s">
        <v>1602</v>
      </c>
      <c r="L6" s="37"/>
    </row>
    <row r="7" spans="1:12" x14ac:dyDescent="0.45">
      <c r="A7" s="11" t="s">
        <v>57</v>
      </c>
      <c r="B7" s="11" t="s">
        <v>60</v>
      </c>
      <c r="C7" s="11" t="s">
        <v>61</v>
      </c>
      <c r="D7" s="19" t="s">
        <v>1593</v>
      </c>
      <c r="E7" s="19" t="s">
        <v>1593</v>
      </c>
      <c r="F7" s="19" t="s">
        <v>1593</v>
      </c>
      <c r="G7" s="19"/>
      <c r="H7" s="39" t="s">
        <v>1602</v>
      </c>
      <c r="L7" s="37"/>
    </row>
    <row r="8" spans="1:12" x14ac:dyDescent="0.45">
      <c r="A8" s="11" t="s">
        <v>64</v>
      </c>
      <c r="B8" s="11" t="s">
        <v>66</v>
      </c>
      <c r="C8" s="11" t="s">
        <v>67</v>
      </c>
      <c r="D8" s="19" t="s">
        <v>1582</v>
      </c>
      <c r="E8" s="19" t="s">
        <v>1593</v>
      </c>
      <c r="F8" s="19" t="s">
        <v>1593</v>
      </c>
      <c r="G8" s="19"/>
      <c r="H8" s="39" t="s">
        <v>1602</v>
      </c>
      <c r="L8" s="37"/>
    </row>
    <row r="9" spans="1:12" x14ac:dyDescent="0.45">
      <c r="A9" s="11" t="s">
        <v>70</v>
      </c>
      <c r="B9" s="11" t="s">
        <v>72</v>
      </c>
      <c r="C9" s="11" t="s">
        <v>73</v>
      </c>
      <c r="D9" s="19" t="s">
        <v>1594</v>
      </c>
      <c r="E9" s="19" t="s">
        <v>1594</v>
      </c>
      <c r="F9" s="19" t="s">
        <v>1594</v>
      </c>
      <c r="G9" s="19" t="s">
        <v>1670</v>
      </c>
      <c r="H9" s="39" t="s">
        <v>1602</v>
      </c>
      <c r="L9" s="37"/>
    </row>
    <row r="10" spans="1:12" x14ac:dyDescent="0.45">
      <c r="A10" s="11" t="s">
        <v>76</v>
      </c>
      <c r="B10" s="11" t="s">
        <v>78</v>
      </c>
      <c r="C10" s="11" t="s">
        <v>79</v>
      </c>
      <c r="D10" s="19" t="s">
        <v>1593</v>
      </c>
      <c r="E10" s="19" t="s">
        <v>1593</v>
      </c>
      <c r="F10" s="19" t="s">
        <v>1593</v>
      </c>
      <c r="G10" s="19"/>
      <c r="H10" s="39" t="s">
        <v>1602</v>
      </c>
      <c r="L10" s="37"/>
    </row>
    <row r="11" spans="1:12" x14ac:dyDescent="0.45">
      <c r="A11" s="11" t="s">
        <v>82</v>
      </c>
      <c r="B11" s="11" t="s">
        <v>86</v>
      </c>
      <c r="C11" s="11" t="s">
        <v>87</v>
      </c>
      <c r="D11" s="19" t="s">
        <v>1593</v>
      </c>
      <c r="E11" s="19" t="s">
        <v>1593</v>
      </c>
      <c r="F11" s="19" t="s">
        <v>1593</v>
      </c>
      <c r="G11" s="19"/>
      <c r="H11" s="39" t="s">
        <v>1602</v>
      </c>
      <c r="L11" s="37"/>
    </row>
    <row r="12" spans="1:12" x14ac:dyDescent="0.45">
      <c r="A12" s="11" t="s">
        <v>90</v>
      </c>
      <c r="B12" s="11" t="s">
        <v>91</v>
      </c>
      <c r="C12" s="11" t="s">
        <v>92</v>
      </c>
      <c r="D12" s="19" t="s">
        <v>1593</v>
      </c>
      <c r="E12" s="19" t="s">
        <v>1593</v>
      </c>
      <c r="F12" s="19" t="s">
        <v>1593</v>
      </c>
      <c r="G12" s="19"/>
      <c r="H12" s="39" t="s">
        <v>1602</v>
      </c>
      <c r="L12" s="37"/>
    </row>
    <row r="13" spans="1:12" x14ac:dyDescent="0.45">
      <c r="A13" s="11" t="s">
        <v>95</v>
      </c>
      <c r="B13" s="11" t="s">
        <v>97</v>
      </c>
      <c r="C13" s="11" t="s">
        <v>98</v>
      </c>
      <c r="D13" s="19" t="s">
        <v>1582</v>
      </c>
      <c r="E13" s="19" t="s">
        <v>1592</v>
      </c>
      <c r="F13" s="19" t="s">
        <v>1582</v>
      </c>
      <c r="G13" s="19"/>
      <c r="H13" s="39" t="s">
        <v>1602</v>
      </c>
      <c r="L13" s="37"/>
    </row>
    <row r="14" spans="1:12" x14ac:dyDescent="0.45">
      <c r="A14" s="11" t="s">
        <v>101</v>
      </c>
      <c r="B14" s="11" t="s">
        <v>103</v>
      </c>
      <c r="C14" s="11" t="s">
        <v>104</v>
      </c>
      <c r="D14" s="19" t="s">
        <v>1582</v>
      </c>
      <c r="E14" s="19" t="s">
        <v>1582</v>
      </c>
      <c r="F14" s="19" t="s">
        <v>1582</v>
      </c>
      <c r="G14" s="19"/>
      <c r="H14" s="39" t="s">
        <v>1602</v>
      </c>
      <c r="L14" s="37"/>
    </row>
    <row r="15" spans="1:12" x14ac:dyDescent="0.45">
      <c r="A15" s="11" t="s">
        <v>107</v>
      </c>
      <c r="B15" s="11" t="s">
        <v>109</v>
      </c>
      <c r="C15" s="11" t="s">
        <v>110</v>
      </c>
      <c r="D15" s="19" t="s">
        <v>1593</v>
      </c>
      <c r="E15" s="19" t="s">
        <v>1593</v>
      </c>
      <c r="F15" s="19" t="s">
        <v>1593</v>
      </c>
      <c r="G15" s="19"/>
      <c r="H15" s="39" t="s">
        <v>1602</v>
      </c>
      <c r="L15" s="37"/>
    </row>
    <row r="16" spans="1:12" x14ac:dyDescent="0.45">
      <c r="A16" s="11" t="s">
        <v>113</v>
      </c>
      <c r="B16" s="11" t="s">
        <v>116</v>
      </c>
      <c r="C16" s="11" t="s">
        <v>117</v>
      </c>
      <c r="D16" s="19" t="s">
        <v>1592</v>
      </c>
      <c r="E16" s="19" t="s">
        <v>1592</v>
      </c>
      <c r="F16" s="19" t="s">
        <v>1592</v>
      </c>
      <c r="G16" s="19"/>
      <c r="H16" s="39" t="s">
        <v>1602</v>
      </c>
      <c r="L16" s="37"/>
    </row>
    <row r="17" spans="1:12" x14ac:dyDescent="0.45">
      <c r="A17" s="11" t="s">
        <v>120</v>
      </c>
      <c r="B17" s="11" t="s">
        <v>122</v>
      </c>
      <c r="C17" s="11" t="s">
        <v>123</v>
      </c>
      <c r="D17" s="19" t="s">
        <v>1592</v>
      </c>
      <c r="E17" s="19" t="s">
        <v>1592</v>
      </c>
      <c r="F17" s="19" t="s">
        <v>1592</v>
      </c>
      <c r="G17" s="19"/>
      <c r="H17" s="39" t="s">
        <v>1602</v>
      </c>
      <c r="L17" s="37"/>
    </row>
    <row r="18" spans="1:12" x14ac:dyDescent="0.45">
      <c r="A18" s="11" t="s">
        <v>126</v>
      </c>
      <c r="B18" s="11" t="s">
        <v>128</v>
      </c>
      <c r="C18" s="11" t="s">
        <v>129</v>
      </c>
      <c r="D18" s="19" t="s">
        <v>1593</v>
      </c>
      <c r="E18" s="19" t="s">
        <v>1593</v>
      </c>
      <c r="F18" s="19" t="s">
        <v>1593</v>
      </c>
      <c r="G18" s="19"/>
      <c r="H18" s="39" t="s">
        <v>1602</v>
      </c>
      <c r="L18" s="37"/>
    </row>
    <row r="19" spans="1:12" x14ac:dyDescent="0.45">
      <c r="A19" s="11" t="s">
        <v>132</v>
      </c>
      <c r="B19" s="11" t="s">
        <v>135</v>
      </c>
      <c r="C19" s="11" t="s">
        <v>136</v>
      </c>
      <c r="D19" s="19" t="s">
        <v>1593</v>
      </c>
      <c r="E19" s="19" t="s">
        <v>1593</v>
      </c>
      <c r="F19" s="19" t="s">
        <v>1593</v>
      </c>
      <c r="G19" s="19"/>
      <c r="H19" s="39" t="s">
        <v>1602</v>
      </c>
      <c r="L19" s="37"/>
    </row>
    <row r="20" spans="1:12" x14ac:dyDescent="0.45">
      <c r="A20" s="11" t="s">
        <v>139</v>
      </c>
      <c r="B20" s="11" t="s">
        <v>141</v>
      </c>
      <c r="C20" s="11" t="s">
        <v>142</v>
      </c>
      <c r="D20" s="19" t="s">
        <v>1593</v>
      </c>
      <c r="E20" s="19" t="s">
        <v>1593</v>
      </c>
      <c r="F20" s="19" t="s">
        <v>1593</v>
      </c>
      <c r="G20" s="19"/>
      <c r="H20" s="39" t="s">
        <v>1602</v>
      </c>
      <c r="L20" s="37"/>
    </row>
    <row r="21" spans="1:12" x14ac:dyDescent="0.45">
      <c r="A21" s="11" t="s">
        <v>145</v>
      </c>
      <c r="B21" s="11" t="s">
        <v>147</v>
      </c>
      <c r="C21" s="11" t="s">
        <v>148</v>
      </c>
      <c r="D21" s="19" t="s">
        <v>1593</v>
      </c>
      <c r="E21" s="19" t="s">
        <v>1593</v>
      </c>
      <c r="F21" s="19" t="s">
        <v>1593</v>
      </c>
      <c r="G21" s="19"/>
      <c r="H21" s="39" t="s">
        <v>1602</v>
      </c>
      <c r="L21" s="37"/>
    </row>
    <row r="22" spans="1:12" x14ac:dyDescent="0.45">
      <c r="A22" s="11" t="s">
        <v>151</v>
      </c>
      <c r="B22" s="11" t="s">
        <v>152</v>
      </c>
      <c r="C22" s="11" t="s">
        <v>153</v>
      </c>
      <c r="D22" s="19" t="s">
        <v>1593</v>
      </c>
      <c r="E22" s="19" t="s">
        <v>1593</v>
      </c>
      <c r="F22" s="19" t="s">
        <v>1593</v>
      </c>
      <c r="G22" s="19"/>
      <c r="H22" s="39" t="s">
        <v>1602</v>
      </c>
      <c r="L22" s="37"/>
    </row>
    <row r="23" spans="1:12" x14ac:dyDescent="0.45">
      <c r="A23" s="11" t="s">
        <v>156</v>
      </c>
      <c r="B23" s="11" t="s">
        <v>158</v>
      </c>
      <c r="C23" s="11" t="s">
        <v>159</v>
      </c>
      <c r="D23" s="19" t="s">
        <v>1593</v>
      </c>
      <c r="E23" s="19" t="s">
        <v>1593</v>
      </c>
      <c r="F23" s="19" t="s">
        <v>1593</v>
      </c>
      <c r="G23" s="19" t="s">
        <v>1604</v>
      </c>
      <c r="H23" s="39" t="s">
        <v>1602</v>
      </c>
      <c r="L23" s="37"/>
    </row>
    <row r="24" spans="1:12" x14ac:dyDescent="0.45">
      <c r="A24" s="11" t="s">
        <v>162</v>
      </c>
      <c r="B24" s="11" t="s">
        <v>164</v>
      </c>
      <c r="C24" s="11" t="s">
        <v>165</v>
      </c>
      <c r="D24" s="19" t="s">
        <v>1592</v>
      </c>
      <c r="E24" s="19" t="s">
        <v>1592</v>
      </c>
      <c r="F24" s="19" t="s">
        <v>1592</v>
      </c>
      <c r="G24" s="19"/>
      <c r="H24" s="39" t="s">
        <v>1602</v>
      </c>
      <c r="L24" s="37"/>
    </row>
    <row r="25" spans="1:12" x14ac:dyDescent="0.45">
      <c r="A25" s="11" t="s">
        <v>168</v>
      </c>
      <c r="B25" s="11" t="s">
        <v>169</v>
      </c>
      <c r="C25" s="11" t="s">
        <v>170</v>
      </c>
      <c r="D25" s="19" t="s">
        <v>1593</v>
      </c>
      <c r="E25" s="19" t="s">
        <v>1593</v>
      </c>
      <c r="F25" s="19" t="s">
        <v>1593</v>
      </c>
      <c r="G25" s="19"/>
      <c r="H25" s="39" t="s">
        <v>1602</v>
      </c>
      <c r="L25" s="37"/>
    </row>
    <row r="26" spans="1:12" x14ac:dyDescent="0.45">
      <c r="A26" s="11" t="s">
        <v>173</v>
      </c>
      <c r="B26" s="11" t="s">
        <v>175</v>
      </c>
      <c r="C26" s="11" t="s">
        <v>176</v>
      </c>
      <c r="D26" s="19" t="s">
        <v>1593</v>
      </c>
      <c r="E26" s="19" t="s">
        <v>1593</v>
      </c>
      <c r="F26" s="19" t="s">
        <v>1593</v>
      </c>
      <c r="G26" s="19"/>
      <c r="H26" s="39" t="s">
        <v>1602</v>
      </c>
      <c r="L26" s="37"/>
    </row>
    <row r="27" spans="1:12" x14ac:dyDescent="0.45">
      <c r="A27" s="11" t="s">
        <v>179</v>
      </c>
      <c r="B27" s="11" t="s">
        <v>180</v>
      </c>
      <c r="C27" s="11" t="s">
        <v>181</v>
      </c>
      <c r="D27" s="19" t="s">
        <v>1593</v>
      </c>
      <c r="E27" s="19" t="s">
        <v>1593</v>
      </c>
      <c r="F27" s="19" t="s">
        <v>1593</v>
      </c>
      <c r="G27" s="19"/>
      <c r="H27" s="39" t="s">
        <v>1602</v>
      </c>
      <c r="L27" s="37"/>
    </row>
    <row r="28" spans="1:12" x14ac:dyDescent="0.45">
      <c r="A28" s="11" t="s">
        <v>184</v>
      </c>
      <c r="B28" s="11" t="s">
        <v>186</v>
      </c>
      <c r="C28" s="11" t="s">
        <v>187</v>
      </c>
      <c r="D28" s="19" t="s">
        <v>1593</v>
      </c>
      <c r="E28" s="19" t="s">
        <v>1582</v>
      </c>
      <c r="F28" s="19" t="s">
        <v>1593</v>
      </c>
      <c r="G28" s="19"/>
      <c r="H28" s="39" t="s">
        <v>1602</v>
      </c>
      <c r="L28" s="37"/>
    </row>
    <row r="29" spans="1:12" x14ac:dyDescent="0.45">
      <c r="A29" s="11" t="s">
        <v>190</v>
      </c>
      <c r="B29" s="11" t="s">
        <v>193</v>
      </c>
      <c r="C29" s="11" t="s">
        <v>194</v>
      </c>
      <c r="D29" s="19" t="s">
        <v>1594</v>
      </c>
      <c r="E29" s="19" t="s">
        <v>1594</v>
      </c>
      <c r="F29" s="19" t="s">
        <v>1594</v>
      </c>
      <c r="G29" s="19" t="s">
        <v>1669</v>
      </c>
      <c r="H29" s="39" t="s">
        <v>1602</v>
      </c>
      <c r="L29" s="37"/>
    </row>
    <row r="30" spans="1:12" x14ac:dyDescent="0.45">
      <c r="A30" s="11" t="s">
        <v>197</v>
      </c>
      <c r="B30" s="11" t="s">
        <v>199</v>
      </c>
      <c r="C30" s="11" t="s">
        <v>200</v>
      </c>
      <c r="D30" s="19" t="s">
        <v>1593</v>
      </c>
      <c r="E30" s="19" t="s">
        <v>1593</v>
      </c>
      <c r="F30" s="19" t="s">
        <v>1593</v>
      </c>
      <c r="G30" s="19"/>
      <c r="H30" s="39" t="s">
        <v>1602</v>
      </c>
      <c r="L30" s="37"/>
    </row>
    <row r="31" spans="1:12" x14ac:dyDescent="0.45">
      <c r="A31" s="11" t="s">
        <v>203</v>
      </c>
      <c r="B31" s="11" t="s">
        <v>204</v>
      </c>
      <c r="C31" s="11" t="s">
        <v>205</v>
      </c>
      <c r="D31" s="19" t="s">
        <v>1593</v>
      </c>
      <c r="E31" s="19" t="s">
        <v>1593</v>
      </c>
      <c r="F31" s="19" t="s">
        <v>1593</v>
      </c>
      <c r="G31" s="19" t="s">
        <v>1604</v>
      </c>
      <c r="H31" s="39" t="s">
        <v>1602</v>
      </c>
      <c r="L31" s="37"/>
    </row>
    <row r="32" spans="1:12" x14ac:dyDescent="0.45">
      <c r="A32" s="11" t="s">
        <v>208</v>
      </c>
      <c r="B32" s="11" t="s">
        <v>210</v>
      </c>
      <c r="C32" s="11" t="s">
        <v>211</v>
      </c>
      <c r="D32" s="19" t="s">
        <v>1582</v>
      </c>
      <c r="E32" s="19" t="s">
        <v>1582</v>
      </c>
      <c r="F32" s="19" t="s">
        <v>1582</v>
      </c>
      <c r="G32" s="19"/>
      <c r="H32" s="39" t="s">
        <v>1602</v>
      </c>
      <c r="L32" s="37"/>
    </row>
    <row r="33" spans="1:12" x14ac:dyDescent="0.45">
      <c r="A33" s="11" t="s">
        <v>214</v>
      </c>
      <c r="B33" s="11" t="s">
        <v>216</v>
      </c>
      <c r="C33" s="11" t="s">
        <v>217</v>
      </c>
      <c r="D33" s="19" t="s">
        <v>1593</v>
      </c>
      <c r="E33" s="19" t="s">
        <v>1593</v>
      </c>
      <c r="F33" s="19" t="s">
        <v>1593</v>
      </c>
      <c r="G33" s="19"/>
      <c r="H33" s="39" t="s">
        <v>1602</v>
      </c>
      <c r="L33" s="37"/>
    </row>
    <row r="34" spans="1:12" x14ac:dyDescent="0.45">
      <c r="A34" s="11" t="s">
        <v>220</v>
      </c>
      <c r="B34" s="11" t="s">
        <v>222</v>
      </c>
      <c r="C34" s="11" t="s">
        <v>223</v>
      </c>
      <c r="D34" s="19" t="s">
        <v>1582</v>
      </c>
      <c r="E34" s="19" t="s">
        <v>1582</v>
      </c>
      <c r="F34" s="19" t="s">
        <v>1582</v>
      </c>
      <c r="G34" s="19"/>
      <c r="H34" s="39" t="s">
        <v>1602</v>
      </c>
      <c r="L34" s="37"/>
    </row>
    <row r="35" spans="1:12" x14ac:dyDescent="0.45">
      <c r="A35" s="11" t="s">
        <v>226</v>
      </c>
      <c r="B35" s="11" t="s">
        <v>229</v>
      </c>
      <c r="C35" s="11" t="s">
        <v>230</v>
      </c>
      <c r="D35" s="19" t="s">
        <v>1593</v>
      </c>
      <c r="E35" s="19" t="s">
        <v>1593</v>
      </c>
      <c r="F35" s="19" t="s">
        <v>1593</v>
      </c>
      <c r="G35" s="19"/>
      <c r="H35" s="39" t="s">
        <v>1602</v>
      </c>
      <c r="L35" s="37"/>
    </row>
    <row r="36" spans="1:12" x14ac:dyDescent="0.45">
      <c r="A36" s="11" t="s">
        <v>233</v>
      </c>
      <c r="B36" s="11" t="s">
        <v>1519</v>
      </c>
      <c r="C36" s="11" t="s">
        <v>1520</v>
      </c>
      <c r="D36" s="19" t="s">
        <v>1594</v>
      </c>
      <c r="E36" s="19" t="s">
        <v>1594</v>
      </c>
      <c r="F36" s="19" t="s">
        <v>1594</v>
      </c>
      <c r="G36" s="19" t="s">
        <v>1669</v>
      </c>
      <c r="H36" s="39" t="s">
        <v>1602</v>
      </c>
      <c r="L36" s="37"/>
    </row>
    <row r="37" spans="1:12" x14ac:dyDescent="0.45">
      <c r="A37" s="11" t="s">
        <v>235</v>
      </c>
      <c r="B37" s="11" t="s">
        <v>239</v>
      </c>
      <c r="C37" s="11" t="s">
        <v>240</v>
      </c>
      <c r="D37" s="19" t="s">
        <v>1593</v>
      </c>
      <c r="E37" s="19" t="s">
        <v>1593</v>
      </c>
      <c r="F37" s="19" t="s">
        <v>1593</v>
      </c>
      <c r="G37" s="19"/>
      <c r="H37" s="39" t="s">
        <v>1602</v>
      </c>
      <c r="L37" s="37"/>
    </row>
    <row r="38" spans="1:12" x14ac:dyDescent="0.45">
      <c r="A38" s="11" t="s">
        <v>243</v>
      </c>
      <c r="B38" s="11" t="s">
        <v>245</v>
      </c>
      <c r="C38" s="11" t="s">
        <v>246</v>
      </c>
      <c r="D38" s="19" t="s">
        <v>1594</v>
      </c>
      <c r="E38" s="19" t="s">
        <v>1594</v>
      </c>
      <c r="F38" s="19" t="s">
        <v>1594</v>
      </c>
      <c r="G38" s="19" t="s">
        <v>1669</v>
      </c>
      <c r="H38" s="39" t="s">
        <v>1602</v>
      </c>
      <c r="L38" s="37"/>
    </row>
    <row r="39" spans="1:12" x14ac:dyDescent="0.45">
      <c r="A39" s="11" t="s">
        <v>249</v>
      </c>
      <c r="B39" s="11" t="s">
        <v>250</v>
      </c>
      <c r="C39" s="11" t="s">
        <v>251</v>
      </c>
      <c r="D39" s="19" t="s">
        <v>1594</v>
      </c>
      <c r="E39" s="19" t="s">
        <v>1594</v>
      </c>
      <c r="F39" s="19" t="s">
        <v>1594</v>
      </c>
      <c r="G39" s="19" t="s">
        <v>1603</v>
      </c>
      <c r="H39" s="39" t="s">
        <v>1602</v>
      </c>
      <c r="L39" s="37"/>
    </row>
    <row r="40" spans="1:12" x14ac:dyDescent="0.45">
      <c r="A40" s="11" t="s">
        <v>254</v>
      </c>
      <c r="B40" s="11" t="s">
        <v>258</v>
      </c>
      <c r="C40" s="11" t="s">
        <v>259</v>
      </c>
      <c r="D40" s="19" t="s">
        <v>1594</v>
      </c>
      <c r="E40" s="19" t="s">
        <v>1594</v>
      </c>
      <c r="F40" s="19" t="s">
        <v>1594</v>
      </c>
      <c r="G40" s="19" t="s">
        <v>1671</v>
      </c>
      <c r="H40" s="39" t="s">
        <v>1602</v>
      </c>
      <c r="L40" s="37"/>
    </row>
    <row r="41" spans="1:12" x14ac:dyDescent="0.45">
      <c r="A41" s="11" t="s">
        <v>260</v>
      </c>
      <c r="B41" s="11" t="s">
        <v>262</v>
      </c>
      <c r="C41" s="11" t="s">
        <v>263</v>
      </c>
      <c r="D41" s="19" t="s">
        <v>1593</v>
      </c>
      <c r="E41" s="19" t="s">
        <v>1593</v>
      </c>
      <c r="F41" s="19" t="s">
        <v>1593</v>
      </c>
      <c r="G41" s="19" t="s">
        <v>1604</v>
      </c>
      <c r="H41" s="39" t="s">
        <v>1602</v>
      </c>
      <c r="L41" s="37"/>
    </row>
    <row r="42" spans="1:12" x14ac:dyDescent="0.45">
      <c r="A42" s="11" t="s">
        <v>266</v>
      </c>
      <c r="B42" s="11" t="s">
        <v>269</v>
      </c>
      <c r="C42" s="11" t="s">
        <v>270</v>
      </c>
      <c r="D42" s="19" t="s">
        <v>1593</v>
      </c>
      <c r="E42" s="19" t="s">
        <v>1593</v>
      </c>
      <c r="F42" s="19" t="s">
        <v>1593</v>
      </c>
      <c r="G42" s="19"/>
      <c r="H42" s="39" t="s">
        <v>1602</v>
      </c>
      <c r="L42" s="37"/>
    </row>
    <row r="43" spans="1:12" x14ac:dyDescent="0.45">
      <c r="A43" s="11" t="s">
        <v>273</v>
      </c>
      <c r="B43" s="11" t="s">
        <v>275</v>
      </c>
      <c r="C43" s="11" t="s">
        <v>276</v>
      </c>
      <c r="D43" s="19" t="s">
        <v>1593</v>
      </c>
      <c r="E43" s="19" t="s">
        <v>1593</v>
      </c>
      <c r="F43" s="19" t="s">
        <v>1593</v>
      </c>
      <c r="G43" s="19"/>
      <c r="H43" s="39" t="s">
        <v>1602</v>
      </c>
      <c r="L43" s="37"/>
    </row>
    <row r="44" spans="1:12" x14ac:dyDescent="0.45">
      <c r="A44" s="11" t="s">
        <v>279</v>
      </c>
      <c r="B44" s="11" t="s">
        <v>281</v>
      </c>
      <c r="C44" s="11" t="s">
        <v>282</v>
      </c>
      <c r="D44" s="19" t="s">
        <v>1594</v>
      </c>
      <c r="E44" s="19" t="s">
        <v>1594</v>
      </c>
      <c r="F44" s="19" t="s">
        <v>1594</v>
      </c>
      <c r="G44" s="19" t="s">
        <v>1670</v>
      </c>
      <c r="H44" s="39" t="s">
        <v>1602</v>
      </c>
      <c r="L44" s="37"/>
    </row>
    <row r="45" spans="1:12" x14ac:dyDescent="0.45">
      <c r="A45" s="11" t="s">
        <v>285</v>
      </c>
      <c r="B45" s="11" t="s">
        <v>287</v>
      </c>
      <c r="C45" s="11" t="s">
        <v>288</v>
      </c>
      <c r="D45" s="19" t="s">
        <v>1592</v>
      </c>
      <c r="E45" s="19" t="s">
        <v>1592</v>
      </c>
      <c r="F45" s="19" t="s">
        <v>1592</v>
      </c>
      <c r="G45" s="19"/>
      <c r="H45" s="39" t="s">
        <v>1602</v>
      </c>
      <c r="L45" s="37"/>
    </row>
    <row r="46" spans="1:12" x14ac:dyDescent="0.45">
      <c r="A46" s="11" t="s">
        <v>293</v>
      </c>
      <c r="B46" s="11" t="s">
        <v>295</v>
      </c>
      <c r="C46" s="11" t="s">
        <v>296</v>
      </c>
      <c r="D46" s="19" t="s">
        <v>1593</v>
      </c>
      <c r="E46" s="19" t="s">
        <v>1593</v>
      </c>
      <c r="F46" s="19" t="s">
        <v>1593</v>
      </c>
      <c r="G46" s="19"/>
      <c r="H46" s="39" t="s">
        <v>1602</v>
      </c>
      <c r="L46" s="37"/>
    </row>
    <row r="47" spans="1:12" x14ac:dyDescent="0.45">
      <c r="A47" s="11" t="s">
        <v>299</v>
      </c>
      <c r="B47" s="11" t="s">
        <v>301</v>
      </c>
      <c r="C47" s="11" t="s">
        <v>302</v>
      </c>
      <c r="D47" s="19" t="s">
        <v>1593</v>
      </c>
      <c r="E47" s="19" t="s">
        <v>1593</v>
      </c>
      <c r="F47" s="19" t="s">
        <v>1593</v>
      </c>
      <c r="G47" s="19" t="s">
        <v>1604</v>
      </c>
      <c r="H47" s="39" t="s">
        <v>1602</v>
      </c>
      <c r="L47" s="37"/>
    </row>
    <row r="48" spans="1:12" x14ac:dyDescent="0.45">
      <c r="A48" s="11" t="s">
        <v>305</v>
      </c>
      <c r="B48" s="11" t="s">
        <v>307</v>
      </c>
      <c r="C48" s="11" t="s">
        <v>308</v>
      </c>
      <c r="D48" s="19" t="s">
        <v>1593</v>
      </c>
      <c r="E48" s="19" t="s">
        <v>1593</v>
      </c>
      <c r="F48" s="19" t="s">
        <v>1593</v>
      </c>
      <c r="G48" s="19"/>
      <c r="H48" s="39" t="s">
        <v>1602</v>
      </c>
      <c r="L48" s="37"/>
    </row>
    <row r="49" spans="1:12" x14ac:dyDescent="0.45">
      <c r="A49" s="11" t="s">
        <v>311</v>
      </c>
      <c r="B49" s="11" t="s">
        <v>313</v>
      </c>
      <c r="C49" s="11" t="s">
        <v>314</v>
      </c>
      <c r="D49" s="19" t="s">
        <v>1582</v>
      </c>
      <c r="E49" s="19" t="s">
        <v>1593</v>
      </c>
      <c r="F49" s="19" t="s">
        <v>1593</v>
      </c>
      <c r="G49" s="19"/>
      <c r="H49" s="39" t="s">
        <v>1602</v>
      </c>
      <c r="L49" s="37"/>
    </row>
    <row r="50" spans="1:12" x14ac:dyDescent="0.45">
      <c r="A50" s="11" t="s">
        <v>317</v>
      </c>
      <c r="B50" s="11" t="s">
        <v>319</v>
      </c>
      <c r="C50" s="11" t="s">
        <v>320</v>
      </c>
      <c r="D50" s="19" t="s">
        <v>1593</v>
      </c>
      <c r="E50" s="19" t="s">
        <v>1593</v>
      </c>
      <c r="F50" s="19" t="s">
        <v>1593</v>
      </c>
      <c r="G50" s="19" t="s">
        <v>1604</v>
      </c>
      <c r="H50" s="39" t="s">
        <v>1602</v>
      </c>
      <c r="L50" s="37"/>
    </row>
    <row r="51" spans="1:12" x14ac:dyDescent="0.45">
      <c r="A51" s="11" t="s">
        <v>323</v>
      </c>
      <c r="B51" s="11" t="s">
        <v>325</v>
      </c>
      <c r="C51" s="11" t="s">
        <v>326</v>
      </c>
      <c r="D51" s="19" t="s">
        <v>1593</v>
      </c>
      <c r="E51" s="19" t="s">
        <v>1593</v>
      </c>
      <c r="F51" s="19" t="s">
        <v>1593</v>
      </c>
      <c r="G51" s="19"/>
      <c r="H51" s="39" t="s">
        <v>1602</v>
      </c>
      <c r="L51" s="37"/>
    </row>
    <row r="52" spans="1:12" x14ac:dyDescent="0.45">
      <c r="A52" s="11" t="s">
        <v>329</v>
      </c>
      <c r="B52" s="11" t="s">
        <v>332</v>
      </c>
      <c r="C52" s="11" t="s">
        <v>333</v>
      </c>
      <c r="D52" s="19" t="s">
        <v>1593</v>
      </c>
      <c r="E52" s="19" t="s">
        <v>1593</v>
      </c>
      <c r="F52" s="19" t="s">
        <v>1593</v>
      </c>
      <c r="G52" s="19"/>
      <c r="H52" s="39" t="s">
        <v>1602</v>
      </c>
      <c r="L52" s="37"/>
    </row>
    <row r="53" spans="1:12" x14ac:dyDescent="0.45">
      <c r="A53" s="11" t="s">
        <v>336</v>
      </c>
      <c r="B53" s="11" t="s">
        <v>338</v>
      </c>
      <c r="C53" s="11" t="s">
        <v>339</v>
      </c>
      <c r="D53" s="19" t="s">
        <v>1582</v>
      </c>
      <c r="E53" s="19" t="s">
        <v>1593</v>
      </c>
      <c r="F53" s="19" t="s">
        <v>1593</v>
      </c>
      <c r="G53" s="19"/>
      <c r="H53" s="39" t="s">
        <v>1602</v>
      </c>
      <c r="L53" s="37"/>
    </row>
    <row r="54" spans="1:12" x14ac:dyDescent="0.45">
      <c r="A54" s="11" t="s">
        <v>342</v>
      </c>
      <c r="B54" s="11" t="s">
        <v>345</v>
      </c>
      <c r="C54" s="11" t="s">
        <v>346</v>
      </c>
      <c r="D54" s="19" t="s">
        <v>1593</v>
      </c>
      <c r="E54" s="19" t="s">
        <v>1593</v>
      </c>
      <c r="F54" s="19" t="s">
        <v>1593</v>
      </c>
      <c r="G54" s="19"/>
      <c r="H54" s="39" t="s">
        <v>1602</v>
      </c>
      <c r="L54" s="37"/>
    </row>
    <row r="55" spans="1:12" x14ac:dyDescent="0.45">
      <c r="A55" s="11" t="s">
        <v>349</v>
      </c>
      <c r="B55" s="11" t="s">
        <v>353</v>
      </c>
      <c r="C55" s="11" t="s">
        <v>354</v>
      </c>
      <c r="D55" s="19" t="s">
        <v>1594</v>
      </c>
      <c r="E55" s="19" t="s">
        <v>1594</v>
      </c>
      <c r="F55" s="19" t="s">
        <v>1594</v>
      </c>
      <c r="G55" s="19" t="s">
        <v>1671</v>
      </c>
      <c r="H55" s="39" t="s">
        <v>1602</v>
      </c>
      <c r="L55" s="37"/>
    </row>
    <row r="56" spans="1:12" x14ac:dyDescent="0.45">
      <c r="A56" s="11" t="s">
        <v>357</v>
      </c>
      <c r="B56" s="11" t="s">
        <v>362</v>
      </c>
      <c r="C56" s="11" t="s">
        <v>363</v>
      </c>
      <c r="D56" s="19" t="s">
        <v>1593</v>
      </c>
      <c r="E56" s="19" t="s">
        <v>1593</v>
      </c>
      <c r="F56" s="19" t="s">
        <v>1593</v>
      </c>
      <c r="G56" s="19"/>
      <c r="H56" s="39" t="s">
        <v>1602</v>
      </c>
      <c r="L56" s="37"/>
    </row>
    <row r="57" spans="1:12" x14ac:dyDescent="0.45">
      <c r="A57" s="11" t="s">
        <v>366</v>
      </c>
      <c r="B57" s="11" t="s">
        <v>369</v>
      </c>
      <c r="C57" s="11" t="s">
        <v>370</v>
      </c>
      <c r="D57" s="19" t="s">
        <v>1593</v>
      </c>
      <c r="E57" s="19" t="s">
        <v>1593</v>
      </c>
      <c r="F57" s="19" t="s">
        <v>1593</v>
      </c>
      <c r="G57" s="19"/>
      <c r="H57" s="39" t="s">
        <v>1602</v>
      </c>
      <c r="L57" s="37"/>
    </row>
    <row r="58" spans="1:12" x14ac:dyDescent="0.45">
      <c r="A58" s="11" t="s">
        <v>373</v>
      </c>
      <c r="B58" s="11" t="s">
        <v>375</v>
      </c>
      <c r="C58" s="11" t="s">
        <v>376</v>
      </c>
      <c r="D58" s="19" t="s">
        <v>1582</v>
      </c>
      <c r="E58" s="19" t="s">
        <v>1582</v>
      </c>
      <c r="F58" s="19" t="s">
        <v>1582</v>
      </c>
      <c r="G58" s="19"/>
      <c r="H58" s="39" t="s">
        <v>1602</v>
      </c>
      <c r="L58" s="37"/>
    </row>
    <row r="59" spans="1:12" x14ac:dyDescent="0.45">
      <c r="A59" s="11" t="s">
        <v>379</v>
      </c>
      <c r="B59" s="11" t="s">
        <v>385</v>
      </c>
      <c r="C59" s="11" t="s">
        <v>386</v>
      </c>
      <c r="D59" s="19" t="s">
        <v>1594</v>
      </c>
      <c r="E59" s="19" t="s">
        <v>1594</v>
      </c>
      <c r="F59" s="19" t="s">
        <v>1594</v>
      </c>
      <c r="G59" s="19" t="s">
        <v>1670</v>
      </c>
      <c r="H59" s="39" t="s">
        <v>1602</v>
      </c>
      <c r="L59" s="37"/>
    </row>
    <row r="60" spans="1:12" x14ac:dyDescent="0.45">
      <c r="A60" s="11" t="s">
        <v>389</v>
      </c>
      <c r="B60" s="11" t="s">
        <v>391</v>
      </c>
      <c r="C60" s="11" t="s">
        <v>392</v>
      </c>
      <c r="D60" s="19" t="s">
        <v>1582</v>
      </c>
      <c r="E60" s="19" t="s">
        <v>1592</v>
      </c>
      <c r="F60" s="19" t="s">
        <v>1582</v>
      </c>
      <c r="G60" s="19"/>
      <c r="H60" s="39" t="s">
        <v>1602</v>
      </c>
      <c r="L60" s="37"/>
    </row>
    <row r="61" spans="1:12" x14ac:dyDescent="0.45">
      <c r="A61" s="11" t="s">
        <v>395</v>
      </c>
      <c r="B61" s="11" t="s">
        <v>397</v>
      </c>
      <c r="C61" s="11" t="s">
        <v>398</v>
      </c>
      <c r="D61" s="19" t="s">
        <v>1593</v>
      </c>
      <c r="E61" s="19" t="s">
        <v>1593</v>
      </c>
      <c r="F61" s="19" t="s">
        <v>1593</v>
      </c>
      <c r="G61" s="19"/>
      <c r="H61" s="39" t="s">
        <v>1602</v>
      </c>
      <c r="L61" s="37"/>
    </row>
    <row r="62" spans="1:12" x14ac:dyDescent="0.45">
      <c r="A62" s="11" t="s">
        <v>401</v>
      </c>
      <c r="B62" s="11" t="s">
        <v>404</v>
      </c>
      <c r="C62" s="11" t="s">
        <v>405</v>
      </c>
      <c r="D62" s="19" t="s">
        <v>1593</v>
      </c>
      <c r="E62" s="19" t="s">
        <v>1593</v>
      </c>
      <c r="F62" s="19" t="s">
        <v>1593</v>
      </c>
      <c r="G62" s="19"/>
      <c r="H62" s="39" t="s">
        <v>1602</v>
      </c>
      <c r="L62" s="37"/>
    </row>
    <row r="63" spans="1:12" x14ac:dyDescent="0.45">
      <c r="A63" s="11" t="s">
        <v>408</v>
      </c>
      <c r="B63" s="11" t="s">
        <v>412</v>
      </c>
      <c r="C63" s="11" t="s">
        <v>413</v>
      </c>
      <c r="D63" s="19" t="s">
        <v>1582</v>
      </c>
      <c r="E63" s="19" t="s">
        <v>1592</v>
      </c>
      <c r="F63" s="19" t="s">
        <v>1582</v>
      </c>
      <c r="G63" s="19"/>
      <c r="H63" s="39" t="s">
        <v>1602</v>
      </c>
      <c r="L63" s="37"/>
    </row>
    <row r="64" spans="1:12" x14ac:dyDescent="0.45">
      <c r="A64" s="11" t="s">
        <v>416</v>
      </c>
      <c r="B64" s="11" t="s">
        <v>419</v>
      </c>
      <c r="C64" s="11" t="s">
        <v>420</v>
      </c>
      <c r="D64" s="19" t="s">
        <v>1582</v>
      </c>
      <c r="E64" s="19" t="s">
        <v>1592</v>
      </c>
      <c r="F64" s="19" t="s">
        <v>1582</v>
      </c>
      <c r="G64" s="19"/>
      <c r="H64" s="39" t="s">
        <v>1602</v>
      </c>
      <c r="L64" s="37"/>
    </row>
    <row r="65" spans="1:12" x14ac:dyDescent="0.45">
      <c r="A65" s="11" t="s">
        <v>423</v>
      </c>
      <c r="B65" s="11" t="s">
        <v>425</v>
      </c>
      <c r="C65" s="11" t="s">
        <v>426</v>
      </c>
      <c r="D65" s="19" t="s">
        <v>1592</v>
      </c>
      <c r="E65" s="19" t="s">
        <v>1592</v>
      </c>
      <c r="F65" s="19" t="s">
        <v>1592</v>
      </c>
      <c r="G65" s="19"/>
      <c r="H65" s="39" t="s">
        <v>1602</v>
      </c>
      <c r="L65" s="37"/>
    </row>
    <row r="66" spans="1:12" x14ac:dyDescent="0.45">
      <c r="A66" s="11" t="s">
        <v>429</v>
      </c>
      <c r="B66" s="11" t="s">
        <v>431</v>
      </c>
      <c r="C66" s="11" t="s">
        <v>432</v>
      </c>
      <c r="D66" s="19" t="s">
        <v>1593</v>
      </c>
      <c r="E66" s="19" t="s">
        <v>1593</v>
      </c>
      <c r="F66" s="19" t="s">
        <v>1593</v>
      </c>
      <c r="G66" s="19"/>
      <c r="H66" s="39" t="s">
        <v>1602</v>
      </c>
      <c r="L66" s="37"/>
    </row>
    <row r="67" spans="1:12" x14ac:dyDescent="0.45">
      <c r="A67" s="11" t="s">
        <v>435</v>
      </c>
      <c r="B67" s="11" t="s">
        <v>437</v>
      </c>
      <c r="C67" s="11" t="s">
        <v>438</v>
      </c>
      <c r="D67" s="19" t="s">
        <v>1582</v>
      </c>
      <c r="E67" s="19" t="s">
        <v>1593</v>
      </c>
      <c r="F67" s="19" t="s">
        <v>1593</v>
      </c>
      <c r="G67" s="19"/>
      <c r="H67" s="39" t="s">
        <v>1602</v>
      </c>
      <c r="L67" s="37"/>
    </row>
    <row r="68" spans="1:12" x14ac:dyDescent="0.45">
      <c r="A68" s="11" t="s">
        <v>441</v>
      </c>
      <c r="B68" s="11" t="s">
        <v>443</v>
      </c>
      <c r="C68" s="11" t="s">
        <v>444</v>
      </c>
      <c r="D68" s="19" t="s">
        <v>1593</v>
      </c>
      <c r="E68" s="19" t="s">
        <v>1582</v>
      </c>
      <c r="F68" s="19" t="s">
        <v>1593</v>
      </c>
      <c r="G68" s="19"/>
      <c r="H68" s="39" t="s">
        <v>1602</v>
      </c>
      <c r="L68" s="37"/>
    </row>
    <row r="69" spans="1:12" x14ac:dyDescent="0.45">
      <c r="A69" s="11" t="s">
        <v>447</v>
      </c>
      <c r="B69" s="11" t="s">
        <v>449</v>
      </c>
      <c r="C69" s="11" t="s">
        <v>450</v>
      </c>
      <c r="D69" s="19" t="s">
        <v>1593</v>
      </c>
      <c r="E69" s="19" t="s">
        <v>1593</v>
      </c>
      <c r="F69" s="19" t="s">
        <v>1593</v>
      </c>
      <c r="G69" s="19"/>
      <c r="H69" s="39" t="s">
        <v>1602</v>
      </c>
      <c r="L69" s="37"/>
    </row>
    <row r="70" spans="1:12" x14ac:dyDescent="0.45">
      <c r="A70" s="11" t="s">
        <v>453</v>
      </c>
      <c r="B70" s="11" t="s">
        <v>455</v>
      </c>
      <c r="C70" s="11" t="s">
        <v>456</v>
      </c>
      <c r="D70" s="19" t="s">
        <v>1593</v>
      </c>
      <c r="E70" s="19" t="s">
        <v>1593</v>
      </c>
      <c r="F70" s="19" t="s">
        <v>1593</v>
      </c>
      <c r="G70" s="19"/>
      <c r="H70" s="39" t="s">
        <v>1602</v>
      </c>
      <c r="L70" s="37"/>
    </row>
    <row r="71" spans="1:12" x14ac:dyDescent="0.45">
      <c r="A71" s="11" t="s">
        <v>459</v>
      </c>
      <c r="B71" s="11" t="s">
        <v>461</v>
      </c>
      <c r="C71" s="11" t="s">
        <v>462</v>
      </c>
      <c r="D71" s="19" t="s">
        <v>1593</v>
      </c>
      <c r="E71" s="19" t="s">
        <v>1593</v>
      </c>
      <c r="F71" s="19" t="s">
        <v>1593</v>
      </c>
      <c r="G71" s="19"/>
      <c r="H71" s="39" t="s">
        <v>1602</v>
      </c>
      <c r="L71" s="37"/>
    </row>
    <row r="72" spans="1:12" x14ac:dyDescent="0.45">
      <c r="A72" s="11" t="s">
        <v>465</v>
      </c>
      <c r="B72" s="11" t="s">
        <v>467</v>
      </c>
      <c r="C72" s="11" t="s">
        <v>468</v>
      </c>
      <c r="D72" s="19" t="s">
        <v>1593</v>
      </c>
      <c r="E72" s="19" t="s">
        <v>1593</v>
      </c>
      <c r="F72" s="19" t="s">
        <v>1593</v>
      </c>
      <c r="G72" s="19"/>
      <c r="H72" s="39" t="s">
        <v>1602</v>
      </c>
      <c r="L72" s="37"/>
    </row>
    <row r="73" spans="1:12" x14ac:dyDescent="0.45">
      <c r="A73" s="11" t="s">
        <v>471</v>
      </c>
      <c r="B73" s="11" t="s">
        <v>473</v>
      </c>
      <c r="C73" s="11" t="s">
        <v>474</v>
      </c>
      <c r="D73" s="19" t="s">
        <v>1593</v>
      </c>
      <c r="E73" s="19" t="s">
        <v>1593</v>
      </c>
      <c r="F73" s="19" t="s">
        <v>1593</v>
      </c>
      <c r="G73" s="19"/>
      <c r="H73" s="39" t="s">
        <v>1602</v>
      </c>
      <c r="L73" s="37"/>
    </row>
    <row r="74" spans="1:12" x14ac:dyDescent="0.45">
      <c r="A74" s="11" t="s">
        <v>477</v>
      </c>
      <c r="B74" s="11" t="s">
        <v>479</v>
      </c>
      <c r="C74" s="11" t="s">
        <v>480</v>
      </c>
      <c r="D74" s="19" t="s">
        <v>1592</v>
      </c>
      <c r="E74" s="19" t="s">
        <v>1592</v>
      </c>
      <c r="F74" s="19" t="s">
        <v>1592</v>
      </c>
      <c r="G74" s="19"/>
      <c r="H74" s="39" t="s">
        <v>1602</v>
      </c>
      <c r="L74" s="37"/>
    </row>
    <row r="75" spans="1:12" x14ac:dyDescent="0.45">
      <c r="A75" s="11" t="s">
        <v>483</v>
      </c>
      <c r="B75" s="11" t="s">
        <v>485</v>
      </c>
      <c r="C75" s="11" t="s">
        <v>486</v>
      </c>
      <c r="D75" s="19" t="s">
        <v>1593</v>
      </c>
      <c r="E75" s="19" t="s">
        <v>1593</v>
      </c>
      <c r="F75" s="19" t="s">
        <v>1593</v>
      </c>
      <c r="G75" s="19"/>
      <c r="H75" s="39" t="s">
        <v>1602</v>
      </c>
      <c r="L75" s="37"/>
    </row>
    <row r="76" spans="1:12" x14ac:dyDescent="0.45">
      <c r="A76" s="11" t="s">
        <v>489</v>
      </c>
      <c r="B76" s="11" t="s">
        <v>491</v>
      </c>
      <c r="C76" s="11" t="s">
        <v>492</v>
      </c>
      <c r="D76" s="19" t="s">
        <v>1593</v>
      </c>
      <c r="E76" s="19" t="s">
        <v>1593</v>
      </c>
      <c r="F76" s="19" t="s">
        <v>1593</v>
      </c>
      <c r="G76" s="19"/>
      <c r="H76" s="39" t="s">
        <v>1602</v>
      </c>
      <c r="L76" s="37"/>
    </row>
    <row r="77" spans="1:12" x14ac:dyDescent="0.45">
      <c r="A77" s="11" t="s">
        <v>495</v>
      </c>
      <c r="B77" s="11" t="s">
        <v>497</v>
      </c>
      <c r="C77" s="11" t="s">
        <v>498</v>
      </c>
      <c r="D77" s="19" t="s">
        <v>1593</v>
      </c>
      <c r="E77" s="19" t="s">
        <v>1593</v>
      </c>
      <c r="F77" s="19" t="s">
        <v>1593</v>
      </c>
      <c r="G77" s="19"/>
      <c r="H77" s="39" t="s">
        <v>1602</v>
      </c>
      <c r="L77" s="37"/>
    </row>
    <row r="78" spans="1:12" x14ac:dyDescent="0.45">
      <c r="A78" s="11" t="s">
        <v>501</v>
      </c>
      <c r="B78" s="11" t="s">
        <v>503</v>
      </c>
      <c r="C78" s="11" t="s">
        <v>504</v>
      </c>
      <c r="D78" s="19" t="s">
        <v>1592</v>
      </c>
      <c r="E78" s="19" t="s">
        <v>1592</v>
      </c>
      <c r="F78" s="19" t="s">
        <v>1592</v>
      </c>
      <c r="G78" s="19"/>
      <c r="H78" s="39" t="s">
        <v>1602</v>
      </c>
      <c r="L78" s="37"/>
    </row>
    <row r="79" spans="1:12" x14ac:dyDescent="0.45">
      <c r="A79" s="11" t="s">
        <v>507</v>
      </c>
      <c r="B79" s="11" t="s">
        <v>509</v>
      </c>
      <c r="C79" s="11" t="s">
        <v>510</v>
      </c>
      <c r="D79" s="19" t="s">
        <v>1593</v>
      </c>
      <c r="E79" s="19" t="s">
        <v>1593</v>
      </c>
      <c r="F79" s="19" t="s">
        <v>1593</v>
      </c>
      <c r="G79" s="19"/>
      <c r="H79" s="39" t="s">
        <v>1602</v>
      </c>
      <c r="L79" s="37"/>
    </row>
    <row r="80" spans="1:12" x14ac:dyDescent="0.45">
      <c r="A80" s="11" t="s">
        <v>38</v>
      </c>
      <c r="B80" s="11" t="s">
        <v>514</v>
      </c>
      <c r="C80" s="11" t="s">
        <v>515</v>
      </c>
      <c r="D80" s="19" t="s">
        <v>1592</v>
      </c>
      <c r="E80" s="19" t="s">
        <v>1592</v>
      </c>
      <c r="F80" s="19" t="s">
        <v>1592</v>
      </c>
      <c r="G80" s="19"/>
      <c r="H80" s="39" t="s">
        <v>1602</v>
      </c>
      <c r="L80" s="37"/>
    </row>
    <row r="81" spans="1:12" x14ac:dyDescent="0.45">
      <c r="A81" s="11" t="s">
        <v>518</v>
      </c>
      <c r="B81" s="11" t="s">
        <v>520</v>
      </c>
      <c r="C81" s="11" t="s">
        <v>521</v>
      </c>
      <c r="D81" s="19" t="s">
        <v>1592</v>
      </c>
      <c r="E81" s="19" t="s">
        <v>1592</v>
      </c>
      <c r="F81" s="19" t="s">
        <v>1592</v>
      </c>
      <c r="G81" s="19"/>
      <c r="H81" s="39" t="s">
        <v>1602</v>
      </c>
      <c r="L81" s="37"/>
    </row>
    <row r="82" spans="1:12" x14ac:dyDescent="0.45">
      <c r="A82" s="11" t="s">
        <v>524</v>
      </c>
      <c r="B82" s="11" t="s">
        <v>526</v>
      </c>
      <c r="C82" s="11" t="s">
        <v>527</v>
      </c>
      <c r="D82" s="19" t="s">
        <v>1593</v>
      </c>
      <c r="E82" s="19" t="s">
        <v>1593</v>
      </c>
      <c r="F82" s="19" t="s">
        <v>1593</v>
      </c>
      <c r="G82" s="19"/>
      <c r="H82" s="39" t="s">
        <v>1602</v>
      </c>
      <c r="L82" s="37"/>
    </row>
    <row r="83" spans="1:12" x14ac:dyDescent="0.45">
      <c r="A83" s="11" t="s">
        <v>530</v>
      </c>
      <c r="B83" s="11" t="s">
        <v>531</v>
      </c>
      <c r="C83" s="11" t="s">
        <v>532</v>
      </c>
      <c r="D83" s="19" t="s">
        <v>1593</v>
      </c>
      <c r="E83" s="19" t="s">
        <v>1593</v>
      </c>
      <c r="F83" s="19" t="s">
        <v>1593</v>
      </c>
      <c r="G83" s="19"/>
      <c r="H83" s="39" t="s">
        <v>1602</v>
      </c>
      <c r="L83" s="37"/>
    </row>
    <row r="84" spans="1:12" x14ac:dyDescent="0.45">
      <c r="A84" s="11" t="s">
        <v>535</v>
      </c>
      <c r="B84" s="11" t="s">
        <v>538</v>
      </c>
      <c r="C84" s="11" t="s">
        <v>539</v>
      </c>
      <c r="D84" s="19" t="s">
        <v>1593</v>
      </c>
      <c r="E84" s="19" t="s">
        <v>1593</v>
      </c>
      <c r="F84" s="19" t="s">
        <v>1593</v>
      </c>
      <c r="G84" s="19"/>
      <c r="H84" s="39" t="s">
        <v>1602</v>
      </c>
      <c r="L84" s="37"/>
    </row>
    <row r="85" spans="1:12" x14ac:dyDescent="0.45">
      <c r="A85" s="11" t="s">
        <v>542</v>
      </c>
      <c r="B85" s="11" t="s">
        <v>544</v>
      </c>
      <c r="C85" s="11" t="s">
        <v>545</v>
      </c>
      <c r="D85" s="19" t="s">
        <v>1593</v>
      </c>
      <c r="E85" s="19" t="s">
        <v>1593</v>
      </c>
      <c r="F85" s="19" t="s">
        <v>1593</v>
      </c>
      <c r="G85" s="19"/>
      <c r="H85" s="39" t="s">
        <v>1602</v>
      </c>
      <c r="L85" s="37"/>
    </row>
    <row r="86" spans="1:12" x14ac:dyDescent="0.45">
      <c r="A86" s="11" t="s">
        <v>548</v>
      </c>
      <c r="B86" s="11" t="s">
        <v>551</v>
      </c>
      <c r="C86" s="11" t="s">
        <v>552</v>
      </c>
      <c r="D86" s="19" t="s">
        <v>1593</v>
      </c>
      <c r="E86" s="19" t="s">
        <v>1582</v>
      </c>
      <c r="F86" s="19" t="s">
        <v>1593</v>
      </c>
      <c r="G86" s="19"/>
      <c r="H86" s="39" t="s">
        <v>1602</v>
      </c>
      <c r="L86" s="37"/>
    </row>
    <row r="87" spans="1:12" x14ac:dyDescent="0.45">
      <c r="A87" s="11" t="s">
        <v>555</v>
      </c>
      <c r="B87" s="11" t="s">
        <v>556</v>
      </c>
      <c r="C87" s="11" t="s">
        <v>557</v>
      </c>
      <c r="D87" s="19" t="s">
        <v>1582</v>
      </c>
      <c r="E87" s="19" t="s">
        <v>1582</v>
      </c>
      <c r="F87" s="19" t="s">
        <v>1582</v>
      </c>
      <c r="G87" s="19"/>
      <c r="H87" s="39" t="s">
        <v>1602</v>
      </c>
      <c r="L87" s="37"/>
    </row>
    <row r="88" spans="1:12" x14ac:dyDescent="0.45">
      <c r="A88" s="11" t="s">
        <v>560</v>
      </c>
      <c r="B88" s="11" t="s">
        <v>562</v>
      </c>
      <c r="C88" s="11" t="s">
        <v>563</v>
      </c>
      <c r="D88" s="19" t="s">
        <v>1592</v>
      </c>
      <c r="E88" s="19" t="s">
        <v>1592</v>
      </c>
      <c r="F88" s="19" t="s">
        <v>1592</v>
      </c>
      <c r="G88" s="19"/>
      <c r="H88" s="39" t="s">
        <v>1602</v>
      </c>
      <c r="L88" s="37"/>
    </row>
    <row r="89" spans="1:12" x14ac:dyDescent="0.45">
      <c r="A89" s="11" t="s">
        <v>566</v>
      </c>
      <c r="B89" s="11" t="s">
        <v>568</v>
      </c>
      <c r="C89" s="11" t="s">
        <v>569</v>
      </c>
      <c r="D89" s="19" t="s">
        <v>1593</v>
      </c>
      <c r="E89" s="19" t="s">
        <v>1582</v>
      </c>
      <c r="F89" s="19" t="s">
        <v>1593</v>
      </c>
      <c r="G89" s="19"/>
      <c r="H89" s="39" t="s">
        <v>1602</v>
      </c>
      <c r="L89" s="37"/>
    </row>
    <row r="90" spans="1:12" x14ac:dyDescent="0.45">
      <c r="A90" s="11" t="s">
        <v>572</v>
      </c>
      <c r="B90" s="11" t="s">
        <v>573</v>
      </c>
      <c r="C90" s="11" t="s">
        <v>574</v>
      </c>
      <c r="D90" s="19" t="s">
        <v>1593</v>
      </c>
      <c r="E90" s="19" t="s">
        <v>1593</v>
      </c>
      <c r="F90" s="19" t="s">
        <v>1593</v>
      </c>
      <c r="G90" s="19"/>
      <c r="H90" s="39" t="s">
        <v>1602</v>
      </c>
      <c r="L90" s="37"/>
    </row>
    <row r="91" spans="1:12" x14ac:dyDescent="0.45">
      <c r="A91" s="11" t="s">
        <v>577</v>
      </c>
      <c r="B91" s="11" t="s">
        <v>579</v>
      </c>
      <c r="C91" s="11" t="s">
        <v>580</v>
      </c>
      <c r="D91" s="19" t="s">
        <v>1592</v>
      </c>
      <c r="E91" s="19" t="s">
        <v>1592</v>
      </c>
      <c r="F91" s="19" t="s">
        <v>1592</v>
      </c>
      <c r="G91" s="19"/>
      <c r="H91" s="39" t="s">
        <v>1602</v>
      </c>
      <c r="L91" s="37"/>
    </row>
    <row r="92" spans="1:12" x14ac:dyDescent="0.45">
      <c r="A92" s="11" t="s">
        <v>583</v>
      </c>
      <c r="B92" s="11" t="s">
        <v>585</v>
      </c>
      <c r="C92" s="11" t="s">
        <v>586</v>
      </c>
      <c r="D92" s="19" t="s">
        <v>1592</v>
      </c>
      <c r="E92" s="19" t="s">
        <v>1592</v>
      </c>
      <c r="F92" s="19" t="s">
        <v>1592</v>
      </c>
      <c r="G92" s="19"/>
      <c r="H92" s="39" t="s">
        <v>1602</v>
      </c>
      <c r="L92" s="37"/>
    </row>
    <row r="93" spans="1:12" x14ac:dyDescent="0.45">
      <c r="A93" s="11" t="s">
        <v>589</v>
      </c>
      <c r="B93" s="11" t="s">
        <v>590</v>
      </c>
      <c r="C93" s="11" t="s">
        <v>591</v>
      </c>
      <c r="D93" s="19" t="s">
        <v>1593</v>
      </c>
      <c r="E93" s="19" t="s">
        <v>1593</v>
      </c>
      <c r="F93" s="19" t="s">
        <v>1593</v>
      </c>
      <c r="G93" s="19"/>
      <c r="H93" s="39" t="s">
        <v>1602</v>
      </c>
      <c r="L93" s="37"/>
    </row>
    <row r="94" spans="1:12" x14ac:dyDescent="0.45">
      <c r="A94" s="11" t="s">
        <v>594</v>
      </c>
      <c r="B94" s="11" t="s">
        <v>595</v>
      </c>
      <c r="C94" s="11" t="s">
        <v>596</v>
      </c>
      <c r="D94" s="19" t="s">
        <v>1593</v>
      </c>
      <c r="E94" s="19" t="s">
        <v>1593</v>
      </c>
      <c r="F94" s="19" t="s">
        <v>1593</v>
      </c>
      <c r="G94" s="19"/>
      <c r="H94" s="39" t="s">
        <v>1602</v>
      </c>
      <c r="L94" s="37"/>
    </row>
    <row r="95" spans="1:12" x14ac:dyDescent="0.45">
      <c r="A95" s="11" t="s">
        <v>599</v>
      </c>
      <c r="B95" s="11" t="s">
        <v>601</v>
      </c>
      <c r="C95" s="11" t="s">
        <v>602</v>
      </c>
      <c r="D95" s="19" t="s">
        <v>1593</v>
      </c>
      <c r="E95" s="19" t="s">
        <v>1593</v>
      </c>
      <c r="F95" s="19" t="s">
        <v>1593</v>
      </c>
      <c r="G95" s="19"/>
      <c r="H95" s="39" t="s">
        <v>1602</v>
      </c>
      <c r="L95" s="37"/>
    </row>
    <row r="96" spans="1:12" x14ac:dyDescent="0.45">
      <c r="A96" s="11" t="s">
        <v>605</v>
      </c>
      <c r="B96" s="11" t="s">
        <v>607</v>
      </c>
      <c r="C96" s="11" t="s">
        <v>608</v>
      </c>
      <c r="D96" s="19" t="s">
        <v>1593</v>
      </c>
      <c r="E96" s="19" t="s">
        <v>1593</v>
      </c>
      <c r="F96" s="19" t="s">
        <v>1593</v>
      </c>
      <c r="G96" s="19" t="s">
        <v>1604</v>
      </c>
      <c r="H96" s="39" t="s">
        <v>1602</v>
      </c>
      <c r="L96" s="37"/>
    </row>
    <row r="97" spans="1:12" x14ac:dyDescent="0.45">
      <c r="A97" s="11" t="s">
        <v>611</v>
      </c>
      <c r="B97" s="11" t="s">
        <v>614</v>
      </c>
      <c r="C97" s="11" t="s">
        <v>615</v>
      </c>
      <c r="D97" s="19" t="s">
        <v>1593</v>
      </c>
      <c r="E97" s="19" t="s">
        <v>1593</v>
      </c>
      <c r="F97" s="19" t="s">
        <v>1593</v>
      </c>
      <c r="G97" s="19"/>
      <c r="H97" s="39" t="s">
        <v>1602</v>
      </c>
      <c r="L97" s="37"/>
    </row>
    <row r="98" spans="1:12" x14ac:dyDescent="0.45">
      <c r="A98" s="11" t="s">
        <v>618</v>
      </c>
      <c r="B98" s="11" t="s">
        <v>620</v>
      </c>
      <c r="C98" s="11" t="s">
        <v>621</v>
      </c>
      <c r="D98" s="19" t="s">
        <v>1593</v>
      </c>
      <c r="E98" s="19" t="s">
        <v>1593</v>
      </c>
      <c r="F98" s="19" t="s">
        <v>1593</v>
      </c>
      <c r="G98" s="19" t="s">
        <v>1604</v>
      </c>
      <c r="H98" s="39" t="s">
        <v>1602</v>
      </c>
      <c r="L98" s="37"/>
    </row>
    <row r="99" spans="1:12" x14ac:dyDescent="0.45">
      <c r="A99" s="11" t="s">
        <v>624</v>
      </c>
      <c r="B99" s="11" t="s">
        <v>626</v>
      </c>
      <c r="C99" s="11" t="s">
        <v>627</v>
      </c>
      <c r="D99" s="19" t="s">
        <v>1593</v>
      </c>
      <c r="E99" s="19" t="s">
        <v>1593</v>
      </c>
      <c r="F99" s="19" t="s">
        <v>1593</v>
      </c>
      <c r="G99" s="19" t="s">
        <v>1604</v>
      </c>
      <c r="H99" s="39" t="s">
        <v>1602</v>
      </c>
      <c r="L99" s="37"/>
    </row>
    <row r="100" spans="1:12" x14ac:dyDescent="0.45">
      <c r="A100" s="11" t="s">
        <v>630</v>
      </c>
      <c r="B100" s="11" t="s">
        <v>632</v>
      </c>
      <c r="C100" s="11" t="s">
        <v>633</v>
      </c>
      <c r="D100" s="19" t="s">
        <v>1593</v>
      </c>
      <c r="E100" s="19" t="s">
        <v>1582</v>
      </c>
      <c r="F100" s="19" t="s">
        <v>1593</v>
      </c>
      <c r="G100" s="19"/>
      <c r="H100" s="39" t="s">
        <v>1602</v>
      </c>
      <c r="L100" s="37"/>
    </row>
    <row r="101" spans="1:12" x14ac:dyDescent="0.45">
      <c r="A101" s="11" t="s">
        <v>636</v>
      </c>
      <c r="B101" s="11" t="s">
        <v>638</v>
      </c>
      <c r="C101" s="11" t="s">
        <v>639</v>
      </c>
      <c r="D101" s="19" t="s">
        <v>1594</v>
      </c>
      <c r="E101" s="19" t="s">
        <v>1594</v>
      </c>
      <c r="F101" s="19" t="s">
        <v>1594</v>
      </c>
      <c r="G101" s="19" t="s">
        <v>1671</v>
      </c>
      <c r="H101" s="39" t="s">
        <v>1602</v>
      </c>
      <c r="L101" s="37"/>
    </row>
    <row r="102" spans="1:12" x14ac:dyDescent="0.45">
      <c r="A102" s="11" t="s">
        <v>642</v>
      </c>
      <c r="B102" s="11" t="s">
        <v>644</v>
      </c>
      <c r="C102" s="11" t="s">
        <v>645</v>
      </c>
      <c r="D102" s="19" t="s">
        <v>1593</v>
      </c>
      <c r="E102" s="19" t="s">
        <v>1593</v>
      </c>
      <c r="F102" s="19" t="s">
        <v>1593</v>
      </c>
      <c r="G102" s="19"/>
      <c r="H102" s="39" t="s">
        <v>1602</v>
      </c>
      <c r="L102" s="37"/>
    </row>
    <row r="103" spans="1:12" x14ac:dyDescent="0.45">
      <c r="A103" s="11" t="s">
        <v>648</v>
      </c>
      <c r="B103" s="11" t="s">
        <v>651</v>
      </c>
      <c r="C103" s="11" t="s">
        <v>652</v>
      </c>
      <c r="D103" s="19" t="s">
        <v>1593</v>
      </c>
      <c r="E103" s="19" t="s">
        <v>1593</v>
      </c>
      <c r="F103" s="19" t="s">
        <v>1593</v>
      </c>
      <c r="G103" s="19"/>
      <c r="H103" s="39" t="s">
        <v>1602</v>
      </c>
      <c r="L103" s="37"/>
    </row>
    <row r="104" spans="1:12" x14ac:dyDescent="0.45">
      <c r="A104" s="11" t="s">
        <v>655</v>
      </c>
      <c r="B104" s="11" t="s">
        <v>657</v>
      </c>
      <c r="C104" s="11" t="s">
        <v>658</v>
      </c>
      <c r="D104" s="19" t="s">
        <v>1593</v>
      </c>
      <c r="E104" s="19" t="s">
        <v>1593</v>
      </c>
      <c r="F104" s="19" t="s">
        <v>1593</v>
      </c>
      <c r="G104" s="19"/>
      <c r="H104" s="39" t="s">
        <v>1602</v>
      </c>
      <c r="L104" s="37"/>
    </row>
    <row r="105" spans="1:12" x14ac:dyDescent="0.45">
      <c r="A105" s="11" t="s">
        <v>661</v>
      </c>
      <c r="B105" s="11" t="s">
        <v>665</v>
      </c>
      <c r="C105" s="11" t="s">
        <v>666</v>
      </c>
      <c r="D105" s="19" t="s">
        <v>1582</v>
      </c>
      <c r="E105" s="19" t="s">
        <v>1582</v>
      </c>
      <c r="F105" s="19" t="s">
        <v>1582</v>
      </c>
      <c r="G105" s="19"/>
      <c r="H105" s="39" t="s">
        <v>1602</v>
      </c>
      <c r="L105" s="37"/>
    </row>
    <row r="106" spans="1:12" x14ac:dyDescent="0.45">
      <c r="A106" s="11" t="s">
        <v>669</v>
      </c>
      <c r="B106" s="11" t="s">
        <v>670</v>
      </c>
      <c r="C106" s="11" t="s">
        <v>671</v>
      </c>
      <c r="D106" s="19" t="s">
        <v>1582</v>
      </c>
      <c r="E106" s="19" t="s">
        <v>1592</v>
      </c>
      <c r="F106" s="19" t="s">
        <v>1582</v>
      </c>
      <c r="G106" s="19"/>
      <c r="H106" s="39" t="s">
        <v>1602</v>
      </c>
      <c r="L106" s="37"/>
    </row>
    <row r="107" spans="1:12" x14ac:dyDescent="0.45">
      <c r="A107" s="11" t="s">
        <v>674</v>
      </c>
      <c r="B107" s="11" t="s">
        <v>675</v>
      </c>
      <c r="C107" s="11" t="s">
        <v>676</v>
      </c>
      <c r="D107" s="19" t="s">
        <v>1592</v>
      </c>
      <c r="E107" s="19" t="s">
        <v>1592</v>
      </c>
      <c r="F107" s="19" t="s">
        <v>1592</v>
      </c>
      <c r="G107" s="19"/>
      <c r="H107" s="39" t="s">
        <v>1602</v>
      </c>
      <c r="L107" s="37"/>
    </row>
    <row r="108" spans="1:12" x14ac:dyDescent="0.45">
      <c r="A108" s="11" t="s">
        <v>679</v>
      </c>
      <c r="B108" s="11" t="s">
        <v>681</v>
      </c>
      <c r="C108" s="11" t="s">
        <v>682</v>
      </c>
      <c r="D108" s="19" t="s">
        <v>1582</v>
      </c>
      <c r="E108" s="19" t="s">
        <v>1582</v>
      </c>
      <c r="F108" s="19" t="s">
        <v>1582</v>
      </c>
      <c r="G108" s="19"/>
      <c r="H108" s="39" t="s">
        <v>1602</v>
      </c>
      <c r="L108" s="37"/>
    </row>
    <row r="109" spans="1:12" x14ac:dyDescent="0.45">
      <c r="A109" s="11" t="s">
        <v>685</v>
      </c>
      <c r="B109" s="11" t="s">
        <v>687</v>
      </c>
      <c r="C109" s="11" t="s">
        <v>688</v>
      </c>
      <c r="D109" s="19" t="s">
        <v>1582</v>
      </c>
      <c r="E109" s="19" t="s">
        <v>1582</v>
      </c>
      <c r="F109" s="19" t="s">
        <v>1582</v>
      </c>
      <c r="G109" s="19"/>
      <c r="H109" s="39" t="s">
        <v>1602</v>
      </c>
      <c r="L109" s="37"/>
    </row>
    <row r="110" spans="1:12" x14ac:dyDescent="0.45">
      <c r="A110" s="11" t="s">
        <v>691</v>
      </c>
      <c r="B110" s="11" t="s">
        <v>695</v>
      </c>
      <c r="C110" s="11" t="s">
        <v>696</v>
      </c>
      <c r="D110" s="19" t="s">
        <v>1594</v>
      </c>
      <c r="E110" s="19" t="s">
        <v>1594</v>
      </c>
      <c r="F110" s="19" t="s">
        <v>1594</v>
      </c>
      <c r="G110" s="19" t="s">
        <v>1671</v>
      </c>
      <c r="H110" s="39" t="s">
        <v>1602</v>
      </c>
      <c r="L110" s="37"/>
    </row>
    <row r="111" spans="1:12" x14ac:dyDescent="0.45">
      <c r="A111" s="11" t="s">
        <v>699</v>
      </c>
      <c r="B111" s="11" t="s">
        <v>701</v>
      </c>
      <c r="C111" s="11" t="s">
        <v>702</v>
      </c>
      <c r="D111" s="19" t="s">
        <v>1593</v>
      </c>
      <c r="E111" s="19" t="s">
        <v>1593</v>
      </c>
      <c r="F111" s="19" t="s">
        <v>1593</v>
      </c>
      <c r="G111" s="19" t="s">
        <v>1604</v>
      </c>
      <c r="H111" s="39" t="s">
        <v>1602</v>
      </c>
      <c r="L111" s="37"/>
    </row>
    <row r="112" spans="1:12" x14ac:dyDescent="0.45">
      <c r="A112" s="11" t="s">
        <v>705</v>
      </c>
      <c r="B112" s="11" t="s">
        <v>706</v>
      </c>
      <c r="C112" s="11" t="s">
        <v>707</v>
      </c>
      <c r="D112" s="19" t="s">
        <v>1592</v>
      </c>
      <c r="E112" s="19" t="s">
        <v>1592</v>
      </c>
      <c r="F112" s="19" t="s">
        <v>1592</v>
      </c>
      <c r="G112" s="19"/>
      <c r="H112" s="39" t="s">
        <v>1602</v>
      </c>
      <c r="L112" s="37"/>
    </row>
    <row r="113" spans="1:12" x14ac:dyDescent="0.45">
      <c r="A113" s="11" t="s">
        <v>710</v>
      </c>
      <c r="B113" s="11" t="s">
        <v>712</v>
      </c>
      <c r="C113" s="11" t="s">
        <v>713</v>
      </c>
      <c r="D113" s="19" t="s">
        <v>1593</v>
      </c>
      <c r="E113" s="19" t="s">
        <v>1593</v>
      </c>
      <c r="F113" s="19" t="s">
        <v>1593</v>
      </c>
      <c r="G113" s="19"/>
      <c r="H113" s="39" t="s">
        <v>1602</v>
      </c>
      <c r="L113" s="37"/>
    </row>
    <row r="114" spans="1:12" x14ac:dyDescent="0.45">
      <c r="A114" s="11" t="s">
        <v>716</v>
      </c>
      <c r="B114" s="11" t="s">
        <v>718</v>
      </c>
      <c r="C114" s="11" t="s">
        <v>719</v>
      </c>
      <c r="D114" s="19" t="s">
        <v>1582</v>
      </c>
      <c r="E114" s="19" t="s">
        <v>1593</v>
      </c>
      <c r="F114" s="19" t="s">
        <v>1593</v>
      </c>
      <c r="G114" s="19"/>
      <c r="H114" s="39" t="s">
        <v>1602</v>
      </c>
      <c r="L114" s="37"/>
    </row>
    <row r="115" spans="1:12" x14ac:dyDescent="0.45">
      <c r="A115" s="11" t="s">
        <v>722</v>
      </c>
      <c r="B115" s="11" t="s">
        <v>724</v>
      </c>
      <c r="C115" s="11" t="s">
        <v>725</v>
      </c>
      <c r="D115" s="19" t="s">
        <v>1592</v>
      </c>
      <c r="E115" s="19" t="s">
        <v>1592</v>
      </c>
      <c r="F115" s="19" t="s">
        <v>1592</v>
      </c>
      <c r="G115" s="19"/>
      <c r="H115" s="39" t="s">
        <v>1602</v>
      </c>
      <c r="L115" s="37"/>
    </row>
    <row r="116" spans="1:12" x14ac:dyDescent="0.45">
      <c r="A116" s="11" t="s">
        <v>728</v>
      </c>
      <c r="B116" s="11" t="s">
        <v>729</v>
      </c>
      <c r="C116" s="11" t="s">
        <v>730</v>
      </c>
      <c r="D116" s="19" t="s">
        <v>1593</v>
      </c>
      <c r="E116" s="19" t="s">
        <v>1582</v>
      </c>
      <c r="F116" s="19" t="s">
        <v>1593</v>
      </c>
      <c r="G116" s="19"/>
      <c r="H116" s="39" t="s">
        <v>1602</v>
      </c>
      <c r="L116" s="37"/>
    </row>
    <row r="117" spans="1:12" x14ac:dyDescent="0.45">
      <c r="A117" s="11" t="s">
        <v>733</v>
      </c>
      <c r="B117" s="11" t="s">
        <v>734</v>
      </c>
      <c r="C117" s="11" t="s">
        <v>735</v>
      </c>
      <c r="D117" s="19" t="s">
        <v>1582</v>
      </c>
      <c r="E117" s="19" t="s">
        <v>1592</v>
      </c>
      <c r="F117" s="19" t="s">
        <v>1582</v>
      </c>
      <c r="G117" s="19"/>
      <c r="H117" s="39" t="s">
        <v>1602</v>
      </c>
      <c r="L117" s="37"/>
    </row>
    <row r="118" spans="1:12" x14ac:dyDescent="0.45">
      <c r="A118" s="11" t="s">
        <v>738</v>
      </c>
      <c r="B118" s="11" t="s">
        <v>740</v>
      </c>
      <c r="C118" s="11" t="s">
        <v>741</v>
      </c>
      <c r="D118" s="19" t="s">
        <v>1593</v>
      </c>
      <c r="E118" s="19" t="s">
        <v>1593</v>
      </c>
      <c r="F118" s="19" t="s">
        <v>1593</v>
      </c>
      <c r="G118" s="19"/>
      <c r="H118" s="39" t="s">
        <v>1602</v>
      </c>
      <c r="L118" s="37"/>
    </row>
    <row r="119" spans="1:12" x14ac:dyDescent="0.45">
      <c r="A119" s="11" t="s">
        <v>744</v>
      </c>
      <c r="B119" s="11" t="s">
        <v>746</v>
      </c>
      <c r="C119" s="11" t="s">
        <v>747</v>
      </c>
      <c r="D119" s="19" t="s">
        <v>1593</v>
      </c>
      <c r="E119" s="19" t="s">
        <v>1593</v>
      </c>
      <c r="F119" s="19" t="s">
        <v>1593</v>
      </c>
      <c r="G119" s="19"/>
      <c r="H119" s="39" t="s">
        <v>1602</v>
      </c>
      <c r="L119" s="37"/>
    </row>
    <row r="120" spans="1:12" x14ac:dyDescent="0.45">
      <c r="A120" s="11" t="s">
        <v>750</v>
      </c>
      <c r="B120" s="11" t="s">
        <v>752</v>
      </c>
      <c r="C120" s="11" t="s">
        <v>753</v>
      </c>
      <c r="D120" s="19" t="s">
        <v>1593</v>
      </c>
      <c r="E120" s="19" t="s">
        <v>1593</v>
      </c>
      <c r="F120" s="19" t="s">
        <v>1593</v>
      </c>
      <c r="G120" s="19"/>
      <c r="H120" s="39" t="s">
        <v>1602</v>
      </c>
      <c r="L120" s="37"/>
    </row>
    <row r="121" spans="1:12" x14ac:dyDescent="0.45">
      <c r="A121" s="11" t="s">
        <v>756</v>
      </c>
      <c r="B121" s="11" t="s">
        <v>758</v>
      </c>
      <c r="C121" s="11" t="s">
        <v>759</v>
      </c>
      <c r="D121" s="19" t="s">
        <v>1594</v>
      </c>
      <c r="E121" s="19" t="s">
        <v>1594</v>
      </c>
      <c r="F121" s="19" t="s">
        <v>1594</v>
      </c>
      <c r="G121" s="19" t="s">
        <v>1670</v>
      </c>
      <c r="H121" s="39" t="s">
        <v>1602</v>
      </c>
      <c r="L121" s="37"/>
    </row>
    <row r="122" spans="1:12" x14ac:dyDescent="0.45">
      <c r="A122" s="11" t="s">
        <v>762</v>
      </c>
      <c r="B122" s="11" t="s">
        <v>764</v>
      </c>
      <c r="C122" s="11" t="s">
        <v>765</v>
      </c>
      <c r="D122" s="19" t="s">
        <v>1593</v>
      </c>
      <c r="E122" s="19" t="s">
        <v>1593</v>
      </c>
      <c r="F122" s="19" t="s">
        <v>1593</v>
      </c>
      <c r="G122" s="19"/>
      <c r="H122" s="39" t="s">
        <v>1602</v>
      </c>
      <c r="L122" s="37"/>
    </row>
    <row r="123" spans="1:12" x14ac:dyDescent="0.45">
      <c r="A123" s="11" t="s">
        <v>768</v>
      </c>
      <c r="B123" s="11" t="s">
        <v>772</v>
      </c>
      <c r="C123" s="11" t="s">
        <v>773</v>
      </c>
      <c r="D123" s="19" t="s">
        <v>1594</v>
      </c>
      <c r="E123" s="19" t="s">
        <v>1594</v>
      </c>
      <c r="F123" s="19" t="s">
        <v>1594</v>
      </c>
      <c r="G123" s="19" t="s">
        <v>1671</v>
      </c>
      <c r="H123" s="39" t="s">
        <v>1602</v>
      </c>
      <c r="L123" s="37"/>
    </row>
    <row r="124" spans="1:12" x14ac:dyDescent="0.45">
      <c r="A124" s="11" t="s">
        <v>776</v>
      </c>
      <c r="B124" s="11" t="s">
        <v>780</v>
      </c>
      <c r="C124" s="11" t="s">
        <v>781</v>
      </c>
      <c r="D124" s="19" t="s">
        <v>1582</v>
      </c>
      <c r="E124" s="19" t="s">
        <v>1592</v>
      </c>
      <c r="F124" s="19" t="s">
        <v>1582</v>
      </c>
      <c r="G124" s="19"/>
      <c r="H124" s="39" t="s">
        <v>1602</v>
      </c>
      <c r="L124" s="37"/>
    </row>
    <row r="125" spans="1:12" x14ac:dyDescent="0.45">
      <c r="A125" s="11" t="s">
        <v>784</v>
      </c>
      <c r="B125" s="11" t="s">
        <v>786</v>
      </c>
      <c r="C125" s="11" t="s">
        <v>787</v>
      </c>
      <c r="D125" s="19" t="s">
        <v>1593</v>
      </c>
      <c r="E125" s="19" t="s">
        <v>1582</v>
      </c>
      <c r="F125" s="19" t="s">
        <v>1593</v>
      </c>
      <c r="G125" s="19"/>
      <c r="H125" s="39" t="s">
        <v>1602</v>
      </c>
      <c r="L125" s="37"/>
    </row>
    <row r="126" spans="1:12" x14ac:dyDescent="0.45">
      <c r="A126" s="11" t="s">
        <v>790</v>
      </c>
      <c r="B126" s="11" t="s">
        <v>793</v>
      </c>
      <c r="C126" s="11" t="s">
        <v>794</v>
      </c>
      <c r="D126" s="19" t="s">
        <v>1593</v>
      </c>
      <c r="E126" s="19" t="s">
        <v>1593</v>
      </c>
      <c r="F126" s="19" t="s">
        <v>1593</v>
      </c>
      <c r="G126" s="19"/>
      <c r="H126" s="39" t="s">
        <v>1602</v>
      </c>
      <c r="L126" s="37"/>
    </row>
    <row r="127" spans="1:12" x14ac:dyDescent="0.45">
      <c r="A127" s="11" t="s">
        <v>797</v>
      </c>
      <c r="B127" s="11" t="s">
        <v>801</v>
      </c>
      <c r="C127" s="11" t="s">
        <v>802</v>
      </c>
      <c r="D127" s="19" t="s">
        <v>1594</v>
      </c>
      <c r="E127" s="19" t="s">
        <v>1594</v>
      </c>
      <c r="F127" s="19" t="s">
        <v>1594</v>
      </c>
      <c r="G127" s="19" t="s">
        <v>1670</v>
      </c>
      <c r="H127" s="39" t="s">
        <v>1602</v>
      </c>
      <c r="L127" s="37"/>
    </row>
    <row r="128" spans="1:12" x14ac:dyDescent="0.45">
      <c r="A128" s="11" t="s">
        <v>805</v>
      </c>
      <c r="B128" s="11" t="s">
        <v>807</v>
      </c>
      <c r="C128" s="11" t="s">
        <v>808</v>
      </c>
      <c r="D128" s="19" t="s">
        <v>1582</v>
      </c>
      <c r="E128" s="19" t="s">
        <v>1592</v>
      </c>
      <c r="F128" s="19" t="s">
        <v>1582</v>
      </c>
      <c r="G128" s="19"/>
      <c r="H128" s="39" t="s">
        <v>1602</v>
      </c>
      <c r="L128" s="37"/>
    </row>
    <row r="129" spans="1:12" x14ac:dyDescent="0.45">
      <c r="A129" s="11" t="s">
        <v>811</v>
      </c>
      <c r="B129" s="11" t="s">
        <v>813</v>
      </c>
      <c r="C129" s="11" t="s">
        <v>814</v>
      </c>
      <c r="D129" s="19" t="s">
        <v>1594</v>
      </c>
      <c r="E129" s="19" t="s">
        <v>1594</v>
      </c>
      <c r="F129" s="19" t="s">
        <v>1594</v>
      </c>
      <c r="G129" s="19" t="s">
        <v>1671</v>
      </c>
      <c r="H129" s="39" t="s">
        <v>1602</v>
      </c>
      <c r="L129" s="37"/>
    </row>
    <row r="130" spans="1:12" x14ac:dyDescent="0.45">
      <c r="A130" s="11" t="s">
        <v>817</v>
      </c>
      <c r="B130" s="11" t="s">
        <v>819</v>
      </c>
      <c r="C130" s="11" t="s">
        <v>820</v>
      </c>
      <c r="D130" s="19" t="s">
        <v>1593</v>
      </c>
      <c r="E130" s="19" t="s">
        <v>1582</v>
      </c>
      <c r="F130" s="19" t="s">
        <v>1593</v>
      </c>
      <c r="G130" s="19"/>
      <c r="H130" s="39" t="s">
        <v>1602</v>
      </c>
      <c r="L130" s="37"/>
    </row>
    <row r="131" spans="1:12" x14ac:dyDescent="0.45">
      <c r="A131" s="11" t="s">
        <v>823</v>
      </c>
      <c r="B131" s="11" t="s">
        <v>825</v>
      </c>
      <c r="C131" s="11" t="s">
        <v>826</v>
      </c>
      <c r="D131" s="19" t="s">
        <v>1593</v>
      </c>
      <c r="E131" s="19" t="s">
        <v>1582</v>
      </c>
      <c r="F131" s="19" t="s">
        <v>1593</v>
      </c>
      <c r="G131" s="19"/>
      <c r="H131" s="39" t="s">
        <v>1602</v>
      </c>
      <c r="L131" s="37"/>
    </row>
    <row r="132" spans="1:12" x14ac:dyDescent="0.45">
      <c r="A132" s="11" t="s">
        <v>829</v>
      </c>
      <c r="B132" s="11" t="s">
        <v>831</v>
      </c>
      <c r="C132" s="11" t="s">
        <v>832</v>
      </c>
      <c r="D132" s="19" t="s">
        <v>1593</v>
      </c>
      <c r="E132" s="19" t="s">
        <v>1593</v>
      </c>
      <c r="F132" s="19" t="s">
        <v>1593</v>
      </c>
      <c r="G132" s="19" t="s">
        <v>1604</v>
      </c>
      <c r="H132" s="39" t="s">
        <v>1602</v>
      </c>
      <c r="L132" s="37"/>
    </row>
    <row r="133" spans="1:12" x14ac:dyDescent="0.45">
      <c r="A133" s="11" t="s">
        <v>835</v>
      </c>
      <c r="B133" s="11" t="s">
        <v>837</v>
      </c>
      <c r="C133" s="11" t="s">
        <v>838</v>
      </c>
      <c r="D133" s="19" t="s">
        <v>1582</v>
      </c>
      <c r="E133" s="19" t="s">
        <v>1582</v>
      </c>
      <c r="F133" s="19" t="s">
        <v>1582</v>
      </c>
      <c r="G133" s="19"/>
      <c r="H133" s="39" t="s">
        <v>1602</v>
      </c>
      <c r="L133" s="37"/>
    </row>
    <row r="134" spans="1:12" x14ac:dyDescent="0.45">
      <c r="A134" s="11" t="s">
        <v>841</v>
      </c>
      <c r="B134" s="11" t="s">
        <v>843</v>
      </c>
      <c r="C134" s="11" t="s">
        <v>844</v>
      </c>
      <c r="D134" s="19" t="s">
        <v>1582</v>
      </c>
      <c r="E134" s="19" t="s">
        <v>1592</v>
      </c>
      <c r="F134" s="19" t="s">
        <v>1582</v>
      </c>
      <c r="G134" s="19"/>
      <c r="H134" s="39" t="s">
        <v>1602</v>
      </c>
      <c r="L134" s="37"/>
    </row>
    <row r="135" spans="1:12" x14ac:dyDescent="0.45">
      <c r="A135" s="11" t="s">
        <v>847</v>
      </c>
      <c r="B135" s="11" t="s">
        <v>849</v>
      </c>
      <c r="C135" s="11" t="s">
        <v>850</v>
      </c>
      <c r="D135" s="19" t="s">
        <v>1592</v>
      </c>
      <c r="E135" s="19" t="s">
        <v>1592</v>
      </c>
      <c r="F135" s="19" t="s">
        <v>1592</v>
      </c>
      <c r="G135" s="19"/>
      <c r="H135" s="39" t="s">
        <v>1602</v>
      </c>
      <c r="L135" s="37"/>
    </row>
    <row r="136" spans="1:12" x14ac:dyDescent="0.45">
      <c r="A136" s="11" t="s">
        <v>853</v>
      </c>
      <c r="B136" s="11" t="s">
        <v>856</v>
      </c>
      <c r="C136" s="11" t="s">
        <v>857</v>
      </c>
      <c r="D136" s="19" t="s">
        <v>1593</v>
      </c>
      <c r="E136" s="19" t="s">
        <v>1593</v>
      </c>
      <c r="F136" s="19" t="s">
        <v>1593</v>
      </c>
      <c r="G136" s="19"/>
      <c r="H136" s="39" t="s">
        <v>1602</v>
      </c>
      <c r="L136" s="37"/>
    </row>
    <row r="137" spans="1:12" x14ac:dyDescent="0.45">
      <c r="A137" s="11" t="s">
        <v>860</v>
      </c>
      <c r="B137" s="11" t="s">
        <v>862</v>
      </c>
      <c r="C137" s="11" t="s">
        <v>863</v>
      </c>
      <c r="D137" s="19" t="s">
        <v>1593</v>
      </c>
      <c r="E137" s="19" t="s">
        <v>1582</v>
      </c>
      <c r="F137" s="19" t="s">
        <v>1593</v>
      </c>
      <c r="G137" s="19"/>
      <c r="H137" s="39" t="s">
        <v>1602</v>
      </c>
      <c r="L137" s="37"/>
    </row>
    <row r="138" spans="1:12" x14ac:dyDescent="0.45">
      <c r="A138" s="11" t="s">
        <v>866</v>
      </c>
      <c r="B138" s="11" t="s">
        <v>868</v>
      </c>
      <c r="C138" s="11" t="s">
        <v>869</v>
      </c>
      <c r="D138" s="19" t="s">
        <v>1593</v>
      </c>
      <c r="E138" s="19" t="s">
        <v>1582</v>
      </c>
      <c r="F138" s="19" t="s">
        <v>1593</v>
      </c>
      <c r="G138" s="19"/>
      <c r="H138" s="39" t="s">
        <v>1602</v>
      </c>
      <c r="L138" s="37"/>
    </row>
    <row r="139" spans="1:12" x14ac:dyDescent="0.45">
      <c r="A139" s="11" t="s">
        <v>872</v>
      </c>
      <c r="B139" s="11" t="s">
        <v>873</v>
      </c>
      <c r="C139" s="11" t="s">
        <v>874</v>
      </c>
      <c r="D139" s="19" t="s">
        <v>1582</v>
      </c>
      <c r="E139" s="19" t="s">
        <v>1582</v>
      </c>
      <c r="F139" s="19" t="s">
        <v>1582</v>
      </c>
      <c r="G139" s="19"/>
      <c r="H139" s="39" t="s">
        <v>1602</v>
      </c>
      <c r="L139" s="37"/>
    </row>
    <row r="140" spans="1:12" x14ac:dyDescent="0.45">
      <c r="A140" s="11" t="s">
        <v>877</v>
      </c>
      <c r="B140" s="11" t="s">
        <v>879</v>
      </c>
      <c r="C140" s="11" t="s">
        <v>880</v>
      </c>
      <c r="D140" s="19" t="s">
        <v>1593</v>
      </c>
      <c r="E140" s="19" t="s">
        <v>1593</v>
      </c>
      <c r="F140" s="19" t="s">
        <v>1593</v>
      </c>
      <c r="G140" s="19"/>
      <c r="H140" s="39" t="s">
        <v>1602</v>
      </c>
      <c r="L140" s="37"/>
    </row>
    <row r="141" spans="1:12" x14ac:dyDescent="0.45">
      <c r="A141" s="11" t="s">
        <v>883</v>
      </c>
      <c r="B141" s="11" t="s">
        <v>885</v>
      </c>
      <c r="C141" s="11" t="s">
        <v>886</v>
      </c>
      <c r="D141" s="19" t="s">
        <v>1594</v>
      </c>
      <c r="E141" s="19" t="s">
        <v>1594</v>
      </c>
      <c r="F141" s="19" t="s">
        <v>1594</v>
      </c>
      <c r="G141" s="19" t="s">
        <v>1601</v>
      </c>
      <c r="H141" s="39" t="s">
        <v>1602</v>
      </c>
      <c r="L141" s="37"/>
    </row>
    <row r="142" spans="1:12" x14ac:dyDescent="0.45">
      <c r="A142" s="11" t="s">
        <v>889</v>
      </c>
      <c r="B142" s="11" t="s">
        <v>891</v>
      </c>
      <c r="C142" s="11" t="s">
        <v>892</v>
      </c>
      <c r="D142" s="19" t="s">
        <v>1582</v>
      </c>
      <c r="E142" s="19" t="s">
        <v>1582</v>
      </c>
      <c r="F142" s="19" t="s">
        <v>1582</v>
      </c>
      <c r="G142" s="19"/>
      <c r="H142" s="39" t="s">
        <v>1602</v>
      </c>
      <c r="L142" s="37"/>
    </row>
    <row r="143" spans="1:12" x14ac:dyDescent="0.45">
      <c r="A143" s="11" t="s">
        <v>895</v>
      </c>
      <c r="B143" s="11" t="s">
        <v>898</v>
      </c>
      <c r="C143" s="11" t="s">
        <v>899</v>
      </c>
      <c r="D143" s="19" t="s">
        <v>1593</v>
      </c>
      <c r="E143" s="19" t="s">
        <v>1593</v>
      </c>
      <c r="F143" s="19" t="s">
        <v>1593</v>
      </c>
      <c r="G143" s="19"/>
      <c r="H143" s="39" t="s">
        <v>1602</v>
      </c>
      <c r="L143" s="37"/>
    </row>
    <row r="147" ht="11.25" customHeight="1" x14ac:dyDescent="0.45"/>
  </sheetData>
  <autoFilter ref="A2:L143" xr:uid="{B863B570-E5A9-4E95-8FA3-C7B19DBA7E9E}"/>
  <mergeCells count="2">
    <mergeCell ref="A1:G1"/>
    <mergeCell ref="H1:L1"/>
  </mergeCells>
  <dataValidations count="1">
    <dataValidation type="list" allowBlank="1" showInputMessage="1" showErrorMessage="1" sqref="H3:H143" xr:uid="{DA8FE4EF-6E9A-478D-80A9-5DC263C15A2D}">
      <formula1>"Yes,No"</formula1>
    </dataValidation>
  </dataValidation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E0AC436-791A-48D3-8C6C-74158590EC76}">
  <sheetPr>
    <tabColor theme="9" tint="0.39997558519241921"/>
  </sheetPr>
  <dimension ref="A1:L9"/>
  <sheetViews>
    <sheetView showGridLines="0" topLeftCell="F1" zoomScale="85" zoomScaleNormal="85" workbookViewId="0">
      <selection activeCell="K17" sqref="K17"/>
    </sheetView>
  </sheetViews>
  <sheetFormatPr defaultColWidth="8.81640625" defaultRowHeight="14.5" x14ac:dyDescent="0.35"/>
  <cols>
    <col min="1" max="1" width="31.453125" bestFit="1" customWidth="1"/>
    <col min="2" max="3" width="10.453125" bestFit="1" customWidth="1"/>
    <col min="4" max="4" width="29.453125" bestFit="1" customWidth="1"/>
    <col min="5" max="5" width="42.453125" style="32" bestFit="1" customWidth="1"/>
    <col min="6" max="6" width="37.453125" style="32" bestFit="1" customWidth="1"/>
    <col min="7" max="7" width="29.1796875" style="32" bestFit="1" customWidth="1"/>
    <col min="8" max="8" width="44.453125" style="32" bestFit="1" customWidth="1"/>
    <col min="9" max="9" width="39.453125" style="32" bestFit="1" customWidth="1"/>
    <col min="10" max="10" width="35.453125" style="32" bestFit="1" customWidth="1"/>
    <col min="11" max="11" width="30.453125" style="32" bestFit="1" customWidth="1"/>
    <col min="12" max="12" width="25.81640625" style="32" bestFit="1" customWidth="1"/>
  </cols>
  <sheetData>
    <row r="1" spans="1:12" ht="16" x14ac:dyDescent="0.45">
      <c r="A1" s="10" t="s">
        <v>0</v>
      </c>
      <c r="B1" s="10" t="s">
        <v>10</v>
      </c>
      <c r="C1" s="10" t="s">
        <v>11</v>
      </c>
      <c r="D1" s="10" t="s">
        <v>1607</v>
      </c>
      <c r="E1" s="29" t="s">
        <v>1608</v>
      </c>
      <c r="F1" s="29" t="s">
        <v>1609</v>
      </c>
      <c r="G1" s="29" t="s">
        <v>1610</v>
      </c>
      <c r="H1" s="29" t="s">
        <v>1611</v>
      </c>
      <c r="I1" s="29" t="s">
        <v>1612</v>
      </c>
      <c r="J1" s="29" t="s">
        <v>1613</v>
      </c>
      <c r="K1" s="29" t="s">
        <v>1614</v>
      </c>
      <c r="L1" s="29" t="s">
        <v>1615</v>
      </c>
    </row>
    <row r="2" spans="1:12" ht="16" x14ac:dyDescent="0.45">
      <c r="A2" s="11" t="s">
        <v>101</v>
      </c>
      <c r="B2" s="11" t="s">
        <v>103</v>
      </c>
      <c r="C2" s="11" t="s">
        <v>104</v>
      </c>
      <c r="D2" s="19" t="s">
        <v>1602</v>
      </c>
      <c r="E2" s="19" t="s">
        <v>1605</v>
      </c>
      <c r="F2" s="19" t="s">
        <v>1605</v>
      </c>
      <c r="G2" s="11" t="s">
        <v>1616</v>
      </c>
      <c r="H2" s="11" t="s">
        <v>1593</v>
      </c>
      <c r="I2" s="19" t="s">
        <v>1582</v>
      </c>
      <c r="J2" s="11" t="s">
        <v>1616</v>
      </c>
      <c r="K2" s="11" t="s">
        <v>1593</v>
      </c>
      <c r="L2" s="32" t="s">
        <v>1582</v>
      </c>
    </row>
    <row r="3" spans="1:12" ht="16" x14ac:dyDescent="0.45">
      <c r="A3" s="11" t="s">
        <v>835</v>
      </c>
      <c r="B3" s="11" t="s">
        <v>837</v>
      </c>
      <c r="C3" s="11" t="s">
        <v>838</v>
      </c>
      <c r="D3" s="19" t="s">
        <v>1602</v>
      </c>
      <c r="E3" s="19" t="s">
        <v>1605</v>
      </c>
      <c r="F3" s="19" t="s">
        <v>1605</v>
      </c>
      <c r="G3" s="11" t="s">
        <v>1616</v>
      </c>
      <c r="H3" s="11" t="s">
        <v>1593</v>
      </c>
      <c r="I3" s="19" t="s">
        <v>1582</v>
      </c>
      <c r="J3" s="11" t="s">
        <v>1616</v>
      </c>
      <c r="K3" s="11" t="s">
        <v>1593</v>
      </c>
      <c r="L3" s="32" t="s">
        <v>1582</v>
      </c>
    </row>
    <row r="4" spans="1:12" ht="16" x14ac:dyDescent="0.45">
      <c r="A4" s="11"/>
      <c r="B4" s="11"/>
      <c r="C4" s="11"/>
      <c r="D4" s="11"/>
      <c r="E4" s="11"/>
      <c r="G4" s="11"/>
      <c r="H4" s="11"/>
      <c r="I4" s="19"/>
      <c r="J4" s="11"/>
      <c r="K4" s="11"/>
    </row>
    <row r="5" spans="1:12" ht="16" x14ac:dyDescent="0.45">
      <c r="A5" s="11"/>
      <c r="B5" s="11"/>
      <c r="C5" s="11"/>
      <c r="D5" s="11"/>
      <c r="E5" s="11"/>
      <c r="G5" s="11"/>
      <c r="H5" s="11"/>
      <c r="I5" s="19"/>
      <c r="J5" s="11"/>
      <c r="K5" s="11"/>
    </row>
    <row r="6" spans="1:12" ht="16" x14ac:dyDescent="0.45">
      <c r="A6" s="11"/>
      <c r="B6" s="11"/>
      <c r="C6" s="11"/>
      <c r="D6" s="11"/>
      <c r="E6" s="11"/>
      <c r="G6" s="11"/>
      <c r="H6" s="11"/>
      <c r="I6" s="19"/>
      <c r="J6" s="11"/>
      <c r="K6" s="11"/>
    </row>
    <row r="7" spans="1:12" ht="16" x14ac:dyDescent="0.45">
      <c r="A7" s="11"/>
      <c r="B7" s="11"/>
      <c r="C7" s="11"/>
      <c r="D7" s="11"/>
      <c r="E7" s="11"/>
      <c r="G7" s="11"/>
      <c r="H7" s="11"/>
      <c r="I7" s="19"/>
      <c r="J7" s="11"/>
      <c r="K7" s="11"/>
    </row>
    <row r="8" spans="1:12" ht="16" x14ac:dyDescent="0.45">
      <c r="A8" s="11"/>
      <c r="B8" s="11"/>
      <c r="C8" s="11"/>
      <c r="D8" s="11"/>
      <c r="E8" s="11"/>
      <c r="G8" s="11"/>
      <c r="H8" s="11"/>
      <c r="I8" s="19"/>
      <c r="J8" s="11"/>
      <c r="K8" s="11"/>
    </row>
    <row r="9" spans="1:12" ht="16" x14ac:dyDescent="0.45">
      <c r="A9" s="11"/>
      <c r="B9" s="11"/>
      <c r="C9" s="11"/>
      <c r="D9" s="11"/>
      <c r="E9" s="11"/>
      <c r="G9" s="11"/>
      <c r="H9" s="11"/>
      <c r="I9" s="19"/>
      <c r="J9" s="11"/>
      <c r="K9" s="11"/>
    </row>
  </sheetData>
  <autoFilter ref="A1:L9" xr:uid="{1E0AC436-791A-48D3-8C6C-74158590EC76}"/>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F848CE8-8D63-4F83-998A-E23607B0C8D1}">
  <sheetPr>
    <tabColor theme="8" tint="0.39997558519241921"/>
  </sheetPr>
  <dimension ref="A1:J175"/>
  <sheetViews>
    <sheetView showGridLines="0" topLeftCell="A161" zoomScale="70" zoomScaleNormal="70" workbookViewId="0">
      <selection activeCell="A172" sqref="A172:XFD252"/>
    </sheetView>
  </sheetViews>
  <sheetFormatPr defaultColWidth="10.81640625" defaultRowHeight="16" x14ac:dyDescent="0.45"/>
  <cols>
    <col min="1" max="1" width="42.453125" style="42" customWidth="1"/>
    <col min="2" max="2" width="6.453125" style="11" bestFit="1" customWidth="1"/>
    <col min="3" max="3" width="6.81640625" style="11" bestFit="1" customWidth="1"/>
    <col min="4" max="4" width="32" style="19" bestFit="1" customWidth="1"/>
    <col min="5" max="5" width="32.81640625" style="30" bestFit="1" customWidth="1"/>
    <col min="6" max="6" width="19.453125" style="11" bestFit="1" customWidth="1"/>
    <col min="7" max="7" width="26.1796875" style="11" bestFit="1" customWidth="1"/>
    <col min="8" max="8" width="27.453125" style="11" bestFit="1" customWidth="1"/>
    <col min="9" max="9" width="17.453125" style="11" bestFit="1" customWidth="1"/>
    <col min="10" max="10" width="12.81640625" style="11" bestFit="1" customWidth="1"/>
    <col min="11" max="16384" width="10.81640625" style="11"/>
  </cols>
  <sheetData>
    <row r="1" spans="1:10" ht="49" customHeight="1" x14ac:dyDescent="0.45">
      <c r="A1" s="65" t="s">
        <v>1584</v>
      </c>
      <c r="B1" s="65"/>
      <c r="C1" s="65"/>
      <c r="D1" s="65"/>
      <c r="E1" s="43"/>
      <c r="F1" s="67" t="s">
        <v>1595</v>
      </c>
      <c r="G1" s="65"/>
      <c r="H1" s="65"/>
      <c r="I1" s="65"/>
      <c r="J1" s="66"/>
    </row>
    <row r="2" spans="1:10" x14ac:dyDescent="0.45">
      <c r="A2" s="10" t="s">
        <v>0</v>
      </c>
      <c r="B2" s="10" t="s">
        <v>10</v>
      </c>
      <c r="C2" s="10" t="s">
        <v>11</v>
      </c>
      <c r="D2" s="12" t="s">
        <v>1664</v>
      </c>
      <c r="E2" s="29" t="s">
        <v>1598</v>
      </c>
      <c r="F2" s="35" t="s">
        <v>1599</v>
      </c>
      <c r="G2" s="36" t="s">
        <v>1596</v>
      </c>
      <c r="H2" s="36" t="s">
        <v>1597</v>
      </c>
      <c r="I2" s="36" t="s">
        <v>1587</v>
      </c>
      <c r="J2" s="38" t="s">
        <v>1600</v>
      </c>
    </row>
    <row r="3" spans="1:10" x14ac:dyDescent="0.45">
      <c r="A3" s="11" t="s">
        <v>26</v>
      </c>
      <c r="B3" s="11" t="s">
        <v>31</v>
      </c>
      <c r="C3" s="11" t="s">
        <v>32</v>
      </c>
      <c r="D3" s="19" t="s">
        <v>1581</v>
      </c>
      <c r="E3" s="30" t="s">
        <v>1674</v>
      </c>
      <c r="F3" s="39"/>
      <c r="J3" s="37"/>
    </row>
    <row r="4" spans="1:10" x14ac:dyDescent="0.45">
      <c r="A4" s="11" t="s">
        <v>43</v>
      </c>
      <c r="B4" s="11" t="s">
        <v>46</v>
      </c>
      <c r="C4" s="11" t="s">
        <v>47</v>
      </c>
      <c r="D4" s="19" t="s">
        <v>1592</v>
      </c>
      <c r="F4" s="39"/>
      <c r="J4" s="37"/>
    </row>
    <row r="5" spans="1:10" x14ac:dyDescent="0.45">
      <c r="A5" s="11" t="s">
        <v>50</v>
      </c>
      <c r="B5" s="11" t="s">
        <v>53</v>
      </c>
      <c r="C5" s="11" t="s">
        <v>54</v>
      </c>
      <c r="D5" s="19" t="s">
        <v>1593</v>
      </c>
      <c r="F5" s="39"/>
      <c r="J5" s="37"/>
    </row>
    <row r="6" spans="1:10" x14ac:dyDescent="0.45">
      <c r="A6" s="11" t="s">
        <v>57</v>
      </c>
      <c r="B6" s="11" t="s">
        <v>60</v>
      </c>
      <c r="C6" s="11" t="s">
        <v>61</v>
      </c>
      <c r="D6" s="19" t="s">
        <v>1592</v>
      </c>
      <c r="F6" s="39"/>
      <c r="J6" s="37"/>
    </row>
    <row r="7" spans="1:10" x14ac:dyDescent="0.45">
      <c r="A7" s="11" t="s">
        <v>64</v>
      </c>
      <c r="B7" s="11" t="s">
        <v>66</v>
      </c>
      <c r="C7" s="11" t="s">
        <v>67</v>
      </c>
      <c r="D7" s="19" t="s">
        <v>1592</v>
      </c>
      <c r="F7" s="39"/>
      <c r="J7" s="37"/>
    </row>
    <row r="8" spans="1:10" x14ac:dyDescent="0.45">
      <c r="A8" s="11" t="s">
        <v>70</v>
      </c>
      <c r="B8" s="11" t="s">
        <v>72</v>
      </c>
      <c r="C8" s="11" t="s">
        <v>73</v>
      </c>
      <c r="D8" s="19" t="s">
        <v>1593</v>
      </c>
      <c r="F8" s="39"/>
      <c r="J8" s="37"/>
    </row>
    <row r="9" spans="1:10" x14ac:dyDescent="0.45">
      <c r="A9" s="11" t="s">
        <v>76</v>
      </c>
      <c r="B9" s="11" t="s">
        <v>78</v>
      </c>
      <c r="C9" s="11" t="s">
        <v>79</v>
      </c>
      <c r="D9" s="19" t="s">
        <v>1592</v>
      </c>
      <c r="F9" s="39"/>
      <c r="J9" s="37"/>
    </row>
    <row r="10" spans="1:10" x14ac:dyDescent="0.45">
      <c r="A10" s="11" t="s">
        <v>82</v>
      </c>
      <c r="B10" s="11" t="s">
        <v>86</v>
      </c>
      <c r="C10" s="11" t="s">
        <v>87</v>
      </c>
      <c r="D10" s="19" t="s">
        <v>1582</v>
      </c>
      <c r="F10" s="39"/>
      <c r="J10" s="37"/>
    </row>
    <row r="11" spans="1:10" x14ac:dyDescent="0.45">
      <c r="A11" s="11" t="s">
        <v>90</v>
      </c>
      <c r="B11" s="11" t="s">
        <v>91</v>
      </c>
      <c r="C11" s="11" t="s">
        <v>92</v>
      </c>
      <c r="D11" s="19" t="s">
        <v>1582</v>
      </c>
      <c r="F11" s="39"/>
      <c r="J11" s="37"/>
    </row>
    <row r="12" spans="1:10" x14ac:dyDescent="0.45">
      <c r="A12" s="11" t="s">
        <v>95</v>
      </c>
      <c r="B12" s="11" t="s">
        <v>97</v>
      </c>
      <c r="C12" s="11" t="s">
        <v>98</v>
      </c>
      <c r="D12" s="19" t="s">
        <v>1592</v>
      </c>
      <c r="F12" s="39"/>
      <c r="J12" s="37"/>
    </row>
    <row r="13" spans="1:10" x14ac:dyDescent="0.45">
      <c r="A13" s="11" t="s">
        <v>101</v>
      </c>
      <c r="B13" s="11" t="s">
        <v>103</v>
      </c>
      <c r="C13" s="11" t="s">
        <v>104</v>
      </c>
      <c r="D13" s="19" t="s">
        <v>1593</v>
      </c>
      <c r="F13" s="39"/>
      <c r="J13" s="37"/>
    </row>
    <row r="14" spans="1:10" x14ac:dyDescent="0.45">
      <c r="A14" s="11" t="s">
        <v>107</v>
      </c>
      <c r="B14" s="11" t="s">
        <v>109</v>
      </c>
      <c r="C14" s="11" t="s">
        <v>110</v>
      </c>
      <c r="D14" s="19" t="s">
        <v>1592</v>
      </c>
      <c r="F14" s="39"/>
      <c r="J14" s="37"/>
    </row>
    <row r="15" spans="1:10" x14ac:dyDescent="0.45">
      <c r="A15" s="11" t="s">
        <v>113</v>
      </c>
      <c r="B15" s="11" t="s">
        <v>116</v>
      </c>
      <c r="C15" s="11" t="s">
        <v>117</v>
      </c>
      <c r="D15" s="19" t="s">
        <v>1582</v>
      </c>
      <c r="F15" s="39"/>
      <c r="J15" s="37"/>
    </row>
    <row r="16" spans="1:10" x14ac:dyDescent="0.45">
      <c r="A16" s="11" t="s">
        <v>120</v>
      </c>
      <c r="B16" s="11" t="s">
        <v>122</v>
      </c>
      <c r="C16" s="11" t="s">
        <v>123</v>
      </c>
      <c r="D16" s="19" t="s">
        <v>1592</v>
      </c>
      <c r="F16" s="39"/>
      <c r="J16" s="37"/>
    </row>
    <row r="17" spans="1:10" x14ac:dyDescent="0.45">
      <c r="A17" s="11" t="s">
        <v>126</v>
      </c>
      <c r="B17" s="11" t="s">
        <v>128</v>
      </c>
      <c r="C17" s="11" t="s">
        <v>129</v>
      </c>
      <c r="D17" s="19" t="s">
        <v>1593</v>
      </c>
      <c r="F17" s="39"/>
      <c r="J17" s="37"/>
    </row>
    <row r="18" spans="1:10" x14ac:dyDescent="0.45">
      <c r="A18" s="11" t="s">
        <v>139</v>
      </c>
      <c r="B18" s="11" t="s">
        <v>141</v>
      </c>
      <c r="C18" s="11" t="s">
        <v>142</v>
      </c>
      <c r="D18" s="19" t="s">
        <v>1582</v>
      </c>
      <c r="F18" s="39"/>
      <c r="J18" s="37"/>
    </row>
    <row r="19" spans="1:10" x14ac:dyDescent="0.45">
      <c r="A19" s="11" t="s">
        <v>145</v>
      </c>
      <c r="B19" s="11" t="s">
        <v>147</v>
      </c>
      <c r="C19" s="11" t="s">
        <v>148</v>
      </c>
      <c r="D19" s="19" t="s">
        <v>1593</v>
      </c>
      <c r="F19" s="39"/>
      <c r="J19" s="37"/>
    </row>
    <row r="20" spans="1:10" x14ac:dyDescent="0.45">
      <c r="A20" s="11" t="s">
        <v>151</v>
      </c>
      <c r="B20" s="11" t="s">
        <v>152</v>
      </c>
      <c r="C20" s="11" t="s">
        <v>153</v>
      </c>
      <c r="D20" s="19" t="s">
        <v>1582</v>
      </c>
      <c r="F20" s="39"/>
      <c r="J20" s="37"/>
    </row>
    <row r="21" spans="1:10" x14ac:dyDescent="0.45">
      <c r="A21" s="11" t="s">
        <v>156</v>
      </c>
      <c r="B21" s="11" t="s">
        <v>158</v>
      </c>
      <c r="C21" s="11" t="s">
        <v>159</v>
      </c>
      <c r="D21" s="19" t="s">
        <v>1581</v>
      </c>
      <c r="E21" s="30" t="s">
        <v>1674</v>
      </c>
      <c r="F21" s="39"/>
      <c r="J21" s="37"/>
    </row>
    <row r="22" spans="1:10" x14ac:dyDescent="0.45">
      <c r="A22" s="11" t="s">
        <v>162</v>
      </c>
      <c r="B22" s="11" t="s">
        <v>164</v>
      </c>
      <c r="C22" s="11" t="s">
        <v>165</v>
      </c>
      <c r="D22" s="19" t="s">
        <v>1592</v>
      </c>
      <c r="F22" s="39"/>
      <c r="J22" s="37"/>
    </row>
    <row r="23" spans="1:10" x14ac:dyDescent="0.45">
      <c r="A23" s="11" t="s">
        <v>168</v>
      </c>
      <c r="B23" s="11" t="s">
        <v>169</v>
      </c>
      <c r="C23" s="11" t="s">
        <v>170</v>
      </c>
      <c r="D23" s="19" t="s">
        <v>1582</v>
      </c>
      <c r="F23" s="39"/>
      <c r="J23" s="37"/>
    </row>
    <row r="24" spans="1:10" x14ac:dyDescent="0.45">
      <c r="A24" s="11" t="s">
        <v>173</v>
      </c>
      <c r="B24" s="11" t="s">
        <v>175</v>
      </c>
      <c r="C24" s="11" t="s">
        <v>176</v>
      </c>
      <c r="D24" s="19" t="s">
        <v>1582</v>
      </c>
      <c r="F24" s="39"/>
      <c r="J24" s="37"/>
    </row>
    <row r="25" spans="1:10" x14ac:dyDescent="0.45">
      <c r="A25" s="11" t="s">
        <v>179</v>
      </c>
      <c r="B25" s="11" t="s">
        <v>180</v>
      </c>
      <c r="C25" s="11" t="s">
        <v>181</v>
      </c>
      <c r="D25" s="19" t="s">
        <v>1592</v>
      </c>
      <c r="F25" s="39"/>
      <c r="J25" s="37"/>
    </row>
    <row r="26" spans="1:10" x14ac:dyDescent="0.45">
      <c r="A26" s="11" t="s">
        <v>184</v>
      </c>
      <c r="B26" s="11" t="s">
        <v>186</v>
      </c>
      <c r="C26" s="11" t="s">
        <v>187</v>
      </c>
      <c r="D26" s="19" t="s">
        <v>1582</v>
      </c>
      <c r="F26" s="39"/>
      <c r="J26" s="37"/>
    </row>
    <row r="27" spans="1:10" x14ac:dyDescent="0.45">
      <c r="A27" s="11" t="s">
        <v>190</v>
      </c>
      <c r="B27" s="11" t="s">
        <v>193</v>
      </c>
      <c r="C27" s="11" t="s">
        <v>194</v>
      </c>
      <c r="D27" s="19" t="s">
        <v>1582</v>
      </c>
      <c r="F27" s="39"/>
      <c r="J27" s="37"/>
    </row>
    <row r="28" spans="1:10" x14ac:dyDescent="0.45">
      <c r="A28" s="11" t="s">
        <v>197</v>
      </c>
      <c r="B28" s="11" t="s">
        <v>199</v>
      </c>
      <c r="C28" s="11" t="s">
        <v>200</v>
      </c>
      <c r="D28" s="19" t="s">
        <v>1592</v>
      </c>
      <c r="F28" s="39"/>
      <c r="J28" s="37"/>
    </row>
    <row r="29" spans="1:10" x14ac:dyDescent="0.45">
      <c r="A29" s="11" t="s">
        <v>203</v>
      </c>
      <c r="B29" s="11" t="s">
        <v>204</v>
      </c>
      <c r="C29" s="11" t="s">
        <v>205</v>
      </c>
      <c r="D29" s="19" t="s">
        <v>1581</v>
      </c>
      <c r="E29" s="30" t="s">
        <v>1674</v>
      </c>
      <c r="F29" s="39"/>
      <c r="J29" s="37"/>
    </row>
    <row r="30" spans="1:10" x14ac:dyDescent="0.45">
      <c r="A30" s="11" t="s">
        <v>208</v>
      </c>
      <c r="B30" s="11" t="s">
        <v>210</v>
      </c>
      <c r="C30" s="11" t="s">
        <v>211</v>
      </c>
      <c r="D30" s="19" t="s">
        <v>1582</v>
      </c>
      <c r="F30" s="39"/>
      <c r="J30" s="37"/>
    </row>
    <row r="31" spans="1:10" x14ac:dyDescent="0.45">
      <c r="A31" s="11" t="s">
        <v>214</v>
      </c>
      <c r="B31" s="11" t="s">
        <v>216</v>
      </c>
      <c r="C31" s="11" t="s">
        <v>217</v>
      </c>
      <c r="D31" s="19" t="s">
        <v>1582</v>
      </c>
      <c r="F31" s="39"/>
      <c r="J31" s="37"/>
    </row>
    <row r="32" spans="1:10" x14ac:dyDescent="0.45">
      <c r="A32" s="11" t="s">
        <v>220</v>
      </c>
      <c r="B32" s="11" t="s">
        <v>222</v>
      </c>
      <c r="C32" s="11" t="s">
        <v>223</v>
      </c>
      <c r="D32" s="19" t="s">
        <v>1582</v>
      </c>
      <c r="F32" s="39"/>
      <c r="J32" s="37"/>
    </row>
    <row r="33" spans="1:10" x14ac:dyDescent="0.45">
      <c r="A33" s="11" t="s">
        <v>226</v>
      </c>
      <c r="B33" s="11" t="s">
        <v>229</v>
      </c>
      <c r="C33" s="11" t="s">
        <v>230</v>
      </c>
      <c r="D33" s="19" t="s">
        <v>1592</v>
      </c>
      <c r="F33" s="39"/>
      <c r="J33" s="37"/>
    </row>
    <row r="34" spans="1:10" x14ac:dyDescent="0.45">
      <c r="A34" s="11" t="s">
        <v>233</v>
      </c>
      <c r="B34" s="11" t="s">
        <v>1519</v>
      </c>
      <c r="C34" s="11" t="s">
        <v>1520</v>
      </c>
      <c r="D34" s="19" t="s">
        <v>1582</v>
      </c>
      <c r="F34" s="39"/>
      <c r="J34" s="37"/>
    </row>
    <row r="35" spans="1:10" x14ac:dyDescent="0.45">
      <c r="A35" s="11" t="s">
        <v>235</v>
      </c>
      <c r="B35" s="11" t="s">
        <v>239</v>
      </c>
      <c r="C35" s="11" t="s">
        <v>240</v>
      </c>
      <c r="D35" s="19" t="s">
        <v>1582</v>
      </c>
      <c r="F35" s="39"/>
      <c r="J35" s="37"/>
    </row>
    <row r="36" spans="1:10" x14ac:dyDescent="0.45">
      <c r="A36" s="11" t="s">
        <v>243</v>
      </c>
      <c r="B36" s="11" t="s">
        <v>245</v>
      </c>
      <c r="C36" s="11" t="s">
        <v>246</v>
      </c>
      <c r="D36" s="19" t="s">
        <v>1582</v>
      </c>
      <c r="F36" s="39"/>
      <c r="J36" s="37"/>
    </row>
    <row r="37" spans="1:10" x14ac:dyDescent="0.45">
      <c r="A37" s="11" t="s">
        <v>249</v>
      </c>
      <c r="B37" s="11" t="s">
        <v>250</v>
      </c>
      <c r="C37" s="11" t="s">
        <v>251</v>
      </c>
      <c r="D37" s="19" t="s">
        <v>1582</v>
      </c>
      <c r="F37" s="39"/>
      <c r="J37" s="37"/>
    </row>
    <row r="38" spans="1:10" x14ac:dyDescent="0.45">
      <c r="A38" s="11" t="s">
        <v>260</v>
      </c>
      <c r="B38" s="11" t="s">
        <v>262</v>
      </c>
      <c r="C38" s="11" t="s">
        <v>263</v>
      </c>
      <c r="D38" s="19" t="s">
        <v>1581</v>
      </c>
      <c r="E38" s="30" t="s">
        <v>1674</v>
      </c>
      <c r="F38" s="39"/>
      <c r="J38" s="37"/>
    </row>
    <row r="39" spans="1:10" x14ac:dyDescent="0.45">
      <c r="A39" s="11" t="s">
        <v>266</v>
      </c>
      <c r="B39" s="11" t="s">
        <v>269</v>
      </c>
      <c r="C39" s="11" t="s">
        <v>270</v>
      </c>
      <c r="D39" s="19" t="s">
        <v>1582</v>
      </c>
      <c r="F39" s="39"/>
      <c r="J39" s="37"/>
    </row>
    <row r="40" spans="1:10" x14ac:dyDescent="0.45">
      <c r="A40" s="11" t="s">
        <v>273</v>
      </c>
      <c r="B40" s="11" t="s">
        <v>275</v>
      </c>
      <c r="C40" s="11" t="s">
        <v>276</v>
      </c>
      <c r="D40" s="19" t="s">
        <v>1582</v>
      </c>
      <c r="F40" s="39"/>
      <c r="J40" s="37"/>
    </row>
    <row r="41" spans="1:10" x14ac:dyDescent="0.45">
      <c r="A41" s="11" t="s">
        <v>279</v>
      </c>
      <c r="B41" s="11" t="s">
        <v>281</v>
      </c>
      <c r="C41" s="11" t="s">
        <v>282</v>
      </c>
      <c r="D41" s="19" t="s">
        <v>1593</v>
      </c>
      <c r="F41" s="39"/>
      <c r="J41" s="37"/>
    </row>
    <row r="42" spans="1:10" x14ac:dyDescent="0.45">
      <c r="A42" s="11" t="s">
        <v>285</v>
      </c>
      <c r="B42" s="11" t="s">
        <v>287</v>
      </c>
      <c r="C42" s="11" t="s">
        <v>288</v>
      </c>
      <c r="D42" s="19" t="s">
        <v>1592</v>
      </c>
      <c r="F42" s="39"/>
      <c r="J42" s="37"/>
    </row>
    <row r="43" spans="1:10" x14ac:dyDescent="0.45">
      <c r="A43" s="11" t="s">
        <v>305</v>
      </c>
      <c r="B43" s="11" t="s">
        <v>307</v>
      </c>
      <c r="C43" s="11" t="s">
        <v>308</v>
      </c>
      <c r="D43" s="19" t="s">
        <v>1593</v>
      </c>
      <c r="F43" s="39"/>
      <c r="J43" s="37"/>
    </row>
    <row r="44" spans="1:10" x14ac:dyDescent="0.45">
      <c r="A44" s="11" t="s">
        <v>311</v>
      </c>
      <c r="B44" s="11" t="s">
        <v>313</v>
      </c>
      <c r="C44" s="11" t="s">
        <v>314</v>
      </c>
      <c r="D44" s="19" t="s">
        <v>1582</v>
      </c>
      <c r="F44" s="39"/>
      <c r="J44" s="37"/>
    </row>
    <row r="45" spans="1:10" x14ac:dyDescent="0.45">
      <c r="A45" s="11" t="s">
        <v>317</v>
      </c>
      <c r="B45" s="11" t="s">
        <v>319</v>
      </c>
      <c r="C45" s="11" t="s">
        <v>320</v>
      </c>
      <c r="D45" s="19" t="s">
        <v>1581</v>
      </c>
      <c r="E45" s="30" t="s">
        <v>1674</v>
      </c>
      <c r="F45" s="39"/>
      <c r="J45" s="37"/>
    </row>
    <row r="46" spans="1:10" x14ac:dyDescent="0.45">
      <c r="A46" s="11" t="s">
        <v>323</v>
      </c>
      <c r="B46" s="11" t="s">
        <v>325</v>
      </c>
      <c r="C46" s="11" t="s">
        <v>326</v>
      </c>
      <c r="D46" s="19" t="s">
        <v>1592</v>
      </c>
      <c r="F46" s="39"/>
      <c r="J46" s="37"/>
    </row>
    <row r="47" spans="1:10" x14ac:dyDescent="0.45">
      <c r="A47" s="11" t="s">
        <v>336</v>
      </c>
      <c r="B47" s="11" t="s">
        <v>338</v>
      </c>
      <c r="C47" s="11" t="s">
        <v>339</v>
      </c>
      <c r="D47" s="19" t="s">
        <v>1582</v>
      </c>
      <c r="F47" s="39"/>
      <c r="J47" s="37"/>
    </row>
    <row r="48" spans="1:10" x14ac:dyDescent="0.45">
      <c r="A48" s="11" t="s">
        <v>342</v>
      </c>
      <c r="B48" s="11" t="s">
        <v>345</v>
      </c>
      <c r="C48" s="11" t="s">
        <v>346</v>
      </c>
      <c r="D48" s="19" t="s">
        <v>1582</v>
      </c>
      <c r="F48" s="39"/>
      <c r="J48" s="37"/>
    </row>
    <row r="49" spans="1:10" x14ac:dyDescent="0.45">
      <c r="A49" s="11" t="s">
        <v>373</v>
      </c>
      <c r="B49" s="11" t="s">
        <v>375</v>
      </c>
      <c r="C49" s="11" t="s">
        <v>376</v>
      </c>
      <c r="D49" s="19" t="s">
        <v>1582</v>
      </c>
      <c r="F49" s="39"/>
      <c r="J49" s="37"/>
    </row>
    <row r="50" spans="1:10" x14ac:dyDescent="0.45">
      <c r="A50" s="11" t="s">
        <v>379</v>
      </c>
      <c r="B50" s="11" t="s">
        <v>385</v>
      </c>
      <c r="C50" s="11" t="s">
        <v>386</v>
      </c>
      <c r="D50" s="19" t="s">
        <v>1582</v>
      </c>
      <c r="F50" s="39"/>
      <c r="J50" s="37"/>
    </row>
    <row r="51" spans="1:10" x14ac:dyDescent="0.45">
      <c r="A51" s="11" t="s">
        <v>389</v>
      </c>
      <c r="B51" s="11" t="s">
        <v>391</v>
      </c>
      <c r="C51" s="11" t="s">
        <v>392</v>
      </c>
      <c r="D51" s="19" t="s">
        <v>1582</v>
      </c>
      <c r="F51" s="39"/>
      <c r="J51" s="37"/>
    </row>
    <row r="52" spans="1:10" x14ac:dyDescent="0.45">
      <c r="A52" s="11" t="s">
        <v>395</v>
      </c>
      <c r="B52" s="11" t="s">
        <v>397</v>
      </c>
      <c r="C52" s="11" t="s">
        <v>398</v>
      </c>
      <c r="D52" s="19" t="s">
        <v>1582</v>
      </c>
      <c r="F52" s="39"/>
      <c r="J52" s="37"/>
    </row>
    <row r="53" spans="1:10" x14ac:dyDescent="0.45">
      <c r="A53" s="11" t="s">
        <v>401</v>
      </c>
      <c r="B53" s="11" t="s">
        <v>404</v>
      </c>
      <c r="C53" s="11" t="s">
        <v>405</v>
      </c>
      <c r="D53" s="19" t="s">
        <v>1582</v>
      </c>
      <c r="F53" s="39"/>
      <c r="J53" s="37"/>
    </row>
    <row r="54" spans="1:10" x14ac:dyDescent="0.45">
      <c r="A54" s="11" t="s">
        <v>408</v>
      </c>
      <c r="B54" s="11" t="s">
        <v>412</v>
      </c>
      <c r="C54" s="11" t="s">
        <v>413</v>
      </c>
      <c r="D54" s="19" t="s">
        <v>1582</v>
      </c>
      <c r="F54" s="39"/>
      <c r="J54" s="37"/>
    </row>
    <row r="55" spans="1:10" x14ac:dyDescent="0.45">
      <c r="A55" s="11" t="s">
        <v>423</v>
      </c>
      <c r="B55" s="11" t="s">
        <v>425</v>
      </c>
      <c r="C55" s="11" t="s">
        <v>426</v>
      </c>
      <c r="D55" s="19" t="s">
        <v>1592</v>
      </c>
      <c r="F55" s="39"/>
      <c r="J55" s="37"/>
    </row>
    <row r="56" spans="1:10" x14ac:dyDescent="0.45">
      <c r="A56" s="11" t="s">
        <v>429</v>
      </c>
      <c r="B56" s="11" t="s">
        <v>431</v>
      </c>
      <c r="C56" s="11" t="s">
        <v>432</v>
      </c>
      <c r="D56" s="19" t="s">
        <v>1593</v>
      </c>
      <c r="F56" s="39"/>
      <c r="J56" s="37"/>
    </row>
    <row r="57" spans="1:10" x14ac:dyDescent="0.45">
      <c r="A57" s="11" t="s">
        <v>435</v>
      </c>
      <c r="B57" s="11" t="s">
        <v>437</v>
      </c>
      <c r="C57" s="11" t="s">
        <v>438</v>
      </c>
      <c r="D57" s="19" t="s">
        <v>1582</v>
      </c>
      <c r="F57" s="39"/>
      <c r="J57" s="37"/>
    </row>
    <row r="58" spans="1:10" x14ac:dyDescent="0.45">
      <c r="A58" s="11" t="s">
        <v>447</v>
      </c>
      <c r="B58" s="11" t="s">
        <v>449</v>
      </c>
      <c r="C58" s="11" t="s">
        <v>450</v>
      </c>
      <c r="D58" s="19" t="s">
        <v>1592</v>
      </c>
      <c r="F58" s="39"/>
      <c r="J58" s="37"/>
    </row>
    <row r="59" spans="1:10" x14ac:dyDescent="0.45">
      <c r="A59" s="11" t="s">
        <v>453</v>
      </c>
      <c r="B59" s="11" t="s">
        <v>455</v>
      </c>
      <c r="C59" s="11" t="s">
        <v>456</v>
      </c>
      <c r="D59" s="19" t="s">
        <v>1593</v>
      </c>
      <c r="F59" s="39"/>
      <c r="J59" s="37"/>
    </row>
    <row r="60" spans="1:10" x14ac:dyDescent="0.45">
      <c r="A60" s="11" t="s">
        <v>459</v>
      </c>
      <c r="B60" s="11" t="s">
        <v>461</v>
      </c>
      <c r="C60" s="11" t="s">
        <v>462</v>
      </c>
      <c r="D60" s="19" t="s">
        <v>1582</v>
      </c>
      <c r="F60" s="39"/>
      <c r="J60" s="37"/>
    </row>
    <row r="61" spans="1:10" x14ac:dyDescent="0.45">
      <c r="A61" s="11" t="s">
        <v>465</v>
      </c>
      <c r="B61" s="11" t="s">
        <v>467</v>
      </c>
      <c r="C61" s="11" t="s">
        <v>468</v>
      </c>
      <c r="D61" s="19" t="s">
        <v>1582</v>
      </c>
      <c r="F61" s="39"/>
      <c r="J61" s="37"/>
    </row>
    <row r="62" spans="1:10" x14ac:dyDescent="0.45">
      <c r="A62" s="11" t="s">
        <v>471</v>
      </c>
      <c r="B62" s="11" t="s">
        <v>473</v>
      </c>
      <c r="C62" s="11" t="s">
        <v>474</v>
      </c>
      <c r="D62" s="19" t="s">
        <v>1593</v>
      </c>
      <c r="F62" s="39"/>
      <c r="J62" s="37"/>
    </row>
    <row r="63" spans="1:10" x14ac:dyDescent="0.45">
      <c r="A63" s="11" t="s">
        <v>477</v>
      </c>
      <c r="B63" s="11" t="s">
        <v>479</v>
      </c>
      <c r="C63" s="11" t="s">
        <v>480</v>
      </c>
      <c r="D63" s="19" t="s">
        <v>1582</v>
      </c>
      <c r="F63" s="39"/>
      <c r="J63" s="37"/>
    </row>
    <row r="64" spans="1:10" x14ac:dyDescent="0.45">
      <c r="A64" s="11" t="s">
        <v>483</v>
      </c>
      <c r="B64" s="11" t="s">
        <v>485</v>
      </c>
      <c r="C64" s="11" t="s">
        <v>486</v>
      </c>
      <c r="D64" s="19" t="s">
        <v>1582</v>
      </c>
      <c r="F64" s="39"/>
      <c r="J64" s="37"/>
    </row>
    <row r="65" spans="1:10" x14ac:dyDescent="0.45">
      <c r="A65" s="11" t="s">
        <v>489</v>
      </c>
      <c r="B65" s="11" t="s">
        <v>491</v>
      </c>
      <c r="C65" s="11" t="s">
        <v>492</v>
      </c>
      <c r="D65" s="19" t="s">
        <v>1593</v>
      </c>
      <c r="F65" s="39"/>
      <c r="J65" s="37"/>
    </row>
    <row r="66" spans="1:10" x14ac:dyDescent="0.45">
      <c r="A66" s="11" t="s">
        <v>507</v>
      </c>
      <c r="B66" s="11" t="s">
        <v>509</v>
      </c>
      <c r="C66" s="11" t="s">
        <v>510</v>
      </c>
      <c r="D66" s="19" t="s">
        <v>1582</v>
      </c>
      <c r="F66" s="39"/>
      <c r="J66" s="37"/>
    </row>
    <row r="67" spans="1:10" x14ac:dyDescent="0.45">
      <c r="A67" s="11" t="s">
        <v>38</v>
      </c>
      <c r="B67" s="11" t="s">
        <v>514</v>
      </c>
      <c r="C67" s="11" t="s">
        <v>515</v>
      </c>
      <c r="D67" s="19" t="s">
        <v>1582</v>
      </c>
      <c r="F67" s="39"/>
      <c r="J67" s="37"/>
    </row>
    <row r="68" spans="1:10" x14ac:dyDescent="0.45">
      <c r="A68" s="11" t="s">
        <v>518</v>
      </c>
      <c r="B68" s="11" t="s">
        <v>520</v>
      </c>
      <c r="C68" s="11" t="s">
        <v>521</v>
      </c>
      <c r="D68" s="19" t="s">
        <v>1592</v>
      </c>
      <c r="F68" s="39"/>
      <c r="J68" s="37"/>
    </row>
    <row r="69" spans="1:10" x14ac:dyDescent="0.45">
      <c r="A69" s="11" t="s">
        <v>524</v>
      </c>
      <c r="B69" s="11" t="s">
        <v>526</v>
      </c>
      <c r="C69" s="11" t="s">
        <v>527</v>
      </c>
      <c r="D69" s="19" t="s">
        <v>1582</v>
      </c>
      <c r="F69" s="39"/>
      <c r="J69" s="37"/>
    </row>
    <row r="70" spans="1:10" x14ac:dyDescent="0.45">
      <c r="A70" s="11" t="s">
        <v>530</v>
      </c>
      <c r="B70" s="11" t="s">
        <v>531</v>
      </c>
      <c r="C70" s="11" t="s">
        <v>532</v>
      </c>
      <c r="D70" s="19" t="s">
        <v>1582</v>
      </c>
      <c r="F70" s="39"/>
      <c r="J70" s="37"/>
    </row>
    <row r="71" spans="1:10" x14ac:dyDescent="0.45">
      <c r="A71" s="11" t="s">
        <v>535</v>
      </c>
      <c r="B71" s="11" t="s">
        <v>538</v>
      </c>
      <c r="C71" s="11" t="s">
        <v>539</v>
      </c>
      <c r="D71" s="19" t="s">
        <v>1592</v>
      </c>
      <c r="F71" s="39"/>
      <c r="J71" s="37"/>
    </row>
    <row r="72" spans="1:10" x14ac:dyDescent="0.45">
      <c r="A72" s="11" t="s">
        <v>542</v>
      </c>
      <c r="B72" s="11" t="s">
        <v>544</v>
      </c>
      <c r="C72" s="11" t="s">
        <v>545</v>
      </c>
      <c r="D72" s="19" t="s">
        <v>1582</v>
      </c>
      <c r="F72" s="39"/>
      <c r="J72" s="37"/>
    </row>
    <row r="73" spans="1:10" x14ac:dyDescent="0.45">
      <c r="A73" s="11" t="s">
        <v>548</v>
      </c>
      <c r="B73" s="11" t="s">
        <v>551</v>
      </c>
      <c r="C73" s="11" t="s">
        <v>552</v>
      </c>
      <c r="D73" s="19" t="s">
        <v>1582</v>
      </c>
      <c r="F73" s="39"/>
      <c r="J73" s="37"/>
    </row>
    <row r="74" spans="1:10" x14ac:dyDescent="0.45">
      <c r="A74" s="11" t="s">
        <v>555</v>
      </c>
      <c r="B74" s="11" t="s">
        <v>556</v>
      </c>
      <c r="C74" s="11" t="s">
        <v>557</v>
      </c>
      <c r="D74" s="19" t="s">
        <v>1593</v>
      </c>
      <c r="F74" s="39"/>
      <c r="J74" s="37"/>
    </row>
    <row r="75" spans="1:10" x14ac:dyDescent="0.45">
      <c r="A75" s="11" t="s">
        <v>560</v>
      </c>
      <c r="B75" s="11" t="s">
        <v>562</v>
      </c>
      <c r="C75" s="11" t="s">
        <v>563</v>
      </c>
      <c r="D75" s="19" t="s">
        <v>1592</v>
      </c>
      <c r="F75" s="39"/>
      <c r="J75" s="37"/>
    </row>
    <row r="76" spans="1:10" x14ac:dyDescent="0.45">
      <c r="A76" s="11" t="s">
        <v>566</v>
      </c>
      <c r="B76" s="11" t="s">
        <v>568</v>
      </c>
      <c r="C76" s="11" t="s">
        <v>569</v>
      </c>
      <c r="D76" s="19" t="s">
        <v>1582</v>
      </c>
      <c r="F76" s="39"/>
      <c r="J76" s="37"/>
    </row>
    <row r="77" spans="1:10" x14ac:dyDescent="0.45">
      <c r="A77" s="11" t="s">
        <v>572</v>
      </c>
      <c r="B77" s="11" t="s">
        <v>573</v>
      </c>
      <c r="C77" s="11" t="s">
        <v>574</v>
      </c>
      <c r="D77" s="19" t="s">
        <v>1592</v>
      </c>
      <c r="F77" s="39"/>
      <c r="J77" s="37"/>
    </row>
    <row r="78" spans="1:10" x14ac:dyDescent="0.45">
      <c r="A78" s="11" t="s">
        <v>577</v>
      </c>
      <c r="B78" s="11" t="s">
        <v>579</v>
      </c>
      <c r="C78" s="11" t="s">
        <v>580</v>
      </c>
      <c r="D78" s="19" t="s">
        <v>1582</v>
      </c>
      <c r="F78" s="39"/>
      <c r="J78" s="37"/>
    </row>
    <row r="79" spans="1:10" x14ac:dyDescent="0.45">
      <c r="A79" s="11" t="s">
        <v>583</v>
      </c>
      <c r="B79" s="11" t="s">
        <v>585</v>
      </c>
      <c r="C79" s="11" t="s">
        <v>586</v>
      </c>
      <c r="D79" s="19" t="s">
        <v>1582</v>
      </c>
      <c r="F79" s="39"/>
      <c r="J79" s="37"/>
    </row>
    <row r="80" spans="1:10" x14ac:dyDescent="0.45">
      <c r="A80" s="11" t="s">
        <v>589</v>
      </c>
      <c r="B80" s="11" t="s">
        <v>590</v>
      </c>
      <c r="C80" s="11" t="s">
        <v>591</v>
      </c>
      <c r="D80" s="19" t="s">
        <v>1592</v>
      </c>
      <c r="F80" s="39"/>
      <c r="J80" s="37"/>
    </row>
    <row r="81" spans="1:10" x14ac:dyDescent="0.45">
      <c r="A81" s="11" t="s">
        <v>594</v>
      </c>
      <c r="B81" s="11" t="s">
        <v>595</v>
      </c>
      <c r="C81" s="11" t="s">
        <v>596</v>
      </c>
      <c r="D81" s="19" t="s">
        <v>1582</v>
      </c>
      <c r="F81" s="39"/>
      <c r="J81" s="37"/>
    </row>
    <row r="82" spans="1:10" x14ac:dyDescent="0.45">
      <c r="A82" s="11" t="s">
        <v>599</v>
      </c>
      <c r="B82" s="11" t="s">
        <v>601</v>
      </c>
      <c r="C82" s="11" t="s">
        <v>602</v>
      </c>
      <c r="D82" s="19" t="s">
        <v>1592</v>
      </c>
      <c r="F82" s="39"/>
      <c r="J82" s="37"/>
    </row>
    <row r="83" spans="1:10" x14ac:dyDescent="0.45">
      <c r="A83" s="11" t="s">
        <v>605</v>
      </c>
      <c r="B83" s="11" t="s">
        <v>607</v>
      </c>
      <c r="C83" s="11" t="s">
        <v>608</v>
      </c>
      <c r="D83" s="19" t="s">
        <v>1581</v>
      </c>
      <c r="E83" s="30" t="s">
        <v>1674</v>
      </c>
      <c r="F83" s="39"/>
      <c r="J83" s="37"/>
    </row>
    <row r="84" spans="1:10" x14ac:dyDescent="0.45">
      <c r="A84" s="11" t="s">
        <v>611</v>
      </c>
      <c r="B84" s="11" t="s">
        <v>614</v>
      </c>
      <c r="C84" s="11" t="s">
        <v>615</v>
      </c>
      <c r="D84" s="19" t="s">
        <v>1582</v>
      </c>
      <c r="F84" s="39"/>
      <c r="J84" s="37"/>
    </row>
    <row r="85" spans="1:10" x14ac:dyDescent="0.45">
      <c r="A85" s="11" t="s">
        <v>618</v>
      </c>
      <c r="B85" s="11" t="s">
        <v>620</v>
      </c>
      <c r="C85" s="11" t="s">
        <v>621</v>
      </c>
      <c r="D85" s="19" t="s">
        <v>1581</v>
      </c>
      <c r="E85" s="30" t="s">
        <v>1674</v>
      </c>
      <c r="F85" s="39"/>
      <c r="J85" s="37"/>
    </row>
    <row r="86" spans="1:10" x14ac:dyDescent="0.45">
      <c r="A86" s="11" t="s">
        <v>624</v>
      </c>
      <c r="B86" s="11" t="s">
        <v>626</v>
      </c>
      <c r="C86" s="11" t="s">
        <v>627</v>
      </c>
      <c r="D86" s="19" t="s">
        <v>1581</v>
      </c>
      <c r="E86" s="30" t="s">
        <v>1674</v>
      </c>
      <c r="F86" s="39"/>
      <c r="J86" s="37"/>
    </row>
    <row r="87" spans="1:10" x14ac:dyDescent="0.45">
      <c r="A87" s="11" t="s">
        <v>630</v>
      </c>
      <c r="B87" s="11" t="s">
        <v>632</v>
      </c>
      <c r="C87" s="11" t="s">
        <v>633</v>
      </c>
      <c r="D87" s="19" t="s">
        <v>1582</v>
      </c>
      <c r="F87" s="39"/>
      <c r="J87" s="37"/>
    </row>
    <row r="88" spans="1:10" x14ac:dyDescent="0.45">
      <c r="A88" s="11" t="s">
        <v>636</v>
      </c>
      <c r="B88" s="11" t="s">
        <v>638</v>
      </c>
      <c r="C88" s="11" t="s">
        <v>639</v>
      </c>
      <c r="D88" s="19" t="s">
        <v>1581</v>
      </c>
      <c r="E88" s="30" t="s">
        <v>1674</v>
      </c>
      <c r="F88" s="39"/>
      <c r="J88" s="37"/>
    </row>
    <row r="89" spans="1:10" x14ac:dyDescent="0.45">
      <c r="A89" s="11" t="s">
        <v>642</v>
      </c>
      <c r="B89" s="11" t="s">
        <v>644</v>
      </c>
      <c r="C89" s="11" t="s">
        <v>645</v>
      </c>
      <c r="D89" s="19" t="s">
        <v>1582</v>
      </c>
      <c r="F89" s="39"/>
      <c r="J89" s="37"/>
    </row>
    <row r="90" spans="1:10" x14ac:dyDescent="0.45">
      <c r="A90" s="11" t="s">
        <v>648</v>
      </c>
      <c r="B90" s="11" t="s">
        <v>651</v>
      </c>
      <c r="C90" s="11" t="s">
        <v>652</v>
      </c>
      <c r="D90" s="19" t="s">
        <v>1582</v>
      </c>
      <c r="F90" s="39"/>
      <c r="J90" s="37"/>
    </row>
    <row r="91" spans="1:10" x14ac:dyDescent="0.45">
      <c r="A91" s="11" t="s">
        <v>655</v>
      </c>
      <c r="B91" s="11" t="s">
        <v>657</v>
      </c>
      <c r="C91" s="11" t="s">
        <v>658</v>
      </c>
      <c r="D91" s="19" t="s">
        <v>1582</v>
      </c>
      <c r="F91" s="39"/>
      <c r="J91" s="37"/>
    </row>
    <row r="92" spans="1:10" x14ac:dyDescent="0.45">
      <c r="A92" s="11" t="s">
        <v>661</v>
      </c>
      <c r="B92" s="11" t="s">
        <v>665</v>
      </c>
      <c r="C92" s="11" t="s">
        <v>666</v>
      </c>
      <c r="D92" s="19" t="s">
        <v>1582</v>
      </c>
      <c r="F92" s="39"/>
      <c r="J92" s="37"/>
    </row>
    <row r="93" spans="1:10" x14ac:dyDescent="0.45">
      <c r="A93" s="11" t="s">
        <v>669</v>
      </c>
      <c r="B93" s="11" t="s">
        <v>670</v>
      </c>
      <c r="C93" s="11" t="s">
        <v>671</v>
      </c>
      <c r="D93" s="19" t="s">
        <v>1582</v>
      </c>
      <c r="F93" s="39"/>
      <c r="J93" s="37"/>
    </row>
    <row r="94" spans="1:10" x14ac:dyDescent="0.45">
      <c r="A94" s="11" t="s">
        <v>674</v>
      </c>
      <c r="B94" s="11" t="s">
        <v>675</v>
      </c>
      <c r="C94" s="11" t="s">
        <v>676</v>
      </c>
      <c r="D94" s="19" t="s">
        <v>1592</v>
      </c>
      <c r="F94" s="39"/>
      <c r="J94" s="37"/>
    </row>
    <row r="95" spans="1:10" x14ac:dyDescent="0.45">
      <c r="A95" s="11" t="s">
        <v>679</v>
      </c>
      <c r="B95" s="11" t="s">
        <v>681</v>
      </c>
      <c r="C95" s="11" t="s">
        <v>682</v>
      </c>
      <c r="D95" s="19" t="s">
        <v>1582</v>
      </c>
      <c r="F95" s="39"/>
      <c r="J95" s="37"/>
    </row>
    <row r="96" spans="1:10" x14ac:dyDescent="0.45">
      <c r="A96" s="11" t="s">
        <v>685</v>
      </c>
      <c r="B96" s="11" t="s">
        <v>687</v>
      </c>
      <c r="C96" s="11" t="s">
        <v>688</v>
      </c>
      <c r="D96" s="19" t="s">
        <v>1582</v>
      </c>
      <c r="F96" s="39"/>
      <c r="J96" s="37"/>
    </row>
    <row r="97" spans="1:10" x14ac:dyDescent="0.45">
      <c r="A97" s="11" t="s">
        <v>691</v>
      </c>
      <c r="B97" s="11" t="s">
        <v>695</v>
      </c>
      <c r="C97" s="11" t="s">
        <v>696</v>
      </c>
      <c r="D97" s="19" t="s">
        <v>1581</v>
      </c>
      <c r="E97" s="30" t="s">
        <v>1674</v>
      </c>
      <c r="F97" s="39"/>
      <c r="J97" s="37"/>
    </row>
    <row r="98" spans="1:10" x14ac:dyDescent="0.45">
      <c r="A98" s="11" t="s">
        <v>699</v>
      </c>
      <c r="B98" s="11" t="s">
        <v>701</v>
      </c>
      <c r="C98" s="11" t="s">
        <v>702</v>
      </c>
      <c r="D98" s="19" t="s">
        <v>1581</v>
      </c>
      <c r="E98" s="30" t="s">
        <v>1674</v>
      </c>
      <c r="F98" s="39"/>
      <c r="J98" s="37"/>
    </row>
    <row r="99" spans="1:10" x14ac:dyDescent="0.45">
      <c r="A99" s="11" t="s">
        <v>705</v>
      </c>
      <c r="B99" s="11" t="s">
        <v>706</v>
      </c>
      <c r="C99" s="11" t="s">
        <v>707</v>
      </c>
      <c r="D99" s="19" t="s">
        <v>1592</v>
      </c>
      <c r="F99" s="39"/>
      <c r="J99" s="37"/>
    </row>
    <row r="100" spans="1:10" x14ac:dyDescent="0.45">
      <c r="A100" s="11" t="s">
        <v>710</v>
      </c>
      <c r="B100" s="11" t="s">
        <v>712</v>
      </c>
      <c r="C100" s="11" t="s">
        <v>713</v>
      </c>
      <c r="D100" s="19" t="s">
        <v>1582</v>
      </c>
      <c r="F100" s="39"/>
      <c r="J100" s="37"/>
    </row>
    <row r="101" spans="1:10" x14ac:dyDescent="0.45">
      <c r="A101" s="11" t="s">
        <v>716</v>
      </c>
      <c r="B101" s="11" t="s">
        <v>718</v>
      </c>
      <c r="C101" s="11" t="s">
        <v>719</v>
      </c>
      <c r="D101" s="19" t="s">
        <v>1582</v>
      </c>
      <c r="F101" s="39"/>
      <c r="J101" s="37"/>
    </row>
    <row r="102" spans="1:10" x14ac:dyDescent="0.45">
      <c r="A102" s="11" t="s">
        <v>722</v>
      </c>
      <c r="B102" s="11" t="s">
        <v>724</v>
      </c>
      <c r="C102" s="11" t="s">
        <v>725</v>
      </c>
      <c r="D102" s="19" t="s">
        <v>1592</v>
      </c>
      <c r="F102" s="39"/>
      <c r="J102" s="37"/>
    </row>
    <row r="103" spans="1:10" x14ac:dyDescent="0.45">
      <c r="A103" s="11" t="s">
        <v>728</v>
      </c>
      <c r="B103" s="11" t="s">
        <v>729</v>
      </c>
      <c r="C103" s="11" t="s">
        <v>730</v>
      </c>
      <c r="D103" s="19" t="s">
        <v>1582</v>
      </c>
      <c r="F103" s="39"/>
      <c r="J103" s="37"/>
    </row>
    <row r="104" spans="1:10" x14ac:dyDescent="0.45">
      <c r="A104" s="11" t="s">
        <v>733</v>
      </c>
      <c r="B104" s="11" t="s">
        <v>734</v>
      </c>
      <c r="C104" s="11" t="s">
        <v>735</v>
      </c>
      <c r="D104" s="19" t="s">
        <v>1582</v>
      </c>
      <c r="F104" s="39"/>
      <c r="J104" s="37"/>
    </row>
    <row r="105" spans="1:10" x14ac:dyDescent="0.45">
      <c r="A105" s="11" t="s">
        <v>738</v>
      </c>
      <c r="B105" s="11" t="s">
        <v>740</v>
      </c>
      <c r="C105" s="11" t="s">
        <v>741</v>
      </c>
      <c r="D105" s="19" t="s">
        <v>1582</v>
      </c>
      <c r="F105" s="39"/>
      <c r="J105" s="37"/>
    </row>
    <row r="106" spans="1:10" x14ac:dyDescent="0.45">
      <c r="A106" s="11" t="s">
        <v>744</v>
      </c>
      <c r="B106" s="11" t="s">
        <v>746</v>
      </c>
      <c r="C106" s="11" t="s">
        <v>747</v>
      </c>
      <c r="D106" s="19" t="s">
        <v>1593</v>
      </c>
      <c r="F106" s="39"/>
      <c r="J106" s="37"/>
    </row>
    <row r="107" spans="1:10" x14ac:dyDescent="0.45">
      <c r="A107" s="11" t="s">
        <v>750</v>
      </c>
      <c r="B107" s="11" t="s">
        <v>752</v>
      </c>
      <c r="C107" s="11" t="s">
        <v>753</v>
      </c>
      <c r="D107" s="19" t="s">
        <v>1593</v>
      </c>
      <c r="F107" s="39"/>
      <c r="J107" s="37"/>
    </row>
    <row r="108" spans="1:10" x14ac:dyDescent="0.45">
      <c r="A108" s="11" t="s">
        <v>756</v>
      </c>
      <c r="B108" s="11" t="s">
        <v>758</v>
      </c>
      <c r="C108" s="11" t="s">
        <v>759</v>
      </c>
      <c r="D108" s="19" t="s">
        <v>1593</v>
      </c>
      <c r="F108" s="39"/>
      <c r="J108" s="37"/>
    </row>
    <row r="109" spans="1:10" x14ac:dyDescent="0.45">
      <c r="A109" s="11" t="s">
        <v>762</v>
      </c>
      <c r="B109" s="11" t="s">
        <v>764</v>
      </c>
      <c r="C109" s="11" t="s">
        <v>765</v>
      </c>
      <c r="D109" s="19" t="s">
        <v>1582</v>
      </c>
      <c r="F109" s="39"/>
      <c r="J109" s="37"/>
    </row>
    <row r="110" spans="1:10" x14ac:dyDescent="0.45">
      <c r="A110" s="11" t="s">
        <v>1561</v>
      </c>
      <c r="B110" s="11" t="s">
        <v>1606</v>
      </c>
      <c r="C110" s="11" t="s">
        <v>1563</v>
      </c>
      <c r="D110" s="19" t="s">
        <v>1582</v>
      </c>
      <c r="F110" s="39"/>
      <c r="J110" s="37"/>
    </row>
    <row r="111" spans="1:10" x14ac:dyDescent="0.45">
      <c r="A111" s="11" t="s">
        <v>784</v>
      </c>
      <c r="B111" s="11" t="s">
        <v>786</v>
      </c>
      <c r="C111" s="11" t="s">
        <v>787</v>
      </c>
      <c r="D111" s="19" t="s">
        <v>1593</v>
      </c>
      <c r="F111" s="39"/>
      <c r="J111" s="37"/>
    </row>
    <row r="112" spans="1:10" x14ac:dyDescent="0.45">
      <c r="A112" s="11" t="s">
        <v>790</v>
      </c>
      <c r="B112" s="11" t="s">
        <v>793</v>
      </c>
      <c r="C112" s="11" t="s">
        <v>794</v>
      </c>
      <c r="D112" s="19" t="s">
        <v>1593</v>
      </c>
      <c r="F112" s="39"/>
      <c r="J112" s="37"/>
    </row>
    <row r="113" spans="1:10" x14ac:dyDescent="0.45">
      <c r="A113" s="11" t="s">
        <v>797</v>
      </c>
      <c r="B113" s="11" t="s">
        <v>801</v>
      </c>
      <c r="C113" s="11" t="s">
        <v>802</v>
      </c>
      <c r="D113" s="19" t="s">
        <v>1593</v>
      </c>
      <c r="F113" s="39"/>
      <c r="J113" s="37"/>
    </row>
    <row r="114" spans="1:10" x14ac:dyDescent="0.45">
      <c r="A114" s="11" t="s">
        <v>805</v>
      </c>
      <c r="B114" s="11" t="s">
        <v>807</v>
      </c>
      <c r="C114" s="11" t="s">
        <v>808</v>
      </c>
      <c r="D114" s="19" t="s">
        <v>1582</v>
      </c>
      <c r="F114" s="39"/>
      <c r="J114" s="37"/>
    </row>
    <row r="115" spans="1:10" x14ac:dyDescent="0.45">
      <c r="A115" s="11" t="s">
        <v>811</v>
      </c>
      <c r="B115" s="11" t="s">
        <v>813</v>
      </c>
      <c r="C115" s="11" t="s">
        <v>814</v>
      </c>
      <c r="D115" s="19" t="s">
        <v>1581</v>
      </c>
      <c r="E115" s="30" t="s">
        <v>1674</v>
      </c>
      <c r="F115" s="39"/>
      <c r="J115" s="37"/>
    </row>
    <row r="116" spans="1:10" x14ac:dyDescent="0.45">
      <c r="A116" s="11" t="s">
        <v>817</v>
      </c>
      <c r="B116" s="11" t="s">
        <v>819</v>
      </c>
      <c r="C116" s="11" t="s">
        <v>820</v>
      </c>
      <c r="D116" s="19" t="s">
        <v>1582</v>
      </c>
      <c r="F116" s="39"/>
      <c r="J116" s="37"/>
    </row>
    <row r="117" spans="1:10" x14ac:dyDescent="0.45">
      <c r="A117" s="11" t="s">
        <v>823</v>
      </c>
      <c r="B117" s="11" t="s">
        <v>825</v>
      </c>
      <c r="C117" s="11" t="s">
        <v>826</v>
      </c>
      <c r="D117" s="19" t="s">
        <v>1593</v>
      </c>
      <c r="F117" s="39"/>
      <c r="J117" s="37"/>
    </row>
    <row r="118" spans="1:10" x14ac:dyDescent="0.45">
      <c r="A118" s="11" t="s">
        <v>829</v>
      </c>
      <c r="B118" s="11" t="s">
        <v>831</v>
      </c>
      <c r="C118" s="11" t="s">
        <v>832</v>
      </c>
      <c r="D118" s="19" t="s">
        <v>1581</v>
      </c>
      <c r="E118" s="30" t="s">
        <v>1674</v>
      </c>
      <c r="F118" s="39"/>
      <c r="J118" s="37"/>
    </row>
    <row r="119" spans="1:10" x14ac:dyDescent="0.45">
      <c r="A119" s="11" t="s">
        <v>835</v>
      </c>
      <c r="B119" s="11" t="s">
        <v>837</v>
      </c>
      <c r="C119" s="11" t="s">
        <v>838</v>
      </c>
      <c r="D119" s="19" t="s">
        <v>1582</v>
      </c>
      <c r="F119" s="39"/>
      <c r="J119" s="37"/>
    </row>
    <row r="120" spans="1:10" x14ac:dyDescent="0.45">
      <c r="A120" s="11" t="s">
        <v>841</v>
      </c>
      <c r="B120" s="11" t="s">
        <v>843</v>
      </c>
      <c r="C120" s="11" t="s">
        <v>844</v>
      </c>
      <c r="D120" s="19" t="s">
        <v>1582</v>
      </c>
      <c r="F120" s="39"/>
      <c r="J120" s="37"/>
    </row>
    <row r="121" spans="1:10" x14ac:dyDescent="0.45">
      <c r="A121" s="11" t="s">
        <v>847</v>
      </c>
      <c r="B121" s="11" t="s">
        <v>849</v>
      </c>
      <c r="C121" s="11" t="s">
        <v>850</v>
      </c>
      <c r="D121" s="19" t="s">
        <v>1592</v>
      </c>
      <c r="F121" s="39"/>
      <c r="J121" s="37"/>
    </row>
    <row r="122" spans="1:10" x14ac:dyDescent="0.45">
      <c r="A122" s="11" t="s">
        <v>853</v>
      </c>
      <c r="B122" s="11" t="s">
        <v>856</v>
      </c>
      <c r="C122" s="11" t="s">
        <v>857</v>
      </c>
      <c r="D122" s="19" t="s">
        <v>1582</v>
      </c>
      <c r="F122" s="39"/>
      <c r="J122" s="37"/>
    </row>
    <row r="123" spans="1:10" x14ac:dyDescent="0.45">
      <c r="A123" s="11" t="s">
        <v>860</v>
      </c>
      <c r="B123" s="11" t="s">
        <v>862</v>
      </c>
      <c r="C123" s="11" t="s">
        <v>863</v>
      </c>
      <c r="D123" s="19" t="s">
        <v>1582</v>
      </c>
      <c r="F123" s="39"/>
      <c r="J123" s="37"/>
    </row>
    <row r="124" spans="1:10" x14ac:dyDescent="0.45">
      <c r="A124" s="11" t="s">
        <v>866</v>
      </c>
      <c r="B124" s="11" t="s">
        <v>868</v>
      </c>
      <c r="C124" s="11" t="s">
        <v>869</v>
      </c>
      <c r="D124" s="19" t="s">
        <v>1582</v>
      </c>
      <c r="F124" s="39"/>
      <c r="J124" s="37"/>
    </row>
    <row r="125" spans="1:10" x14ac:dyDescent="0.45">
      <c r="A125" s="11" t="s">
        <v>872</v>
      </c>
      <c r="B125" s="11" t="s">
        <v>873</v>
      </c>
      <c r="C125" s="11" t="s">
        <v>874</v>
      </c>
      <c r="D125" s="19" t="s">
        <v>1582</v>
      </c>
      <c r="F125" s="39"/>
      <c r="J125" s="37"/>
    </row>
    <row r="126" spans="1:10" x14ac:dyDescent="0.45">
      <c r="A126" s="11" t="s">
        <v>877</v>
      </c>
      <c r="B126" s="11" t="s">
        <v>879</v>
      </c>
      <c r="C126" s="11" t="s">
        <v>880</v>
      </c>
      <c r="D126" s="19" t="s">
        <v>1582</v>
      </c>
      <c r="F126" s="39"/>
      <c r="J126" s="37"/>
    </row>
    <row r="127" spans="1:10" x14ac:dyDescent="0.45">
      <c r="A127" s="11" t="s">
        <v>883</v>
      </c>
      <c r="B127" s="11" t="s">
        <v>885</v>
      </c>
      <c r="C127" s="11" t="s">
        <v>886</v>
      </c>
      <c r="D127" s="19" t="s">
        <v>1581</v>
      </c>
      <c r="E127" s="30" t="s">
        <v>1674</v>
      </c>
      <c r="F127" s="39"/>
      <c r="J127" s="37"/>
    </row>
    <row r="128" spans="1:10" x14ac:dyDescent="0.45">
      <c r="A128" s="11" t="s">
        <v>889</v>
      </c>
      <c r="B128" s="11" t="s">
        <v>891</v>
      </c>
      <c r="C128" s="11" t="s">
        <v>892</v>
      </c>
      <c r="D128" s="19" t="s">
        <v>1592</v>
      </c>
      <c r="F128" s="39"/>
      <c r="J128" s="37"/>
    </row>
    <row r="129" spans="1:10" x14ac:dyDescent="0.45">
      <c r="A129" s="11" t="s">
        <v>895</v>
      </c>
      <c r="B129" s="11" t="s">
        <v>898</v>
      </c>
      <c r="C129" s="11" t="s">
        <v>899</v>
      </c>
      <c r="D129" s="19" t="s">
        <v>1582</v>
      </c>
      <c r="F129" s="39"/>
      <c r="J129" s="37"/>
    </row>
    <row r="130" spans="1:10" x14ac:dyDescent="0.45">
      <c r="A130" s="11" t="s">
        <v>902</v>
      </c>
      <c r="B130" s="11" t="s">
        <v>903</v>
      </c>
      <c r="C130" s="11" t="s">
        <v>904</v>
      </c>
      <c r="D130" s="19" t="s">
        <v>1582</v>
      </c>
      <c r="F130" s="39"/>
      <c r="J130" s="37"/>
    </row>
    <row r="131" spans="1:10" x14ac:dyDescent="0.45">
      <c r="A131" s="11" t="s">
        <v>907</v>
      </c>
      <c r="B131" s="11" t="s">
        <v>909</v>
      </c>
      <c r="C131" s="11" t="s">
        <v>910</v>
      </c>
      <c r="D131" s="19" t="s">
        <v>1593</v>
      </c>
      <c r="F131" s="39"/>
      <c r="J131" s="37"/>
    </row>
    <row r="132" spans="1:10" x14ac:dyDescent="0.45">
      <c r="A132" s="11" t="s">
        <v>913</v>
      </c>
      <c r="B132" s="11" t="s">
        <v>915</v>
      </c>
      <c r="C132" s="11" t="s">
        <v>916</v>
      </c>
      <c r="D132" s="19" t="s">
        <v>1582</v>
      </c>
      <c r="F132" s="39"/>
      <c r="J132" s="37"/>
    </row>
    <row r="133" spans="1:10" x14ac:dyDescent="0.45">
      <c r="A133" s="11" t="s">
        <v>919</v>
      </c>
      <c r="B133" s="11" t="s">
        <v>921</v>
      </c>
      <c r="C133" s="11" t="s">
        <v>922</v>
      </c>
      <c r="D133" s="19" t="s">
        <v>1582</v>
      </c>
      <c r="F133" s="39"/>
      <c r="J133" s="37"/>
    </row>
    <row r="134" spans="1:10" x14ac:dyDescent="0.45">
      <c r="A134" s="11" t="s">
        <v>925</v>
      </c>
      <c r="B134" s="11" t="s">
        <v>927</v>
      </c>
      <c r="C134" s="11" t="s">
        <v>928</v>
      </c>
      <c r="D134" s="19" t="s">
        <v>1582</v>
      </c>
      <c r="F134" s="39"/>
      <c r="J134" s="37"/>
    </row>
    <row r="135" spans="1:10" x14ac:dyDescent="0.45">
      <c r="A135" s="11" t="s">
        <v>931</v>
      </c>
      <c r="B135" s="11" t="s">
        <v>934</v>
      </c>
      <c r="C135" s="11" t="s">
        <v>935</v>
      </c>
      <c r="D135" s="19" t="s">
        <v>1582</v>
      </c>
      <c r="F135" s="39"/>
      <c r="J135" s="37"/>
    </row>
    <row r="136" spans="1:10" x14ac:dyDescent="0.45">
      <c r="A136" s="11" t="s">
        <v>938</v>
      </c>
      <c r="B136" s="11" t="s">
        <v>942</v>
      </c>
      <c r="C136" s="11" t="s">
        <v>943</v>
      </c>
      <c r="D136" s="19" t="s">
        <v>1581</v>
      </c>
      <c r="E136" s="30" t="s">
        <v>1674</v>
      </c>
      <c r="F136" s="39"/>
      <c r="J136" s="37"/>
    </row>
    <row r="137" spans="1:10" x14ac:dyDescent="0.45">
      <c r="A137" s="11" t="s">
        <v>946</v>
      </c>
      <c r="B137" s="11" t="s">
        <v>948</v>
      </c>
      <c r="C137" s="11" t="s">
        <v>949</v>
      </c>
      <c r="D137" s="19" t="s">
        <v>1582</v>
      </c>
      <c r="F137" s="39"/>
      <c r="J137" s="37"/>
    </row>
    <row r="138" spans="1:10" x14ac:dyDescent="0.45">
      <c r="A138" s="11" t="s">
        <v>952</v>
      </c>
      <c r="B138" s="11" t="s">
        <v>953</v>
      </c>
      <c r="C138" s="11" t="s">
        <v>954</v>
      </c>
      <c r="D138" s="19" t="s">
        <v>1593</v>
      </c>
      <c r="F138" s="39"/>
      <c r="J138" s="37"/>
    </row>
    <row r="139" spans="1:10" x14ac:dyDescent="0.45">
      <c r="A139" s="11" t="s">
        <v>957</v>
      </c>
      <c r="B139" s="11" t="s">
        <v>958</v>
      </c>
      <c r="C139" s="11" t="s">
        <v>959</v>
      </c>
      <c r="D139" s="19" t="s">
        <v>1582</v>
      </c>
      <c r="F139" s="39"/>
      <c r="J139" s="37"/>
    </row>
    <row r="140" spans="1:10" x14ac:dyDescent="0.45">
      <c r="A140" s="11" t="s">
        <v>962</v>
      </c>
      <c r="B140" s="11" t="s">
        <v>963</v>
      </c>
      <c r="C140" s="11" t="s">
        <v>964</v>
      </c>
      <c r="D140" s="19" t="s">
        <v>1592</v>
      </c>
      <c r="F140" s="39"/>
      <c r="J140" s="37"/>
    </row>
    <row r="141" spans="1:10" x14ac:dyDescent="0.45">
      <c r="A141" s="11" t="s">
        <v>967</v>
      </c>
      <c r="B141" s="11" t="s">
        <v>969</v>
      </c>
      <c r="C141" s="11" t="s">
        <v>970</v>
      </c>
      <c r="D141" s="19" t="s">
        <v>1582</v>
      </c>
      <c r="F141" s="39"/>
      <c r="J141" s="37"/>
    </row>
    <row r="142" spans="1:10" x14ac:dyDescent="0.45">
      <c r="A142" s="11" t="s">
        <v>973</v>
      </c>
      <c r="B142" s="11" t="s">
        <v>975</v>
      </c>
      <c r="C142" s="11" t="s">
        <v>976</v>
      </c>
      <c r="D142" s="19" t="s">
        <v>1582</v>
      </c>
      <c r="F142" s="39"/>
      <c r="J142" s="37"/>
    </row>
    <row r="143" spans="1:10" x14ac:dyDescent="0.45">
      <c r="A143" s="11" t="s">
        <v>254</v>
      </c>
      <c r="B143" s="11" t="s">
        <v>258</v>
      </c>
      <c r="C143" s="11" t="s">
        <v>259</v>
      </c>
      <c r="D143" s="19" t="s">
        <v>1581</v>
      </c>
      <c r="E143" s="30" t="s">
        <v>1674</v>
      </c>
      <c r="F143" s="39"/>
      <c r="J143" s="37"/>
    </row>
    <row r="144" spans="1:10" x14ac:dyDescent="0.45">
      <c r="A144" s="11" t="s">
        <v>979</v>
      </c>
      <c r="B144" s="11" t="s">
        <v>1605</v>
      </c>
      <c r="C144" s="11" t="s">
        <v>981</v>
      </c>
      <c r="D144" s="19" t="s">
        <v>1582</v>
      </c>
      <c r="F144" s="39"/>
      <c r="J144" s="37"/>
    </row>
    <row r="145" spans="1:10" x14ac:dyDescent="0.45">
      <c r="A145" s="11" t="s">
        <v>984</v>
      </c>
      <c r="B145" s="11" t="s">
        <v>986</v>
      </c>
      <c r="C145" s="11" t="s">
        <v>987</v>
      </c>
      <c r="D145" s="19" t="s">
        <v>1592</v>
      </c>
      <c r="F145" s="39"/>
      <c r="J145" s="37"/>
    </row>
    <row r="146" spans="1:10" x14ac:dyDescent="0.45">
      <c r="A146" s="11" t="s">
        <v>990</v>
      </c>
      <c r="B146" s="11" t="s">
        <v>992</v>
      </c>
      <c r="C146" s="11" t="s">
        <v>993</v>
      </c>
      <c r="D146" s="19" t="s">
        <v>1582</v>
      </c>
      <c r="F146" s="39"/>
      <c r="J146" s="37"/>
    </row>
    <row r="147" spans="1:10" x14ac:dyDescent="0.45">
      <c r="A147" s="11" t="s">
        <v>108</v>
      </c>
      <c r="B147" s="11" t="s">
        <v>998</v>
      </c>
      <c r="C147" s="11" t="s">
        <v>999</v>
      </c>
      <c r="D147" s="19" t="s">
        <v>1592</v>
      </c>
      <c r="F147" s="39"/>
      <c r="J147" s="37"/>
    </row>
    <row r="148" spans="1:10" x14ac:dyDescent="0.45">
      <c r="A148" s="11" t="s">
        <v>1002</v>
      </c>
      <c r="B148" s="11" t="s">
        <v>1003</v>
      </c>
      <c r="C148" s="11" t="s">
        <v>1004</v>
      </c>
      <c r="D148" s="19" t="s">
        <v>1582</v>
      </c>
      <c r="F148" s="39"/>
      <c r="J148" s="37"/>
    </row>
    <row r="149" spans="1:10" x14ac:dyDescent="0.45">
      <c r="A149" s="11" t="s">
        <v>368</v>
      </c>
      <c r="B149" s="11" t="s">
        <v>1007</v>
      </c>
      <c r="C149" s="11" t="s">
        <v>1008</v>
      </c>
      <c r="D149" s="19" t="s">
        <v>1582</v>
      </c>
      <c r="F149" s="39"/>
      <c r="J149" s="37"/>
    </row>
    <row r="150" spans="1:10" x14ac:dyDescent="0.45">
      <c r="A150" s="11" t="s">
        <v>1011</v>
      </c>
      <c r="B150" s="11" t="s">
        <v>1013</v>
      </c>
      <c r="C150" s="11" t="s">
        <v>1014</v>
      </c>
      <c r="D150" s="19" t="s">
        <v>1581</v>
      </c>
      <c r="E150" s="30" t="s">
        <v>1674</v>
      </c>
      <c r="F150" s="39"/>
      <c r="J150" s="37"/>
    </row>
    <row r="151" spans="1:10" x14ac:dyDescent="0.45">
      <c r="A151" s="11" t="s">
        <v>1017</v>
      </c>
      <c r="B151" s="11" t="s">
        <v>1020</v>
      </c>
      <c r="C151" s="11" t="s">
        <v>1021</v>
      </c>
      <c r="D151" s="19" t="s">
        <v>1581</v>
      </c>
      <c r="E151" s="30" t="s">
        <v>1674</v>
      </c>
      <c r="F151" s="39"/>
      <c r="J151" s="37"/>
    </row>
    <row r="152" spans="1:10" x14ac:dyDescent="0.45">
      <c r="A152" s="11" t="s">
        <v>1024</v>
      </c>
      <c r="B152" s="11" t="s">
        <v>1026</v>
      </c>
      <c r="C152" s="11" t="s">
        <v>1027</v>
      </c>
      <c r="D152" s="19" t="s">
        <v>1582</v>
      </c>
      <c r="F152" s="39"/>
      <c r="J152" s="37"/>
    </row>
    <row r="153" spans="1:10" x14ac:dyDescent="0.45">
      <c r="A153" s="11" t="s">
        <v>1030</v>
      </c>
      <c r="B153" s="11" t="s">
        <v>1031</v>
      </c>
      <c r="C153" s="11" t="s">
        <v>1032</v>
      </c>
      <c r="D153" s="19" t="s">
        <v>1592</v>
      </c>
      <c r="F153" s="39"/>
      <c r="J153" s="37"/>
    </row>
    <row r="154" spans="1:10" x14ac:dyDescent="0.45">
      <c r="A154" s="11" t="s">
        <v>1035</v>
      </c>
      <c r="B154" s="11" t="s">
        <v>1037</v>
      </c>
      <c r="C154" s="11" t="s">
        <v>1038</v>
      </c>
      <c r="D154" s="19" t="s">
        <v>1592</v>
      </c>
      <c r="F154" s="39"/>
      <c r="J154" s="37"/>
    </row>
    <row r="155" spans="1:10" x14ac:dyDescent="0.45">
      <c r="A155" s="11" t="s">
        <v>768</v>
      </c>
      <c r="B155" s="11" t="s">
        <v>772</v>
      </c>
      <c r="C155" s="11" t="s">
        <v>773</v>
      </c>
      <c r="D155" s="19" t="s">
        <v>1581</v>
      </c>
      <c r="E155" s="30" t="s">
        <v>1674</v>
      </c>
      <c r="F155" s="39"/>
      <c r="J155" s="37"/>
    </row>
    <row r="156" spans="1:10" x14ac:dyDescent="0.45">
      <c r="A156" s="11" t="s">
        <v>1041</v>
      </c>
      <c r="B156" s="11" t="s">
        <v>1044</v>
      </c>
      <c r="C156" s="11" t="s">
        <v>1045</v>
      </c>
      <c r="D156" s="19" t="s">
        <v>1592</v>
      </c>
      <c r="F156" s="39"/>
      <c r="J156" s="37"/>
    </row>
    <row r="157" spans="1:10" x14ac:dyDescent="0.45">
      <c r="A157" s="11" t="s">
        <v>1048</v>
      </c>
      <c r="B157" s="11" t="s">
        <v>1051</v>
      </c>
      <c r="C157" s="11" t="s">
        <v>1052</v>
      </c>
      <c r="D157" s="19" t="s">
        <v>1592</v>
      </c>
      <c r="F157" s="39"/>
      <c r="J157" s="37"/>
    </row>
    <row r="158" spans="1:10" x14ac:dyDescent="0.45">
      <c r="A158" s="11" t="s">
        <v>215</v>
      </c>
      <c r="B158" s="11" t="s">
        <v>1056</v>
      </c>
      <c r="C158" s="11" t="s">
        <v>1057</v>
      </c>
      <c r="D158" s="19" t="s">
        <v>1592</v>
      </c>
      <c r="E158" s="30" t="s">
        <v>1665</v>
      </c>
      <c r="F158" s="39"/>
      <c r="J158" s="37"/>
    </row>
    <row r="159" spans="1:10" x14ac:dyDescent="0.45">
      <c r="A159" s="11" t="s">
        <v>1060</v>
      </c>
      <c r="B159" s="11" t="s">
        <v>1062</v>
      </c>
      <c r="C159" s="11" t="s">
        <v>1063</v>
      </c>
      <c r="D159" s="19" t="s">
        <v>1593</v>
      </c>
      <c r="F159" s="39"/>
      <c r="J159" s="37"/>
    </row>
    <row r="160" spans="1:10" x14ac:dyDescent="0.45">
      <c r="A160" s="11" t="s">
        <v>1066</v>
      </c>
      <c r="B160" s="11" t="s">
        <v>1068</v>
      </c>
      <c r="C160" s="11" t="s">
        <v>1069</v>
      </c>
      <c r="D160" s="19" t="s">
        <v>1593</v>
      </c>
      <c r="F160" s="39"/>
      <c r="J160" s="37"/>
    </row>
    <row r="161" spans="1:10" x14ac:dyDescent="0.45">
      <c r="A161" s="11" t="s">
        <v>1072</v>
      </c>
      <c r="B161" s="11" t="s">
        <v>1074</v>
      </c>
      <c r="C161" s="11" t="s">
        <v>1075</v>
      </c>
      <c r="D161" s="19" t="s">
        <v>1582</v>
      </c>
      <c r="F161" s="39"/>
      <c r="J161" s="37"/>
    </row>
    <row r="162" spans="1:10" x14ac:dyDescent="0.45">
      <c r="A162" s="11" t="s">
        <v>1085</v>
      </c>
      <c r="B162" s="11" t="s">
        <v>1087</v>
      </c>
      <c r="C162" s="11" t="s">
        <v>1088</v>
      </c>
      <c r="D162" s="19" t="s">
        <v>1582</v>
      </c>
      <c r="F162" s="39"/>
      <c r="J162" s="37"/>
    </row>
    <row r="163" spans="1:10" x14ac:dyDescent="0.45">
      <c r="A163" s="11" t="s">
        <v>1091</v>
      </c>
      <c r="B163" s="11" t="s">
        <v>1093</v>
      </c>
      <c r="C163" s="11" t="s">
        <v>1094</v>
      </c>
      <c r="D163" s="19" t="s">
        <v>1582</v>
      </c>
      <c r="F163" s="39"/>
      <c r="J163" s="37"/>
    </row>
    <row r="164" spans="1:10" x14ac:dyDescent="0.45">
      <c r="A164" s="11" t="s">
        <v>1097</v>
      </c>
      <c r="B164" s="11" t="s">
        <v>1099</v>
      </c>
      <c r="C164" s="11" t="s">
        <v>1100</v>
      </c>
      <c r="D164" s="19" t="s">
        <v>1582</v>
      </c>
      <c r="F164" s="39"/>
      <c r="J164" s="37"/>
    </row>
    <row r="165" spans="1:10" x14ac:dyDescent="0.45">
      <c r="A165" s="11" t="s">
        <v>1103</v>
      </c>
      <c r="B165" s="11" t="s">
        <v>1105</v>
      </c>
      <c r="C165" s="11" t="s">
        <v>1106</v>
      </c>
      <c r="D165" s="19" t="s">
        <v>1582</v>
      </c>
      <c r="F165" s="39"/>
      <c r="J165" s="37"/>
    </row>
    <row r="166" spans="1:10" x14ac:dyDescent="0.45">
      <c r="A166" s="11" t="s">
        <v>1109</v>
      </c>
      <c r="B166" s="11" t="s">
        <v>1112</v>
      </c>
      <c r="C166" s="11" t="s">
        <v>1113</v>
      </c>
      <c r="D166" s="19" t="s">
        <v>1582</v>
      </c>
      <c r="F166" s="39"/>
      <c r="J166" s="37"/>
    </row>
    <row r="167" spans="1:10" x14ac:dyDescent="0.45">
      <c r="A167" s="11" t="s">
        <v>1116</v>
      </c>
      <c r="B167" s="11" t="s">
        <v>1118</v>
      </c>
      <c r="C167" s="11" t="s">
        <v>1119</v>
      </c>
      <c r="D167" s="19" t="s">
        <v>1592</v>
      </c>
      <c r="F167" s="39"/>
      <c r="J167" s="37"/>
    </row>
    <row r="168" spans="1:10" x14ac:dyDescent="0.45">
      <c r="A168" s="11" t="s">
        <v>1122</v>
      </c>
      <c r="B168" s="11" t="s">
        <v>1124</v>
      </c>
      <c r="C168" s="11" t="s">
        <v>1125</v>
      </c>
      <c r="D168" s="19" t="s">
        <v>1582</v>
      </c>
      <c r="F168" s="39"/>
      <c r="J168" s="37"/>
    </row>
    <row r="169" spans="1:10" x14ac:dyDescent="0.45">
      <c r="A169" s="11" t="s">
        <v>1128</v>
      </c>
      <c r="B169" s="11" t="s">
        <v>1130</v>
      </c>
      <c r="C169" s="11" t="s">
        <v>1131</v>
      </c>
      <c r="D169" s="19" t="s">
        <v>1592</v>
      </c>
      <c r="F169" s="39"/>
      <c r="J169" s="37"/>
    </row>
    <row r="170" spans="1:10" x14ac:dyDescent="0.45">
      <c r="A170" s="11" t="s">
        <v>1134</v>
      </c>
      <c r="B170" s="11" t="s">
        <v>1136</v>
      </c>
      <c r="C170" s="11" t="s">
        <v>1137</v>
      </c>
      <c r="D170" s="19" t="s">
        <v>1582</v>
      </c>
      <c r="F170" s="39"/>
      <c r="J170" s="37"/>
    </row>
    <row r="171" spans="1:10" x14ac:dyDescent="0.45">
      <c r="A171" s="11" t="s">
        <v>1140</v>
      </c>
      <c r="B171" s="11" t="s">
        <v>1142</v>
      </c>
      <c r="C171" s="11" t="s">
        <v>1143</v>
      </c>
      <c r="D171" s="19" t="s">
        <v>1582</v>
      </c>
      <c r="F171" s="39"/>
      <c r="J171" s="37"/>
    </row>
    <row r="175" spans="1:10" ht="11.25" customHeight="1" x14ac:dyDescent="0.45"/>
  </sheetData>
  <autoFilter ref="A2:J171" xr:uid="{B863B570-E5A9-4E95-8FA3-C7B19DBA7E9E}"/>
  <mergeCells count="2">
    <mergeCell ref="A1:D1"/>
    <mergeCell ref="F1:J1"/>
  </mergeCells>
  <dataValidations disablePrompts="1" count="1">
    <dataValidation type="list" allowBlank="1" showInputMessage="1" showErrorMessage="1" sqref="F3:F171" xr:uid="{A7726BD1-F135-48C8-9DB8-87BE57315E69}">
      <formula1>"Yes,No"</formula1>
    </dataValidation>
  </dataValidations>
  <pageMargins left="0.7" right="0.7" top="0.75" bottom="0.75" header="0.3" footer="0.3"/>
  <pageSetup paperSize="9"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1B5A31B-FCBD-443E-B0CE-1B04E4047A1C}">
  <sheetPr>
    <tabColor theme="8" tint="0.39997558519241921"/>
  </sheetPr>
  <dimension ref="A1:J252"/>
  <sheetViews>
    <sheetView showGridLines="0" zoomScale="70" zoomScaleNormal="85" workbookViewId="0">
      <selection activeCell="F18" sqref="F18"/>
    </sheetView>
  </sheetViews>
  <sheetFormatPr defaultColWidth="8.81640625" defaultRowHeight="14.5" x14ac:dyDescent="0.35"/>
  <cols>
    <col min="1" max="1" width="31.453125" bestFit="1" customWidth="1"/>
    <col min="2" max="3" width="10.453125" bestFit="1" customWidth="1"/>
    <col min="4" max="4" width="29.453125" bestFit="1" customWidth="1"/>
    <col min="5" max="5" width="42.453125" style="32" bestFit="1" customWidth="1"/>
    <col min="6" max="6" width="37.453125" style="32" bestFit="1" customWidth="1"/>
    <col min="7" max="7" width="35.453125" style="32" bestFit="1" customWidth="1"/>
    <col min="8" max="8" width="30.453125" style="32" bestFit="1" customWidth="1"/>
    <col min="9" max="9" width="25.81640625" style="32" bestFit="1" customWidth="1"/>
    <col min="10" max="10" width="42" bestFit="1" customWidth="1"/>
  </cols>
  <sheetData>
    <row r="1" spans="1:10" ht="16" x14ac:dyDescent="0.45">
      <c r="A1" s="10" t="s">
        <v>0</v>
      </c>
      <c r="B1" s="10" t="s">
        <v>10</v>
      </c>
      <c r="C1" s="10" t="s">
        <v>11</v>
      </c>
      <c r="D1" s="10" t="s">
        <v>1675</v>
      </c>
      <c r="E1" s="29" t="s">
        <v>1676</v>
      </c>
      <c r="F1" s="29" t="s">
        <v>1677</v>
      </c>
      <c r="G1" s="29" t="s">
        <v>1613</v>
      </c>
      <c r="H1" s="29" t="s">
        <v>1614</v>
      </c>
      <c r="I1" s="29" t="s">
        <v>1615</v>
      </c>
      <c r="J1" s="29" t="s">
        <v>1600</v>
      </c>
    </row>
    <row r="2" spans="1:10" ht="16" x14ac:dyDescent="0.45">
      <c r="A2" s="11"/>
      <c r="B2" s="11"/>
      <c r="C2" s="11"/>
      <c r="D2" s="11"/>
      <c r="E2" s="30"/>
      <c r="F2" s="30"/>
      <c r="G2" s="11"/>
      <c r="H2" s="30"/>
      <c r="I2" s="30"/>
      <c r="J2" s="30"/>
    </row>
    <row r="3" spans="1:10" ht="16" x14ac:dyDescent="0.45">
      <c r="A3" s="11"/>
      <c r="B3" s="11"/>
      <c r="C3" s="11"/>
      <c r="D3" s="11"/>
      <c r="E3" s="30"/>
      <c r="F3" s="30"/>
      <c r="G3" s="11"/>
      <c r="H3" s="30"/>
      <c r="I3" s="30"/>
      <c r="J3" s="30"/>
    </row>
    <row r="4" spans="1:10" ht="16" x14ac:dyDescent="0.45">
      <c r="A4" s="11"/>
      <c r="B4" s="11"/>
      <c r="C4" s="11"/>
      <c r="D4" s="11"/>
      <c r="E4" s="30"/>
      <c r="F4" s="30"/>
      <c r="G4" s="30"/>
      <c r="H4" s="30"/>
      <c r="I4" s="30"/>
    </row>
    <row r="5" spans="1:10" ht="16" x14ac:dyDescent="0.45">
      <c r="A5" s="11"/>
      <c r="B5" s="11"/>
      <c r="C5" s="11"/>
      <c r="D5" s="11"/>
      <c r="E5" s="30"/>
      <c r="F5" s="30"/>
      <c r="G5" s="30"/>
      <c r="H5" s="30"/>
      <c r="I5" s="30"/>
    </row>
    <row r="6" spans="1:10" ht="16" x14ac:dyDescent="0.45">
      <c r="A6" s="11"/>
      <c r="B6" s="11"/>
      <c r="C6" s="11"/>
      <c r="D6" s="11"/>
      <c r="E6" s="30"/>
      <c r="F6" s="30"/>
      <c r="G6" s="30"/>
      <c r="H6" s="30"/>
      <c r="I6" s="30"/>
    </row>
    <row r="7" spans="1:10" ht="16" x14ac:dyDescent="0.45">
      <c r="A7" s="11"/>
      <c r="B7" s="11"/>
      <c r="C7" s="11"/>
      <c r="D7" s="11"/>
      <c r="E7" s="30"/>
      <c r="F7" s="30"/>
      <c r="G7" s="30"/>
      <c r="H7" s="30"/>
      <c r="I7" s="30"/>
    </row>
    <row r="8" spans="1:10" ht="16" x14ac:dyDescent="0.45">
      <c r="A8" s="11"/>
      <c r="B8" s="11"/>
      <c r="C8" s="11"/>
      <c r="D8" s="11"/>
      <c r="E8" s="30"/>
      <c r="F8" s="30"/>
      <c r="G8" s="30"/>
      <c r="H8" s="30"/>
      <c r="I8" s="30"/>
    </row>
    <row r="9" spans="1:10" ht="16" x14ac:dyDescent="0.45">
      <c r="A9" s="11"/>
      <c r="B9" s="11"/>
      <c r="C9" s="11"/>
      <c r="D9" s="11"/>
      <c r="E9" s="30"/>
      <c r="F9" s="30"/>
      <c r="G9" s="30"/>
      <c r="H9" s="30"/>
      <c r="I9" s="30"/>
    </row>
    <row r="10" spans="1:10" ht="16" x14ac:dyDescent="0.45">
      <c r="A10" s="11"/>
      <c r="B10" s="11"/>
      <c r="C10" s="11"/>
      <c r="D10" s="11"/>
      <c r="E10" s="30"/>
      <c r="F10" s="30"/>
      <c r="G10" s="30"/>
      <c r="H10" s="30"/>
      <c r="I10" s="30"/>
    </row>
    <row r="11" spans="1:10" ht="16" x14ac:dyDescent="0.45">
      <c r="A11" s="11"/>
      <c r="B11" s="11"/>
      <c r="C11" s="11"/>
      <c r="D11" s="11"/>
      <c r="E11" s="30"/>
      <c r="F11" s="30"/>
      <c r="G11" s="30"/>
      <c r="H11" s="30"/>
      <c r="I11" s="30"/>
    </row>
    <row r="12" spans="1:10" ht="16" x14ac:dyDescent="0.45">
      <c r="A12" s="11"/>
      <c r="B12" s="11"/>
      <c r="C12" s="11"/>
      <c r="D12" s="11"/>
      <c r="E12" s="30"/>
      <c r="F12" s="30"/>
      <c r="G12" s="30"/>
      <c r="H12" s="30"/>
      <c r="I12" s="30"/>
    </row>
    <row r="13" spans="1:10" ht="16" x14ac:dyDescent="0.45">
      <c r="A13" s="11"/>
      <c r="B13" s="11"/>
      <c r="C13" s="11"/>
      <c r="D13" s="11"/>
      <c r="E13" s="30"/>
      <c r="F13" s="30"/>
      <c r="G13" s="30"/>
      <c r="H13" s="30"/>
      <c r="I13" s="30"/>
    </row>
    <row r="14" spans="1:10" ht="16" x14ac:dyDescent="0.45">
      <c r="A14" s="11"/>
      <c r="B14" s="11"/>
      <c r="C14" s="11"/>
      <c r="D14" s="11"/>
      <c r="E14" s="30"/>
      <c r="F14" s="30"/>
      <c r="G14" s="30"/>
      <c r="H14" s="30"/>
      <c r="I14" s="30"/>
    </row>
    <row r="15" spans="1:10" ht="16" x14ac:dyDescent="0.45">
      <c r="A15" s="11"/>
      <c r="B15" s="11"/>
      <c r="C15" s="11"/>
      <c r="D15" s="11"/>
      <c r="E15" s="30"/>
      <c r="F15" s="30"/>
      <c r="G15" s="30"/>
      <c r="H15" s="30"/>
      <c r="I15" s="30"/>
    </row>
    <row r="16" spans="1:10" ht="16" x14ac:dyDescent="0.45">
      <c r="A16" s="11"/>
      <c r="B16" s="11"/>
      <c r="C16" s="11"/>
      <c r="D16" s="11"/>
      <c r="E16" s="30"/>
      <c r="F16" s="30"/>
      <c r="G16" s="30"/>
      <c r="H16" s="30"/>
      <c r="I16" s="30"/>
    </row>
    <row r="17" spans="1:9" ht="16" x14ac:dyDescent="0.45">
      <c r="A17" s="11"/>
      <c r="B17" s="11"/>
      <c r="C17" s="11"/>
      <c r="D17" s="11"/>
      <c r="E17" s="30"/>
      <c r="F17" s="30"/>
      <c r="G17" s="30"/>
      <c r="H17" s="30"/>
      <c r="I17" s="30"/>
    </row>
    <row r="18" spans="1:9" ht="16" x14ac:dyDescent="0.45">
      <c r="A18" s="11"/>
      <c r="B18" s="11"/>
      <c r="C18" s="11"/>
      <c r="D18" s="11"/>
      <c r="E18" s="30"/>
      <c r="F18" s="30"/>
      <c r="G18" s="30"/>
      <c r="H18" s="30"/>
      <c r="I18" s="30"/>
    </row>
    <row r="19" spans="1:9" ht="16" x14ac:dyDescent="0.45">
      <c r="A19" s="11"/>
      <c r="B19" s="11"/>
      <c r="C19" s="11"/>
      <c r="D19" s="11"/>
      <c r="E19" s="30"/>
      <c r="F19" s="30"/>
      <c r="G19" s="30"/>
      <c r="H19" s="30"/>
      <c r="I19" s="30"/>
    </row>
    <row r="20" spans="1:9" ht="16" x14ac:dyDescent="0.45">
      <c r="A20" s="11"/>
      <c r="B20" s="11"/>
      <c r="C20" s="11"/>
      <c r="D20" s="11"/>
      <c r="E20" s="30"/>
      <c r="F20" s="30"/>
      <c r="G20" s="30"/>
      <c r="H20" s="30"/>
      <c r="I20" s="30"/>
    </row>
    <row r="21" spans="1:9" ht="16" x14ac:dyDescent="0.45">
      <c r="A21" s="11"/>
      <c r="B21" s="11"/>
      <c r="C21" s="11"/>
      <c r="D21" s="11"/>
      <c r="E21" s="30"/>
      <c r="F21" s="30"/>
      <c r="G21" s="30"/>
      <c r="H21" s="30"/>
      <c r="I21" s="30"/>
    </row>
    <row r="22" spans="1:9" ht="16" x14ac:dyDescent="0.45">
      <c r="A22" s="11"/>
      <c r="B22" s="11"/>
      <c r="C22" s="11"/>
      <c r="D22" s="11"/>
      <c r="E22" s="30"/>
      <c r="F22" s="30"/>
      <c r="G22" s="30"/>
      <c r="H22" s="30"/>
      <c r="I22" s="30"/>
    </row>
    <row r="23" spans="1:9" ht="16" x14ac:dyDescent="0.45">
      <c r="A23" s="11"/>
      <c r="B23" s="11"/>
      <c r="C23" s="11"/>
      <c r="D23" s="11"/>
      <c r="E23" s="30"/>
      <c r="F23" s="30"/>
      <c r="G23" s="30"/>
      <c r="H23" s="30"/>
      <c r="I23" s="30"/>
    </row>
    <row r="24" spans="1:9" ht="16" x14ac:dyDescent="0.45">
      <c r="A24" s="11"/>
      <c r="B24" s="11"/>
      <c r="C24" s="11"/>
      <c r="D24" s="11"/>
      <c r="E24" s="30"/>
      <c r="F24" s="30"/>
      <c r="G24" s="30"/>
      <c r="H24" s="30"/>
      <c r="I24" s="30"/>
    </row>
    <row r="25" spans="1:9" ht="16" x14ac:dyDescent="0.45">
      <c r="A25" s="11"/>
      <c r="B25" s="11"/>
      <c r="C25" s="11"/>
      <c r="D25" s="11"/>
      <c r="E25" s="30"/>
      <c r="F25" s="30"/>
      <c r="G25" s="30"/>
      <c r="H25" s="30"/>
      <c r="I25" s="30"/>
    </row>
    <row r="26" spans="1:9" ht="16" x14ac:dyDescent="0.45">
      <c r="A26" s="11"/>
      <c r="B26" s="11"/>
      <c r="C26" s="11"/>
      <c r="D26" s="11"/>
      <c r="E26" s="30"/>
      <c r="F26" s="30"/>
      <c r="G26" s="30"/>
      <c r="H26" s="30"/>
      <c r="I26" s="30"/>
    </row>
    <row r="27" spans="1:9" ht="16" x14ac:dyDescent="0.45">
      <c r="A27" s="11"/>
      <c r="B27" s="11"/>
      <c r="C27" s="11"/>
      <c r="D27" s="11"/>
      <c r="E27" s="30"/>
      <c r="F27" s="30"/>
      <c r="G27" s="30"/>
      <c r="H27" s="30"/>
      <c r="I27" s="30"/>
    </row>
    <row r="28" spans="1:9" ht="16" x14ac:dyDescent="0.45">
      <c r="A28" s="11"/>
      <c r="B28" s="11"/>
      <c r="C28" s="11"/>
      <c r="D28" s="11"/>
      <c r="E28" s="30"/>
      <c r="F28" s="30"/>
      <c r="G28" s="30"/>
      <c r="H28" s="30"/>
      <c r="I28" s="30"/>
    </row>
    <row r="29" spans="1:9" ht="16" x14ac:dyDescent="0.45">
      <c r="A29" s="11"/>
      <c r="B29" s="11"/>
      <c r="C29" s="11"/>
      <c r="D29" s="11"/>
      <c r="E29" s="30"/>
      <c r="F29" s="30"/>
      <c r="G29" s="30"/>
      <c r="H29" s="30"/>
      <c r="I29" s="30"/>
    </row>
    <row r="30" spans="1:9" ht="16" x14ac:dyDescent="0.45">
      <c r="A30" s="11"/>
      <c r="B30" s="11"/>
      <c r="C30" s="11"/>
      <c r="D30" s="11"/>
      <c r="E30" s="30"/>
      <c r="F30" s="30"/>
      <c r="G30" s="30"/>
      <c r="H30" s="30"/>
      <c r="I30" s="30"/>
    </row>
    <row r="31" spans="1:9" ht="16" x14ac:dyDescent="0.45">
      <c r="A31" s="11"/>
      <c r="B31" s="11"/>
      <c r="C31" s="11"/>
      <c r="D31" s="11"/>
      <c r="E31" s="30"/>
      <c r="F31" s="30"/>
      <c r="G31" s="30"/>
      <c r="H31" s="30"/>
      <c r="I31" s="30"/>
    </row>
    <row r="32" spans="1:9" ht="16" x14ac:dyDescent="0.45">
      <c r="A32" s="11"/>
      <c r="B32" s="11"/>
      <c r="C32" s="11"/>
      <c r="D32" s="11"/>
      <c r="E32" s="30"/>
      <c r="F32" s="30"/>
      <c r="G32" s="30"/>
      <c r="H32" s="30"/>
      <c r="I32" s="30"/>
    </row>
    <row r="33" spans="1:9" ht="16" x14ac:dyDescent="0.45">
      <c r="A33" s="11"/>
      <c r="B33" s="11"/>
      <c r="C33" s="11"/>
      <c r="D33" s="11"/>
      <c r="E33" s="30"/>
      <c r="F33" s="30"/>
      <c r="G33" s="30"/>
      <c r="H33" s="30"/>
      <c r="I33" s="30"/>
    </row>
    <row r="34" spans="1:9" ht="16" x14ac:dyDescent="0.45">
      <c r="A34" s="11"/>
      <c r="B34" s="11"/>
      <c r="C34" s="11"/>
      <c r="D34" s="11"/>
      <c r="E34" s="30"/>
      <c r="F34" s="30"/>
      <c r="G34" s="30"/>
      <c r="H34" s="30"/>
      <c r="I34" s="30"/>
    </row>
    <row r="35" spans="1:9" ht="16" x14ac:dyDescent="0.45">
      <c r="A35" s="11"/>
      <c r="B35" s="11"/>
      <c r="C35" s="11"/>
      <c r="D35" s="11"/>
      <c r="E35" s="30"/>
      <c r="F35" s="30"/>
      <c r="G35" s="30"/>
      <c r="H35" s="30"/>
      <c r="I35" s="30"/>
    </row>
    <row r="36" spans="1:9" ht="16" x14ac:dyDescent="0.45">
      <c r="A36" s="11"/>
      <c r="B36" s="11"/>
      <c r="C36" s="11"/>
      <c r="D36" s="11"/>
      <c r="E36" s="30"/>
      <c r="F36" s="30"/>
      <c r="G36" s="30"/>
      <c r="H36" s="30"/>
      <c r="I36" s="30"/>
    </row>
    <row r="37" spans="1:9" ht="16" x14ac:dyDescent="0.45">
      <c r="A37" s="11"/>
      <c r="B37" s="11"/>
      <c r="C37" s="11"/>
      <c r="D37" s="11"/>
      <c r="E37" s="30"/>
      <c r="F37" s="30"/>
      <c r="G37" s="30"/>
      <c r="H37" s="30"/>
      <c r="I37" s="30"/>
    </row>
    <row r="38" spans="1:9" ht="16" x14ac:dyDescent="0.45">
      <c r="A38" s="11"/>
      <c r="B38" s="11"/>
      <c r="C38" s="11"/>
      <c r="D38" s="11"/>
      <c r="E38" s="30"/>
      <c r="F38" s="30"/>
      <c r="G38" s="30"/>
      <c r="H38" s="30"/>
      <c r="I38" s="30"/>
    </row>
    <row r="39" spans="1:9" ht="16" x14ac:dyDescent="0.45">
      <c r="A39" s="11"/>
      <c r="B39" s="11"/>
      <c r="C39" s="11"/>
      <c r="D39" s="11"/>
      <c r="E39" s="30"/>
      <c r="F39" s="30"/>
      <c r="G39" s="30"/>
      <c r="H39" s="30"/>
      <c r="I39" s="30"/>
    </row>
    <row r="40" spans="1:9" ht="16" x14ac:dyDescent="0.45">
      <c r="A40" s="11"/>
      <c r="B40" s="11"/>
      <c r="C40" s="11"/>
      <c r="D40" s="11"/>
      <c r="E40" s="30"/>
      <c r="F40" s="30"/>
      <c r="G40" s="30"/>
      <c r="H40" s="30"/>
      <c r="I40" s="30"/>
    </row>
    <row r="41" spans="1:9" ht="16" x14ac:dyDescent="0.45">
      <c r="A41" s="11"/>
      <c r="B41" s="11"/>
      <c r="C41" s="11"/>
      <c r="D41" s="11"/>
      <c r="E41" s="30"/>
      <c r="F41" s="30"/>
      <c r="G41" s="30"/>
      <c r="H41" s="30"/>
      <c r="I41" s="30"/>
    </row>
    <row r="42" spans="1:9" ht="16" x14ac:dyDescent="0.45">
      <c r="A42" s="11"/>
      <c r="B42" s="11"/>
      <c r="C42" s="11"/>
      <c r="D42" s="11"/>
      <c r="E42" s="30"/>
      <c r="F42" s="30"/>
      <c r="G42" s="30"/>
      <c r="H42" s="30"/>
      <c r="I42" s="30"/>
    </row>
    <row r="43" spans="1:9" ht="16" x14ac:dyDescent="0.45">
      <c r="A43" s="11"/>
      <c r="B43" s="11"/>
      <c r="C43" s="11"/>
      <c r="D43" s="11"/>
      <c r="E43" s="30"/>
      <c r="F43" s="30"/>
      <c r="G43" s="30"/>
      <c r="H43" s="30"/>
      <c r="I43" s="30"/>
    </row>
    <row r="44" spans="1:9" ht="16" x14ac:dyDescent="0.45">
      <c r="A44" s="11"/>
      <c r="B44" s="11"/>
      <c r="C44" s="11"/>
      <c r="D44" s="11"/>
      <c r="E44" s="30"/>
      <c r="F44" s="30"/>
      <c r="G44" s="30"/>
      <c r="H44" s="30"/>
      <c r="I44" s="30"/>
    </row>
    <row r="45" spans="1:9" ht="16" x14ac:dyDescent="0.45">
      <c r="A45" s="11"/>
      <c r="B45" s="11"/>
      <c r="C45" s="11"/>
      <c r="D45" s="11"/>
      <c r="E45" s="30"/>
      <c r="F45" s="30"/>
      <c r="G45" s="30"/>
      <c r="H45" s="30"/>
      <c r="I45" s="30"/>
    </row>
    <row r="46" spans="1:9" ht="16" x14ac:dyDescent="0.45">
      <c r="A46" s="11"/>
      <c r="B46" s="11"/>
      <c r="C46" s="11"/>
      <c r="D46" s="11"/>
      <c r="E46" s="30"/>
      <c r="F46" s="30"/>
      <c r="G46" s="30"/>
      <c r="H46" s="30"/>
      <c r="I46" s="30"/>
    </row>
    <row r="47" spans="1:9" ht="16" x14ac:dyDescent="0.45">
      <c r="A47" s="11"/>
      <c r="B47" s="11"/>
      <c r="C47" s="11"/>
      <c r="D47" s="11"/>
      <c r="E47" s="30"/>
      <c r="F47" s="30"/>
      <c r="G47" s="30"/>
      <c r="H47" s="30"/>
      <c r="I47" s="30"/>
    </row>
    <row r="48" spans="1:9" ht="16" x14ac:dyDescent="0.45">
      <c r="A48" s="11"/>
      <c r="B48" s="11"/>
      <c r="C48" s="11"/>
      <c r="D48" s="11"/>
      <c r="E48" s="30"/>
      <c r="F48" s="30"/>
      <c r="G48" s="30"/>
      <c r="H48" s="30"/>
      <c r="I48" s="30"/>
    </row>
    <row r="49" spans="1:10" ht="16" x14ac:dyDescent="0.45">
      <c r="A49" s="11"/>
      <c r="B49" s="11"/>
      <c r="C49" s="11"/>
      <c r="D49" s="11"/>
      <c r="E49" s="30"/>
      <c r="F49" s="30"/>
      <c r="G49" s="30"/>
      <c r="H49" s="30"/>
      <c r="I49" s="30"/>
    </row>
    <row r="50" spans="1:10" ht="16" x14ac:dyDescent="0.45">
      <c r="A50" s="11"/>
      <c r="B50" s="11"/>
      <c r="C50" s="11"/>
      <c r="D50" s="11"/>
      <c r="E50" s="30"/>
      <c r="F50" s="30"/>
      <c r="G50" s="30"/>
      <c r="H50" s="30"/>
      <c r="I50" s="30"/>
    </row>
    <row r="51" spans="1:10" ht="16" x14ac:dyDescent="0.45">
      <c r="A51" s="11"/>
      <c r="B51" s="11"/>
      <c r="C51" s="11"/>
      <c r="D51" s="11"/>
      <c r="E51" s="30"/>
      <c r="F51" s="30"/>
      <c r="G51" s="30"/>
      <c r="H51" s="30"/>
      <c r="I51" s="30"/>
    </row>
    <row r="52" spans="1:10" ht="16" x14ac:dyDescent="0.45">
      <c r="A52" s="11"/>
      <c r="B52" s="11"/>
      <c r="C52" s="11"/>
      <c r="D52" s="11"/>
      <c r="E52" s="30"/>
      <c r="F52" s="30"/>
      <c r="G52" s="30"/>
      <c r="H52" s="30"/>
      <c r="I52" s="30"/>
    </row>
    <row r="53" spans="1:10" ht="16" x14ac:dyDescent="0.45">
      <c r="A53" s="11"/>
      <c r="B53" s="11"/>
      <c r="C53" s="11"/>
      <c r="D53" s="11"/>
      <c r="E53" s="30"/>
      <c r="F53" s="30"/>
      <c r="G53" s="30"/>
      <c r="H53" s="30"/>
      <c r="I53" s="30"/>
    </row>
    <row r="54" spans="1:10" ht="16" x14ac:dyDescent="0.45">
      <c r="A54" s="11"/>
      <c r="B54" s="11"/>
      <c r="C54" s="11"/>
      <c r="D54" s="11"/>
      <c r="E54" s="30"/>
      <c r="F54" s="30"/>
      <c r="G54" s="30"/>
      <c r="H54" s="30"/>
      <c r="I54" s="30"/>
    </row>
    <row r="55" spans="1:10" ht="16" x14ac:dyDescent="0.45">
      <c r="A55" s="11"/>
      <c r="B55" s="11"/>
      <c r="C55" s="11"/>
      <c r="D55" s="11"/>
      <c r="E55" s="30"/>
      <c r="F55" s="30"/>
      <c r="G55" s="30"/>
      <c r="H55" s="30"/>
      <c r="I55" s="30"/>
    </row>
    <row r="56" spans="1:10" ht="16" x14ac:dyDescent="0.45">
      <c r="A56" s="11"/>
      <c r="B56" s="11"/>
      <c r="C56" s="11"/>
      <c r="D56" s="11"/>
      <c r="E56" s="30"/>
      <c r="F56" s="30"/>
      <c r="G56" s="30"/>
      <c r="H56" s="30"/>
      <c r="I56" s="30"/>
    </row>
    <row r="57" spans="1:10" ht="16" x14ac:dyDescent="0.45">
      <c r="A57" s="11"/>
      <c r="B57" s="11"/>
      <c r="C57" s="11"/>
      <c r="D57" s="11"/>
      <c r="E57" s="30"/>
      <c r="F57" s="30"/>
      <c r="G57" s="30"/>
      <c r="H57" s="30"/>
      <c r="I57" s="30"/>
      <c r="J57" s="30"/>
    </row>
    <row r="58" spans="1:10" ht="16" x14ac:dyDescent="0.45">
      <c r="A58" s="11"/>
      <c r="B58" s="11"/>
      <c r="C58" s="11"/>
      <c r="D58" s="11"/>
      <c r="E58" s="30"/>
      <c r="F58" s="30"/>
      <c r="G58" s="30"/>
      <c r="H58" s="30"/>
      <c r="I58" s="30"/>
      <c r="J58" s="30"/>
    </row>
    <row r="59" spans="1:10" ht="16" x14ac:dyDescent="0.45">
      <c r="A59" s="11"/>
      <c r="B59" s="11"/>
      <c r="C59" s="11"/>
      <c r="D59" s="11"/>
      <c r="E59" s="30"/>
      <c r="F59" s="30"/>
      <c r="G59" s="30"/>
      <c r="H59" s="30"/>
      <c r="I59" s="30"/>
      <c r="J59" s="30"/>
    </row>
    <row r="60" spans="1:10" ht="16" x14ac:dyDescent="0.45">
      <c r="A60" s="11"/>
      <c r="B60" s="11"/>
      <c r="C60" s="11"/>
      <c r="D60" s="11"/>
      <c r="E60" s="30"/>
      <c r="F60" s="30"/>
      <c r="G60" s="30"/>
      <c r="H60" s="30"/>
      <c r="I60" s="30"/>
    </row>
    <row r="61" spans="1:10" ht="16" x14ac:dyDescent="0.45">
      <c r="A61" s="11"/>
      <c r="B61" s="11"/>
      <c r="C61" s="11"/>
      <c r="D61" s="11"/>
      <c r="E61" s="30"/>
      <c r="F61" s="30"/>
      <c r="G61" s="30"/>
      <c r="H61" s="30"/>
      <c r="I61" s="30"/>
    </row>
    <row r="62" spans="1:10" ht="16" x14ac:dyDescent="0.45">
      <c r="A62" s="11"/>
      <c r="B62" s="11"/>
      <c r="C62" s="11"/>
      <c r="D62" s="11"/>
      <c r="E62" s="30"/>
      <c r="F62" s="30"/>
      <c r="G62" s="30"/>
      <c r="H62" s="30"/>
      <c r="I62" s="30"/>
    </row>
    <row r="63" spans="1:10" ht="16" x14ac:dyDescent="0.45">
      <c r="A63" s="11"/>
      <c r="B63" s="11"/>
      <c r="C63" s="11"/>
      <c r="D63" s="11"/>
      <c r="E63" s="30"/>
      <c r="F63" s="30"/>
      <c r="G63" s="30"/>
      <c r="H63" s="30"/>
      <c r="I63" s="30"/>
    </row>
    <row r="64" spans="1:10" ht="16" x14ac:dyDescent="0.45">
      <c r="A64" s="11"/>
      <c r="B64" s="11"/>
      <c r="C64" s="11"/>
      <c r="D64" s="11"/>
      <c r="E64" s="30"/>
      <c r="F64" s="30"/>
      <c r="G64" s="30"/>
      <c r="H64" s="30"/>
      <c r="I64" s="30"/>
    </row>
    <row r="65" spans="1:9" ht="16" x14ac:dyDescent="0.45">
      <c r="A65" s="11"/>
      <c r="B65" s="11"/>
      <c r="C65" s="11"/>
      <c r="D65" s="11"/>
      <c r="E65" s="30"/>
      <c r="F65" s="30"/>
      <c r="G65" s="30"/>
      <c r="H65" s="30"/>
      <c r="I65" s="30"/>
    </row>
    <row r="66" spans="1:9" ht="16" x14ac:dyDescent="0.45">
      <c r="A66" s="11"/>
      <c r="B66" s="11"/>
      <c r="C66" s="11"/>
      <c r="D66" s="11"/>
      <c r="E66" s="30"/>
      <c r="F66" s="30"/>
      <c r="G66" s="30"/>
      <c r="H66" s="30"/>
      <c r="I66" s="30"/>
    </row>
    <row r="67" spans="1:9" ht="16" x14ac:dyDescent="0.45">
      <c r="A67" s="11"/>
      <c r="B67" s="11"/>
      <c r="C67" s="11"/>
      <c r="D67" s="11"/>
      <c r="E67" s="30"/>
      <c r="F67" s="30"/>
      <c r="G67" s="30"/>
      <c r="H67" s="30"/>
      <c r="I67" s="30"/>
    </row>
    <row r="68" spans="1:9" ht="16" x14ac:dyDescent="0.45">
      <c r="A68" s="11"/>
      <c r="B68" s="11"/>
      <c r="C68" s="11"/>
      <c r="D68" s="11"/>
      <c r="E68" s="30"/>
      <c r="F68" s="30"/>
      <c r="G68" s="30"/>
      <c r="H68" s="30"/>
      <c r="I68" s="30"/>
    </row>
    <row r="69" spans="1:9" ht="16" x14ac:dyDescent="0.45">
      <c r="A69" s="11"/>
      <c r="B69" s="11"/>
      <c r="C69" s="11"/>
      <c r="D69" s="11"/>
      <c r="E69" s="30"/>
      <c r="F69" s="30"/>
      <c r="G69" s="30"/>
      <c r="H69" s="30"/>
      <c r="I69" s="30"/>
    </row>
    <row r="70" spans="1:9" ht="16" x14ac:dyDescent="0.45">
      <c r="A70" s="11"/>
      <c r="B70" s="11"/>
      <c r="C70" s="11"/>
      <c r="D70" s="11"/>
      <c r="E70" s="30"/>
      <c r="F70" s="30"/>
      <c r="G70" s="30"/>
      <c r="H70" s="30"/>
      <c r="I70" s="30"/>
    </row>
    <row r="71" spans="1:9" ht="16" x14ac:dyDescent="0.45">
      <c r="A71" s="11"/>
      <c r="B71" s="11"/>
      <c r="C71" s="11"/>
      <c r="D71" s="11"/>
      <c r="E71" s="30"/>
      <c r="F71" s="30"/>
      <c r="G71" s="30"/>
      <c r="H71" s="30"/>
      <c r="I71" s="30"/>
    </row>
    <row r="72" spans="1:9" ht="16" x14ac:dyDescent="0.45">
      <c r="A72" s="11"/>
      <c r="B72" s="11"/>
      <c r="C72" s="11"/>
      <c r="D72" s="11"/>
      <c r="E72" s="30"/>
      <c r="F72" s="30"/>
      <c r="G72" s="30"/>
      <c r="H72" s="30"/>
      <c r="I72" s="30"/>
    </row>
    <row r="73" spans="1:9" ht="16" x14ac:dyDescent="0.45">
      <c r="A73" s="11"/>
      <c r="B73" s="11"/>
      <c r="C73" s="11"/>
      <c r="D73" s="11"/>
      <c r="E73" s="30"/>
      <c r="F73" s="30"/>
      <c r="G73" s="30"/>
      <c r="H73" s="30"/>
      <c r="I73" s="30"/>
    </row>
    <row r="74" spans="1:9" ht="16" x14ac:dyDescent="0.45">
      <c r="A74" s="11"/>
      <c r="B74" s="11"/>
      <c r="C74" s="11"/>
      <c r="D74" s="11"/>
      <c r="E74" s="30"/>
      <c r="F74" s="30"/>
      <c r="G74" s="30"/>
      <c r="H74" s="30"/>
      <c r="I74" s="30"/>
    </row>
    <row r="75" spans="1:9" ht="16" x14ac:dyDescent="0.45">
      <c r="A75" s="11"/>
      <c r="B75" s="11"/>
      <c r="C75" s="11"/>
      <c r="D75" s="11"/>
      <c r="E75" s="30"/>
      <c r="F75" s="30"/>
      <c r="G75" s="30"/>
      <c r="H75" s="30"/>
      <c r="I75" s="30"/>
    </row>
    <row r="76" spans="1:9" ht="16" x14ac:dyDescent="0.45">
      <c r="A76" s="11"/>
      <c r="B76" s="11"/>
      <c r="C76" s="11"/>
      <c r="D76" s="11"/>
      <c r="E76" s="30"/>
      <c r="F76" s="30"/>
      <c r="G76" s="30"/>
      <c r="H76" s="30"/>
      <c r="I76" s="30"/>
    </row>
    <row r="77" spans="1:9" ht="16" x14ac:dyDescent="0.45">
      <c r="A77" s="11"/>
      <c r="B77" s="11"/>
      <c r="C77" s="11"/>
      <c r="D77" s="11"/>
      <c r="E77" s="30"/>
      <c r="F77" s="30"/>
      <c r="G77" s="30"/>
      <c r="H77" s="30"/>
      <c r="I77" s="30"/>
    </row>
    <row r="78" spans="1:9" ht="16" x14ac:dyDescent="0.45">
      <c r="A78" s="11"/>
      <c r="B78" s="11"/>
      <c r="C78" s="11"/>
      <c r="D78" s="11"/>
      <c r="E78" s="30"/>
      <c r="F78" s="30"/>
      <c r="G78" s="30"/>
      <c r="H78" s="30"/>
      <c r="I78" s="30"/>
    </row>
    <row r="79" spans="1:9" ht="16" x14ac:dyDescent="0.45">
      <c r="A79" s="11"/>
      <c r="B79" s="11"/>
      <c r="C79" s="11"/>
      <c r="D79" s="11"/>
      <c r="E79" s="30"/>
      <c r="F79" s="30"/>
      <c r="G79" s="30"/>
      <c r="H79" s="30"/>
      <c r="I79" s="30"/>
    </row>
    <row r="80" spans="1:9" ht="16" x14ac:dyDescent="0.45">
      <c r="A80" s="11"/>
      <c r="B80" s="11"/>
      <c r="C80" s="11"/>
      <c r="D80" s="11"/>
      <c r="E80" s="30"/>
      <c r="F80" s="30"/>
      <c r="G80" s="30"/>
      <c r="H80" s="30"/>
      <c r="I80" s="30"/>
    </row>
    <row r="81" spans="1:9" ht="16" x14ac:dyDescent="0.45">
      <c r="A81" s="11"/>
      <c r="B81" s="11"/>
      <c r="C81" s="11"/>
      <c r="D81" s="11"/>
      <c r="E81" s="30"/>
      <c r="F81" s="30"/>
      <c r="G81" s="30"/>
      <c r="H81" s="30"/>
      <c r="I81" s="30"/>
    </row>
    <row r="82" spans="1:9" ht="16" x14ac:dyDescent="0.45">
      <c r="A82" s="11"/>
      <c r="B82" s="11"/>
      <c r="C82" s="11"/>
      <c r="D82" s="11"/>
      <c r="E82" s="30"/>
      <c r="F82" s="30"/>
      <c r="G82" s="30"/>
      <c r="H82" s="30"/>
      <c r="I82" s="30"/>
    </row>
    <row r="83" spans="1:9" ht="16" x14ac:dyDescent="0.45">
      <c r="A83" s="11"/>
      <c r="B83" s="11"/>
      <c r="C83" s="11"/>
      <c r="D83" s="11"/>
      <c r="E83" s="30"/>
      <c r="F83" s="30"/>
      <c r="G83" s="30"/>
      <c r="H83" s="30"/>
      <c r="I83" s="30"/>
    </row>
    <row r="84" spans="1:9" ht="16" x14ac:dyDescent="0.45">
      <c r="A84" s="11"/>
      <c r="B84" s="11"/>
      <c r="C84" s="11"/>
      <c r="D84" s="11"/>
      <c r="E84" s="30"/>
      <c r="F84" s="30"/>
      <c r="G84" s="30"/>
      <c r="H84" s="30"/>
      <c r="I84" s="30"/>
    </row>
    <row r="85" spans="1:9" ht="16" x14ac:dyDescent="0.45">
      <c r="A85" s="11"/>
      <c r="B85" s="11"/>
      <c r="C85" s="11"/>
      <c r="D85" s="11"/>
      <c r="E85" s="30"/>
      <c r="F85" s="30"/>
      <c r="G85" s="30"/>
      <c r="H85" s="30"/>
      <c r="I85" s="30"/>
    </row>
    <row r="86" spans="1:9" ht="16" x14ac:dyDescent="0.45">
      <c r="A86" s="11"/>
      <c r="B86" s="11"/>
      <c r="C86" s="11"/>
      <c r="D86" s="11"/>
      <c r="E86" s="30"/>
      <c r="F86" s="30"/>
      <c r="G86" s="30"/>
      <c r="H86" s="30"/>
      <c r="I86" s="30"/>
    </row>
    <row r="87" spans="1:9" ht="16" x14ac:dyDescent="0.45">
      <c r="A87" s="11"/>
      <c r="B87" s="11"/>
      <c r="C87" s="11"/>
      <c r="D87" s="11"/>
      <c r="E87" s="30"/>
      <c r="F87" s="30"/>
      <c r="G87" s="30"/>
      <c r="H87" s="30"/>
      <c r="I87" s="30"/>
    </row>
    <row r="88" spans="1:9" ht="16" x14ac:dyDescent="0.45">
      <c r="A88" s="11"/>
      <c r="B88" s="11"/>
      <c r="C88" s="11"/>
      <c r="D88" s="11"/>
      <c r="E88" s="30"/>
      <c r="F88" s="30"/>
      <c r="G88" s="30"/>
      <c r="H88" s="30"/>
      <c r="I88" s="30"/>
    </row>
    <row r="89" spans="1:9" ht="16" x14ac:dyDescent="0.45">
      <c r="A89" s="11"/>
      <c r="B89" s="11"/>
      <c r="C89" s="11"/>
      <c r="D89" s="11"/>
      <c r="E89" s="30"/>
      <c r="F89" s="30"/>
      <c r="G89" s="30"/>
      <c r="H89" s="30"/>
      <c r="I89" s="30"/>
    </row>
    <row r="90" spans="1:9" ht="16" x14ac:dyDescent="0.45">
      <c r="A90" s="11"/>
      <c r="B90" s="11"/>
      <c r="C90" s="11"/>
      <c r="D90" s="11"/>
      <c r="E90" s="30"/>
      <c r="F90" s="30"/>
      <c r="G90" s="30"/>
      <c r="H90" s="30"/>
      <c r="I90" s="30"/>
    </row>
    <row r="91" spans="1:9" ht="16" x14ac:dyDescent="0.45">
      <c r="A91" s="11"/>
      <c r="B91" s="11"/>
      <c r="C91" s="11"/>
      <c r="D91" s="11"/>
      <c r="E91" s="30"/>
      <c r="F91" s="30"/>
      <c r="G91" s="30"/>
      <c r="H91" s="30"/>
      <c r="I91" s="30"/>
    </row>
    <row r="92" spans="1:9" ht="16" x14ac:dyDescent="0.45">
      <c r="A92" s="11"/>
      <c r="B92" s="11"/>
      <c r="C92" s="11"/>
      <c r="D92" s="11"/>
      <c r="E92" s="30"/>
      <c r="F92" s="30"/>
      <c r="G92" s="30"/>
      <c r="H92" s="30"/>
      <c r="I92" s="30"/>
    </row>
    <row r="93" spans="1:9" ht="16" x14ac:dyDescent="0.45">
      <c r="A93" s="11"/>
      <c r="B93" s="11"/>
      <c r="C93" s="11"/>
      <c r="D93" s="11"/>
      <c r="E93" s="30"/>
      <c r="F93" s="30"/>
      <c r="G93" s="30"/>
      <c r="H93" s="30"/>
      <c r="I93" s="30"/>
    </row>
    <row r="94" spans="1:9" ht="16" x14ac:dyDescent="0.45">
      <c r="A94" s="11"/>
      <c r="B94" s="11"/>
      <c r="C94" s="11"/>
      <c r="D94" s="11"/>
      <c r="E94" s="30"/>
      <c r="F94" s="30"/>
      <c r="G94" s="30"/>
      <c r="H94" s="30"/>
      <c r="I94" s="30"/>
    </row>
    <row r="95" spans="1:9" ht="16" x14ac:dyDescent="0.45">
      <c r="A95" s="11"/>
      <c r="B95" s="11"/>
      <c r="C95" s="11"/>
      <c r="D95" s="11"/>
      <c r="E95" s="30"/>
      <c r="F95" s="30"/>
      <c r="G95" s="30"/>
      <c r="H95" s="30"/>
      <c r="I95" s="30"/>
    </row>
    <row r="96" spans="1:9" ht="16" x14ac:dyDescent="0.45">
      <c r="A96" s="11"/>
      <c r="B96" s="11"/>
      <c r="C96" s="11"/>
      <c r="D96" s="11"/>
      <c r="E96" s="30"/>
      <c r="F96" s="30"/>
      <c r="G96" s="30"/>
      <c r="H96" s="30"/>
      <c r="I96" s="30"/>
    </row>
    <row r="97" spans="1:9" ht="16" x14ac:dyDescent="0.45">
      <c r="A97" s="11"/>
      <c r="B97" s="11"/>
      <c r="C97" s="11"/>
      <c r="D97" s="11"/>
      <c r="E97" s="30"/>
      <c r="F97" s="30"/>
      <c r="G97" s="30"/>
      <c r="H97" s="30"/>
      <c r="I97" s="30"/>
    </row>
    <row r="98" spans="1:9" ht="16" x14ac:dyDescent="0.45">
      <c r="A98" s="11"/>
      <c r="B98" s="11"/>
      <c r="C98" s="11"/>
      <c r="D98" s="11"/>
      <c r="E98" s="30"/>
      <c r="F98" s="30"/>
      <c r="G98" s="30"/>
      <c r="H98" s="30"/>
      <c r="I98" s="30"/>
    </row>
    <row r="99" spans="1:9" ht="16" x14ac:dyDescent="0.45">
      <c r="A99" s="11"/>
      <c r="B99" s="11"/>
      <c r="C99" s="11"/>
      <c r="D99" s="11"/>
      <c r="E99" s="30"/>
      <c r="F99" s="30"/>
      <c r="G99" s="30"/>
      <c r="H99" s="30"/>
      <c r="I99" s="30"/>
    </row>
    <row r="100" spans="1:9" ht="16" x14ac:dyDescent="0.45">
      <c r="A100" s="11"/>
      <c r="B100" s="11"/>
      <c r="C100" s="11"/>
      <c r="D100" s="11"/>
      <c r="E100" s="30"/>
      <c r="F100" s="30"/>
      <c r="G100" s="30"/>
      <c r="H100" s="30"/>
      <c r="I100" s="30"/>
    </row>
    <row r="101" spans="1:9" ht="16" x14ac:dyDescent="0.45">
      <c r="A101" s="11"/>
      <c r="B101" s="11"/>
      <c r="C101" s="11"/>
      <c r="D101" s="11"/>
      <c r="E101" s="30"/>
      <c r="F101" s="30"/>
      <c r="G101" s="30"/>
      <c r="H101" s="30"/>
      <c r="I101" s="30"/>
    </row>
    <row r="102" spans="1:9" ht="16" x14ac:dyDescent="0.45">
      <c r="A102" s="11"/>
      <c r="B102" s="11"/>
      <c r="C102" s="11"/>
      <c r="D102" s="11"/>
      <c r="E102" s="30"/>
      <c r="F102" s="30"/>
      <c r="G102" s="30"/>
      <c r="H102" s="30"/>
      <c r="I102" s="30"/>
    </row>
    <row r="103" spans="1:9" ht="16" x14ac:dyDescent="0.45">
      <c r="A103" s="11"/>
      <c r="B103" s="11"/>
      <c r="C103" s="11"/>
      <c r="D103" s="11"/>
      <c r="E103" s="30"/>
      <c r="F103" s="30"/>
      <c r="G103" s="30"/>
      <c r="H103" s="30"/>
      <c r="I103" s="30"/>
    </row>
    <row r="104" spans="1:9" ht="16" x14ac:dyDescent="0.45">
      <c r="A104" s="11"/>
      <c r="B104" s="11"/>
      <c r="C104" s="11"/>
      <c r="D104" s="11"/>
      <c r="E104" s="30"/>
      <c r="F104" s="30"/>
      <c r="G104" s="30"/>
      <c r="H104" s="30"/>
      <c r="I104" s="30"/>
    </row>
    <row r="105" spans="1:9" ht="16" x14ac:dyDescent="0.45">
      <c r="A105" s="11"/>
      <c r="B105" s="11"/>
      <c r="C105" s="11"/>
      <c r="D105" s="11"/>
      <c r="E105" s="30"/>
      <c r="F105" s="30"/>
      <c r="G105" s="30"/>
      <c r="H105" s="30"/>
      <c r="I105" s="30"/>
    </row>
    <row r="106" spans="1:9" ht="16" x14ac:dyDescent="0.45">
      <c r="A106" s="11"/>
      <c r="B106" s="11"/>
      <c r="C106" s="11"/>
      <c r="D106" s="11"/>
      <c r="E106" s="30"/>
      <c r="F106" s="30"/>
      <c r="G106" s="30"/>
      <c r="H106" s="30"/>
      <c r="I106" s="30"/>
    </row>
    <row r="107" spans="1:9" ht="16" x14ac:dyDescent="0.45">
      <c r="A107" s="11"/>
      <c r="B107" s="11"/>
      <c r="C107" s="11"/>
      <c r="D107" s="11"/>
      <c r="E107" s="30"/>
      <c r="F107" s="30"/>
      <c r="G107" s="30"/>
      <c r="H107" s="30"/>
      <c r="I107" s="30"/>
    </row>
    <row r="108" spans="1:9" ht="16" x14ac:dyDescent="0.45">
      <c r="A108" s="11"/>
      <c r="B108" s="11"/>
      <c r="C108" s="11"/>
      <c r="D108" s="11"/>
      <c r="E108" s="30"/>
      <c r="F108" s="30"/>
      <c r="G108" s="30"/>
      <c r="H108" s="30"/>
      <c r="I108" s="30"/>
    </row>
    <row r="109" spans="1:9" ht="16" x14ac:dyDescent="0.45">
      <c r="A109" s="11"/>
      <c r="B109" s="11"/>
      <c r="C109" s="11"/>
      <c r="D109" s="11"/>
      <c r="E109" s="30"/>
      <c r="F109" s="30"/>
      <c r="G109" s="30"/>
      <c r="H109" s="30"/>
      <c r="I109" s="30"/>
    </row>
    <row r="110" spans="1:9" ht="16" x14ac:dyDescent="0.45">
      <c r="A110" s="11"/>
      <c r="B110" s="11"/>
      <c r="C110" s="11"/>
      <c r="D110" s="11"/>
      <c r="E110" s="30"/>
      <c r="F110" s="30"/>
      <c r="G110" s="30"/>
      <c r="H110" s="30"/>
      <c r="I110" s="30"/>
    </row>
    <row r="111" spans="1:9" ht="16" x14ac:dyDescent="0.45">
      <c r="A111" s="11"/>
      <c r="B111" s="11"/>
      <c r="C111" s="11"/>
      <c r="D111" s="11"/>
      <c r="E111" s="30"/>
      <c r="F111" s="30"/>
      <c r="G111" s="30"/>
      <c r="H111" s="30"/>
      <c r="I111" s="30"/>
    </row>
    <row r="112" spans="1:9" ht="16" x14ac:dyDescent="0.45">
      <c r="A112" s="11"/>
      <c r="B112" s="11"/>
      <c r="C112" s="11"/>
      <c r="D112" s="11"/>
      <c r="E112" s="30"/>
      <c r="F112" s="30"/>
      <c r="G112" s="30"/>
      <c r="H112" s="30"/>
      <c r="I112" s="30"/>
    </row>
    <row r="113" spans="1:9" ht="16" x14ac:dyDescent="0.45">
      <c r="A113" s="11"/>
      <c r="B113" s="11"/>
      <c r="C113" s="11"/>
      <c r="D113" s="11"/>
      <c r="E113" s="30"/>
      <c r="F113" s="30"/>
      <c r="G113" s="30"/>
      <c r="H113" s="30"/>
      <c r="I113" s="30"/>
    </row>
    <row r="114" spans="1:9" ht="16" x14ac:dyDescent="0.45">
      <c r="A114" s="11"/>
      <c r="B114" s="11"/>
      <c r="C114" s="11"/>
      <c r="D114" s="11"/>
      <c r="E114" s="30"/>
      <c r="F114" s="30"/>
      <c r="G114" s="30"/>
      <c r="H114" s="30"/>
      <c r="I114" s="30"/>
    </row>
    <row r="115" spans="1:9" ht="16" x14ac:dyDescent="0.45">
      <c r="A115" s="11"/>
      <c r="B115" s="11"/>
      <c r="C115" s="11"/>
      <c r="D115" s="11"/>
      <c r="E115" s="30"/>
      <c r="F115" s="30"/>
      <c r="G115" s="30"/>
      <c r="H115" s="30"/>
      <c r="I115" s="30"/>
    </row>
    <row r="116" spans="1:9" ht="16" x14ac:dyDescent="0.45">
      <c r="A116" s="11"/>
      <c r="B116" s="11"/>
      <c r="C116" s="11"/>
      <c r="D116" s="11"/>
      <c r="E116" s="30"/>
      <c r="F116" s="30"/>
      <c r="G116" s="30"/>
      <c r="H116" s="30"/>
      <c r="I116" s="30"/>
    </row>
    <row r="117" spans="1:9" ht="16" x14ac:dyDescent="0.45">
      <c r="A117" s="11"/>
      <c r="B117" s="11"/>
      <c r="C117" s="11"/>
      <c r="D117" s="11"/>
      <c r="E117" s="30"/>
      <c r="F117" s="30"/>
      <c r="G117" s="30"/>
      <c r="H117" s="30"/>
      <c r="I117" s="30"/>
    </row>
    <row r="118" spans="1:9" ht="16" x14ac:dyDescent="0.45">
      <c r="A118" s="11"/>
      <c r="B118" s="11"/>
      <c r="C118" s="11"/>
      <c r="D118" s="11"/>
      <c r="E118" s="30"/>
      <c r="F118" s="30"/>
      <c r="G118" s="30"/>
      <c r="H118" s="30"/>
      <c r="I118" s="30"/>
    </row>
    <row r="119" spans="1:9" ht="16" x14ac:dyDescent="0.45">
      <c r="A119" s="11"/>
      <c r="B119" s="11"/>
      <c r="C119" s="11"/>
      <c r="D119" s="11"/>
      <c r="E119" s="30"/>
      <c r="F119" s="30"/>
      <c r="G119" s="30"/>
      <c r="H119" s="30"/>
      <c r="I119" s="30"/>
    </row>
    <row r="120" spans="1:9" ht="16" x14ac:dyDescent="0.45">
      <c r="A120" s="11"/>
      <c r="B120" s="11"/>
      <c r="C120" s="11"/>
      <c r="D120" s="11"/>
      <c r="E120" s="30"/>
      <c r="F120" s="30"/>
      <c r="G120" s="30"/>
      <c r="H120" s="30"/>
      <c r="I120" s="30"/>
    </row>
    <row r="121" spans="1:9" ht="16" x14ac:dyDescent="0.45">
      <c r="A121" s="11"/>
      <c r="B121" s="11"/>
      <c r="C121" s="11"/>
      <c r="D121" s="11"/>
      <c r="E121" s="30"/>
      <c r="F121" s="30"/>
      <c r="G121" s="30"/>
      <c r="H121" s="30"/>
      <c r="I121" s="30"/>
    </row>
    <row r="122" spans="1:9" ht="16" x14ac:dyDescent="0.45">
      <c r="A122" s="11"/>
      <c r="B122" s="11"/>
      <c r="C122" s="11"/>
      <c r="D122" s="11"/>
      <c r="E122" s="30"/>
      <c r="F122" s="30"/>
      <c r="G122" s="30"/>
      <c r="H122" s="30"/>
      <c r="I122" s="30"/>
    </row>
    <row r="123" spans="1:9" ht="16" x14ac:dyDescent="0.45">
      <c r="A123" s="11"/>
      <c r="B123" s="11"/>
      <c r="C123" s="11"/>
      <c r="D123" s="11"/>
      <c r="E123" s="30"/>
      <c r="F123" s="30"/>
      <c r="G123" s="30"/>
      <c r="H123" s="30"/>
      <c r="I123" s="30"/>
    </row>
    <row r="124" spans="1:9" ht="16" x14ac:dyDescent="0.45">
      <c r="A124" s="11"/>
      <c r="B124" s="11"/>
      <c r="C124" s="11"/>
      <c r="D124" s="11"/>
      <c r="E124" s="30"/>
      <c r="F124" s="30"/>
      <c r="G124" s="30"/>
      <c r="H124" s="30"/>
      <c r="I124" s="30"/>
    </row>
    <row r="125" spans="1:9" ht="16" x14ac:dyDescent="0.45">
      <c r="A125" s="11"/>
      <c r="B125" s="11"/>
      <c r="C125" s="11"/>
      <c r="D125" s="11"/>
      <c r="E125" s="30"/>
      <c r="F125" s="30"/>
      <c r="G125" s="30"/>
      <c r="H125" s="30"/>
      <c r="I125" s="30"/>
    </row>
    <row r="126" spans="1:9" ht="16" x14ac:dyDescent="0.45">
      <c r="A126" s="11"/>
      <c r="B126" s="11"/>
      <c r="C126" s="11"/>
      <c r="D126" s="11"/>
      <c r="E126" s="30"/>
      <c r="F126" s="30"/>
      <c r="G126" s="30"/>
      <c r="H126" s="30"/>
      <c r="I126" s="30"/>
    </row>
    <row r="127" spans="1:9" ht="16" x14ac:dyDescent="0.45">
      <c r="A127" s="11"/>
      <c r="B127" s="11"/>
      <c r="C127" s="11"/>
      <c r="D127" s="11"/>
      <c r="E127" s="30"/>
      <c r="F127" s="30"/>
      <c r="G127" s="30"/>
      <c r="H127" s="30"/>
      <c r="I127" s="30"/>
    </row>
    <row r="128" spans="1:9" ht="16" x14ac:dyDescent="0.45">
      <c r="A128" s="11"/>
      <c r="B128" s="11"/>
      <c r="C128" s="11"/>
      <c r="D128" s="11"/>
      <c r="E128" s="30"/>
      <c r="F128" s="30"/>
      <c r="G128" s="30"/>
      <c r="H128" s="30"/>
      <c r="I128" s="30"/>
    </row>
    <row r="129" spans="1:9" ht="16" x14ac:dyDescent="0.45">
      <c r="A129" s="11"/>
      <c r="B129" s="11"/>
      <c r="C129" s="11"/>
      <c r="D129" s="11"/>
      <c r="E129" s="30"/>
      <c r="F129" s="30"/>
      <c r="G129" s="30"/>
      <c r="H129" s="30"/>
      <c r="I129" s="30"/>
    </row>
    <row r="130" spans="1:9" ht="16" x14ac:dyDescent="0.45">
      <c r="A130" s="11"/>
      <c r="B130" s="11"/>
      <c r="C130" s="11"/>
      <c r="D130" s="11"/>
      <c r="E130" s="30"/>
      <c r="F130" s="30"/>
      <c r="G130" s="30"/>
      <c r="H130" s="30"/>
      <c r="I130" s="30"/>
    </row>
    <row r="131" spans="1:9" ht="16" x14ac:dyDescent="0.45">
      <c r="A131" s="11"/>
      <c r="B131" s="11"/>
      <c r="C131" s="11"/>
      <c r="D131" s="11"/>
      <c r="E131" s="30"/>
      <c r="F131" s="30"/>
      <c r="G131" s="30"/>
      <c r="H131" s="30"/>
      <c r="I131" s="30"/>
    </row>
    <row r="132" spans="1:9" ht="16" x14ac:dyDescent="0.45">
      <c r="A132" s="11"/>
      <c r="B132" s="11"/>
      <c r="C132" s="11"/>
      <c r="D132" s="11"/>
      <c r="E132" s="30"/>
      <c r="F132" s="30"/>
      <c r="G132" s="30"/>
      <c r="H132" s="30"/>
      <c r="I132" s="30"/>
    </row>
    <row r="133" spans="1:9" ht="16" x14ac:dyDescent="0.45">
      <c r="A133" s="11"/>
      <c r="B133" s="11"/>
      <c r="C133" s="11"/>
      <c r="D133" s="11"/>
      <c r="E133" s="30"/>
      <c r="F133" s="30"/>
      <c r="G133" s="30"/>
      <c r="H133" s="30"/>
      <c r="I133" s="30"/>
    </row>
    <row r="134" spans="1:9" ht="16" x14ac:dyDescent="0.45">
      <c r="A134" s="11"/>
      <c r="B134" s="11"/>
      <c r="C134" s="11"/>
      <c r="D134" s="11"/>
      <c r="E134" s="30"/>
      <c r="F134" s="30"/>
      <c r="G134" s="30"/>
      <c r="H134" s="30"/>
      <c r="I134" s="30"/>
    </row>
    <row r="135" spans="1:9" ht="16" x14ac:dyDescent="0.45">
      <c r="A135" s="11"/>
      <c r="B135" s="11"/>
      <c r="C135" s="11"/>
      <c r="D135" s="11"/>
      <c r="E135" s="30"/>
      <c r="F135" s="30"/>
      <c r="G135" s="30"/>
      <c r="H135" s="30"/>
      <c r="I135" s="30"/>
    </row>
    <row r="136" spans="1:9" ht="16" x14ac:dyDescent="0.45">
      <c r="A136" s="11"/>
      <c r="B136" s="11"/>
      <c r="C136" s="11"/>
      <c r="D136" s="11"/>
      <c r="E136" s="30"/>
      <c r="F136" s="30"/>
      <c r="G136" s="30"/>
      <c r="H136" s="30"/>
      <c r="I136" s="30"/>
    </row>
    <row r="137" spans="1:9" ht="16" x14ac:dyDescent="0.45">
      <c r="A137" s="11"/>
      <c r="B137" s="11"/>
      <c r="C137" s="11"/>
      <c r="D137" s="11"/>
      <c r="E137" s="30"/>
      <c r="F137" s="30"/>
      <c r="G137" s="30"/>
      <c r="H137" s="30"/>
      <c r="I137" s="30"/>
    </row>
    <row r="138" spans="1:9" ht="16" x14ac:dyDescent="0.45">
      <c r="A138" s="11"/>
      <c r="B138" s="11"/>
      <c r="C138" s="11"/>
      <c r="D138" s="11"/>
      <c r="E138" s="30"/>
      <c r="F138" s="30"/>
      <c r="G138" s="30"/>
      <c r="H138" s="30"/>
      <c r="I138" s="30"/>
    </row>
    <row r="139" spans="1:9" ht="16" x14ac:dyDescent="0.45">
      <c r="A139" s="11"/>
      <c r="B139" s="11"/>
      <c r="C139" s="11"/>
      <c r="D139" s="11"/>
      <c r="E139" s="30"/>
      <c r="F139" s="30"/>
      <c r="G139" s="30"/>
      <c r="H139" s="30"/>
      <c r="I139" s="30"/>
    </row>
    <row r="140" spans="1:9" ht="16" x14ac:dyDescent="0.45">
      <c r="A140" s="11"/>
      <c r="B140" s="11"/>
      <c r="C140" s="11"/>
      <c r="D140" s="11"/>
      <c r="E140" s="30"/>
      <c r="F140" s="30"/>
      <c r="G140" s="30"/>
      <c r="H140" s="30"/>
      <c r="I140" s="30"/>
    </row>
    <row r="141" spans="1:9" ht="16" x14ac:dyDescent="0.45">
      <c r="A141" s="11"/>
      <c r="B141" s="11"/>
      <c r="C141" s="11"/>
      <c r="D141" s="11"/>
      <c r="E141" s="30"/>
      <c r="F141" s="30"/>
      <c r="G141" s="30"/>
      <c r="H141" s="30"/>
      <c r="I141" s="30"/>
    </row>
    <row r="142" spans="1:9" ht="16" x14ac:dyDescent="0.45">
      <c r="A142" s="11"/>
      <c r="B142" s="11"/>
      <c r="C142" s="11"/>
      <c r="D142" s="11"/>
      <c r="E142" s="30"/>
      <c r="F142" s="30"/>
      <c r="G142" s="30"/>
      <c r="H142" s="30"/>
      <c r="I142" s="30"/>
    </row>
    <row r="143" spans="1:9" ht="16" x14ac:dyDescent="0.45">
      <c r="A143" s="11"/>
      <c r="B143" s="11"/>
      <c r="C143" s="11"/>
      <c r="D143" s="11"/>
      <c r="E143" s="30"/>
      <c r="F143" s="30"/>
      <c r="G143" s="30"/>
      <c r="H143" s="30"/>
      <c r="I143" s="30"/>
    </row>
    <row r="144" spans="1:9" ht="16" x14ac:dyDescent="0.45">
      <c r="A144" s="11"/>
      <c r="B144" s="11"/>
      <c r="C144" s="11"/>
      <c r="D144" s="11"/>
      <c r="E144" s="30"/>
      <c r="F144" s="30"/>
      <c r="G144" s="30"/>
      <c r="H144" s="30"/>
      <c r="I144" s="30"/>
    </row>
    <row r="145" spans="1:9" ht="16" x14ac:dyDescent="0.45">
      <c r="A145" s="11"/>
      <c r="B145" s="11"/>
      <c r="C145" s="11"/>
      <c r="D145" s="11"/>
      <c r="E145" s="30"/>
      <c r="F145" s="30"/>
      <c r="G145" s="30"/>
      <c r="H145" s="30"/>
      <c r="I145" s="30"/>
    </row>
    <row r="146" spans="1:9" ht="16" x14ac:dyDescent="0.45">
      <c r="A146" s="11"/>
      <c r="B146" s="11"/>
      <c r="C146" s="11"/>
      <c r="D146" s="11"/>
      <c r="E146" s="30"/>
      <c r="F146" s="30"/>
      <c r="G146" s="30"/>
      <c r="H146" s="30"/>
      <c r="I146" s="30"/>
    </row>
    <row r="147" spans="1:9" ht="16" x14ac:dyDescent="0.45">
      <c r="A147" s="11"/>
      <c r="B147" s="11"/>
      <c r="C147" s="11"/>
      <c r="D147" s="11"/>
      <c r="E147" s="30"/>
      <c r="F147" s="30"/>
      <c r="G147" s="30"/>
      <c r="H147" s="30"/>
      <c r="I147" s="30"/>
    </row>
    <row r="148" spans="1:9" ht="16" x14ac:dyDescent="0.45">
      <c r="A148" s="11"/>
      <c r="B148" s="11"/>
      <c r="C148" s="11"/>
      <c r="D148" s="11"/>
      <c r="E148" s="30"/>
      <c r="F148" s="30"/>
      <c r="G148" s="30"/>
      <c r="H148" s="30"/>
      <c r="I148" s="30"/>
    </row>
    <row r="149" spans="1:9" ht="16" x14ac:dyDescent="0.45">
      <c r="A149" s="11"/>
      <c r="B149" s="11"/>
      <c r="C149" s="11"/>
      <c r="D149" s="11"/>
      <c r="E149" s="30"/>
      <c r="F149" s="30"/>
      <c r="G149" s="30"/>
      <c r="H149" s="30"/>
      <c r="I149" s="30"/>
    </row>
    <row r="150" spans="1:9" ht="16" x14ac:dyDescent="0.45">
      <c r="A150" s="11"/>
      <c r="B150" s="11"/>
      <c r="C150" s="11"/>
      <c r="D150" s="11"/>
      <c r="E150" s="30"/>
      <c r="F150" s="30"/>
      <c r="G150" s="30"/>
      <c r="H150" s="30"/>
      <c r="I150" s="30"/>
    </row>
    <row r="151" spans="1:9" ht="16" x14ac:dyDescent="0.45">
      <c r="A151" s="11"/>
      <c r="B151" s="11"/>
      <c r="C151" s="11"/>
      <c r="D151" s="11"/>
      <c r="E151" s="30"/>
      <c r="F151" s="30"/>
      <c r="G151" s="30"/>
      <c r="H151" s="30"/>
      <c r="I151" s="30"/>
    </row>
    <row r="152" spans="1:9" ht="16" x14ac:dyDescent="0.45">
      <c r="A152" s="11"/>
      <c r="B152" s="11"/>
      <c r="C152" s="11"/>
      <c r="D152" s="11"/>
      <c r="E152" s="30"/>
      <c r="F152" s="30"/>
      <c r="G152" s="30"/>
      <c r="H152" s="30"/>
      <c r="I152" s="30"/>
    </row>
    <row r="153" spans="1:9" ht="16" x14ac:dyDescent="0.45">
      <c r="A153" s="11"/>
      <c r="B153" s="11"/>
      <c r="C153" s="11"/>
      <c r="D153" s="11"/>
      <c r="E153" s="30"/>
      <c r="F153" s="30"/>
      <c r="G153" s="30"/>
      <c r="H153" s="30"/>
      <c r="I153" s="30"/>
    </row>
    <row r="154" spans="1:9" ht="16" x14ac:dyDescent="0.45">
      <c r="A154" s="11"/>
      <c r="B154" s="11"/>
      <c r="C154" s="11"/>
      <c r="D154" s="11"/>
      <c r="E154" s="30"/>
      <c r="F154" s="30"/>
      <c r="G154" s="30"/>
      <c r="H154" s="30"/>
      <c r="I154" s="30"/>
    </row>
    <row r="155" spans="1:9" ht="16" x14ac:dyDescent="0.45">
      <c r="A155" s="11"/>
      <c r="B155" s="11"/>
      <c r="C155" s="11"/>
      <c r="D155" s="11"/>
      <c r="E155" s="30"/>
      <c r="F155" s="30"/>
      <c r="G155" s="30"/>
      <c r="H155" s="30"/>
      <c r="I155" s="30"/>
    </row>
    <row r="156" spans="1:9" ht="16" x14ac:dyDescent="0.45">
      <c r="A156" s="11"/>
      <c r="B156" s="11"/>
      <c r="C156" s="11"/>
      <c r="D156" s="11"/>
      <c r="E156" s="30"/>
      <c r="F156" s="30"/>
      <c r="G156" s="30"/>
      <c r="H156" s="30"/>
      <c r="I156" s="30"/>
    </row>
    <row r="157" spans="1:9" ht="16" x14ac:dyDescent="0.45">
      <c r="A157" s="11"/>
      <c r="B157" s="11"/>
      <c r="C157" s="11"/>
      <c r="D157" s="11"/>
      <c r="E157" s="30"/>
      <c r="F157" s="30"/>
      <c r="G157" s="30"/>
      <c r="H157" s="30"/>
      <c r="I157" s="30"/>
    </row>
    <row r="158" spans="1:9" ht="16" x14ac:dyDescent="0.45">
      <c r="A158" s="11"/>
      <c r="B158" s="11"/>
      <c r="C158" s="11"/>
      <c r="D158" s="11"/>
      <c r="E158" s="30"/>
      <c r="F158" s="30"/>
      <c r="G158" s="30"/>
      <c r="H158" s="30"/>
      <c r="I158" s="30"/>
    </row>
    <row r="159" spans="1:9" ht="16" x14ac:dyDescent="0.45">
      <c r="A159" s="11"/>
      <c r="B159" s="11"/>
      <c r="C159" s="11"/>
      <c r="D159" s="11"/>
      <c r="E159" s="30"/>
      <c r="F159" s="30"/>
      <c r="G159" s="30"/>
      <c r="H159" s="30"/>
      <c r="I159" s="30"/>
    </row>
    <row r="160" spans="1:9" ht="16" x14ac:dyDescent="0.45">
      <c r="A160" s="11"/>
      <c r="B160" s="11"/>
      <c r="C160" s="11"/>
      <c r="D160" s="11"/>
      <c r="E160" s="30"/>
      <c r="F160" s="30"/>
      <c r="G160" s="30"/>
      <c r="H160" s="30"/>
      <c r="I160" s="30"/>
    </row>
    <row r="161" spans="1:9" ht="16" x14ac:dyDescent="0.45">
      <c r="A161" s="11"/>
      <c r="B161" s="11"/>
      <c r="C161" s="11"/>
      <c r="D161" s="11"/>
      <c r="E161" s="30"/>
      <c r="F161" s="30"/>
      <c r="G161" s="30"/>
      <c r="H161" s="30"/>
      <c r="I161" s="30"/>
    </row>
    <row r="162" spans="1:9" ht="16" x14ac:dyDescent="0.45">
      <c r="A162" s="11"/>
      <c r="B162" s="11"/>
      <c r="C162" s="11"/>
      <c r="D162" s="11"/>
      <c r="E162" s="30"/>
      <c r="F162" s="30"/>
      <c r="G162" s="30"/>
      <c r="H162" s="30"/>
      <c r="I162" s="30"/>
    </row>
    <row r="163" spans="1:9" ht="16" x14ac:dyDescent="0.45">
      <c r="A163" s="11"/>
      <c r="B163" s="11"/>
      <c r="C163" s="11"/>
      <c r="D163" s="11"/>
      <c r="E163" s="30"/>
      <c r="F163" s="30"/>
      <c r="G163" s="30"/>
      <c r="H163" s="30"/>
      <c r="I163" s="30"/>
    </row>
    <row r="164" spans="1:9" ht="16" x14ac:dyDescent="0.45">
      <c r="A164" s="11"/>
      <c r="B164" s="11"/>
      <c r="C164" s="11"/>
      <c r="D164" s="11"/>
      <c r="E164" s="30"/>
      <c r="F164" s="30"/>
      <c r="G164" s="30"/>
      <c r="H164" s="30"/>
      <c r="I164" s="30"/>
    </row>
    <row r="165" spans="1:9" ht="16" x14ac:dyDescent="0.45">
      <c r="A165" s="11"/>
      <c r="B165" s="11"/>
      <c r="C165" s="11"/>
      <c r="D165" s="11"/>
      <c r="E165" s="30"/>
      <c r="F165" s="30"/>
      <c r="G165" s="30"/>
      <c r="H165" s="30"/>
      <c r="I165" s="30"/>
    </row>
    <row r="166" spans="1:9" ht="16" x14ac:dyDescent="0.45">
      <c r="A166" s="11"/>
      <c r="B166" s="11"/>
      <c r="C166" s="11"/>
      <c r="D166" s="11"/>
      <c r="E166" s="30"/>
      <c r="F166" s="30"/>
      <c r="G166" s="30"/>
      <c r="H166" s="30"/>
      <c r="I166" s="30"/>
    </row>
    <row r="167" spans="1:9" ht="16" x14ac:dyDescent="0.45">
      <c r="A167" s="11"/>
      <c r="B167" s="11"/>
      <c r="C167" s="11"/>
      <c r="D167" s="11"/>
      <c r="E167" s="30"/>
      <c r="F167" s="30"/>
      <c r="G167" s="30"/>
      <c r="H167" s="30"/>
      <c r="I167" s="30"/>
    </row>
    <row r="168" spans="1:9" ht="16" x14ac:dyDescent="0.45">
      <c r="A168" s="11"/>
      <c r="B168" s="11"/>
      <c r="C168" s="11"/>
      <c r="D168" s="11"/>
      <c r="E168" s="30"/>
      <c r="F168" s="30"/>
      <c r="G168" s="30"/>
      <c r="H168" s="30"/>
      <c r="I168" s="30"/>
    </row>
    <row r="169" spans="1:9" ht="16" x14ac:dyDescent="0.45">
      <c r="A169" s="11"/>
      <c r="B169" s="11"/>
      <c r="C169" s="11"/>
      <c r="D169" s="11"/>
      <c r="E169" s="30"/>
      <c r="F169" s="30"/>
      <c r="G169" s="30"/>
      <c r="H169" s="30"/>
      <c r="I169" s="30"/>
    </row>
    <row r="170" spans="1:9" ht="16" x14ac:dyDescent="0.45">
      <c r="A170" s="11"/>
      <c r="B170" s="11"/>
      <c r="C170" s="11"/>
      <c r="D170" s="11"/>
      <c r="E170" s="30"/>
      <c r="F170" s="30"/>
      <c r="G170" s="30"/>
      <c r="H170" s="30"/>
      <c r="I170" s="30"/>
    </row>
    <row r="171" spans="1:9" ht="16" x14ac:dyDescent="0.45">
      <c r="A171" s="11"/>
      <c r="B171" s="11"/>
      <c r="C171" s="11"/>
      <c r="D171" s="11"/>
      <c r="E171" s="30"/>
      <c r="F171" s="30"/>
      <c r="G171" s="30"/>
      <c r="H171" s="30"/>
      <c r="I171" s="30"/>
    </row>
    <row r="172" spans="1:9" ht="16" x14ac:dyDescent="0.45">
      <c r="A172" s="11"/>
      <c r="B172" s="11"/>
      <c r="C172" s="11"/>
      <c r="D172" s="11"/>
      <c r="E172" s="30"/>
      <c r="F172" s="30"/>
      <c r="G172" s="30"/>
      <c r="H172" s="30"/>
      <c r="I172" s="30"/>
    </row>
    <row r="173" spans="1:9" ht="16" x14ac:dyDescent="0.45">
      <c r="A173" s="11"/>
      <c r="B173" s="11"/>
      <c r="C173" s="11"/>
      <c r="D173" s="11"/>
      <c r="E173" s="30"/>
      <c r="F173" s="30"/>
      <c r="G173" s="30"/>
      <c r="H173" s="30"/>
      <c r="I173" s="30"/>
    </row>
    <row r="174" spans="1:9" ht="16" x14ac:dyDescent="0.45">
      <c r="A174" s="11"/>
      <c r="B174" s="11"/>
      <c r="C174" s="11"/>
      <c r="D174" s="11"/>
      <c r="E174" s="30"/>
      <c r="F174" s="30"/>
      <c r="G174" s="30"/>
      <c r="H174" s="30"/>
      <c r="I174" s="30"/>
    </row>
    <row r="175" spans="1:9" ht="16" x14ac:dyDescent="0.45">
      <c r="A175" s="11"/>
      <c r="B175" s="11"/>
      <c r="C175" s="11"/>
      <c r="D175" s="11"/>
      <c r="E175" s="30"/>
      <c r="F175" s="30"/>
      <c r="G175" s="30"/>
      <c r="H175" s="30"/>
      <c r="I175" s="30"/>
    </row>
    <row r="176" spans="1:9" ht="16" x14ac:dyDescent="0.45">
      <c r="A176" s="11"/>
      <c r="B176" s="11"/>
      <c r="C176" s="11"/>
      <c r="D176" s="11"/>
      <c r="E176" s="30"/>
      <c r="F176" s="30"/>
      <c r="G176" s="30"/>
      <c r="H176" s="30"/>
      <c r="I176" s="30"/>
    </row>
    <row r="177" spans="1:9" ht="16" x14ac:dyDescent="0.45">
      <c r="A177" s="11"/>
      <c r="B177" s="11"/>
      <c r="C177" s="11"/>
      <c r="D177" s="11"/>
      <c r="E177" s="30"/>
      <c r="F177" s="30"/>
      <c r="G177" s="30"/>
      <c r="H177" s="30"/>
      <c r="I177" s="30"/>
    </row>
    <row r="178" spans="1:9" ht="16" x14ac:dyDescent="0.45">
      <c r="A178" s="11"/>
      <c r="B178" s="11"/>
      <c r="C178" s="11"/>
      <c r="D178" s="11"/>
      <c r="E178" s="30"/>
      <c r="F178" s="30"/>
      <c r="G178" s="30"/>
      <c r="H178" s="30"/>
      <c r="I178" s="30"/>
    </row>
    <row r="179" spans="1:9" ht="16" x14ac:dyDescent="0.45">
      <c r="A179" s="11"/>
      <c r="B179" s="11"/>
      <c r="C179" s="11"/>
      <c r="D179" s="11"/>
      <c r="E179" s="30"/>
      <c r="F179" s="30"/>
      <c r="G179" s="30"/>
      <c r="H179" s="30"/>
      <c r="I179" s="30"/>
    </row>
    <row r="180" spans="1:9" ht="16" x14ac:dyDescent="0.45">
      <c r="A180" s="11"/>
      <c r="B180" s="11"/>
      <c r="C180" s="11"/>
      <c r="D180" s="11"/>
      <c r="E180" s="30"/>
      <c r="F180" s="30"/>
      <c r="G180" s="30"/>
      <c r="H180" s="30"/>
      <c r="I180" s="30"/>
    </row>
    <row r="181" spans="1:9" ht="16" x14ac:dyDescent="0.45">
      <c r="A181" s="11"/>
      <c r="B181" s="11"/>
      <c r="C181" s="11"/>
      <c r="D181" s="11"/>
      <c r="E181" s="30"/>
      <c r="F181" s="30"/>
      <c r="G181" s="30"/>
      <c r="H181" s="30"/>
      <c r="I181" s="30"/>
    </row>
    <row r="182" spans="1:9" ht="16" x14ac:dyDescent="0.45">
      <c r="A182" s="11"/>
      <c r="B182" s="11"/>
      <c r="C182" s="11"/>
      <c r="D182" s="11"/>
      <c r="E182" s="30"/>
      <c r="F182" s="30"/>
      <c r="G182" s="30"/>
      <c r="H182" s="30"/>
      <c r="I182" s="30"/>
    </row>
    <row r="183" spans="1:9" ht="16" x14ac:dyDescent="0.45">
      <c r="A183" s="11"/>
      <c r="B183" s="11"/>
      <c r="C183" s="11"/>
      <c r="D183" s="11"/>
      <c r="E183" s="30"/>
      <c r="F183" s="30"/>
      <c r="G183" s="30"/>
      <c r="H183" s="30"/>
      <c r="I183" s="30"/>
    </row>
    <row r="184" spans="1:9" ht="16" x14ac:dyDescent="0.45">
      <c r="A184" s="11"/>
      <c r="B184" s="11"/>
      <c r="C184" s="11"/>
      <c r="D184" s="11"/>
      <c r="E184" s="30"/>
      <c r="F184" s="30"/>
      <c r="G184" s="30"/>
      <c r="H184" s="30"/>
      <c r="I184" s="30"/>
    </row>
    <row r="185" spans="1:9" ht="16" x14ac:dyDescent="0.45">
      <c r="A185" s="11"/>
      <c r="B185" s="11"/>
      <c r="C185" s="11"/>
      <c r="D185" s="11"/>
      <c r="E185" s="30"/>
      <c r="F185" s="30"/>
      <c r="G185" s="30"/>
      <c r="H185" s="30"/>
      <c r="I185" s="30"/>
    </row>
    <row r="186" spans="1:9" ht="16" x14ac:dyDescent="0.45">
      <c r="A186" s="11"/>
      <c r="B186" s="11"/>
      <c r="C186" s="11"/>
      <c r="D186" s="11"/>
      <c r="E186" s="30"/>
      <c r="F186" s="30"/>
      <c r="G186" s="30"/>
      <c r="H186" s="30"/>
      <c r="I186" s="30"/>
    </row>
    <row r="187" spans="1:9" ht="16" x14ac:dyDescent="0.45">
      <c r="A187" s="11"/>
      <c r="B187" s="11"/>
      <c r="C187" s="11"/>
      <c r="D187" s="11"/>
      <c r="E187" s="30"/>
      <c r="F187" s="30"/>
      <c r="G187" s="30"/>
      <c r="H187" s="30"/>
      <c r="I187" s="30"/>
    </row>
    <row r="188" spans="1:9" ht="16" x14ac:dyDescent="0.45">
      <c r="A188" s="11"/>
      <c r="B188" s="11"/>
      <c r="C188" s="11"/>
      <c r="D188" s="11"/>
      <c r="E188" s="30"/>
      <c r="F188" s="30"/>
      <c r="G188" s="30"/>
      <c r="H188" s="30"/>
      <c r="I188" s="30"/>
    </row>
    <row r="189" spans="1:9" ht="16" x14ac:dyDescent="0.45">
      <c r="A189" s="11"/>
      <c r="B189" s="11"/>
      <c r="C189" s="11"/>
      <c r="D189" s="11"/>
      <c r="E189" s="30"/>
      <c r="F189" s="30"/>
      <c r="G189" s="30"/>
      <c r="H189" s="30"/>
      <c r="I189" s="30"/>
    </row>
    <row r="190" spans="1:9" ht="16" x14ac:dyDescent="0.45">
      <c r="A190" s="11"/>
      <c r="B190" s="11"/>
      <c r="C190" s="11"/>
      <c r="D190" s="11"/>
      <c r="E190" s="30"/>
      <c r="F190" s="30"/>
      <c r="G190" s="30"/>
      <c r="H190" s="30"/>
      <c r="I190" s="30"/>
    </row>
    <row r="191" spans="1:9" ht="16" x14ac:dyDescent="0.45">
      <c r="A191" s="11"/>
      <c r="B191" s="11"/>
      <c r="C191" s="11"/>
      <c r="D191" s="11"/>
      <c r="E191" s="30"/>
      <c r="F191" s="30"/>
      <c r="G191" s="30"/>
      <c r="H191" s="30"/>
      <c r="I191" s="30"/>
    </row>
    <row r="192" spans="1:9" ht="16" x14ac:dyDescent="0.45">
      <c r="A192" s="11"/>
      <c r="B192" s="11"/>
      <c r="C192" s="11"/>
      <c r="D192" s="11"/>
      <c r="E192" s="30"/>
      <c r="F192" s="30"/>
      <c r="G192" s="30"/>
      <c r="H192" s="30"/>
      <c r="I192" s="30"/>
    </row>
    <row r="193" spans="1:9" ht="16" x14ac:dyDescent="0.45">
      <c r="A193" s="11"/>
      <c r="B193" s="11"/>
      <c r="C193" s="11"/>
      <c r="D193" s="11"/>
      <c r="E193" s="30"/>
      <c r="F193" s="30"/>
      <c r="G193" s="30"/>
      <c r="H193" s="30"/>
      <c r="I193" s="30"/>
    </row>
    <row r="194" spans="1:9" ht="16" x14ac:dyDescent="0.45">
      <c r="A194" s="11"/>
      <c r="B194" s="11"/>
      <c r="C194" s="11"/>
      <c r="D194" s="11"/>
      <c r="E194" s="30"/>
      <c r="F194" s="30"/>
      <c r="G194" s="30"/>
      <c r="H194" s="30"/>
      <c r="I194" s="30"/>
    </row>
    <row r="195" spans="1:9" ht="16" x14ac:dyDescent="0.45">
      <c r="A195" s="11"/>
      <c r="B195" s="11"/>
      <c r="C195" s="11"/>
      <c r="D195" s="11"/>
      <c r="E195" s="30"/>
      <c r="F195" s="30"/>
      <c r="G195" s="30"/>
      <c r="H195" s="30"/>
      <c r="I195" s="30"/>
    </row>
    <row r="196" spans="1:9" ht="16" x14ac:dyDescent="0.45">
      <c r="A196" s="11"/>
      <c r="B196" s="11"/>
      <c r="C196" s="11"/>
      <c r="D196" s="11"/>
      <c r="E196" s="30"/>
      <c r="F196" s="30"/>
      <c r="G196" s="30"/>
      <c r="H196" s="30"/>
      <c r="I196" s="30"/>
    </row>
    <row r="197" spans="1:9" ht="16" x14ac:dyDescent="0.45">
      <c r="A197" s="11"/>
      <c r="B197" s="11"/>
      <c r="C197" s="11"/>
      <c r="D197" s="11"/>
      <c r="E197" s="30"/>
      <c r="F197" s="30"/>
      <c r="G197" s="30"/>
      <c r="H197" s="30"/>
      <c r="I197" s="30"/>
    </row>
    <row r="198" spans="1:9" ht="16" x14ac:dyDescent="0.45">
      <c r="A198" s="11"/>
      <c r="B198" s="11"/>
      <c r="C198" s="11"/>
      <c r="D198" s="11"/>
      <c r="E198" s="30"/>
      <c r="F198" s="30"/>
      <c r="G198" s="30"/>
      <c r="H198" s="30"/>
      <c r="I198" s="30"/>
    </row>
    <row r="199" spans="1:9" ht="16" x14ac:dyDescent="0.45">
      <c r="A199" s="11"/>
      <c r="B199" s="11"/>
      <c r="C199" s="11"/>
      <c r="D199" s="11"/>
      <c r="E199" s="30"/>
      <c r="F199" s="30"/>
      <c r="G199" s="30"/>
      <c r="H199" s="30"/>
      <c r="I199" s="30"/>
    </row>
    <row r="200" spans="1:9" ht="16" x14ac:dyDescent="0.45">
      <c r="A200" s="11"/>
      <c r="B200" s="11"/>
      <c r="C200" s="11"/>
      <c r="D200" s="11"/>
      <c r="E200" s="30"/>
      <c r="F200" s="30"/>
      <c r="G200" s="30"/>
      <c r="H200" s="30"/>
      <c r="I200" s="30"/>
    </row>
    <row r="201" spans="1:9" ht="16" x14ac:dyDescent="0.45">
      <c r="A201" s="11"/>
      <c r="B201" s="11"/>
      <c r="C201" s="11"/>
      <c r="D201" s="11"/>
      <c r="E201" s="30"/>
      <c r="F201" s="30"/>
      <c r="G201" s="30"/>
      <c r="H201" s="30"/>
      <c r="I201" s="30"/>
    </row>
    <row r="202" spans="1:9" ht="16" x14ac:dyDescent="0.45">
      <c r="A202" s="11"/>
      <c r="B202" s="11"/>
      <c r="C202" s="11"/>
      <c r="D202" s="11"/>
      <c r="E202" s="30"/>
      <c r="F202" s="30"/>
      <c r="G202" s="30"/>
      <c r="H202" s="30"/>
      <c r="I202" s="30"/>
    </row>
    <row r="203" spans="1:9" ht="16" x14ac:dyDescent="0.45">
      <c r="A203" s="11"/>
      <c r="B203" s="11"/>
      <c r="C203" s="11"/>
      <c r="D203" s="11"/>
      <c r="E203" s="30"/>
      <c r="F203" s="30"/>
      <c r="G203" s="30"/>
      <c r="H203" s="30"/>
      <c r="I203" s="30"/>
    </row>
    <row r="204" spans="1:9" ht="16" x14ac:dyDescent="0.45">
      <c r="A204" s="11"/>
      <c r="B204" s="11"/>
      <c r="C204" s="11"/>
      <c r="D204" s="11"/>
      <c r="E204" s="30"/>
      <c r="F204" s="30"/>
      <c r="G204" s="30"/>
      <c r="H204" s="30"/>
      <c r="I204" s="30"/>
    </row>
    <row r="205" spans="1:9" ht="16" x14ac:dyDescent="0.45">
      <c r="A205" s="11"/>
      <c r="B205" s="11"/>
      <c r="C205" s="11"/>
      <c r="D205" s="11"/>
      <c r="E205" s="30"/>
      <c r="F205" s="30"/>
      <c r="G205" s="30"/>
      <c r="H205" s="30"/>
      <c r="I205" s="30"/>
    </row>
    <row r="206" spans="1:9" ht="16" x14ac:dyDescent="0.45">
      <c r="A206" s="11"/>
      <c r="B206" s="11"/>
      <c r="C206" s="11"/>
      <c r="D206" s="11"/>
      <c r="E206" s="30"/>
      <c r="F206" s="30"/>
      <c r="G206" s="30"/>
      <c r="H206" s="30"/>
      <c r="I206" s="30"/>
    </row>
    <row r="207" spans="1:9" ht="16" x14ac:dyDescent="0.45">
      <c r="A207" s="11"/>
      <c r="B207" s="11"/>
      <c r="C207" s="11"/>
      <c r="D207" s="11"/>
      <c r="E207" s="30"/>
      <c r="F207" s="30"/>
      <c r="G207" s="30"/>
      <c r="H207" s="30"/>
      <c r="I207" s="30"/>
    </row>
    <row r="208" spans="1:9" ht="16" x14ac:dyDescent="0.45">
      <c r="A208" s="11"/>
      <c r="B208" s="11"/>
      <c r="C208" s="11"/>
      <c r="D208" s="11"/>
      <c r="E208" s="30"/>
      <c r="F208" s="30"/>
      <c r="G208" s="30"/>
      <c r="H208" s="30"/>
      <c r="I208" s="30"/>
    </row>
    <row r="209" spans="1:9" ht="16" x14ac:dyDescent="0.45">
      <c r="A209" s="11"/>
      <c r="B209" s="11"/>
      <c r="C209" s="11"/>
      <c r="D209" s="11"/>
      <c r="E209" s="30"/>
      <c r="F209" s="30"/>
      <c r="G209" s="30"/>
      <c r="H209" s="30"/>
      <c r="I209" s="30"/>
    </row>
    <row r="210" spans="1:9" ht="16" x14ac:dyDescent="0.45">
      <c r="A210" s="11"/>
      <c r="B210" s="11"/>
      <c r="C210" s="11"/>
      <c r="D210" s="11"/>
      <c r="E210" s="30"/>
      <c r="F210" s="30"/>
      <c r="G210" s="30"/>
      <c r="H210" s="30"/>
      <c r="I210" s="30"/>
    </row>
    <row r="211" spans="1:9" ht="16" x14ac:dyDescent="0.45">
      <c r="A211" s="11"/>
      <c r="B211" s="11"/>
      <c r="C211" s="11"/>
      <c r="D211" s="11"/>
      <c r="E211" s="30"/>
      <c r="F211" s="30"/>
      <c r="G211" s="30"/>
      <c r="H211" s="30"/>
      <c r="I211" s="30"/>
    </row>
    <row r="212" spans="1:9" ht="16" x14ac:dyDescent="0.45">
      <c r="A212" s="11"/>
      <c r="B212" s="11"/>
      <c r="C212" s="11"/>
      <c r="D212" s="11"/>
      <c r="E212" s="30"/>
      <c r="F212" s="30"/>
      <c r="G212" s="30"/>
      <c r="H212" s="30"/>
      <c r="I212" s="30"/>
    </row>
    <row r="213" spans="1:9" ht="16" x14ac:dyDescent="0.45">
      <c r="A213" s="11"/>
      <c r="B213" s="11"/>
      <c r="C213" s="11"/>
      <c r="D213" s="11"/>
      <c r="E213" s="30"/>
      <c r="F213" s="30"/>
      <c r="G213" s="30"/>
      <c r="H213" s="30"/>
      <c r="I213" s="30"/>
    </row>
    <row r="214" spans="1:9" ht="16" x14ac:dyDescent="0.45">
      <c r="A214" s="11"/>
      <c r="B214" s="11"/>
      <c r="C214" s="11"/>
      <c r="D214" s="11"/>
      <c r="E214" s="30"/>
      <c r="F214" s="30"/>
      <c r="G214" s="30"/>
      <c r="H214" s="30"/>
      <c r="I214" s="30"/>
    </row>
    <row r="215" spans="1:9" ht="16" x14ac:dyDescent="0.45">
      <c r="A215" s="11"/>
      <c r="B215" s="11"/>
      <c r="C215" s="11"/>
      <c r="D215" s="11"/>
      <c r="E215" s="30"/>
      <c r="F215" s="30"/>
      <c r="G215" s="30"/>
      <c r="H215" s="30"/>
      <c r="I215" s="30"/>
    </row>
    <row r="216" spans="1:9" ht="16" x14ac:dyDescent="0.45">
      <c r="A216" s="11"/>
      <c r="B216" s="11"/>
      <c r="C216" s="11"/>
      <c r="D216" s="11"/>
      <c r="E216" s="30"/>
      <c r="F216" s="30"/>
      <c r="G216" s="30"/>
      <c r="H216" s="30"/>
      <c r="I216" s="30"/>
    </row>
    <row r="217" spans="1:9" ht="16" x14ac:dyDescent="0.45">
      <c r="A217" s="11"/>
      <c r="B217" s="11"/>
      <c r="C217" s="11"/>
      <c r="D217" s="11"/>
      <c r="E217" s="30"/>
      <c r="F217" s="30"/>
      <c r="G217" s="30"/>
      <c r="H217" s="30"/>
      <c r="I217" s="30"/>
    </row>
    <row r="218" spans="1:9" ht="16" x14ac:dyDescent="0.45">
      <c r="A218" s="11"/>
      <c r="B218" s="11"/>
      <c r="C218" s="11"/>
      <c r="D218" s="11"/>
      <c r="E218" s="30"/>
      <c r="F218" s="30"/>
      <c r="G218" s="30"/>
      <c r="H218" s="30"/>
      <c r="I218" s="30"/>
    </row>
    <row r="219" spans="1:9" ht="16" x14ac:dyDescent="0.45">
      <c r="A219" s="11"/>
      <c r="B219" s="11"/>
      <c r="C219" s="11"/>
      <c r="D219" s="11"/>
      <c r="E219" s="30"/>
      <c r="F219" s="30"/>
      <c r="G219" s="30"/>
      <c r="H219" s="30"/>
      <c r="I219" s="30"/>
    </row>
    <row r="220" spans="1:9" ht="16" x14ac:dyDescent="0.45">
      <c r="A220" s="11"/>
      <c r="B220" s="11"/>
      <c r="C220" s="11"/>
      <c r="D220" s="11"/>
      <c r="E220" s="30"/>
      <c r="F220" s="30"/>
      <c r="G220" s="30"/>
      <c r="H220" s="30"/>
      <c r="I220" s="30"/>
    </row>
    <row r="221" spans="1:9" ht="16" x14ac:dyDescent="0.45">
      <c r="A221" s="11"/>
      <c r="B221" s="11"/>
      <c r="C221" s="11"/>
      <c r="D221" s="11"/>
      <c r="E221" s="30"/>
      <c r="F221" s="30"/>
      <c r="G221" s="30"/>
      <c r="H221" s="30"/>
      <c r="I221" s="30"/>
    </row>
    <row r="222" spans="1:9" ht="16" x14ac:dyDescent="0.45">
      <c r="A222" s="11"/>
      <c r="B222" s="11"/>
      <c r="C222" s="11"/>
      <c r="D222" s="11"/>
      <c r="E222" s="30"/>
      <c r="F222" s="30"/>
      <c r="G222" s="30"/>
      <c r="H222" s="30"/>
      <c r="I222" s="30"/>
    </row>
    <row r="223" spans="1:9" ht="16" x14ac:dyDescent="0.45">
      <c r="A223" s="11"/>
      <c r="B223" s="11"/>
      <c r="C223" s="11"/>
      <c r="D223" s="11"/>
      <c r="E223" s="30"/>
      <c r="F223" s="30"/>
      <c r="G223" s="30"/>
      <c r="H223" s="30"/>
      <c r="I223" s="30"/>
    </row>
    <row r="224" spans="1:9" ht="16" x14ac:dyDescent="0.45">
      <c r="A224" s="11"/>
      <c r="B224" s="11"/>
      <c r="C224" s="11"/>
      <c r="D224" s="11"/>
      <c r="E224" s="30"/>
      <c r="F224" s="30"/>
      <c r="G224" s="30"/>
      <c r="H224" s="30"/>
      <c r="I224" s="30"/>
    </row>
    <row r="225" spans="1:9" ht="16" x14ac:dyDescent="0.45">
      <c r="A225" s="11"/>
      <c r="B225" s="11"/>
      <c r="C225" s="11"/>
      <c r="D225" s="11"/>
      <c r="E225" s="30"/>
      <c r="F225" s="30"/>
      <c r="G225" s="30"/>
      <c r="H225" s="30"/>
      <c r="I225" s="30"/>
    </row>
    <row r="226" spans="1:9" ht="16" x14ac:dyDescent="0.45">
      <c r="A226" s="11"/>
      <c r="B226" s="11"/>
      <c r="C226" s="11"/>
      <c r="D226" s="11"/>
      <c r="E226" s="30"/>
      <c r="F226" s="30"/>
      <c r="G226" s="30"/>
      <c r="H226" s="30"/>
      <c r="I226" s="30"/>
    </row>
    <row r="227" spans="1:9" ht="16" x14ac:dyDescent="0.45">
      <c r="A227" s="11"/>
      <c r="B227" s="11"/>
      <c r="C227" s="11"/>
      <c r="D227" s="11"/>
      <c r="E227" s="30"/>
      <c r="F227" s="30"/>
      <c r="G227" s="30"/>
      <c r="H227" s="30"/>
      <c r="I227" s="30"/>
    </row>
    <row r="228" spans="1:9" ht="16" x14ac:dyDescent="0.45">
      <c r="A228" s="11"/>
      <c r="B228" s="11"/>
      <c r="C228" s="11"/>
      <c r="D228" s="11"/>
      <c r="E228" s="30"/>
      <c r="F228" s="30"/>
      <c r="G228" s="30"/>
      <c r="H228" s="30"/>
      <c r="I228" s="30"/>
    </row>
    <row r="229" spans="1:9" ht="16" x14ac:dyDescent="0.45">
      <c r="A229" s="11"/>
      <c r="B229" s="11"/>
      <c r="C229" s="11"/>
      <c r="D229" s="11"/>
      <c r="E229" s="30"/>
      <c r="F229" s="30"/>
      <c r="G229" s="30"/>
      <c r="H229" s="30"/>
      <c r="I229" s="30"/>
    </row>
    <row r="230" spans="1:9" ht="16" x14ac:dyDescent="0.45">
      <c r="A230" s="11"/>
      <c r="B230" s="11"/>
      <c r="C230" s="11"/>
      <c r="D230" s="11"/>
      <c r="E230" s="30"/>
      <c r="F230" s="30"/>
      <c r="G230" s="30"/>
      <c r="H230" s="30"/>
      <c r="I230" s="30"/>
    </row>
    <row r="231" spans="1:9" ht="16" x14ac:dyDescent="0.45">
      <c r="A231" s="11"/>
      <c r="B231" s="11"/>
      <c r="C231" s="11"/>
      <c r="D231" s="11"/>
      <c r="E231" s="30"/>
      <c r="F231" s="30"/>
      <c r="G231" s="30"/>
      <c r="H231" s="30"/>
      <c r="I231" s="30"/>
    </row>
    <row r="232" spans="1:9" ht="16" x14ac:dyDescent="0.45">
      <c r="A232" s="11"/>
      <c r="B232" s="11"/>
      <c r="C232" s="11"/>
      <c r="D232" s="11"/>
      <c r="E232" s="30"/>
      <c r="F232" s="30"/>
      <c r="G232" s="30"/>
      <c r="H232" s="30"/>
      <c r="I232" s="30"/>
    </row>
    <row r="233" spans="1:9" ht="16" x14ac:dyDescent="0.45">
      <c r="A233" s="11"/>
      <c r="B233" s="11"/>
      <c r="C233" s="11"/>
      <c r="D233" s="11"/>
      <c r="E233" s="30"/>
      <c r="F233" s="30"/>
      <c r="G233" s="30"/>
      <c r="H233" s="30"/>
      <c r="I233" s="30"/>
    </row>
    <row r="234" spans="1:9" ht="16" x14ac:dyDescent="0.45">
      <c r="A234" s="11"/>
      <c r="B234" s="11"/>
      <c r="C234" s="11"/>
      <c r="D234" s="11"/>
      <c r="E234" s="30"/>
      <c r="F234" s="30"/>
      <c r="G234" s="30"/>
      <c r="H234" s="30"/>
      <c r="I234" s="30"/>
    </row>
    <row r="235" spans="1:9" ht="16" x14ac:dyDescent="0.45">
      <c r="A235" s="11"/>
      <c r="B235" s="11"/>
      <c r="C235" s="11"/>
      <c r="D235" s="11"/>
      <c r="E235" s="30"/>
      <c r="F235" s="30"/>
      <c r="G235" s="30"/>
      <c r="H235" s="30"/>
      <c r="I235" s="30"/>
    </row>
    <row r="236" spans="1:9" ht="16" x14ac:dyDescent="0.45">
      <c r="A236" s="11"/>
      <c r="B236" s="11"/>
      <c r="C236" s="11"/>
      <c r="D236" s="11"/>
      <c r="E236" s="30"/>
      <c r="F236" s="30"/>
      <c r="G236" s="30"/>
      <c r="H236" s="30"/>
      <c r="I236" s="30"/>
    </row>
    <row r="237" spans="1:9" ht="16" x14ac:dyDescent="0.45">
      <c r="A237" s="11"/>
      <c r="B237" s="11"/>
      <c r="C237" s="11"/>
      <c r="D237" s="11"/>
      <c r="E237" s="30"/>
      <c r="F237" s="30"/>
      <c r="G237" s="30"/>
      <c r="H237" s="30"/>
      <c r="I237" s="30"/>
    </row>
    <row r="238" spans="1:9" ht="16" x14ac:dyDescent="0.45">
      <c r="A238" s="11"/>
      <c r="B238" s="11"/>
      <c r="C238" s="11"/>
      <c r="D238" s="11"/>
      <c r="E238" s="30"/>
      <c r="F238" s="30"/>
      <c r="G238" s="30"/>
      <c r="H238" s="30"/>
      <c r="I238" s="30"/>
    </row>
    <row r="239" spans="1:9" ht="16" x14ac:dyDescent="0.45">
      <c r="A239" s="11"/>
      <c r="B239" s="11"/>
      <c r="C239" s="11"/>
      <c r="D239" s="11"/>
      <c r="E239" s="30"/>
      <c r="F239" s="30"/>
      <c r="G239" s="30"/>
      <c r="H239" s="30"/>
      <c r="I239" s="30"/>
    </row>
    <row r="240" spans="1:9" ht="16" x14ac:dyDescent="0.45">
      <c r="A240" s="11"/>
      <c r="B240" s="11"/>
      <c r="C240" s="11"/>
      <c r="D240" s="11"/>
      <c r="E240" s="30"/>
      <c r="F240" s="30"/>
      <c r="G240" s="30"/>
      <c r="H240" s="30"/>
      <c r="I240" s="30"/>
    </row>
    <row r="241" spans="1:9" ht="16" x14ac:dyDescent="0.45">
      <c r="A241" s="11"/>
      <c r="B241" s="11"/>
      <c r="C241" s="11"/>
      <c r="D241" s="11"/>
      <c r="E241" s="30"/>
      <c r="F241" s="30"/>
      <c r="G241" s="30"/>
      <c r="H241" s="30"/>
      <c r="I241" s="30"/>
    </row>
    <row r="242" spans="1:9" ht="16" x14ac:dyDescent="0.45">
      <c r="A242" s="11"/>
      <c r="B242" s="11"/>
      <c r="C242" s="11"/>
      <c r="D242" s="11"/>
      <c r="E242" s="30"/>
      <c r="F242" s="30"/>
      <c r="G242" s="30"/>
      <c r="H242" s="30"/>
      <c r="I242" s="30"/>
    </row>
    <row r="243" spans="1:9" ht="16" x14ac:dyDescent="0.45">
      <c r="A243" s="11"/>
      <c r="B243" s="11"/>
      <c r="C243" s="11"/>
      <c r="D243" s="11"/>
      <c r="E243" s="30"/>
      <c r="F243" s="30"/>
      <c r="G243" s="30"/>
      <c r="H243" s="30"/>
      <c r="I243" s="30"/>
    </row>
    <row r="244" spans="1:9" ht="16" x14ac:dyDescent="0.45">
      <c r="A244" s="11"/>
      <c r="B244" s="11"/>
      <c r="C244" s="11"/>
      <c r="D244" s="11"/>
      <c r="E244" s="30"/>
      <c r="F244" s="30"/>
      <c r="G244" s="30"/>
      <c r="H244" s="30"/>
      <c r="I244" s="30"/>
    </row>
    <row r="245" spans="1:9" ht="16" x14ac:dyDescent="0.45">
      <c r="A245" s="11"/>
      <c r="B245" s="11"/>
      <c r="C245" s="11"/>
      <c r="D245" s="11"/>
      <c r="E245" s="30"/>
      <c r="F245" s="30"/>
      <c r="G245" s="30"/>
      <c r="H245" s="30"/>
      <c r="I245" s="30"/>
    </row>
    <row r="246" spans="1:9" ht="16" x14ac:dyDescent="0.45">
      <c r="A246" s="11"/>
      <c r="B246" s="11"/>
      <c r="C246" s="11"/>
      <c r="D246" s="11"/>
      <c r="E246" s="30"/>
      <c r="F246" s="30"/>
      <c r="G246" s="30"/>
      <c r="H246" s="30"/>
      <c r="I246" s="30"/>
    </row>
    <row r="247" spans="1:9" ht="16" x14ac:dyDescent="0.45">
      <c r="A247" s="11"/>
      <c r="B247" s="11"/>
      <c r="C247" s="11"/>
      <c r="D247" s="11"/>
      <c r="E247" s="30"/>
      <c r="F247" s="30"/>
      <c r="G247" s="30"/>
      <c r="H247" s="30"/>
      <c r="I247" s="30"/>
    </row>
    <row r="248" spans="1:9" ht="16" x14ac:dyDescent="0.45">
      <c r="A248" s="11"/>
      <c r="B248" s="11"/>
      <c r="C248" s="11"/>
      <c r="D248" s="11"/>
      <c r="E248" s="30"/>
      <c r="F248" s="30"/>
      <c r="G248" s="30"/>
      <c r="H248" s="30"/>
      <c r="I248" s="30"/>
    </row>
    <row r="249" spans="1:9" ht="16" x14ac:dyDescent="0.45">
      <c r="A249" s="11"/>
      <c r="B249" s="11"/>
      <c r="C249" s="11"/>
      <c r="D249" s="11"/>
      <c r="E249" s="30"/>
      <c r="F249" s="30"/>
      <c r="G249" s="30"/>
      <c r="H249" s="30"/>
      <c r="I249" s="30"/>
    </row>
    <row r="250" spans="1:9" ht="16" x14ac:dyDescent="0.45">
      <c r="A250" s="11"/>
      <c r="B250" s="11"/>
      <c r="C250" s="11"/>
      <c r="D250" s="11"/>
      <c r="E250" s="30"/>
      <c r="F250" s="30"/>
      <c r="G250" s="30"/>
      <c r="H250" s="30"/>
      <c r="I250" s="30"/>
    </row>
    <row r="251" spans="1:9" ht="16" x14ac:dyDescent="0.45">
      <c r="A251" s="41"/>
      <c r="B251" s="41"/>
      <c r="C251" s="41"/>
      <c r="D251" s="11"/>
      <c r="E251" s="30"/>
      <c r="F251" s="30"/>
      <c r="G251" s="30"/>
      <c r="H251" s="30"/>
      <c r="I251" s="30"/>
    </row>
    <row r="252" spans="1:9" ht="16" x14ac:dyDescent="0.45">
      <c r="A252" s="11"/>
      <c r="B252" s="11"/>
      <c r="C252" s="11"/>
      <c r="D252" s="11"/>
      <c r="E252" s="30"/>
      <c r="F252" s="30"/>
      <c r="G252" s="30"/>
      <c r="H252" s="30"/>
      <c r="I252" s="30"/>
    </row>
  </sheetData>
  <autoFilter ref="A1:J59" xr:uid="{1E0AC436-791A-48D3-8C6C-74158590EC76}"/>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4BA888-D2F2-4E12-AE5E-B6E61327DA6A}">
  <sheetPr>
    <tabColor theme="0" tint="-0.249977111117893"/>
  </sheetPr>
  <dimension ref="A1:J116"/>
  <sheetViews>
    <sheetView showGridLines="0" topLeftCell="A110" zoomScale="110" zoomScaleNormal="90" workbookViewId="0">
      <selection activeCell="A117" sqref="A117:XFD251"/>
    </sheetView>
  </sheetViews>
  <sheetFormatPr defaultColWidth="8.81640625" defaultRowHeight="14.5" x14ac:dyDescent="0.35"/>
  <cols>
    <col min="1" max="1" width="42.453125" customWidth="1"/>
    <col min="2" max="2" width="6.453125" bestFit="1" customWidth="1"/>
    <col min="3" max="3" width="6.81640625" bestFit="1" customWidth="1"/>
    <col min="4" max="4" width="24.453125" style="13" bestFit="1" customWidth="1"/>
    <col min="5" max="5" width="33.453125" style="13" customWidth="1"/>
    <col min="6" max="6" width="23.54296875" style="49" customWidth="1"/>
  </cols>
  <sheetData>
    <row r="1" spans="1:10" ht="16" x14ac:dyDescent="0.45">
      <c r="A1" s="12" t="s">
        <v>0</v>
      </c>
      <c r="B1" s="12" t="s">
        <v>10</v>
      </c>
      <c r="C1" s="12" t="s">
        <v>11</v>
      </c>
      <c r="D1" s="12" t="s">
        <v>1596</v>
      </c>
      <c r="E1" s="12" t="s">
        <v>1597</v>
      </c>
      <c r="F1" s="48" t="s">
        <v>1663</v>
      </c>
    </row>
    <row r="2" spans="1:10" ht="16" x14ac:dyDescent="0.45">
      <c r="A2" s="11" t="s">
        <v>26</v>
      </c>
      <c r="B2" s="11" t="s">
        <v>31</v>
      </c>
      <c r="C2" s="11" t="s">
        <v>32</v>
      </c>
      <c r="D2" s="34">
        <v>0.90094229076996613</v>
      </c>
      <c r="E2" s="34">
        <v>0.94208500127161665</v>
      </c>
      <c r="F2" s="34">
        <v>0.65886152603956394</v>
      </c>
      <c r="J2" s="34"/>
    </row>
    <row r="3" spans="1:10" ht="16" x14ac:dyDescent="0.45">
      <c r="A3" s="11" t="s">
        <v>43</v>
      </c>
      <c r="B3" s="11" t="s">
        <v>46</v>
      </c>
      <c r="C3" s="11" t="s">
        <v>47</v>
      </c>
      <c r="D3" s="34">
        <v>0.58378043029513427</v>
      </c>
      <c r="E3" s="34">
        <v>0.5441493776865729</v>
      </c>
      <c r="F3" s="34">
        <v>4.2389987888574898E-2</v>
      </c>
    </row>
    <row r="4" spans="1:10" ht="16" x14ac:dyDescent="0.45">
      <c r="A4" s="11" t="s">
        <v>50</v>
      </c>
      <c r="B4" s="11" t="s">
        <v>53</v>
      </c>
      <c r="C4" s="11" t="s">
        <v>54</v>
      </c>
      <c r="D4" s="34">
        <v>0.88603231289779671</v>
      </c>
      <c r="E4" s="34">
        <v>0.68737916065185667</v>
      </c>
      <c r="F4" s="34">
        <v>0.18368994751715789</v>
      </c>
    </row>
    <row r="5" spans="1:10" ht="16" x14ac:dyDescent="0.45">
      <c r="A5" s="11" t="s">
        <v>57</v>
      </c>
      <c r="B5" s="11" t="s">
        <v>60</v>
      </c>
      <c r="C5" s="11" t="s">
        <v>61</v>
      </c>
      <c r="D5" s="34">
        <v>0.79913578927019779</v>
      </c>
      <c r="E5" s="34">
        <v>0.72194380652196455</v>
      </c>
      <c r="F5" s="34">
        <v>4.6023415421881299E-2</v>
      </c>
    </row>
    <row r="6" spans="1:10" ht="16" x14ac:dyDescent="0.45">
      <c r="A6" s="11" t="s">
        <v>64</v>
      </c>
      <c r="B6" s="11" t="s">
        <v>66</v>
      </c>
      <c r="C6" s="11" t="s">
        <v>67</v>
      </c>
      <c r="D6" s="34">
        <v>0.62371445313574403</v>
      </c>
      <c r="E6" s="34">
        <v>0.60731930059311101</v>
      </c>
      <c r="F6" s="34">
        <v>2.3415421881308001E-2</v>
      </c>
    </row>
    <row r="7" spans="1:10" ht="16" x14ac:dyDescent="0.45">
      <c r="A7" s="11" t="s">
        <v>70</v>
      </c>
      <c r="B7" s="11" t="s">
        <v>72</v>
      </c>
      <c r="C7" s="11" t="s">
        <v>73</v>
      </c>
      <c r="D7" s="34">
        <v>0.86311054616691985</v>
      </c>
      <c r="E7" s="34">
        <v>0.66936881349923671</v>
      </c>
      <c r="F7" s="34">
        <v>0.1994348001614856</v>
      </c>
    </row>
    <row r="8" spans="1:10" ht="16" x14ac:dyDescent="0.45">
      <c r="A8" s="11" t="s">
        <v>76</v>
      </c>
      <c r="B8" s="11" t="s">
        <v>78</v>
      </c>
      <c r="C8" s="11" t="s">
        <v>79</v>
      </c>
      <c r="D8" s="34">
        <v>0.82154475285563189</v>
      </c>
      <c r="E8" s="34">
        <v>0.72194380652196455</v>
      </c>
      <c r="F8" s="34">
        <v>5.8538554703269997E-2</v>
      </c>
    </row>
    <row r="9" spans="1:10" ht="16" x14ac:dyDescent="0.45">
      <c r="A9" s="11" t="s">
        <v>82</v>
      </c>
      <c r="B9" s="11" t="s">
        <v>86</v>
      </c>
      <c r="C9" s="11" t="s">
        <v>87</v>
      </c>
      <c r="D9" s="34">
        <v>0.8358615907018816</v>
      </c>
      <c r="E9" s="34">
        <v>0.72194380652196455</v>
      </c>
      <c r="F9" s="34">
        <v>9.8909971740007999E-2</v>
      </c>
    </row>
    <row r="10" spans="1:10" ht="16" x14ac:dyDescent="0.45">
      <c r="A10" s="11" t="s">
        <v>90</v>
      </c>
      <c r="B10" s="11" t="s">
        <v>91</v>
      </c>
      <c r="C10" s="11" t="s">
        <v>92</v>
      </c>
      <c r="D10" s="34">
        <v>0.74240749079525237</v>
      </c>
      <c r="E10" s="34">
        <v>0.62488627468182423</v>
      </c>
      <c r="F10" s="34">
        <v>8.1146548243843306E-2</v>
      </c>
    </row>
    <row r="11" spans="1:10" ht="16" x14ac:dyDescent="0.45">
      <c r="A11" s="11" t="s">
        <v>95</v>
      </c>
      <c r="B11" s="11" t="s">
        <v>97</v>
      </c>
      <c r="C11" s="11" t="s">
        <v>98</v>
      </c>
      <c r="D11" s="34">
        <v>0.48402269609348236</v>
      </c>
      <c r="E11" s="34">
        <v>0.31392497854497509</v>
      </c>
      <c r="F11" s="34">
        <v>3.2297133629390302E-2</v>
      </c>
    </row>
    <row r="12" spans="1:10" ht="16" x14ac:dyDescent="0.45">
      <c r="A12" s="11" t="s">
        <v>101</v>
      </c>
      <c r="B12" s="11" t="s">
        <v>103</v>
      </c>
      <c r="C12" s="11" t="s">
        <v>104</v>
      </c>
      <c r="D12" s="34">
        <v>0.6145409262512963</v>
      </c>
      <c r="E12" s="34">
        <v>0.59298831271565389</v>
      </c>
      <c r="F12" s="34">
        <v>0.27573677836092048</v>
      </c>
    </row>
    <row r="13" spans="1:10" ht="16" x14ac:dyDescent="0.45">
      <c r="A13" s="11" t="s">
        <v>107</v>
      </c>
      <c r="B13" s="11" t="s">
        <v>109</v>
      </c>
      <c r="C13" s="11" t="s">
        <v>110</v>
      </c>
      <c r="D13" s="34">
        <v>0.73066395609248225</v>
      </c>
      <c r="E13" s="34">
        <v>0.72194380652196455</v>
      </c>
      <c r="F13" s="34">
        <v>5.4905127169963597E-2</v>
      </c>
    </row>
    <row r="14" spans="1:10" ht="16" x14ac:dyDescent="0.45">
      <c r="A14" s="11" t="s">
        <v>113</v>
      </c>
      <c r="B14" s="11" t="s">
        <v>116</v>
      </c>
      <c r="C14" s="11" t="s">
        <v>117</v>
      </c>
      <c r="D14" s="34">
        <v>0.33308656211898813</v>
      </c>
      <c r="E14" s="34">
        <v>0.30655284110984976</v>
      </c>
      <c r="F14" s="34">
        <v>7.6705692369802098E-2</v>
      </c>
    </row>
    <row r="15" spans="1:10" ht="16" x14ac:dyDescent="0.45">
      <c r="A15" s="11" t="s">
        <v>120</v>
      </c>
      <c r="B15" s="11" t="s">
        <v>122</v>
      </c>
      <c r="C15" s="11" t="s">
        <v>123</v>
      </c>
      <c r="D15" s="34">
        <v>0.2747648326534049</v>
      </c>
      <c r="E15" s="34">
        <v>4.1793501527252024E-2</v>
      </c>
      <c r="F15" s="34">
        <v>3.1085991118288199E-2</v>
      </c>
    </row>
    <row r="16" spans="1:10" ht="16" x14ac:dyDescent="0.45">
      <c r="A16" s="11" t="s">
        <v>126</v>
      </c>
      <c r="B16" s="11" t="s">
        <v>128</v>
      </c>
      <c r="C16" s="11" t="s">
        <v>129</v>
      </c>
      <c r="D16" s="34">
        <v>0.77674524890026997</v>
      </c>
      <c r="E16" s="34">
        <v>0.67611434010784088</v>
      </c>
      <c r="F16" s="34">
        <v>0.21881308033911989</v>
      </c>
    </row>
    <row r="17" spans="1:6" ht="16" x14ac:dyDescent="0.45">
      <c r="A17" s="11" t="s">
        <v>139</v>
      </c>
      <c r="B17" s="11" t="s">
        <v>141</v>
      </c>
      <c r="C17" s="11" t="s">
        <v>142</v>
      </c>
      <c r="D17" s="34">
        <v>0.66421838470186656</v>
      </c>
      <c r="E17" s="34">
        <v>0.66529494741390549</v>
      </c>
      <c r="F17" s="34">
        <v>6.3383124747678599E-2</v>
      </c>
    </row>
    <row r="18" spans="1:6" ht="16" x14ac:dyDescent="0.45">
      <c r="A18" s="11" t="s">
        <v>145</v>
      </c>
      <c r="B18" s="11" t="s">
        <v>147</v>
      </c>
      <c r="C18" s="11" t="s">
        <v>148</v>
      </c>
      <c r="D18" s="34">
        <v>0.83209979978022375</v>
      </c>
      <c r="E18" s="34">
        <v>0.69882618292634502</v>
      </c>
      <c r="F18" s="34">
        <v>0.16229309648768669</v>
      </c>
    </row>
    <row r="19" spans="1:6" ht="16" x14ac:dyDescent="0.45">
      <c r="A19" s="11" t="s">
        <v>151</v>
      </c>
      <c r="B19" s="11" t="s">
        <v>152</v>
      </c>
      <c r="C19" s="11" t="s">
        <v>153</v>
      </c>
      <c r="D19" s="34">
        <v>0.62896391942740981</v>
      </c>
      <c r="E19" s="34">
        <v>0.6055626031842396</v>
      </c>
      <c r="F19" s="34">
        <v>7.3072264836495704E-2</v>
      </c>
    </row>
    <row r="20" spans="1:6" ht="16" x14ac:dyDescent="0.45">
      <c r="A20" s="11" t="s">
        <v>156</v>
      </c>
      <c r="B20" s="11" t="s">
        <v>158</v>
      </c>
      <c r="C20" s="11" t="s">
        <v>159</v>
      </c>
      <c r="D20" s="34">
        <v>0.816860922486628</v>
      </c>
      <c r="E20" s="34">
        <v>0.69094068652542495</v>
      </c>
      <c r="F20" s="34">
        <v>0.92329430763019782</v>
      </c>
    </row>
    <row r="21" spans="1:6" ht="16" x14ac:dyDescent="0.45">
      <c r="A21" s="11" t="s">
        <v>162</v>
      </c>
      <c r="B21" s="11" t="s">
        <v>164</v>
      </c>
      <c r="C21" s="11" t="s">
        <v>165</v>
      </c>
      <c r="D21" s="34">
        <v>0.25702817146752138</v>
      </c>
      <c r="E21" s="34">
        <v>7.0582024572667212E-2</v>
      </c>
      <c r="F21" s="34">
        <v>2.3819136051675401E-2</v>
      </c>
    </row>
    <row r="22" spans="1:6" ht="16" x14ac:dyDescent="0.45">
      <c r="A22" s="11" t="s">
        <v>168</v>
      </c>
      <c r="B22" s="11" t="s">
        <v>169</v>
      </c>
      <c r="C22" s="11" t="s">
        <v>170</v>
      </c>
      <c r="D22" s="34">
        <v>0.76489987268134008</v>
      </c>
      <c r="E22" s="34">
        <v>0.61610278763746762</v>
      </c>
      <c r="F22" s="34">
        <v>0.13484053290270481</v>
      </c>
    </row>
    <row r="23" spans="1:6" ht="16" x14ac:dyDescent="0.45">
      <c r="A23" s="11" t="s">
        <v>173</v>
      </c>
      <c r="B23" s="11" t="s">
        <v>175</v>
      </c>
      <c r="C23" s="11" t="s">
        <v>176</v>
      </c>
      <c r="D23" s="34">
        <v>0.74322532311229295</v>
      </c>
      <c r="E23" s="34">
        <v>0.70943552615737926</v>
      </c>
      <c r="F23" s="34">
        <v>0.13241824788050061</v>
      </c>
    </row>
    <row r="24" spans="1:6" ht="16" x14ac:dyDescent="0.45">
      <c r="A24" s="11" t="s">
        <v>179</v>
      </c>
      <c r="B24" s="11" t="s">
        <v>180</v>
      </c>
      <c r="C24" s="11" t="s">
        <v>181</v>
      </c>
      <c r="D24" s="34">
        <v>0.74062349546378636</v>
      </c>
      <c r="E24" s="34">
        <v>0.72194380652196455</v>
      </c>
      <c r="F24" s="34">
        <v>5.32902704884941E-2</v>
      </c>
    </row>
    <row r="25" spans="1:6" ht="16" x14ac:dyDescent="0.45">
      <c r="A25" s="11" t="s">
        <v>184</v>
      </c>
      <c r="B25" s="11" t="s">
        <v>186</v>
      </c>
      <c r="C25" s="11" t="s">
        <v>187</v>
      </c>
      <c r="D25" s="34">
        <v>0.73697931040765008</v>
      </c>
      <c r="E25" s="34">
        <v>0.52368901963030701</v>
      </c>
      <c r="F25" s="34">
        <v>0.1021396851029471</v>
      </c>
    </row>
    <row r="26" spans="1:6" ht="16" x14ac:dyDescent="0.45">
      <c r="A26" s="11" t="s">
        <v>190</v>
      </c>
      <c r="B26" s="11" t="s">
        <v>193</v>
      </c>
      <c r="C26" s="11" t="s">
        <v>194</v>
      </c>
      <c r="D26" s="34">
        <v>0.8629040654220379</v>
      </c>
      <c r="E26" s="34">
        <v>0.56372689420615552</v>
      </c>
      <c r="F26" s="34">
        <v>9.6891400888171095E-2</v>
      </c>
    </row>
    <row r="27" spans="1:6" ht="16" x14ac:dyDescent="0.45">
      <c r="A27" s="11" t="s">
        <v>197</v>
      </c>
      <c r="B27" s="11" t="s">
        <v>199</v>
      </c>
      <c r="C27" s="11" t="s">
        <v>200</v>
      </c>
      <c r="D27" s="34">
        <v>0.8358615907018816</v>
      </c>
      <c r="E27" s="34">
        <v>0.72194380652196455</v>
      </c>
      <c r="F27" s="34">
        <v>5.1271699636657203E-2</v>
      </c>
    </row>
    <row r="28" spans="1:6" ht="16" x14ac:dyDescent="0.45">
      <c r="A28" s="11" t="s">
        <v>203</v>
      </c>
      <c r="B28" s="11" t="s">
        <v>204</v>
      </c>
      <c r="C28" s="11" t="s">
        <v>205</v>
      </c>
      <c r="D28" s="34">
        <v>0.73532359024798544</v>
      </c>
      <c r="E28" s="34">
        <v>0.60926631752655713</v>
      </c>
      <c r="F28" s="34">
        <v>0.47436415018167127</v>
      </c>
    </row>
    <row r="29" spans="1:6" ht="16" x14ac:dyDescent="0.45">
      <c r="A29" s="11" t="s">
        <v>208</v>
      </c>
      <c r="B29" s="11" t="s">
        <v>210</v>
      </c>
      <c r="C29" s="11" t="s">
        <v>211</v>
      </c>
      <c r="D29" s="34">
        <v>0.58876065817456746</v>
      </c>
      <c r="E29" s="34">
        <v>0.52673740631040733</v>
      </c>
      <c r="F29" s="34">
        <v>9.0028259991925694E-2</v>
      </c>
    </row>
    <row r="30" spans="1:6" ht="16" x14ac:dyDescent="0.45">
      <c r="A30" s="11" t="s">
        <v>214</v>
      </c>
      <c r="B30" s="11" t="s">
        <v>216</v>
      </c>
      <c r="C30" s="11" t="s">
        <v>217</v>
      </c>
      <c r="D30" s="34">
        <v>0.8358615907018816</v>
      </c>
      <c r="E30" s="34">
        <v>0.72194380652196455</v>
      </c>
      <c r="F30" s="34">
        <v>9.8909971740007999E-2</v>
      </c>
    </row>
    <row r="31" spans="1:6" ht="16" x14ac:dyDescent="0.45">
      <c r="A31" s="11" t="s">
        <v>220</v>
      </c>
      <c r="B31" s="11" t="s">
        <v>222</v>
      </c>
      <c r="C31" s="11" t="s">
        <v>223</v>
      </c>
      <c r="D31" s="34">
        <v>0.42718996985176616</v>
      </c>
      <c r="E31" s="34">
        <v>0.40488588860106434</v>
      </c>
      <c r="F31" s="34">
        <v>0.1352442470730722</v>
      </c>
    </row>
    <row r="32" spans="1:6" ht="16" x14ac:dyDescent="0.45">
      <c r="A32" s="11" t="s">
        <v>226</v>
      </c>
      <c r="B32" s="11" t="s">
        <v>229</v>
      </c>
      <c r="C32" s="11" t="s">
        <v>230</v>
      </c>
      <c r="D32" s="34">
        <v>0.8358615907018816</v>
      </c>
      <c r="E32" s="34">
        <v>0.72194380652196455</v>
      </c>
      <c r="F32" s="34">
        <v>5.1675413807024603E-2</v>
      </c>
    </row>
    <row r="33" spans="1:6" ht="16" x14ac:dyDescent="0.45">
      <c r="A33" s="11" t="s">
        <v>233</v>
      </c>
      <c r="B33" s="11" t="s">
        <v>1519</v>
      </c>
      <c r="C33" s="11" t="s">
        <v>1520</v>
      </c>
      <c r="D33" s="34">
        <v>0.77485941205264419</v>
      </c>
      <c r="E33" s="34">
        <v>0.72194380652196455</v>
      </c>
      <c r="F33" s="34">
        <v>6.1364553895841702E-2</v>
      </c>
    </row>
    <row r="34" spans="1:6" ht="16" x14ac:dyDescent="0.45">
      <c r="A34" s="11" t="s">
        <v>235</v>
      </c>
      <c r="B34" s="11" t="s">
        <v>239</v>
      </c>
      <c r="C34" s="11" t="s">
        <v>240</v>
      </c>
      <c r="D34" s="34">
        <v>0.72797241205264418</v>
      </c>
      <c r="E34" s="34">
        <v>0.72326132957861811</v>
      </c>
      <c r="F34" s="34">
        <v>8.3568833266047596E-2</v>
      </c>
    </row>
    <row r="35" spans="1:6" ht="16" x14ac:dyDescent="0.45">
      <c r="A35" s="11" t="s">
        <v>243</v>
      </c>
      <c r="B35" s="11" t="s">
        <v>245</v>
      </c>
      <c r="C35" s="11" t="s">
        <v>246</v>
      </c>
      <c r="D35" s="34">
        <v>0.401081954730794</v>
      </c>
      <c r="E35" s="34">
        <v>0.29597318677714529</v>
      </c>
      <c r="F35" s="34">
        <v>0.1005248284214775</v>
      </c>
    </row>
    <row r="36" spans="1:6" ht="16" x14ac:dyDescent="0.45">
      <c r="A36" s="11" t="s">
        <v>249</v>
      </c>
      <c r="B36" s="11" t="s">
        <v>250</v>
      </c>
      <c r="C36" s="11" t="s">
        <v>251</v>
      </c>
      <c r="D36" s="34">
        <v>0.82358505334222232</v>
      </c>
      <c r="E36" s="34">
        <v>0.92633327604972182</v>
      </c>
      <c r="F36" s="34">
        <v>0.13322567622123541</v>
      </c>
    </row>
    <row r="37" spans="1:6" ht="16" x14ac:dyDescent="0.45">
      <c r="A37" s="11" t="s">
        <v>260</v>
      </c>
      <c r="B37" s="11" t="s">
        <v>262</v>
      </c>
      <c r="C37" s="11" t="s">
        <v>263</v>
      </c>
      <c r="D37" s="34">
        <v>0.88050806343918697</v>
      </c>
      <c r="E37" s="34">
        <v>0.79616820016093071</v>
      </c>
      <c r="F37" s="34">
        <v>0.53330641905530884</v>
      </c>
    </row>
    <row r="38" spans="1:6" ht="16" x14ac:dyDescent="0.45">
      <c r="A38" s="11" t="s">
        <v>266</v>
      </c>
      <c r="B38" s="11" t="s">
        <v>269</v>
      </c>
      <c r="C38" s="11" t="s">
        <v>270</v>
      </c>
      <c r="D38" s="34">
        <v>0.65945355160006214</v>
      </c>
      <c r="E38" s="34">
        <v>0.6090759980019822</v>
      </c>
      <c r="F38" s="34">
        <v>6.2979410577311198E-2</v>
      </c>
    </row>
    <row r="39" spans="1:6" ht="16" x14ac:dyDescent="0.45">
      <c r="A39" s="11" t="s">
        <v>273</v>
      </c>
      <c r="B39" s="11" t="s">
        <v>275</v>
      </c>
      <c r="C39" s="11" t="s">
        <v>276</v>
      </c>
      <c r="D39" s="34">
        <v>0.85072808653894183</v>
      </c>
      <c r="E39" s="34">
        <v>0.64926232396886641</v>
      </c>
      <c r="F39" s="34">
        <v>9.1643116673395197E-2</v>
      </c>
    </row>
    <row r="40" spans="1:6" ht="16" x14ac:dyDescent="0.45">
      <c r="A40" s="11" t="s">
        <v>279</v>
      </c>
      <c r="B40" s="11" t="s">
        <v>281</v>
      </c>
      <c r="C40" s="11" t="s">
        <v>282</v>
      </c>
      <c r="D40" s="34">
        <v>0.81369899560134273</v>
      </c>
      <c r="E40" s="34">
        <v>0.87774257759422603</v>
      </c>
      <c r="F40" s="34">
        <v>0.1558336697618086</v>
      </c>
    </row>
    <row r="41" spans="1:6" ht="16" x14ac:dyDescent="0.45">
      <c r="A41" s="11" t="s">
        <v>285</v>
      </c>
      <c r="B41" s="11" t="s">
        <v>287</v>
      </c>
      <c r="C41" s="11" t="s">
        <v>288</v>
      </c>
      <c r="D41" s="34">
        <v>0.35209749522820044</v>
      </c>
      <c r="E41" s="34">
        <v>0.29939219703788544</v>
      </c>
      <c r="F41" s="34">
        <v>2.5433992733144901E-2</v>
      </c>
    </row>
    <row r="42" spans="1:6" ht="16" x14ac:dyDescent="0.45">
      <c r="A42" s="11" t="s">
        <v>305</v>
      </c>
      <c r="B42" s="11" t="s">
        <v>307</v>
      </c>
      <c r="C42" s="11" t="s">
        <v>308</v>
      </c>
      <c r="D42" s="34">
        <v>0.92803983019885783</v>
      </c>
      <c r="E42" s="34">
        <v>0.82263205792434801</v>
      </c>
      <c r="F42" s="34">
        <v>0.188130803391199</v>
      </c>
    </row>
    <row r="43" spans="1:6" ht="16" x14ac:dyDescent="0.45">
      <c r="A43" s="11" t="s">
        <v>311</v>
      </c>
      <c r="B43" s="11" t="s">
        <v>313</v>
      </c>
      <c r="C43" s="11" t="s">
        <v>314</v>
      </c>
      <c r="D43" s="34">
        <v>0.56371576374835475</v>
      </c>
      <c r="E43" s="34">
        <v>0.63394226693833255</v>
      </c>
      <c r="F43" s="34">
        <v>8.4779975777149699E-2</v>
      </c>
    </row>
    <row r="44" spans="1:6" ht="16" x14ac:dyDescent="0.45">
      <c r="A44" s="11" t="s">
        <v>317</v>
      </c>
      <c r="B44" s="11" t="s">
        <v>319</v>
      </c>
      <c r="C44" s="11" t="s">
        <v>320</v>
      </c>
      <c r="D44" s="34">
        <v>0.59951232390988318</v>
      </c>
      <c r="E44" s="34">
        <v>0.4984315335312669</v>
      </c>
      <c r="F44" s="34">
        <v>0.54824384335890186</v>
      </c>
    </row>
    <row r="45" spans="1:6" ht="16" x14ac:dyDescent="0.45">
      <c r="A45" s="11" t="s">
        <v>323</v>
      </c>
      <c r="B45" s="11" t="s">
        <v>325</v>
      </c>
      <c r="C45" s="11" t="s">
        <v>326</v>
      </c>
      <c r="D45" s="34">
        <v>0.8358615907018816</v>
      </c>
      <c r="E45" s="34">
        <v>0.72194380652196455</v>
      </c>
      <c r="F45" s="34">
        <v>5.1675413807024603E-2</v>
      </c>
    </row>
    <row r="46" spans="1:6" ht="16" x14ac:dyDescent="0.45">
      <c r="A46" s="11" t="s">
        <v>336</v>
      </c>
      <c r="B46" s="11" t="s">
        <v>338</v>
      </c>
      <c r="C46" s="11" t="s">
        <v>339</v>
      </c>
      <c r="D46" s="34">
        <v>0.61792362973250192</v>
      </c>
      <c r="E46" s="34">
        <v>0.76775074246602015</v>
      </c>
      <c r="F46" s="34">
        <v>0.115865966895438</v>
      </c>
    </row>
    <row r="47" spans="1:6" ht="16" x14ac:dyDescent="0.45">
      <c r="A47" s="11" t="s">
        <v>342</v>
      </c>
      <c r="B47" s="11" t="s">
        <v>345</v>
      </c>
      <c r="C47" s="11" t="s">
        <v>346</v>
      </c>
      <c r="D47" s="34">
        <v>0.90573300553182634</v>
      </c>
      <c r="E47" s="34">
        <v>0.69691086844554828</v>
      </c>
      <c r="F47" s="34">
        <v>9.3257973354864701E-2</v>
      </c>
    </row>
    <row r="48" spans="1:6" ht="16" x14ac:dyDescent="0.45">
      <c r="A48" s="11" t="s">
        <v>373</v>
      </c>
      <c r="B48" s="11" t="s">
        <v>375</v>
      </c>
      <c r="C48" s="11" t="s">
        <v>376</v>
      </c>
      <c r="D48" s="34">
        <v>0.58148807461147223</v>
      </c>
      <c r="E48" s="34">
        <v>0.50604342097725818</v>
      </c>
      <c r="F48" s="34">
        <v>9.4065401695599501E-2</v>
      </c>
    </row>
    <row r="49" spans="1:6" ht="16" x14ac:dyDescent="0.45">
      <c r="A49" s="11" t="s">
        <v>379</v>
      </c>
      <c r="B49" s="11" t="s">
        <v>385</v>
      </c>
      <c r="C49" s="11" t="s">
        <v>386</v>
      </c>
      <c r="D49" s="34">
        <v>0.7791660147743984</v>
      </c>
      <c r="E49" s="34">
        <v>0.63319176682542699</v>
      </c>
      <c r="F49" s="34">
        <v>0.13443681873233751</v>
      </c>
    </row>
    <row r="50" spans="1:6" ht="16" x14ac:dyDescent="0.45">
      <c r="A50" s="11" t="s">
        <v>389</v>
      </c>
      <c r="B50" s="11" t="s">
        <v>391</v>
      </c>
      <c r="C50" s="11" t="s">
        <v>392</v>
      </c>
      <c r="D50" s="34">
        <v>0.39575118731357573</v>
      </c>
      <c r="E50" s="34">
        <v>0.28044371211278785</v>
      </c>
      <c r="F50" s="34">
        <v>7.8320549051271698E-2</v>
      </c>
    </row>
    <row r="51" spans="1:6" ht="16" x14ac:dyDescent="0.45">
      <c r="A51" s="11" t="s">
        <v>395</v>
      </c>
      <c r="B51" s="11" t="s">
        <v>397</v>
      </c>
      <c r="C51" s="11" t="s">
        <v>398</v>
      </c>
      <c r="D51" s="34">
        <v>0.79671305334222231</v>
      </c>
      <c r="E51" s="34">
        <v>0.66909279608045291</v>
      </c>
      <c r="F51" s="34">
        <v>9.8506257569640598E-2</v>
      </c>
    </row>
    <row r="52" spans="1:6" ht="16" x14ac:dyDescent="0.45">
      <c r="A52" s="11" t="s">
        <v>401</v>
      </c>
      <c r="B52" s="11" t="s">
        <v>404</v>
      </c>
      <c r="C52" s="11" t="s">
        <v>405</v>
      </c>
      <c r="D52" s="34">
        <v>0.75805268936356851</v>
      </c>
      <c r="E52" s="34">
        <v>0.72194380652196455</v>
      </c>
      <c r="F52" s="34">
        <v>6.5401695599515502E-2</v>
      </c>
    </row>
    <row r="53" spans="1:6" ht="16" x14ac:dyDescent="0.45">
      <c r="A53" s="11" t="s">
        <v>408</v>
      </c>
      <c r="B53" s="11" t="s">
        <v>412</v>
      </c>
      <c r="C53" s="11" t="s">
        <v>413</v>
      </c>
      <c r="D53" s="34">
        <v>0.47736060082842557</v>
      </c>
      <c r="E53" s="34">
        <v>0.30411488064095465</v>
      </c>
      <c r="F53" s="34">
        <v>8.63948324586193E-2</v>
      </c>
    </row>
    <row r="54" spans="1:6" ht="16" x14ac:dyDescent="0.45">
      <c r="A54" s="11" t="s">
        <v>423</v>
      </c>
      <c r="B54" s="11" t="s">
        <v>425</v>
      </c>
      <c r="C54" s="11" t="s">
        <v>426</v>
      </c>
      <c r="D54" s="34">
        <v>0.1546483771638921</v>
      </c>
      <c r="E54" s="34">
        <v>4.5601849394575025E-2</v>
      </c>
      <c r="F54" s="34">
        <v>1.97819943480016E-2</v>
      </c>
    </row>
    <row r="55" spans="1:6" ht="16" x14ac:dyDescent="0.45">
      <c r="A55" s="11" t="s">
        <v>429</v>
      </c>
      <c r="B55" s="11" t="s">
        <v>431</v>
      </c>
      <c r="C55" s="11" t="s">
        <v>432</v>
      </c>
      <c r="D55" s="34">
        <v>0.8300543897727295</v>
      </c>
      <c r="E55" s="34">
        <v>0.69285420398989594</v>
      </c>
      <c r="F55" s="34">
        <v>0.1784416633023819</v>
      </c>
    </row>
    <row r="56" spans="1:6" ht="16" x14ac:dyDescent="0.45">
      <c r="A56" s="11" t="s">
        <v>435</v>
      </c>
      <c r="B56" s="11" t="s">
        <v>437</v>
      </c>
      <c r="C56" s="11" t="s">
        <v>438</v>
      </c>
      <c r="D56" s="34">
        <v>0.60193628561507728</v>
      </c>
      <c r="E56" s="34">
        <v>0.6090759980019822</v>
      </c>
      <c r="F56" s="34">
        <v>6.2575696406943798E-2</v>
      </c>
    </row>
    <row r="57" spans="1:6" ht="16" x14ac:dyDescent="0.45">
      <c r="A57" s="11" t="s">
        <v>447</v>
      </c>
      <c r="B57" s="11" t="s">
        <v>449</v>
      </c>
      <c r="C57" s="11" t="s">
        <v>450</v>
      </c>
      <c r="D57" s="34">
        <v>0.71106107221948645</v>
      </c>
      <c r="E57" s="34">
        <v>0.63665044579480656</v>
      </c>
      <c r="F57" s="34">
        <v>5.8942268873637398E-2</v>
      </c>
    </row>
    <row r="58" spans="1:6" ht="16" x14ac:dyDescent="0.45">
      <c r="A58" s="11" t="s">
        <v>453</v>
      </c>
      <c r="B58" s="11" t="s">
        <v>455</v>
      </c>
      <c r="C58" s="11" t="s">
        <v>456</v>
      </c>
      <c r="D58" s="34">
        <v>0.77626807290975419</v>
      </c>
      <c r="E58" s="34">
        <v>0.76943476853580539</v>
      </c>
      <c r="F58" s="34">
        <v>0.18368994751715789</v>
      </c>
    </row>
    <row r="59" spans="1:6" ht="16" x14ac:dyDescent="0.45">
      <c r="A59" s="11" t="s">
        <v>459</v>
      </c>
      <c r="B59" s="11" t="s">
        <v>461</v>
      </c>
      <c r="C59" s="11" t="s">
        <v>462</v>
      </c>
      <c r="D59" s="34">
        <v>0.81209834035772943</v>
      </c>
      <c r="E59" s="34">
        <v>0.60505870446935694</v>
      </c>
      <c r="F59" s="34">
        <v>0.12676624949535731</v>
      </c>
    </row>
    <row r="60" spans="1:6" ht="16" x14ac:dyDescent="0.45">
      <c r="A60" s="11" t="s">
        <v>465</v>
      </c>
      <c r="B60" s="11" t="s">
        <v>467</v>
      </c>
      <c r="C60" s="11" t="s">
        <v>468</v>
      </c>
      <c r="D60" s="34">
        <v>0.90284687467623215</v>
      </c>
      <c r="E60" s="34">
        <v>0.669054607006347</v>
      </c>
      <c r="F60" s="34">
        <v>9.8909971740007999E-2</v>
      </c>
    </row>
    <row r="61" spans="1:6" ht="16" x14ac:dyDescent="0.45">
      <c r="A61" s="11" t="s">
        <v>471</v>
      </c>
      <c r="B61" s="11" t="s">
        <v>473</v>
      </c>
      <c r="C61" s="11" t="s">
        <v>474</v>
      </c>
      <c r="D61" s="34">
        <v>0.86489759534764243</v>
      </c>
      <c r="E61" s="34">
        <v>0.71245087368739068</v>
      </c>
      <c r="F61" s="34">
        <v>0.22042793702058941</v>
      </c>
    </row>
    <row r="62" spans="1:6" ht="16" x14ac:dyDescent="0.45">
      <c r="A62" s="11" t="s">
        <v>477</v>
      </c>
      <c r="B62" s="11" t="s">
        <v>479</v>
      </c>
      <c r="C62" s="11" t="s">
        <v>480</v>
      </c>
      <c r="D62" s="34">
        <v>0.34858500079654298</v>
      </c>
      <c r="E62" s="34">
        <v>0.25881521767210613</v>
      </c>
      <c r="F62" s="34">
        <v>0.1009285425918449</v>
      </c>
    </row>
    <row r="63" spans="1:6" ht="16" x14ac:dyDescent="0.45">
      <c r="A63" s="11" t="s">
        <v>483</v>
      </c>
      <c r="B63" s="11" t="s">
        <v>485</v>
      </c>
      <c r="C63" s="11" t="s">
        <v>486</v>
      </c>
      <c r="D63" s="34">
        <v>0.79295126085286882</v>
      </c>
      <c r="E63" s="34">
        <v>0.65685015452599993</v>
      </c>
      <c r="F63" s="34">
        <v>6.1768268066209102E-2</v>
      </c>
    </row>
    <row r="64" spans="1:6" ht="16" x14ac:dyDescent="0.45">
      <c r="A64" s="11" t="s">
        <v>489</v>
      </c>
      <c r="B64" s="11" t="s">
        <v>491</v>
      </c>
      <c r="C64" s="11" t="s">
        <v>492</v>
      </c>
      <c r="D64" s="34">
        <v>0.83803474124410959</v>
      </c>
      <c r="E64" s="34">
        <v>0.71686152639962086</v>
      </c>
      <c r="F64" s="34">
        <v>0.1663302381913605</v>
      </c>
    </row>
    <row r="65" spans="1:6" ht="16" x14ac:dyDescent="0.45">
      <c r="A65" s="11" t="s">
        <v>507</v>
      </c>
      <c r="B65" s="11" t="s">
        <v>509</v>
      </c>
      <c r="C65" s="11" t="s">
        <v>510</v>
      </c>
      <c r="D65" s="34">
        <v>0.72530670898449989</v>
      </c>
      <c r="E65" s="34">
        <v>0.64948003840602264</v>
      </c>
      <c r="F65" s="34">
        <v>6.6612838110617606E-2</v>
      </c>
    </row>
    <row r="66" spans="1:6" ht="16" x14ac:dyDescent="0.45">
      <c r="A66" s="11" t="s">
        <v>38</v>
      </c>
      <c r="B66" s="11" t="s">
        <v>514</v>
      </c>
      <c r="C66" s="11" t="s">
        <v>515</v>
      </c>
      <c r="D66" s="34">
        <v>0.17411757772107972</v>
      </c>
      <c r="E66" s="34">
        <v>4.813480661533396E-2</v>
      </c>
      <c r="F66" s="34">
        <v>0.11142511102139679</v>
      </c>
    </row>
    <row r="67" spans="1:6" ht="16" x14ac:dyDescent="0.45">
      <c r="A67" s="11" t="s">
        <v>518</v>
      </c>
      <c r="B67" s="11" t="s">
        <v>520</v>
      </c>
      <c r="C67" s="11" t="s">
        <v>521</v>
      </c>
      <c r="D67" s="34">
        <v>0.17718789658549128</v>
      </c>
      <c r="E67" s="34">
        <v>0.15267242899995043</v>
      </c>
      <c r="F67" s="34">
        <v>1.97819943480016E-2</v>
      </c>
    </row>
    <row r="68" spans="1:6" ht="16" x14ac:dyDescent="0.45">
      <c r="A68" s="11" t="s">
        <v>524</v>
      </c>
      <c r="B68" s="11" t="s">
        <v>526</v>
      </c>
      <c r="C68" s="11" t="s">
        <v>527</v>
      </c>
      <c r="D68" s="34">
        <v>0.8358615907018816</v>
      </c>
      <c r="E68" s="34">
        <v>0.72194380652196455</v>
      </c>
      <c r="F68" s="34">
        <v>9.8909971740007999E-2</v>
      </c>
    </row>
    <row r="69" spans="1:6" ht="16" x14ac:dyDescent="0.45">
      <c r="A69" s="11" t="s">
        <v>530</v>
      </c>
      <c r="B69" s="11" t="s">
        <v>531</v>
      </c>
      <c r="C69" s="11" t="s">
        <v>532</v>
      </c>
      <c r="D69" s="34">
        <v>0.8358615907018816</v>
      </c>
      <c r="E69" s="34">
        <v>0.72194380652196455</v>
      </c>
      <c r="F69" s="34">
        <v>6.3383124747678599E-2</v>
      </c>
    </row>
    <row r="70" spans="1:6" ht="16" x14ac:dyDescent="0.45">
      <c r="A70" s="11" t="s">
        <v>535</v>
      </c>
      <c r="B70" s="11" t="s">
        <v>538</v>
      </c>
      <c r="C70" s="11" t="s">
        <v>539</v>
      </c>
      <c r="D70" s="34">
        <v>0.8358615907018816</v>
      </c>
      <c r="E70" s="34">
        <v>0.72194380652196455</v>
      </c>
      <c r="F70" s="34">
        <v>5.1271699636657203E-2</v>
      </c>
    </row>
    <row r="71" spans="1:6" ht="16" x14ac:dyDescent="0.45">
      <c r="A71" s="11" t="s">
        <v>542</v>
      </c>
      <c r="B71" s="11" t="s">
        <v>544</v>
      </c>
      <c r="C71" s="11" t="s">
        <v>545</v>
      </c>
      <c r="D71" s="34">
        <v>0.87810432434493235</v>
      </c>
      <c r="E71" s="34">
        <v>0.65829427377297911</v>
      </c>
      <c r="F71" s="34">
        <v>9.3661687525232101E-2</v>
      </c>
    </row>
    <row r="72" spans="1:6" ht="16" x14ac:dyDescent="0.45">
      <c r="A72" s="11" t="s">
        <v>548</v>
      </c>
      <c r="B72" s="11" t="s">
        <v>551</v>
      </c>
      <c r="C72" s="11" t="s">
        <v>552</v>
      </c>
      <c r="D72" s="34">
        <v>0.79291784342964322</v>
      </c>
      <c r="E72" s="34">
        <v>0.57895759552603732</v>
      </c>
      <c r="F72" s="34">
        <v>6.9035123132821896E-2</v>
      </c>
    </row>
    <row r="73" spans="1:6" ht="16" x14ac:dyDescent="0.45">
      <c r="A73" s="11" t="s">
        <v>555</v>
      </c>
      <c r="B73" s="11" t="s">
        <v>556</v>
      </c>
      <c r="C73" s="11" t="s">
        <v>557</v>
      </c>
      <c r="D73" s="34">
        <v>0.57146865739791819</v>
      </c>
      <c r="E73" s="34">
        <v>0.59463758007069445</v>
      </c>
      <c r="F73" s="34">
        <v>0.1853048041986273</v>
      </c>
    </row>
    <row r="74" spans="1:6" ht="16" x14ac:dyDescent="0.45">
      <c r="A74" s="11" t="s">
        <v>560</v>
      </c>
      <c r="B74" s="11" t="s">
        <v>562</v>
      </c>
      <c r="C74" s="11" t="s">
        <v>563</v>
      </c>
      <c r="D74" s="34">
        <v>0.19732504600789919</v>
      </c>
      <c r="E74" s="34">
        <v>0.16153915622018925</v>
      </c>
      <c r="F74" s="34">
        <v>4.3197416229309601E-2</v>
      </c>
    </row>
    <row r="75" spans="1:6" ht="16" x14ac:dyDescent="0.45">
      <c r="A75" s="11" t="s">
        <v>566</v>
      </c>
      <c r="B75" s="11" t="s">
        <v>568</v>
      </c>
      <c r="C75" s="11" t="s">
        <v>569</v>
      </c>
      <c r="D75" s="34">
        <v>0.70563468080759983</v>
      </c>
      <c r="E75" s="34">
        <v>0.52944433773967825</v>
      </c>
      <c r="F75" s="34">
        <v>7.0649979814291497E-2</v>
      </c>
    </row>
    <row r="76" spans="1:6" ht="16" x14ac:dyDescent="0.45">
      <c r="A76" s="11" t="s">
        <v>572</v>
      </c>
      <c r="B76" s="11" t="s">
        <v>573</v>
      </c>
      <c r="C76" s="11" t="s">
        <v>574</v>
      </c>
      <c r="D76" s="34">
        <v>0.83088182101622965</v>
      </c>
      <c r="E76" s="34">
        <v>0.72194380652196455</v>
      </c>
      <c r="F76" s="34">
        <v>4.1986273718207498E-2</v>
      </c>
    </row>
    <row r="77" spans="1:6" ht="16" x14ac:dyDescent="0.45">
      <c r="A77" s="11" t="s">
        <v>577</v>
      </c>
      <c r="B77" s="11" t="s">
        <v>579</v>
      </c>
      <c r="C77" s="11" t="s">
        <v>580</v>
      </c>
      <c r="D77" s="34">
        <v>0.26329930495723158</v>
      </c>
      <c r="E77" s="34">
        <v>0.15012262732331622</v>
      </c>
      <c r="F77" s="34">
        <v>0.1065805409769883</v>
      </c>
    </row>
    <row r="78" spans="1:6" ht="16" x14ac:dyDescent="0.45">
      <c r="A78" s="11" t="s">
        <v>583</v>
      </c>
      <c r="B78" s="11" t="s">
        <v>585</v>
      </c>
      <c r="C78" s="11" t="s">
        <v>586</v>
      </c>
      <c r="D78" s="34">
        <v>0.74062349546378636</v>
      </c>
      <c r="E78" s="34">
        <v>0.72194380652196455</v>
      </c>
      <c r="F78" s="34">
        <v>7.3475979006863104E-2</v>
      </c>
    </row>
    <row r="79" spans="1:6" ht="16" x14ac:dyDescent="0.45">
      <c r="A79" s="11" t="s">
        <v>589</v>
      </c>
      <c r="B79" s="11" t="s">
        <v>590</v>
      </c>
      <c r="C79" s="11" t="s">
        <v>591</v>
      </c>
      <c r="D79" s="34">
        <v>0.63611264440141024</v>
      </c>
      <c r="E79" s="34">
        <v>0.61434609022859621</v>
      </c>
      <c r="F79" s="34">
        <v>4.6830843762616002E-2</v>
      </c>
    </row>
    <row r="80" spans="1:6" ht="16" x14ac:dyDescent="0.45">
      <c r="A80" s="11" t="s">
        <v>594</v>
      </c>
      <c r="B80" s="11" t="s">
        <v>595</v>
      </c>
      <c r="C80" s="11" t="s">
        <v>596</v>
      </c>
      <c r="D80" s="34">
        <v>0.8358615907018816</v>
      </c>
      <c r="E80" s="34">
        <v>0.72194380652196455</v>
      </c>
      <c r="F80" s="34">
        <v>9.8909971740007999E-2</v>
      </c>
    </row>
    <row r="81" spans="1:6" ht="16" x14ac:dyDescent="0.45">
      <c r="A81" s="11" t="s">
        <v>599</v>
      </c>
      <c r="B81" s="11" t="s">
        <v>601</v>
      </c>
      <c r="C81" s="11" t="s">
        <v>602</v>
      </c>
      <c r="D81" s="34">
        <v>0.80162567411302388</v>
      </c>
      <c r="E81" s="34">
        <v>0.72194380652196455</v>
      </c>
      <c r="F81" s="34">
        <v>4.8445700444085499E-2</v>
      </c>
    </row>
    <row r="82" spans="1:6" ht="16" x14ac:dyDescent="0.45">
      <c r="A82" s="11" t="s">
        <v>605</v>
      </c>
      <c r="B82" s="11" t="s">
        <v>607</v>
      </c>
      <c r="C82" s="11" t="s">
        <v>608</v>
      </c>
      <c r="D82" s="34">
        <v>0.79411700487035264</v>
      </c>
      <c r="E82" s="34">
        <v>0.60611901287982661</v>
      </c>
      <c r="F82" s="34">
        <v>0.48566814695195798</v>
      </c>
    </row>
    <row r="83" spans="1:6" ht="16" x14ac:dyDescent="0.45">
      <c r="A83" s="11" t="s">
        <v>611</v>
      </c>
      <c r="B83" s="11" t="s">
        <v>614</v>
      </c>
      <c r="C83" s="11" t="s">
        <v>615</v>
      </c>
      <c r="D83" s="34">
        <v>0.75058303483509048</v>
      </c>
      <c r="E83" s="34">
        <v>0.72194380652196455</v>
      </c>
      <c r="F83" s="34">
        <v>9.6487686717803806E-2</v>
      </c>
    </row>
    <row r="84" spans="1:6" ht="16" x14ac:dyDescent="0.45">
      <c r="A84" s="11" t="s">
        <v>618</v>
      </c>
      <c r="B84" s="11" t="s">
        <v>620</v>
      </c>
      <c r="C84" s="11" t="s">
        <v>621</v>
      </c>
      <c r="D84" s="34">
        <v>0.87684434403156608</v>
      </c>
      <c r="E84" s="34">
        <v>0.64359597307445604</v>
      </c>
      <c r="F84" s="34">
        <v>0.57246669358094471</v>
      </c>
    </row>
    <row r="85" spans="1:6" ht="16" x14ac:dyDescent="0.45">
      <c r="A85" s="11" t="s">
        <v>624</v>
      </c>
      <c r="B85" s="11" t="s">
        <v>626</v>
      </c>
      <c r="C85" s="11" t="s">
        <v>627</v>
      </c>
      <c r="D85" s="34">
        <v>0.92072541786534212</v>
      </c>
      <c r="E85" s="34">
        <v>0.61381972735247481</v>
      </c>
      <c r="F85" s="34">
        <v>0.5159467097295114</v>
      </c>
    </row>
    <row r="86" spans="1:6" ht="16" x14ac:dyDescent="0.45">
      <c r="A86" s="11" t="s">
        <v>630</v>
      </c>
      <c r="B86" s="11" t="s">
        <v>632</v>
      </c>
      <c r="C86" s="11" t="s">
        <v>633</v>
      </c>
      <c r="D86" s="34">
        <v>0.81456852062832386</v>
      </c>
      <c r="E86" s="34">
        <v>0.55859158694697419</v>
      </c>
      <c r="F86" s="34">
        <v>0.14654824384335891</v>
      </c>
    </row>
    <row r="87" spans="1:6" ht="16" x14ac:dyDescent="0.45">
      <c r="A87" s="11" t="s">
        <v>636</v>
      </c>
      <c r="B87" s="11" t="s">
        <v>638</v>
      </c>
      <c r="C87" s="11" t="s">
        <v>639</v>
      </c>
      <c r="D87" s="34">
        <v>0.91146239441849031</v>
      </c>
      <c r="E87" s="34">
        <v>0.68957112546570976</v>
      </c>
      <c r="F87" s="34">
        <v>0.57287040775131204</v>
      </c>
    </row>
    <row r="88" spans="1:6" ht="16" x14ac:dyDescent="0.45">
      <c r="A88" s="11" t="s">
        <v>642</v>
      </c>
      <c r="B88" s="11" t="s">
        <v>644</v>
      </c>
      <c r="C88" s="11" t="s">
        <v>645</v>
      </c>
      <c r="D88" s="34">
        <v>0.8358615907018816</v>
      </c>
      <c r="E88" s="34">
        <v>0.72194380652196455</v>
      </c>
      <c r="F88" s="34">
        <v>9.8909971740007999E-2</v>
      </c>
    </row>
    <row r="89" spans="1:6" ht="16" x14ac:dyDescent="0.45">
      <c r="A89" s="11" t="s">
        <v>648</v>
      </c>
      <c r="B89" s="11" t="s">
        <v>651</v>
      </c>
      <c r="C89" s="11" t="s">
        <v>652</v>
      </c>
      <c r="D89" s="34">
        <v>0.8358615907018816</v>
      </c>
      <c r="E89" s="34">
        <v>0.72194380652196455</v>
      </c>
      <c r="F89" s="34">
        <v>9.8909971740007999E-2</v>
      </c>
    </row>
    <row r="90" spans="1:6" ht="16" x14ac:dyDescent="0.45">
      <c r="A90" s="11" t="s">
        <v>655</v>
      </c>
      <c r="B90" s="11" t="s">
        <v>657</v>
      </c>
      <c r="C90" s="11" t="s">
        <v>658</v>
      </c>
      <c r="D90" s="34">
        <v>0.78679342423323839</v>
      </c>
      <c r="E90" s="34">
        <v>0.61894380253103676</v>
      </c>
      <c r="F90" s="34">
        <v>0.1352442470730722</v>
      </c>
    </row>
    <row r="91" spans="1:6" ht="16" x14ac:dyDescent="0.45">
      <c r="A91" s="11" t="s">
        <v>661</v>
      </c>
      <c r="B91" s="11" t="s">
        <v>665</v>
      </c>
      <c r="C91" s="11" t="s">
        <v>666</v>
      </c>
      <c r="D91" s="34">
        <v>0.4719887043104688</v>
      </c>
      <c r="E91" s="34">
        <v>0.48303295891546494</v>
      </c>
      <c r="F91" s="34">
        <v>0.1013322567622123</v>
      </c>
    </row>
    <row r="92" spans="1:6" ht="16" x14ac:dyDescent="0.45">
      <c r="A92" s="11" t="s">
        <v>669</v>
      </c>
      <c r="B92" s="11" t="s">
        <v>670</v>
      </c>
      <c r="C92" s="11" t="s">
        <v>671</v>
      </c>
      <c r="D92" s="34">
        <v>0.50002945837779988</v>
      </c>
      <c r="E92" s="34">
        <v>0.3088990651539299</v>
      </c>
      <c r="F92" s="34">
        <v>0.1219216794509487</v>
      </c>
    </row>
    <row r="93" spans="1:6" ht="16" x14ac:dyDescent="0.45">
      <c r="A93" s="11" t="s">
        <v>674</v>
      </c>
      <c r="B93" s="11" t="s">
        <v>675</v>
      </c>
      <c r="C93" s="11" t="s">
        <v>676</v>
      </c>
      <c r="D93" s="34">
        <v>0.1785523387376815</v>
      </c>
      <c r="E93" s="34">
        <v>1.1899572632840701E-2</v>
      </c>
      <c r="F93" s="34">
        <v>6.0557125555105997E-3</v>
      </c>
    </row>
    <row r="94" spans="1:6" ht="16" x14ac:dyDescent="0.45">
      <c r="A94" s="11" t="s">
        <v>679</v>
      </c>
      <c r="B94" s="11" t="s">
        <v>681</v>
      </c>
      <c r="C94" s="11" t="s">
        <v>682</v>
      </c>
      <c r="D94" s="34">
        <v>0.4802783866645618</v>
      </c>
      <c r="E94" s="34">
        <v>0.52884561967338817</v>
      </c>
      <c r="F94" s="34">
        <v>0.136051675413807</v>
      </c>
    </row>
    <row r="95" spans="1:6" ht="16" x14ac:dyDescent="0.45">
      <c r="A95" s="11" t="s">
        <v>685</v>
      </c>
      <c r="B95" s="11" t="s">
        <v>687</v>
      </c>
      <c r="C95" s="11" t="s">
        <v>688</v>
      </c>
      <c r="D95" s="34">
        <v>0.45507472433006435</v>
      </c>
      <c r="E95" s="34">
        <v>0.45155391886928248</v>
      </c>
      <c r="F95" s="34">
        <v>7.10536939846588E-2</v>
      </c>
    </row>
    <row r="96" spans="1:6" ht="16" x14ac:dyDescent="0.45">
      <c r="A96" s="11" t="s">
        <v>691</v>
      </c>
      <c r="B96" s="11" t="s">
        <v>695</v>
      </c>
      <c r="C96" s="11" t="s">
        <v>696</v>
      </c>
      <c r="D96" s="34">
        <v>0.84554025891713525</v>
      </c>
      <c r="E96" s="34">
        <v>0.86723957537249685</v>
      </c>
      <c r="F96" s="34">
        <v>0.90391602745256361</v>
      </c>
    </row>
    <row r="97" spans="1:6" ht="16" x14ac:dyDescent="0.45">
      <c r="A97" s="11" t="s">
        <v>699</v>
      </c>
      <c r="B97" s="11" t="s">
        <v>701</v>
      </c>
      <c r="C97" s="11" t="s">
        <v>702</v>
      </c>
      <c r="D97" s="34">
        <v>0.87184398665063589</v>
      </c>
      <c r="E97" s="34">
        <v>0.85373408053479261</v>
      </c>
      <c r="F97" s="34">
        <v>0.7036737989503431</v>
      </c>
    </row>
    <row r="98" spans="1:6" ht="16" x14ac:dyDescent="0.45">
      <c r="A98" s="11" t="s">
        <v>705</v>
      </c>
      <c r="B98" s="11" t="s">
        <v>706</v>
      </c>
      <c r="C98" s="11" t="s">
        <v>707</v>
      </c>
      <c r="D98" s="34">
        <v>0.24464684169441969</v>
      </c>
      <c r="E98" s="34">
        <v>2.3404656818818335E-2</v>
      </c>
      <c r="F98" s="34">
        <v>1.61485668146952E-2</v>
      </c>
    </row>
    <row r="99" spans="1:6" ht="16" x14ac:dyDescent="0.45">
      <c r="A99" s="11" t="s">
        <v>710</v>
      </c>
      <c r="B99" s="11" t="s">
        <v>712</v>
      </c>
      <c r="C99" s="11" t="s">
        <v>713</v>
      </c>
      <c r="D99" s="34">
        <v>0.73315384093530833</v>
      </c>
      <c r="E99" s="34">
        <v>0.72194380652196455</v>
      </c>
      <c r="F99" s="34">
        <v>8.5183689947517099E-2</v>
      </c>
    </row>
    <row r="100" spans="1:6" ht="16" x14ac:dyDescent="0.45">
      <c r="A100" s="11" t="s">
        <v>716</v>
      </c>
      <c r="B100" s="11" t="s">
        <v>718</v>
      </c>
      <c r="C100" s="11" t="s">
        <v>719</v>
      </c>
      <c r="D100" s="34">
        <v>0.43635184684119388</v>
      </c>
      <c r="E100" s="34">
        <v>0.60311717081088201</v>
      </c>
      <c r="F100" s="34">
        <v>0.14412595882115459</v>
      </c>
    </row>
    <row r="101" spans="1:6" ht="16" x14ac:dyDescent="0.45">
      <c r="A101" s="11" t="s">
        <v>722</v>
      </c>
      <c r="B101" s="11" t="s">
        <v>724</v>
      </c>
      <c r="C101" s="11" t="s">
        <v>725</v>
      </c>
      <c r="D101" s="34">
        <v>0.23018702829783411</v>
      </c>
      <c r="E101" s="34">
        <v>8.489167669470174E-2</v>
      </c>
      <c r="F101" s="34">
        <v>3.9563988696003201E-2</v>
      </c>
    </row>
    <row r="102" spans="1:6" ht="16" x14ac:dyDescent="0.45">
      <c r="A102" s="11" t="s">
        <v>728</v>
      </c>
      <c r="B102" s="11" t="s">
        <v>729</v>
      </c>
      <c r="C102" s="11" t="s">
        <v>730</v>
      </c>
      <c r="D102" s="34">
        <v>0.64700800384529067</v>
      </c>
      <c r="E102" s="34">
        <v>0.54048996582077846</v>
      </c>
      <c r="F102" s="34">
        <v>8.2357690754945395E-2</v>
      </c>
    </row>
    <row r="103" spans="1:6" ht="16" x14ac:dyDescent="0.45">
      <c r="A103" s="11" t="s">
        <v>733</v>
      </c>
      <c r="B103" s="11" t="s">
        <v>734</v>
      </c>
      <c r="C103" s="11" t="s">
        <v>735</v>
      </c>
      <c r="D103" s="34">
        <v>0.39657131834585968</v>
      </c>
      <c r="E103" s="34">
        <v>0.27403553524040358</v>
      </c>
      <c r="F103" s="34">
        <v>7.3072264836495704E-2</v>
      </c>
    </row>
    <row r="104" spans="1:6" ht="16" x14ac:dyDescent="0.45">
      <c r="A104" s="11" t="s">
        <v>738</v>
      </c>
      <c r="B104" s="11" t="s">
        <v>740</v>
      </c>
      <c r="C104" s="11" t="s">
        <v>741</v>
      </c>
      <c r="D104" s="34">
        <v>0.72319430156400433</v>
      </c>
      <c r="E104" s="34">
        <v>0.72194380652196455</v>
      </c>
      <c r="F104" s="34">
        <v>8.1953976584578106E-2</v>
      </c>
    </row>
    <row r="105" spans="1:6" ht="16" x14ac:dyDescent="0.45">
      <c r="A105" s="11" t="s">
        <v>744</v>
      </c>
      <c r="B105" s="11" t="s">
        <v>746</v>
      </c>
      <c r="C105" s="11" t="s">
        <v>747</v>
      </c>
      <c r="D105" s="34">
        <v>0.63573188317932505</v>
      </c>
      <c r="E105" s="34">
        <v>0.68842421772675422</v>
      </c>
      <c r="F105" s="34">
        <v>0.17521194993944289</v>
      </c>
    </row>
    <row r="106" spans="1:6" ht="16" x14ac:dyDescent="0.45">
      <c r="A106" s="11" t="s">
        <v>750</v>
      </c>
      <c r="B106" s="11" t="s">
        <v>752</v>
      </c>
      <c r="C106" s="11" t="s">
        <v>753</v>
      </c>
      <c r="D106" s="34">
        <v>0.71721585461998982</v>
      </c>
      <c r="E106" s="34">
        <v>0.62787106020732142</v>
      </c>
      <c r="F106" s="34">
        <v>0.22042793702058941</v>
      </c>
    </row>
    <row r="107" spans="1:6" ht="16" x14ac:dyDescent="0.45">
      <c r="A107" s="11" t="s">
        <v>756</v>
      </c>
      <c r="B107" s="11" t="s">
        <v>758</v>
      </c>
      <c r="C107" s="11" t="s">
        <v>759</v>
      </c>
      <c r="D107" s="34">
        <v>0.79778077056779129</v>
      </c>
      <c r="E107" s="34">
        <v>0.75295203879964756</v>
      </c>
      <c r="F107" s="34">
        <v>0.1550262414210738</v>
      </c>
    </row>
    <row r="108" spans="1:6" ht="16" x14ac:dyDescent="0.45">
      <c r="A108" s="11" t="s">
        <v>762</v>
      </c>
      <c r="B108" s="11" t="s">
        <v>764</v>
      </c>
      <c r="C108" s="11" t="s">
        <v>765</v>
      </c>
      <c r="D108" s="34">
        <v>0.8358615907018816</v>
      </c>
      <c r="E108" s="34">
        <v>0.61434609022859621</v>
      </c>
      <c r="F108" s="34">
        <v>7.3072264836495704E-2</v>
      </c>
    </row>
    <row r="109" spans="1:6" ht="16" x14ac:dyDescent="0.45">
      <c r="A109" s="11" t="s">
        <v>1561</v>
      </c>
      <c r="B109" s="11" t="s">
        <v>1606</v>
      </c>
      <c r="C109" s="11" t="s">
        <v>1563</v>
      </c>
      <c r="D109" s="34">
        <v>0.78746065851328817</v>
      </c>
      <c r="E109" s="34">
        <v>0.58513081405257417</v>
      </c>
      <c r="F109" s="34">
        <v>9.8909971740007999E-2</v>
      </c>
    </row>
    <row r="110" spans="1:6" ht="16" x14ac:dyDescent="0.45">
      <c r="A110" s="11" t="s">
        <v>784</v>
      </c>
      <c r="B110" s="11" t="s">
        <v>786</v>
      </c>
      <c r="C110" s="11" t="s">
        <v>787</v>
      </c>
      <c r="D110" s="34">
        <v>0.71291028988887362</v>
      </c>
      <c r="E110" s="34">
        <v>0.59654478735986549</v>
      </c>
      <c r="F110" s="34">
        <v>0.1586596689543803</v>
      </c>
    </row>
    <row r="111" spans="1:6" ht="16" x14ac:dyDescent="0.45">
      <c r="A111" s="11" t="s">
        <v>790</v>
      </c>
      <c r="B111" s="11" t="s">
        <v>793</v>
      </c>
      <c r="C111" s="11" t="s">
        <v>794</v>
      </c>
      <c r="D111" s="34">
        <v>0.7947765739700231</v>
      </c>
      <c r="E111" s="34">
        <v>0.63097785370664239</v>
      </c>
      <c r="F111" s="34">
        <v>0.2151796528058135</v>
      </c>
    </row>
    <row r="112" spans="1:6" ht="16" x14ac:dyDescent="0.45">
      <c r="A112" s="11" t="s">
        <v>797</v>
      </c>
      <c r="B112" s="11" t="s">
        <v>801</v>
      </c>
      <c r="C112" s="11" t="s">
        <v>802</v>
      </c>
      <c r="D112" s="34">
        <v>0.86786092248662805</v>
      </c>
      <c r="E112" s="34">
        <v>0.63861791494394593</v>
      </c>
      <c r="F112" s="34">
        <v>0.18893823173193369</v>
      </c>
    </row>
    <row r="113" spans="1:6" ht="16" x14ac:dyDescent="0.45">
      <c r="A113" s="11" t="s">
        <v>805</v>
      </c>
      <c r="B113" s="11" t="s">
        <v>807</v>
      </c>
      <c r="C113" s="11" t="s">
        <v>808</v>
      </c>
      <c r="D113" s="34">
        <v>0.41916789694253509</v>
      </c>
      <c r="E113" s="34">
        <v>0.28175426214300203</v>
      </c>
      <c r="F113" s="34">
        <v>0.12716996366572469</v>
      </c>
    </row>
    <row r="114" spans="1:6" ht="16" x14ac:dyDescent="0.45">
      <c r="A114" s="11" t="s">
        <v>811</v>
      </c>
      <c r="B114" s="11" t="s">
        <v>813</v>
      </c>
      <c r="C114" s="11" t="s">
        <v>814</v>
      </c>
      <c r="D114" s="34">
        <v>0.84104755348187277</v>
      </c>
      <c r="E114" s="34">
        <v>0.69033334969269289</v>
      </c>
      <c r="F114" s="34">
        <v>0.75333064190553101</v>
      </c>
    </row>
    <row r="115" spans="1:6" ht="16" x14ac:dyDescent="0.45">
      <c r="A115" s="11" t="s">
        <v>817</v>
      </c>
      <c r="B115" s="11" t="s">
        <v>819</v>
      </c>
      <c r="C115" s="11" t="s">
        <v>820</v>
      </c>
      <c r="D115" s="34">
        <v>0.81032004958200421</v>
      </c>
      <c r="E115" s="34">
        <v>0.5813927106043193</v>
      </c>
      <c r="F115" s="34">
        <v>6.2575696406943798E-2</v>
      </c>
    </row>
    <row r="116" spans="1:6" ht="16" x14ac:dyDescent="0.45">
      <c r="A116" s="11" t="s">
        <v>823</v>
      </c>
      <c r="B116" s="11" t="s">
        <v>825</v>
      </c>
      <c r="C116" s="11" t="s">
        <v>826</v>
      </c>
      <c r="D116" s="34">
        <v>0.83335851083945356</v>
      </c>
      <c r="E116" s="34">
        <v>0.56059089729722422</v>
      </c>
      <c r="F116" s="34">
        <v>0.1570448122729107</v>
      </c>
    </row>
  </sheetData>
  <autoFilter ref="A1:F1" xr:uid="{394BA888-D2F2-4E12-AE5E-B6E61327DA6A}">
    <sortState xmlns:xlrd2="http://schemas.microsoft.com/office/spreadsheetml/2017/richdata2" ref="A2:F251">
      <sortCondition ref="A1"/>
    </sortState>
  </autoFilter>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3c1a83cc-4e9b-4597-9e14-36db37b4e2f1">
      <Terms xmlns="http://schemas.microsoft.com/office/infopath/2007/PartnerControls"/>
    </lcf76f155ced4ddcb4097134ff3c332f>
    <TaxCatchAll xmlns="d92ce5ed-096c-439a-821a-2ed5c37b52da" xsi:nil="true"/>
    <L_x00e4_stSM xmlns="3c1a83cc-4e9b-4597-9e14-36db37b4e2f1" xsi:nil="true"/>
    <Status xmlns="3c1a83cc-4e9b-4597-9e14-36db37b4e2f1" xsi:nil="true"/>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C9ED2E3985FCE742932B2DD86559F7D5" ma:contentTypeVersion="18" ma:contentTypeDescription="Create a new document." ma:contentTypeScope="" ma:versionID="9c9fcd5dd44c5592be7fbcb2123cf5d9">
  <xsd:schema xmlns:xsd="http://www.w3.org/2001/XMLSchema" xmlns:xs="http://www.w3.org/2001/XMLSchema" xmlns:p="http://schemas.microsoft.com/office/2006/metadata/properties" xmlns:ns2="3c1a83cc-4e9b-4597-9e14-36db37b4e2f1" xmlns:ns3="d92ce5ed-096c-439a-821a-2ed5c37b52da" targetNamespace="http://schemas.microsoft.com/office/2006/metadata/properties" ma:root="true" ma:fieldsID="5d03e92a95c2b3899b4579ec6e0a3bbe" ns2:_="" ns3:_="">
    <xsd:import namespace="3c1a83cc-4e9b-4597-9e14-36db37b4e2f1"/>
    <xsd:import namespace="d92ce5ed-096c-439a-821a-2ed5c37b52da"/>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MediaServiceDateTaken" minOccurs="0"/>
                <xsd:element ref="ns2:MediaServiceLocation" minOccurs="0"/>
                <xsd:element ref="ns2:MediaServiceGenerationTime" minOccurs="0"/>
                <xsd:element ref="ns2:MediaServiceEventHashCode" minOccurs="0"/>
                <xsd:element ref="ns2:MediaLengthInSeconds" minOccurs="0"/>
                <xsd:element ref="ns3:SharedWithUsers" minOccurs="0"/>
                <xsd:element ref="ns3:SharedWithDetails" minOccurs="0"/>
                <xsd:element ref="ns2:lcf76f155ced4ddcb4097134ff3c332f" minOccurs="0"/>
                <xsd:element ref="ns3:TaxCatchAll" minOccurs="0"/>
                <xsd:element ref="ns2:MediaServiceOCR" minOccurs="0"/>
                <xsd:element ref="ns2:MediaServiceSearchProperties" minOccurs="0"/>
                <xsd:element ref="ns2:L_x00e4_stSM" minOccurs="0"/>
                <xsd:element ref="ns2:MediaServiceBillingMetadata" minOccurs="0"/>
                <xsd:element ref="ns2:Statu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c1a83cc-4e9b-4597-9e14-36db37b4e2f1"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Location" ma:index="12" nillable="true" ma:displayName="Location" ma:indexed="true" ma:internalName="MediaServiceLocatio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element name="lcf76f155ced4ddcb4097134ff3c332f" ma:index="19" nillable="true" ma:taxonomy="true" ma:internalName="lcf76f155ced4ddcb4097134ff3c332f" ma:taxonomyFieldName="MediaServiceImageTags" ma:displayName="Image Tags" ma:readOnly="false" ma:fieldId="{5cf76f15-5ced-4ddc-b409-7134ff3c332f}" ma:taxonomyMulti="true" ma:sspId="18c08fca-ebe3-40ca-ba0e-1efa9fe3dbeb" ma:termSetId="09814cd3-568e-fe90-9814-8d621ff8fb84" ma:anchorId="fba54fb3-c3e1-fe81-a776-ca4b69148c4d" ma:open="true" ma:isKeyword="false">
      <xsd:complexType>
        <xsd:sequence>
          <xsd:element ref="pc:Terms" minOccurs="0" maxOccurs="1"/>
        </xsd:sequence>
      </xsd:complexType>
    </xsd:element>
    <xsd:element name="MediaServiceOCR" ma:index="21" nillable="true" ma:displayName="Extracted Text" ma:internalName="MediaServiceOCR" ma:readOnly="true">
      <xsd:simpleType>
        <xsd:restriction base="dms:Note">
          <xsd:maxLength value="255"/>
        </xsd:restriction>
      </xsd:simpleType>
    </xsd:element>
    <xsd:element name="MediaServiceSearchProperties" ma:index="22" nillable="true" ma:displayName="MediaServiceSearchProperties" ma:hidden="true" ma:internalName="MediaServiceSearchProperties" ma:readOnly="true">
      <xsd:simpleType>
        <xsd:restriction base="dms:Note"/>
      </xsd:simpleType>
    </xsd:element>
    <xsd:element name="L_x00e4_stSM" ma:index="23" nillable="true" ma:displayName="Läst SM" ma:format="Dropdown" ma:internalName="L_x00e4_stSM">
      <xsd:simpleType>
        <xsd:restriction base="dms:Choice">
          <xsd:enumeration value="Nej"/>
          <xsd:enumeration value="Ja"/>
          <xsd:enumeration value="Pågående"/>
        </xsd:restriction>
      </xsd:simpleType>
    </xsd:element>
    <xsd:element name="MediaServiceBillingMetadata" ma:index="24" nillable="true" ma:displayName="MediaServiceBillingMetadata" ma:hidden="true" ma:internalName="MediaServiceBillingMetadata" ma:readOnly="true">
      <xsd:simpleType>
        <xsd:restriction base="dms:Note"/>
      </xsd:simpleType>
    </xsd:element>
    <xsd:element name="Status" ma:index="25" nillable="true" ma:displayName="Status" ma:format="Dropdown" ma:internalName="Status">
      <xsd:simpleType>
        <xsd:restriction base="dms:Choice">
          <xsd:enumeration value="Kartlagd"/>
          <xsd:enumeration value="Mycket kvar"/>
          <xsd:enumeration value="Lite kvar"/>
          <xsd:enumeration value="Ej påbörjad"/>
        </xsd:restriction>
      </xsd:simpleType>
    </xsd:element>
  </xsd:schema>
  <xsd:schema xmlns:xsd="http://www.w3.org/2001/XMLSchema" xmlns:xs="http://www.w3.org/2001/XMLSchema" xmlns:dms="http://schemas.microsoft.com/office/2006/documentManagement/types" xmlns:pc="http://schemas.microsoft.com/office/infopath/2007/PartnerControls" targetNamespace="d92ce5ed-096c-439a-821a-2ed5c37b52da" elementFormDefault="qualified">
    <xsd:import namespace="http://schemas.microsoft.com/office/2006/documentManagement/types"/>
    <xsd:import namespace="http://schemas.microsoft.com/office/infopath/2007/PartnerControls"/>
    <xsd:element name="SharedWithUsers" ma:index="16"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Shared With Details" ma:internalName="SharedWithDetails" ma:readOnly="true">
      <xsd:simpleType>
        <xsd:restriction base="dms:Note">
          <xsd:maxLength value="255"/>
        </xsd:restriction>
      </xsd:simpleType>
    </xsd:element>
    <xsd:element name="TaxCatchAll" ma:index="20" nillable="true" ma:displayName="Taxonomy Catch All Column" ma:hidden="true" ma:list="{92962041-d592-4a15-a056-13a39399c36b}" ma:internalName="TaxCatchAll" ma:showField="CatchAllData" ma:web="d92ce5ed-096c-439a-821a-2ed5c37b52da">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80F5A72C-6862-4A86-ADBA-6374798B05EC}">
  <ds:schemaRefs>
    <ds:schemaRef ds:uri="http://schemas.microsoft.com/office/infopath/2007/PartnerControls"/>
    <ds:schemaRef ds:uri="http://purl.org/dc/elements/1.1/"/>
    <ds:schemaRef ds:uri="3c1a83cc-4e9b-4597-9e14-36db37b4e2f1"/>
    <ds:schemaRef ds:uri="http://schemas.openxmlformats.org/package/2006/metadata/core-properties"/>
    <ds:schemaRef ds:uri="http://schemas.microsoft.com/office/2006/metadata/properties"/>
    <ds:schemaRef ds:uri="http://purl.org/dc/terms/"/>
    <ds:schemaRef ds:uri="http://purl.org/dc/dcmitype/"/>
    <ds:schemaRef ds:uri="http://schemas.microsoft.com/office/2006/documentManagement/types"/>
    <ds:schemaRef ds:uri="d92ce5ed-096c-439a-821a-2ed5c37b52da"/>
    <ds:schemaRef ds:uri="http://www.w3.org/XML/1998/namespace"/>
  </ds:schemaRefs>
</ds:datastoreItem>
</file>

<file path=customXml/itemProps2.xml><?xml version="1.0" encoding="utf-8"?>
<ds:datastoreItem xmlns:ds="http://schemas.openxmlformats.org/officeDocument/2006/customXml" ds:itemID="{3D54D9B1-5326-43FB-BE97-0302EA0A240D}">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c1a83cc-4e9b-4597-9e14-36db37b4e2f1"/>
    <ds:schemaRef ds:uri="d92ce5ed-096c-439a-821a-2ed5c37b52da"/>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DE91ED66-C654-422A-92BF-9BB6BC0E8416}">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12</vt:i4>
      </vt:variant>
    </vt:vector>
  </HeadingPairs>
  <TitlesOfParts>
    <vt:vector size="12" baseType="lpstr">
      <vt:lpstr>Sheet1</vt:lpstr>
      <vt:lpstr>Data</vt:lpstr>
      <vt:lpstr>DataFixed</vt:lpstr>
      <vt:lpstr>Overview</vt:lpstr>
      <vt:lpstr>ML &amp; TF Country risk</vt:lpstr>
      <vt:lpstr>ML &amp; TF New country risk</vt:lpstr>
      <vt:lpstr>Sanction Country risk</vt:lpstr>
      <vt:lpstr>Sanction New country risk</vt:lpstr>
      <vt:lpstr>Risk scores</vt:lpstr>
      <vt:lpstr>Raw Data</vt:lpstr>
      <vt:lpstr>WeightsAndValues</vt:lpstr>
      <vt:lpstr>Thresholds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openpyxl</dc:creator>
  <cp:keywords/>
  <dc:description/>
  <cp:lastModifiedBy>Henrik Bolle</cp:lastModifiedBy>
  <cp:revision/>
  <dcterms:created xsi:type="dcterms:W3CDTF">2024-05-24T08:17:57Z</dcterms:created>
  <dcterms:modified xsi:type="dcterms:W3CDTF">2025-11-06T06:09:20Z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0x010100C9ED2E3985FCE742932B2DD86559F7D5</vt:lpwstr>
  </property>
  <property fmtid="{D5CDD505-2E9C-101B-9397-08002B2CF9AE}" pid="3" name="MediaServiceImageTags">
    <vt:lpwstr/>
  </property>
</Properties>
</file>