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sophiecamp/Documents/"/>
    </mc:Choice>
  </mc:AlternateContent>
  <xr:revisionPtr revIDLastSave="0" documentId="13_ncr:1_{4E8A0ABC-42E2-144C-ADE1-CD6AA19520DB}" xr6:coauthVersionLast="47" xr6:coauthVersionMax="47" xr10:uidLastSave="{00000000-0000-0000-0000-000000000000}"/>
  <workbookProtection workbookAlgorithmName="SHA-512" workbookHashValue="OEqrrRk1Xe5I+mwdyT3w7Xse97x9ZixP5oNNSLWL7eySRobk1mVgwFMPyk+4GOaC9vcXFXT3xJvO2PuXxRUGdw==" workbookSaltValue="tBaM/wHz48BndyDLagLKGA==" workbookSpinCount="100000" lockStructure="1"/>
  <bookViews>
    <workbookView xWindow="0" yWindow="680" windowWidth="34200" windowHeight="21460" firstSheet="5" activeTab="18" xr2:uid="{00000000-000D-0000-FFFF-FFFF00000000}"/>
  </bookViews>
  <sheets>
    <sheet name="Instructions" sheetId="1" r:id="rId1"/>
    <sheet name="Summary  Total Footprint" sheetId="2" r:id="rId2"/>
    <sheet name="Dashboard" sheetId="3" r:id="rId3"/>
    <sheet name="Scope 1&gt;&gt;&gt; " sheetId="4" state="hidden" r:id="rId4"/>
    <sheet name="1.1 NG-Office Heating" sheetId="5" r:id="rId5"/>
    <sheet name="1.2 Other Fuels " sheetId="6" r:id="rId6"/>
    <sheet name="1.3 HFC-Refrigerants" sheetId="7" r:id="rId7"/>
    <sheet name="Scope 2&gt;&gt;&gt;" sheetId="8" state="hidden" r:id="rId8"/>
    <sheet name="2.1 Electricity-Office " sheetId="9" r:id="rId9"/>
    <sheet name="Scope 3&gt;&gt;&gt;" sheetId="10" state="hidden" r:id="rId10"/>
    <sheet name="3.1 (a)-Goods" sheetId="11" r:id="rId11"/>
    <sheet name="3.1 (b)-Services" sheetId="12" r:id="rId12"/>
    <sheet name="3.2 Capital Goods" sheetId="13" r:id="rId13"/>
    <sheet name="3.3-Upstream Fuel" sheetId="14" r:id="rId14"/>
    <sheet name="3.4-Freight" sheetId="15" r:id="rId15"/>
    <sheet name="3.5-Waste" sheetId="16" r:id="rId16"/>
    <sheet name="3.6 (a)-Accommodations" sheetId="17" r:id="rId17"/>
    <sheet name="3.6 (b)-Flights" sheetId="18" r:id="rId18"/>
    <sheet name="3.6 (c)-Taxis" sheetId="19" r:id="rId19"/>
    <sheet name="3.7 - Employee Commuting" sheetId="20" r:id="rId20"/>
    <sheet name="Supporting Info &gt;&gt;" sheetId="21" state="hidden" r:id="rId21"/>
    <sheet name="EFs by province" sheetId="22" r:id="rId22"/>
    <sheet name="EFs all provinces" sheetId="23" r:id="rId23"/>
    <sheet name="SDS - R410A" sheetId="24" state="hidden" r:id="rId24"/>
    <sheet name=" GWP" sheetId="25" state="hidden" r:id="rId25"/>
    <sheet name="Upstream Results HHV" sheetId="26" state="hidden" r:id="rId26"/>
    <sheet name="Conversions" sheetId="27" state="hidden" r:id="rId27"/>
    <sheet name="Dropdown (tab to be hidden) " sheetId="28" state="hidden" r:id="rId28"/>
  </sheets>
  <definedNames>
    <definedName name="_0001">#REF!</definedName>
    <definedName name="_9394F">#REF!</definedName>
    <definedName name="_9495">#REF!</definedName>
    <definedName name="_9596">#REF!</definedName>
    <definedName name="_9596F">#REF!</definedName>
    <definedName name="_9697">#REF!</definedName>
    <definedName name="_9798">#REF!</definedName>
    <definedName name="_9899">#REF!</definedName>
    <definedName name="_9900">#REF!</definedName>
    <definedName name="_xleta.AND">#NAME?</definedName>
    <definedName name="_xleta.IF">#NAME?</definedName>
    <definedName name="_xleta.OR">#NAME?</definedName>
    <definedName name="ACCREDITATION">#REF!</definedName>
    <definedName name="ACTIVE_GMMBTU">'Upstream Results HHV'!$13:$27</definedName>
    <definedName name="ACTIVE_GWPS1">#REF!</definedName>
    <definedName name="ACTIVE_GWPS2">#REF!</definedName>
    <definedName name="ADMINFR">#REF!</definedName>
    <definedName name="AG_FRAC">#REF!</definedName>
    <definedName name="ALL_GAS_GMMBTU">'Upstream Results HHV'!$47:$61</definedName>
    <definedName name="APNOV">#REF!</definedName>
    <definedName name="ARNOV">#REF!</definedName>
    <definedName name="ARNOV2">#REF!</definedName>
    <definedName name="BALANCE">#REF!</definedName>
    <definedName name="BALANCESHT">#REF!</definedName>
    <definedName name="BILAN">#REF!</definedName>
    <definedName name="BILAN1">#REF!</definedName>
    <definedName name="BILAN2">#REF!</definedName>
    <definedName name="BIOMASS_GWPS1">#REF!</definedName>
    <definedName name="C_MW">#REF!</definedName>
    <definedName name="CC1_T1">#REF!</definedName>
    <definedName name="CC1_T2">#REF!</definedName>
    <definedName name="CC1_T3">#REF!</definedName>
    <definedName name="CC1_T4">#REF!</definedName>
    <definedName name="CC1_T5">#REF!</definedName>
    <definedName name="CC1_T6">#REF!</definedName>
    <definedName name="CC1_T7">#REF!</definedName>
    <definedName name="CC1A_T1">#REF!</definedName>
    <definedName name="CC1A_T2">#REF!</definedName>
    <definedName name="CC1A_T3">#REF!</definedName>
    <definedName name="CC1A_T4">#REF!</definedName>
    <definedName name="CC2_T1">#REF!</definedName>
    <definedName name="CC2_T10">#REF!</definedName>
    <definedName name="CC2_T11">#REF!</definedName>
    <definedName name="CC2_T12">#REF!</definedName>
    <definedName name="CC2_T2">#REF!</definedName>
    <definedName name="CC2_T3">#REF!</definedName>
    <definedName name="CC2_T4">#REF!</definedName>
    <definedName name="CC2_T5">#REF!</definedName>
    <definedName name="CC2_T6">#REF!</definedName>
    <definedName name="CC2_T7">#REF!</definedName>
    <definedName name="CC2_T8">#REF!</definedName>
    <definedName name="CC2_T9">#REF!</definedName>
    <definedName name="CC2A_T1">#REF!</definedName>
    <definedName name="CC2A_T2">#REF!</definedName>
    <definedName name="CC2A_T3">#REF!</definedName>
    <definedName name="CC2B_T1">#REF!</definedName>
    <definedName name="CC3_ET">#REF!</definedName>
    <definedName name="CC3_ETCC">#REF!</definedName>
    <definedName name="CC3_ETG">#REF!</definedName>
    <definedName name="CC3_ETOUT">#REF!</definedName>
    <definedName name="CC3_NITCC">#REF!</definedName>
    <definedName name="CC3_NITG">#REF!</definedName>
    <definedName name="CC3_NITOUT">#REF!</definedName>
    <definedName name="CC3_RT">#REF!</definedName>
    <definedName name="CC3_RTCC">#REF!</definedName>
    <definedName name="CC3_RTG">#REF!</definedName>
    <definedName name="CC3_RTOUT">#REF!</definedName>
    <definedName name="CC3_TIBT">#REF!</definedName>
    <definedName name="CC3_TNI">#REF!</definedName>
    <definedName name="CC3A_T1">#REF!</definedName>
    <definedName name="CC3A_T2">#REF!</definedName>
    <definedName name="CC3B_T1">#REF!</definedName>
    <definedName name="CC3B_T2">#REF!</definedName>
    <definedName name="CC4_T1">#REF!</definedName>
    <definedName name="CC4_T2">#REF!</definedName>
    <definedName name="CC4_T3">#REF!</definedName>
    <definedName name="CC4A_T1">#REF!</definedName>
    <definedName name="CC4A_T2">#REF!</definedName>
    <definedName name="CC5_T1">#REF!</definedName>
    <definedName name="CC5_T10">#REF!</definedName>
    <definedName name="CC5_T11">#REF!</definedName>
    <definedName name="CC5_T12">#REF!</definedName>
    <definedName name="CC5_T2">#REF!</definedName>
    <definedName name="CC5_T3">#REF!</definedName>
    <definedName name="CC5_T4">#REF!</definedName>
    <definedName name="CC5_T5">#REF!</definedName>
    <definedName name="CC5_T6">#REF!</definedName>
    <definedName name="CC5_T7">#REF!</definedName>
    <definedName name="CC5_T8">#REF!</definedName>
    <definedName name="CC5_T9">#REF!</definedName>
    <definedName name="CC5A_T1">#REF!</definedName>
    <definedName name="CC5A_T2">#REF!</definedName>
    <definedName name="CC5C_T1">#REF!</definedName>
    <definedName name="CC6_T1">#REF!</definedName>
    <definedName name="CC6_T2">#REF!</definedName>
    <definedName name="CC6_T3">#REF!</definedName>
    <definedName name="CC6A_T1">#REF!</definedName>
    <definedName name="CC6A_T2">#REF!</definedName>
    <definedName name="CC6A_T3">#REF!</definedName>
    <definedName name="CC6A_T4">#REF!</definedName>
    <definedName name="CC6A_T5">#REF!</definedName>
    <definedName name="CentralEU">#REF!</definedName>
    <definedName name="CERTFR">#REF!</definedName>
    <definedName name="CH4_GMMBTU">'Upstream Results HHV'!$83:$97</definedName>
    <definedName name="CH4GWP">#REF!</definedName>
    <definedName name="CHANGES">#REF!</definedName>
    <definedName name="ChemC">#REF!</definedName>
    <definedName name="ChemC.ns">#REF!</definedName>
    <definedName name="ChemCr">#REF!</definedName>
    <definedName name="ChemCr.ns">#REF!</definedName>
    <definedName name="ChemD">#REF!</definedName>
    <definedName name="ChemD.ns">#REF!</definedName>
    <definedName name="ChemE">#REF!</definedName>
    <definedName name="ChemE.ns">#REF!</definedName>
    <definedName name="ChemG">#REF!</definedName>
    <definedName name="ChemG.ns">#REF!</definedName>
    <definedName name="ChemN">#REF!</definedName>
    <definedName name="ChemN.ns">#REF!</definedName>
    <definedName name="ChemO">#REF!</definedName>
    <definedName name="ChemO.ns">#REF!</definedName>
    <definedName name="CO_GMMBTU">'Upstream Results HHV'!$119:$133</definedName>
    <definedName name="CO2_GMMBTU">'Upstream Results HHV'!$65:$79</definedName>
    <definedName name="CO2_VOC_LIST">#REF!</definedName>
    <definedName name="COMMFR">#REF!</definedName>
    <definedName name="COMMUNICATIONS">#REF!</definedName>
    <definedName name="Contribution">#REF!</definedName>
    <definedName name="Country_Weight_Factor">#REF!</definedName>
    <definedName name="Country_Weight_Factor_Vert">#REF!</definedName>
    <definedName name="DefaultRegions">OFFSET(#REF!,0,0,1,COUNTA(#REF!)-3)</definedName>
    <definedName name="DIFFERENCES">'Upstream Results HHV'!$227:$241</definedName>
    <definedName name="DMJL">#REF!</definedName>
    <definedName name="empl">#REF!</definedName>
    <definedName name="engstat">#REF!</definedName>
    <definedName name="ENONCE1">#REF!</definedName>
    <definedName name="ENONCE2">#REF!</definedName>
    <definedName name="ENONCE3">#REF!</definedName>
    <definedName name="ENONCE4">#REF!</definedName>
    <definedName name="ENONCE5">#REF!</definedName>
    <definedName name="ETAT1">#REF!</definedName>
    <definedName name="ETAT2">#REF!</definedName>
    <definedName name="Ethanols">'Upstream Results HHV'!$R$14:$AB$14</definedName>
    <definedName name="EV_REGION">#REF!</definedName>
    <definedName name="EvRecharge_fuel">#REF!</definedName>
    <definedName name="EXECADMIN">#REF!</definedName>
    <definedName name="EXECFR">#REF!</definedName>
    <definedName name="EXTERNAL">#REF!</definedName>
    <definedName name="F_0001">#REF!</definedName>
    <definedName name="F_9495">#REF!</definedName>
    <definedName name="F_9596">#REF!</definedName>
    <definedName name="F_9697">#REF!</definedName>
    <definedName name="F_9798">#REF!</definedName>
    <definedName name="F_9899">#REF!</definedName>
    <definedName name="F_9900">#REF!</definedName>
    <definedName name="FarmBiodiesel">#REF!</definedName>
    <definedName name="FarmEthanol">#REF!</definedName>
    <definedName name="FINCEFR">#REF!</definedName>
    <definedName name="frenchstat">#REF!</definedName>
    <definedName name="frstats1">#REF!</definedName>
    <definedName name="frstats2">#REF!</definedName>
    <definedName name="frSTMTOPS7yr">#REF!</definedName>
    <definedName name="FUEL_COUNTRY">#REF!</definedName>
    <definedName name="Fuel_Source">#REF!</definedName>
    <definedName name="Fuel_Source_Dropdown">#REF!</definedName>
    <definedName name="Fund">#REF!</definedName>
    <definedName name="GATTFR">#REF!</definedName>
    <definedName name="GENERIC_REGION">#REF!</definedName>
    <definedName name="GHGBaseline_MTCO2E">#REF!</definedName>
    <definedName name="GMMBTU_ALL">'Upstream Results HHV'!$A$10:$EN$28</definedName>
    <definedName name="GMMBTU_CO2_CH4">'Upstream Results HHV'!$A$63:$EN$97</definedName>
    <definedName name="GMMBTU_N2O_CO">'Upstream Results HHV'!$A$99:$EN$133</definedName>
    <definedName name="GMMBTU_NO2_VOC">'Upstream Results HHV'!$A$135:$EN$169</definedName>
    <definedName name="GMMBTU_PM">'Upstream Results HHV'!$A$207:$EN$223</definedName>
    <definedName name="GMMBTU_SO2_HFC">'Upstream Results HHV'!$A$171:$EN$205</definedName>
    <definedName name="GMMBTU_SUMMARY">'Upstream Results HHV'!$A$29:$EN$43</definedName>
    <definedName name="GWP_LIST">#REF!</definedName>
    <definedName name="GWPCH4">#REF!</definedName>
    <definedName name="GWPN2O">#REF!</definedName>
    <definedName name="H_MW">#REF!</definedName>
    <definedName name="HDDV_BUS">#REF!</definedName>
    <definedName name="Heat_Steam">#REF!</definedName>
    <definedName name="HFC_GMMBTU">'Upstream Results HHV'!$191:$205</definedName>
    <definedName name="HMRCEFR">#REF!</definedName>
    <definedName name="INFORMFR">#REF!</definedName>
    <definedName name="InputList_Evfuel">#REF!</definedName>
    <definedName name="InputList2">#REF!</definedName>
    <definedName name="InputList3">#REF!</definedName>
    <definedName name="InputList4">#REF!</definedName>
    <definedName name="international">#REF!</definedName>
    <definedName name="INTNLFR">#REF!</definedName>
    <definedName name="LDGV_Classes">#REF!</definedName>
    <definedName name="Location_Based_EF">#REF!</definedName>
    <definedName name="Market_Based_EF">#REF!</definedName>
    <definedName name="MISFR">#REF!</definedName>
    <definedName name="N_MW">#REF!</definedName>
    <definedName name="N2O_GMMBTU">'Upstream Results HHV'!$101:$115</definedName>
    <definedName name="N2OGWP">#REF!</definedName>
    <definedName name="NATNL">#REF!</definedName>
    <definedName name="NATNLFR">#REF!</definedName>
    <definedName name="NEWBUDG">#REF!</definedName>
    <definedName name="NMOCS_GMMBTU">'Upstream Results HHV'!$155:$169</definedName>
    <definedName name="NO2_GMMBTU">'Upstream Results HHV'!$137:$151</definedName>
    <definedName name="NorthEU">#REF!</definedName>
    <definedName name="O_MW">#REF!</definedName>
    <definedName name="OPERATIONS_EQUITY">#REF!</definedName>
    <definedName name="PALCAN">#REF!</definedName>
    <definedName name="PALCANFR">#REF!</definedName>
    <definedName name="PE_Heat_Custom_EF">#REF!</definedName>
    <definedName name="PE_LB_Custom_EF">#REF!</definedName>
    <definedName name="PE_MB_Custom_EF">#REF!</definedName>
    <definedName name="PM_GMMBTU">'Upstream Results HHV'!$209:$223</definedName>
    <definedName name="POLICY">#REF!</definedName>
    <definedName name="POLICYFR">#REF!</definedName>
    <definedName name="PRI">#REF!</definedName>
    <definedName name="PRINT_ALL">#REF!</definedName>
    <definedName name="REGIONAL_POWER">#REF!</definedName>
    <definedName name="REGISFR">#REF!</definedName>
    <definedName name="RENEW_RDF">#REF!</definedName>
    <definedName name="RESCCN">#REF!</definedName>
    <definedName name="RESUME">#REF!</definedName>
    <definedName name="REVENU">#REF!</definedName>
    <definedName name="REVENUE">#REF!</definedName>
    <definedName name="S_0001">#REF!</definedName>
    <definedName name="S_9495">#REF!</definedName>
    <definedName name="S_9596">#REF!</definedName>
    <definedName name="S_9697">#REF!</definedName>
    <definedName name="S_9798">#REF!</definedName>
    <definedName name="S_9899">#REF!</definedName>
    <definedName name="S_9900">#REF!</definedName>
    <definedName name="S1_MC_Custom_EF">#REF!</definedName>
    <definedName name="S1_SC_Custom_EF">#REF!</definedName>
    <definedName name="S3_Custom_EF">#REF!</definedName>
    <definedName name="SALES">#REF!</definedName>
    <definedName name="SALESFR">#REF!</definedName>
    <definedName name="SC_OILS">#REF!</definedName>
    <definedName name="SC7_27">#REF!</definedName>
    <definedName name="SCCSUM">#REF!</definedName>
    <definedName name="Scope3_Dropdown">#REF!</definedName>
    <definedName name="SECRETFR">#REF!</definedName>
    <definedName name="SEEU">#REF!</definedName>
    <definedName name="SEQUESTRATION">#REF!</definedName>
    <definedName name="SEQUESTRATION2">#REF!</definedName>
    <definedName name="SEQUESTRATION3">#REF!</definedName>
    <definedName name="SEQUESTRATION4">#REF!</definedName>
    <definedName name="SheetList">#REF!</definedName>
    <definedName name="SheetListMC">#REF!</definedName>
    <definedName name="SO2_GMMBTU">'Upstream Results HHV'!$173:$187</definedName>
    <definedName name="Soil1">#REF!</definedName>
    <definedName name="Soil2">#REF!</definedName>
    <definedName name="Soil3A">#REF!</definedName>
    <definedName name="Soil3B">#REF!</definedName>
    <definedName name="Soil3C">#REF!</definedName>
    <definedName name="Soil3D">#REF!</definedName>
    <definedName name="Soil4A">#REF!</definedName>
    <definedName name="Soil4B">#REF!</definedName>
    <definedName name="Soil4C">#REF!</definedName>
    <definedName name="Soil5A">#REF!</definedName>
    <definedName name="Soil5B">#REF!</definedName>
    <definedName name="Soil5C">#REF!</definedName>
    <definedName name="Soil6A">#REF!</definedName>
    <definedName name="Soil6B">#REF!</definedName>
    <definedName name="SoilA">#REF!</definedName>
    <definedName name="SoilB">#REF!</definedName>
    <definedName name="SoilC">#REF!</definedName>
    <definedName name="SoilD">#REF!</definedName>
    <definedName name="SoilE">#REF!</definedName>
    <definedName name="SoilF">#REF!</definedName>
    <definedName name="SOURCE">#REF!</definedName>
    <definedName name="SOURCEF">#REF!</definedName>
    <definedName name="STANDARD">#REF!</definedName>
    <definedName name="STANDARDS">#REF!</definedName>
    <definedName name="STATEMENT2">#REF!</definedName>
    <definedName name="STATEMENT3">#REF!</definedName>
    <definedName name="STATEMENT4">#REF!</definedName>
    <definedName name="STATEMENT5">#REF!</definedName>
    <definedName name="stats1">#REF!</definedName>
    <definedName name="stats2">#REF!</definedName>
    <definedName name="STATS3">#REF!</definedName>
    <definedName name="Std_Units">#REF!</definedName>
    <definedName name="STMTOPS7year">#REF!</definedName>
    <definedName name="Strategy">#REF!</definedName>
    <definedName name="SUMMARY">#REF!</definedName>
    <definedName name="SWEU">#REF!</definedName>
    <definedName name="TARGET_YEAR">#REF!</definedName>
    <definedName name="TITLE">#REF!</definedName>
    <definedName name="TOTAL">#REF!</definedName>
    <definedName name="TOTAL1">#REF!</definedName>
    <definedName name="TOTALF">#REF!</definedName>
    <definedName name="TOTALS">#REF!</definedName>
    <definedName name="TRLTNFR">#REF!</definedName>
    <definedName name="VertGrass">#REF!</definedName>
    <definedName name="WORKPLA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32" roundtripDataChecksum="lZlC9Xj2+kcQOIPQO5u+mcQ0Y+rJVwUtCacmEm7Gm3s="/>
    </ext>
  </extLst>
</workbook>
</file>

<file path=xl/calcChain.xml><?xml version="1.0" encoding="utf-8"?>
<calcChain xmlns="http://schemas.openxmlformats.org/spreadsheetml/2006/main">
  <c r="G16" i="13" l="1"/>
  <c r="G15" i="13"/>
  <c r="G14" i="13"/>
  <c r="E19" i="13" s="1"/>
  <c r="G13" i="13"/>
  <c r="E13" i="13"/>
  <c r="G22" i="12"/>
  <c r="E25" i="12" s="1"/>
  <c r="G21" i="12"/>
  <c r="G20" i="12"/>
  <c r="G19" i="12"/>
  <c r="E19" i="12"/>
  <c r="G20" i="11" l="1"/>
  <c r="F9" i="17"/>
  <c r="G21" i="11"/>
  <c r="G22" i="11"/>
  <c r="G23" i="11"/>
  <c r="C39" i="5"/>
  <c r="D14" i="5"/>
  <c r="E20" i="11"/>
  <c r="H22" i="20"/>
  <c r="G12" i="15"/>
  <c r="E12" i="15"/>
  <c r="E11" i="15"/>
  <c r="G11" i="15" s="1"/>
  <c r="H11" i="14"/>
  <c r="D14" i="12"/>
  <c r="F14" i="12" s="1"/>
  <c r="G70" i="7"/>
  <c r="H70" i="7" s="1"/>
  <c r="G69" i="7"/>
  <c r="H69" i="7" s="1"/>
  <c r="F70" i="7"/>
  <c r="D31" i="9"/>
  <c r="F39" i="9" s="1"/>
  <c r="I9" i="6"/>
  <c r="C20" i="14" s="1"/>
  <c r="F20" i="14" s="1"/>
  <c r="I10" i="6"/>
  <c r="C26" i="14" s="1"/>
  <c r="F26" i="14" s="1"/>
  <c r="J26" i="14" s="1"/>
  <c r="I11" i="6"/>
  <c r="C23" i="14" s="1"/>
  <c r="F23" i="14" s="1"/>
  <c r="I12" i="6"/>
  <c r="C17" i="14" s="1"/>
  <c r="F17" i="14" s="1"/>
  <c r="F69" i="7"/>
  <c r="EW241" i="26"/>
  <c r="EV241" i="26"/>
  <c r="EU241" i="26"/>
  <c r="ET241" i="26"/>
  <c r="ES241" i="26"/>
  <c r="ER241" i="26"/>
  <c r="EQ241" i="26"/>
  <c r="EP241" i="26"/>
  <c r="EO241" i="26"/>
  <c r="EN241" i="26"/>
  <c r="EM241" i="26"/>
  <c r="EL241" i="26"/>
  <c r="EK241" i="26"/>
  <c r="EJ241" i="26"/>
  <c r="EI241" i="26"/>
  <c r="EH241" i="26"/>
  <c r="EG241" i="26"/>
  <c r="EF241" i="26"/>
  <c r="EE241" i="26"/>
  <c r="ED241" i="26"/>
  <c r="EC241" i="26"/>
  <c r="EB241" i="26"/>
  <c r="EA241" i="26"/>
  <c r="DZ241" i="26"/>
  <c r="DY241" i="26"/>
  <c r="DX241" i="26"/>
  <c r="DW241" i="26"/>
  <c r="DV241" i="26"/>
  <c r="DU241" i="26"/>
  <c r="DT241" i="26"/>
  <c r="DS241" i="26"/>
  <c r="DR241" i="26"/>
  <c r="DQ241" i="26"/>
  <c r="DP241" i="26"/>
  <c r="DO241" i="26"/>
  <c r="DN241" i="26"/>
  <c r="DM241" i="26"/>
  <c r="DL241" i="26"/>
  <c r="DK241" i="26"/>
  <c r="DJ241" i="26"/>
  <c r="DI241" i="26"/>
  <c r="DH241" i="26"/>
  <c r="DG241" i="26"/>
  <c r="DF241" i="26"/>
  <c r="DE241" i="26"/>
  <c r="DD241" i="26"/>
  <c r="DC241" i="26"/>
  <c r="DB241" i="26"/>
  <c r="DA241" i="26"/>
  <c r="CZ241" i="26"/>
  <c r="CY241" i="26"/>
  <c r="CX241" i="26"/>
  <c r="CW241" i="26"/>
  <c r="CV241" i="26"/>
  <c r="CU241" i="26"/>
  <c r="CT241" i="26"/>
  <c r="CS241" i="26"/>
  <c r="CR241" i="26"/>
  <c r="CQ241" i="26"/>
  <c r="CP241" i="26"/>
  <c r="CO241" i="26"/>
  <c r="CN241" i="26"/>
  <c r="CM241" i="26"/>
  <c r="CL241" i="26"/>
  <c r="CK241" i="26"/>
  <c r="CJ241" i="26"/>
  <c r="CI241" i="26"/>
  <c r="CH241" i="26"/>
  <c r="CG241" i="26"/>
  <c r="CF241" i="26"/>
  <c r="CE241" i="26"/>
  <c r="CD241" i="26"/>
  <c r="CC241" i="26"/>
  <c r="CB241" i="26"/>
  <c r="CA241" i="26"/>
  <c r="BZ241" i="26"/>
  <c r="BY241" i="26"/>
  <c r="BX241" i="26"/>
  <c r="BW241" i="26"/>
  <c r="BV241" i="26"/>
  <c r="BU241" i="26"/>
  <c r="BT241" i="26"/>
  <c r="BS241" i="26"/>
  <c r="BR241" i="26"/>
  <c r="BQ241" i="26"/>
  <c r="BP241" i="26"/>
  <c r="BO241" i="26"/>
  <c r="BN241" i="26"/>
  <c r="BM241" i="26"/>
  <c r="BL241" i="26"/>
  <c r="BK241" i="26"/>
  <c r="BJ241" i="26"/>
  <c r="BI241" i="26"/>
  <c r="BH241" i="26"/>
  <c r="BG241" i="26"/>
  <c r="BF241" i="26"/>
  <c r="BE241" i="26"/>
  <c r="BD241" i="26"/>
  <c r="BC241" i="26"/>
  <c r="BB241" i="26"/>
  <c r="BA241" i="26"/>
  <c r="AZ241" i="26"/>
  <c r="AY241" i="26"/>
  <c r="AX241" i="26"/>
  <c r="AW241" i="26"/>
  <c r="AV241" i="26"/>
  <c r="AU241" i="26"/>
  <c r="AT241" i="26"/>
  <c r="AS241" i="26"/>
  <c r="AR241" i="26"/>
  <c r="AQ241" i="26"/>
  <c r="AP241" i="26"/>
  <c r="AO241" i="26"/>
  <c r="AN241" i="26"/>
  <c r="AM241" i="26"/>
  <c r="AL241" i="26"/>
  <c r="AK241" i="26"/>
  <c r="AJ241" i="26"/>
  <c r="AI241" i="26"/>
  <c r="AH241" i="26"/>
  <c r="AG241" i="26"/>
  <c r="AF241" i="26"/>
  <c r="AE241" i="26"/>
  <c r="AD241" i="26"/>
  <c r="AC241" i="26"/>
  <c r="AB241" i="26"/>
  <c r="AA241" i="26"/>
  <c r="Z241" i="26"/>
  <c r="Y241" i="26"/>
  <c r="X241" i="26"/>
  <c r="W241" i="26"/>
  <c r="V241" i="26"/>
  <c r="U241" i="26"/>
  <c r="T241" i="26"/>
  <c r="S241" i="26"/>
  <c r="R241" i="26"/>
  <c r="Q241" i="26"/>
  <c r="P241" i="26"/>
  <c r="O241" i="26"/>
  <c r="N241" i="26"/>
  <c r="M241" i="26"/>
  <c r="L241" i="26"/>
  <c r="K241" i="26"/>
  <c r="J241" i="26"/>
  <c r="I241" i="26"/>
  <c r="H241" i="26"/>
  <c r="G241" i="26"/>
  <c r="F241" i="26"/>
  <c r="E241" i="26"/>
  <c r="D241" i="26"/>
  <c r="C241" i="26"/>
  <c r="B241" i="26"/>
  <c r="A241" i="26"/>
  <c r="EW240" i="26"/>
  <c r="EV240" i="26"/>
  <c r="EU240" i="26"/>
  <c r="ET240" i="26"/>
  <c r="ES240" i="26"/>
  <c r="ER240" i="26"/>
  <c r="EQ240" i="26"/>
  <c r="EP240" i="26"/>
  <c r="EO240" i="26"/>
  <c r="EN240" i="26"/>
  <c r="EM240" i="26"/>
  <c r="EL240" i="26"/>
  <c r="EK240" i="26"/>
  <c r="EJ240" i="26"/>
  <c r="EI240" i="26"/>
  <c r="EH240" i="26"/>
  <c r="EG240" i="26"/>
  <c r="EF240" i="26"/>
  <c r="EE240" i="26"/>
  <c r="ED240" i="26"/>
  <c r="EC240" i="26"/>
  <c r="EB240" i="26"/>
  <c r="EA240" i="26"/>
  <c r="DZ240" i="26"/>
  <c r="DY240" i="26"/>
  <c r="DX240" i="26"/>
  <c r="DW240" i="26"/>
  <c r="DV240" i="26"/>
  <c r="DU240" i="26"/>
  <c r="DT240" i="26"/>
  <c r="DS240" i="26"/>
  <c r="DR240" i="26"/>
  <c r="DQ240" i="26"/>
  <c r="DP240" i="26"/>
  <c r="DO240" i="26"/>
  <c r="DN240" i="26"/>
  <c r="DM240" i="26"/>
  <c r="DL240" i="26"/>
  <c r="DK240" i="26"/>
  <c r="DJ240" i="26"/>
  <c r="DI240" i="26"/>
  <c r="DH240" i="26"/>
  <c r="DG240" i="26"/>
  <c r="DF240" i="26"/>
  <c r="DE240" i="26"/>
  <c r="DD240" i="26"/>
  <c r="DC240" i="26"/>
  <c r="DB240" i="26"/>
  <c r="DA240" i="26"/>
  <c r="CZ240" i="26"/>
  <c r="CY240" i="26"/>
  <c r="CX240" i="26"/>
  <c r="CW240" i="26"/>
  <c r="CV240" i="26"/>
  <c r="CU240" i="26"/>
  <c r="CT240" i="26"/>
  <c r="CS240" i="26"/>
  <c r="CR240" i="26"/>
  <c r="CQ240" i="26"/>
  <c r="CP240" i="26"/>
  <c r="CO240" i="26"/>
  <c r="CN240" i="26"/>
  <c r="CM240" i="26"/>
  <c r="CL240" i="26"/>
  <c r="CK240" i="26"/>
  <c r="CJ240" i="26"/>
  <c r="CI240" i="26"/>
  <c r="CH240" i="26"/>
  <c r="CG240" i="26"/>
  <c r="CF240" i="26"/>
  <c r="CE240" i="26"/>
  <c r="CD240" i="26"/>
  <c r="CC240" i="26"/>
  <c r="CB240" i="26"/>
  <c r="CA240" i="26"/>
  <c r="BZ240" i="26"/>
  <c r="BY240" i="26"/>
  <c r="BX240" i="26"/>
  <c r="BW240" i="26"/>
  <c r="BV240" i="26"/>
  <c r="BU240" i="26"/>
  <c r="BT240" i="26"/>
  <c r="BS240" i="26"/>
  <c r="BR240" i="26"/>
  <c r="BQ240" i="26"/>
  <c r="BP240" i="26"/>
  <c r="BO240" i="26"/>
  <c r="BN240" i="26"/>
  <c r="BM240" i="26"/>
  <c r="BL240" i="26"/>
  <c r="BK240" i="26"/>
  <c r="BJ240" i="26"/>
  <c r="BI240" i="26"/>
  <c r="BH240" i="26"/>
  <c r="BG240" i="26"/>
  <c r="BF240" i="26"/>
  <c r="BE240" i="26"/>
  <c r="BD240" i="26"/>
  <c r="BC240" i="26"/>
  <c r="BB240" i="26"/>
  <c r="BA240" i="26"/>
  <c r="AZ240" i="26"/>
  <c r="AY240" i="26"/>
  <c r="AX240" i="26"/>
  <c r="AW240" i="26"/>
  <c r="AV240" i="26"/>
  <c r="AU240" i="26"/>
  <c r="AT240" i="26"/>
  <c r="AS240" i="26"/>
  <c r="AR240" i="26"/>
  <c r="AQ240" i="26"/>
  <c r="AP240" i="26"/>
  <c r="AO240" i="26"/>
  <c r="AN240" i="26"/>
  <c r="AM240" i="26"/>
  <c r="AL240" i="26"/>
  <c r="AK240" i="26"/>
  <c r="AJ240" i="26"/>
  <c r="AI240" i="26"/>
  <c r="AH240" i="26"/>
  <c r="AG240" i="26"/>
  <c r="AF240" i="26"/>
  <c r="AE240" i="26"/>
  <c r="AD240" i="26"/>
  <c r="AC240" i="26"/>
  <c r="AB240" i="26"/>
  <c r="AA240" i="26"/>
  <c r="Z240" i="26"/>
  <c r="Y240" i="26"/>
  <c r="X240" i="26"/>
  <c r="W240" i="26"/>
  <c r="V240" i="26"/>
  <c r="U240" i="26"/>
  <c r="T240" i="26"/>
  <c r="S240" i="26"/>
  <c r="R240" i="26"/>
  <c r="Q240" i="26"/>
  <c r="P240" i="26"/>
  <c r="O240" i="26"/>
  <c r="N240" i="26"/>
  <c r="M240" i="26"/>
  <c r="L240" i="26"/>
  <c r="K240" i="26"/>
  <c r="J240" i="26"/>
  <c r="I240" i="26"/>
  <c r="H240" i="26"/>
  <c r="G240" i="26"/>
  <c r="F240" i="26"/>
  <c r="E240" i="26"/>
  <c r="D240" i="26"/>
  <c r="C240" i="26"/>
  <c r="B240" i="26"/>
  <c r="EW239" i="26"/>
  <c r="EV239" i="26"/>
  <c r="EU239" i="26"/>
  <c r="ET239" i="26"/>
  <c r="ES239" i="26"/>
  <c r="ER239" i="26"/>
  <c r="EQ239" i="26"/>
  <c r="EP239" i="26"/>
  <c r="EO239" i="26"/>
  <c r="EN239" i="26"/>
  <c r="EM239" i="26"/>
  <c r="EL239" i="26"/>
  <c r="EK239" i="26"/>
  <c r="EJ239" i="26"/>
  <c r="EI239" i="26"/>
  <c r="EH239" i="26"/>
  <c r="EG239" i="26"/>
  <c r="EF239" i="26"/>
  <c r="EE239" i="26"/>
  <c r="ED239" i="26"/>
  <c r="EC239" i="26"/>
  <c r="EB239" i="26"/>
  <c r="EA239" i="26"/>
  <c r="DZ239" i="26"/>
  <c r="DY239" i="26"/>
  <c r="DX239" i="26"/>
  <c r="DW239" i="26"/>
  <c r="DV239" i="26"/>
  <c r="DU239" i="26"/>
  <c r="DT239" i="26"/>
  <c r="DS239" i="26"/>
  <c r="DR239" i="26"/>
  <c r="DQ239" i="26"/>
  <c r="DP239" i="26"/>
  <c r="DO239" i="26"/>
  <c r="DN239" i="26"/>
  <c r="DM239" i="26"/>
  <c r="DL239" i="26"/>
  <c r="DK239" i="26"/>
  <c r="DJ239" i="26"/>
  <c r="DI239" i="26"/>
  <c r="DH239" i="26"/>
  <c r="DG239" i="26"/>
  <c r="DF239" i="26"/>
  <c r="DE239" i="26"/>
  <c r="DD239" i="26"/>
  <c r="DC239" i="26"/>
  <c r="DB239" i="26"/>
  <c r="DA239" i="26"/>
  <c r="CZ239" i="26"/>
  <c r="CY239" i="26"/>
  <c r="CX239" i="26"/>
  <c r="CW239" i="26"/>
  <c r="CV239" i="26"/>
  <c r="CU239" i="26"/>
  <c r="CT239" i="26"/>
  <c r="CS239" i="26"/>
  <c r="CR239" i="26"/>
  <c r="CQ239" i="26"/>
  <c r="CP239" i="26"/>
  <c r="CO239" i="26"/>
  <c r="CN239" i="26"/>
  <c r="CM239" i="26"/>
  <c r="CL239" i="26"/>
  <c r="CK239" i="26"/>
  <c r="CJ239" i="26"/>
  <c r="CI239" i="26"/>
  <c r="CH239" i="26"/>
  <c r="CG239" i="26"/>
  <c r="CF239" i="26"/>
  <c r="CE239" i="26"/>
  <c r="CD239" i="26"/>
  <c r="CC239" i="26"/>
  <c r="CB239" i="26"/>
  <c r="CA239" i="26"/>
  <c r="BZ239" i="26"/>
  <c r="BY239" i="26"/>
  <c r="BX239" i="26"/>
  <c r="BW239" i="26"/>
  <c r="BV239" i="26"/>
  <c r="BU239" i="26"/>
  <c r="BT239" i="26"/>
  <c r="BS239" i="26"/>
  <c r="BR239" i="26"/>
  <c r="BQ239" i="26"/>
  <c r="BP239" i="26"/>
  <c r="BO239" i="26"/>
  <c r="BN239" i="26"/>
  <c r="BM239" i="26"/>
  <c r="BL239" i="26"/>
  <c r="BK239" i="26"/>
  <c r="BJ239" i="26"/>
  <c r="BI239" i="26"/>
  <c r="BH239" i="26"/>
  <c r="BG239" i="26"/>
  <c r="BF239" i="26"/>
  <c r="BE239" i="26"/>
  <c r="BD239" i="26"/>
  <c r="BC239" i="26"/>
  <c r="BB239" i="26"/>
  <c r="BA239" i="26"/>
  <c r="AZ239" i="26"/>
  <c r="AY239" i="26"/>
  <c r="AX239" i="26"/>
  <c r="AW239" i="26"/>
  <c r="AV239" i="26"/>
  <c r="AU239" i="26"/>
  <c r="AT239" i="26"/>
  <c r="AS239" i="26"/>
  <c r="AR239" i="26"/>
  <c r="AQ239" i="26"/>
  <c r="AP239" i="26"/>
  <c r="AO239" i="26"/>
  <c r="AN239" i="26"/>
  <c r="AM239" i="26"/>
  <c r="AL239" i="26"/>
  <c r="AK239" i="26"/>
  <c r="AJ239" i="26"/>
  <c r="AI239" i="26"/>
  <c r="AH239" i="26"/>
  <c r="AG239" i="26"/>
  <c r="AF239" i="26"/>
  <c r="AE239" i="26"/>
  <c r="AD239" i="26"/>
  <c r="AC239" i="26"/>
  <c r="AB239" i="26"/>
  <c r="AA239" i="26"/>
  <c r="Z239" i="26"/>
  <c r="Y239" i="26"/>
  <c r="X239" i="26"/>
  <c r="W239" i="26"/>
  <c r="V239" i="26"/>
  <c r="U239" i="26"/>
  <c r="T239" i="26"/>
  <c r="S239" i="26"/>
  <c r="R239" i="26"/>
  <c r="Q239" i="26"/>
  <c r="P239" i="26"/>
  <c r="O239" i="26"/>
  <c r="N239" i="26"/>
  <c r="M239" i="26"/>
  <c r="L239" i="26"/>
  <c r="K239" i="26"/>
  <c r="J239" i="26"/>
  <c r="I239" i="26"/>
  <c r="H239" i="26"/>
  <c r="G239" i="26"/>
  <c r="F239" i="26"/>
  <c r="E239" i="26"/>
  <c r="D239" i="26"/>
  <c r="C239" i="26"/>
  <c r="B239" i="26"/>
  <c r="EW238" i="26"/>
  <c r="EV238" i="26"/>
  <c r="EU238" i="26"/>
  <c r="ET238" i="26"/>
  <c r="ES238" i="26"/>
  <c r="ER238" i="26"/>
  <c r="EQ238" i="26"/>
  <c r="EP238" i="26"/>
  <c r="EO238" i="26"/>
  <c r="EN238" i="26"/>
  <c r="EM238" i="26"/>
  <c r="EL238" i="26"/>
  <c r="EK238" i="26"/>
  <c r="EJ238" i="26"/>
  <c r="EI238" i="26"/>
  <c r="EH238" i="26"/>
  <c r="EG238" i="26"/>
  <c r="EF238" i="26"/>
  <c r="EE238" i="26"/>
  <c r="ED238" i="26"/>
  <c r="EC238" i="26"/>
  <c r="EB238" i="26"/>
  <c r="EA238" i="26"/>
  <c r="DZ238" i="26"/>
  <c r="DY238" i="26"/>
  <c r="DX238" i="26"/>
  <c r="DW238" i="26"/>
  <c r="DV238" i="26"/>
  <c r="DU238" i="26"/>
  <c r="DT238" i="26"/>
  <c r="DS238" i="26"/>
  <c r="DR238" i="26"/>
  <c r="DQ238" i="26"/>
  <c r="DP238" i="26"/>
  <c r="DO238" i="26"/>
  <c r="DN238" i="26"/>
  <c r="DM238" i="26"/>
  <c r="DL238" i="26"/>
  <c r="DK238" i="26"/>
  <c r="DJ238" i="26"/>
  <c r="DI238" i="26"/>
  <c r="DH238" i="26"/>
  <c r="DG238" i="26"/>
  <c r="DF238" i="26"/>
  <c r="DE238" i="26"/>
  <c r="DD238" i="26"/>
  <c r="DC238" i="26"/>
  <c r="DB238" i="26"/>
  <c r="DA238" i="26"/>
  <c r="CZ238" i="26"/>
  <c r="CY238" i="26"/>
  <c r="CX238" i="26"/>
  <c r="CW238" i="26"/>
  <c r="CV238" i="26"/>
  <c r="CU238" i="26"/>
  <c r="CT238" i="26"/>
  <c r="CS238" i="26"/>
  <c r="CR238" i="26"/>
  <c r="CQ238" i="26"/>
  <c r="CP238" i="26"/>
  <c r="CO238" i="26"/>
  <c r="CN238" i="26"/>
  <c r="CM238" i="26"/>
  <c r="CL238" i="26"/>
  <c r="CK238" i="26"/>
  <c r="CJ238" i="26"/>
  <c r="CI238" i="26"/>
  <c r="CH238" i="26"/>
  <c r="CG238" i="26"/>
  <c r="CF238" i="26"/>
  <c r="CE238" i="26"/>
  <c r="CD238" i="26"/>
  <c r="CC238" i="26"/>
  <c r="CB238" i="26"/>
  <c r="CA238" i="26"/>
  <c r="BZ238" i="26"/>
  <c r="BY238" i="26"/>
  <c r="BX238" i="26"/>
  <c r="BW238" i="26"/>
  <c r="BV238" i="26"/>
  <c r="BU238" i="26"/>
  <c r="BT238" i="26"/>
  <c r="BS238" i="26"/>
  <c r="BR238" i="26"/>
  <c r="BQ238" i="26"/>
  <c r="BP238" i="26"/>
  <c r="BO238" i="26"/>
  <c r="BN238" i="26"/>
  <c r="BM238" i="26"/>
  <c r="BL238" i="26"/>
  <c r="BK238" i="26"/>
  <c r="BJ238" i="26"/>
  <c r="BI238" i="26"/>
  <c r="BH238" i="26"/>
  <c r="BG238" i="26"/>
  <c r="BF238" i="26"/>
  <c r="BE238" i="26"/>
  <c r="BD238" i="26"/>
  <c r="BC238" i="26"/>
  <c r="BB238" i="26"/>
  <c r="BA238" i="26"/>
  <c r="AZ238" i="26"/>
  <c r="AY238" i="26"/>
  <c r="AX238" i="26"/>
  <c r="AW238" i="26"/>
  <c r="AV238" i="26"/>
  <c r="AU238" i="26"/>
  <c r="AT238" i="26"/>
  <c r="AS238" i="26"/>
  <c r="AR238" i="26"/>
  <c r="AQ238" i="26"/>
  <c r="AP238" i="26"/>
  <c r="AO238" i="26"/>
  <c r="AN238" i="26"/>
  <c r="AM238" i="26"/>
  <c r="AL238" i="26"/>
  <c r="AK238" i="26"/>
  <c r="AJ238" i="26"/>
  <c r="AI238" i="26"/>
  <c r="AH238" i="26"/>
  <c r="AG238" i="26"/>
  <c r="AF238" i="26"/>
  <c r="AE238" i="26"/>
  <c r="AD238" i="26"/>
  <c r="AC238" i="26"/>
  <c r="AB238" i="26"/>
  <c r="AA238" i="26"/>
  <c r="Z238" i="26"/>
  <c r="Y238" i="26"/>
  <c r="X238" i="26"/>
  <c r="W238" i="26"/>
  <c r="V238" i="26"/>
  <c r="U238" i="26"/>
  <c r="T238" i="26"/>
  <c r="S238" i="26"/>
  <c r="R238" i="26"/>
  <c r="Q238" i="26"/>
  <c r="P238" i="26"/>
  <c r="O238" i="26"/>
  <c r="N238" i="26"/>
  <c r="M238" i="26"/>
  <c r="L238" i="26"/>
  <c r="K238" i="26"/>
  <c r="J238" i="26"/>
  <c r="I238" i="26"/>
  <c r="H238" i="26"/>
  <c r="G238" i="26"/>
  <c r="F238" i="26"/>
  <c r="E238" i="26"/>
  <c r="D238" i="26"/>
  <c r="C238" i="26"/>
  <c r="B238" i="26"/>
  <c r="EW237" i="26"/>
  <c r="EV237" i="26"/>
  <c r="EU237" i="26"/>
  <c r="ET237" i="26"/>
  <c r="ES237" i="26"/>
  <c r="ER237" i="26"/>
  <c r="EQ237" i="26"/>
  <c r="EP237" i="26"/>
  <c r="EO237" i="26"/>
  <c r="EN237" i="26"/>
  <c r="EM237" i="26"/>
  <c r="EL237" i="26"/>
  <c r="EK237" i="26"/>
  <c r="EJ237" i="26"/>
  <c r="EI237" i="26"/>
  <c r="EH237" i="26"/>
  <c r="EG237" i="26"/>
  <c r="EF237" i="26"/>
  <c r="EE237" i="26"/>
  <c r="ED237" i="26"/>
  <c r="EC237" i="26"/>
  <c r="EB237" i="26"/>
  <c r="EA237" i="26"/>
  <c r="DZ237" i="26"/>
  <c r="DY237" i="26"/>
  <c r="DX237" i="26"/>
  <c r="DW237" i="26"/>
  <c r="DV237" i="26"/>
  <c r="DU237" i="26"/>
  <c r="DT237" i="26"/>
  <c r="DS237" i="26"/>
  <c r="DR237" i="26"/>
  <c r="DQ237" i="26"/>
  <c r="DP237" i="26"/>
  <c r="DO237" i="26"/>
  <c r="DN237" i="26"/>
  <c r="DM237" i="26"/>
  <c r="DL237" i="26"/>
  <c r="DK237" i="26"/>
  <c r="DJ237" i="26"/>
  <c r="DI237" i="26"/>
  <c r="DH237" i="26"/>
  <c r="DG237" i="26"/>
  <c r="DF237" i="26"/>
  <c r="DE237" i="26"/>
  <c r="DD237" i="26"/>
  <c r="DC237" i="26"/>
  <c r="DB237" i="26"/>
  <c r="DA237" i="26"/>
  <c r="CZ237" i="26"/>
  <c r="CY237" i="26"/>
  <c r="CX237" i="26"/>
  <c r="CW237" i="26"/>
  <c r="CV237" i="26"/>
  <c r="CU237" i="26"/>
  <c r="CT237" i="26"/>
  <c r="CS237" i="26"/>
  <c r="CR237" i="26"/>
  <c r="CQ237" i="26"/>
  <c r="CP237" i="26"/>
  <c r="CO237" i="26"/>
  <c r="CN237" i="26"/>
  <c r="CM237" i="26"/>
  <c r="CL237" i="26"/>
  <c r="CK237" i="26"/>
  <c r="CJ237" i="26"/>
  <c r="CI237" i="26"/>
  <c r="CH237" i="26"/>
  <c r="CG237" i="26"/>
  <c r="CF237" i="26"/>
  <c r="CE237" i="26"/>
  <c r="CD237" i="26"/>
  <c r="CC237" i="26"/>
  <c r="CB237" i="26"/>
  <c r="CA237" i="26"/>
  <c r="BZ237" i="26"/>
  <c r="BY237" i="26"/>
  <c r="BX237" i="26"/>
  <c r="BW237" i="26"/>
  <c r="BV237" i="26"/>
  <c r="BU237" i="26"/>
  <c r="BT237" i="26"/>
  <c r="BS237" i="26"/>
  <c r="BR237" i="26"/>
  <c r="BQ237" i="26"/>
  <c r="BP237" i="26"/>
  <c r="BO237" i="26"/>
  <c r="BN237" i="26"/>
  <c r="BM237" i="26"/>
  <c r="BL237" i="26"/>
  <c r="BK237" i="26"/>
  <c r="BJ237" i="26"/>
  <c r="BI237" i="26"/>
  <c r="BH237" i="26"/>
  <c r="BG237" i="26"/>
  <c r="BF237" i="26"/>
  <c r="BE237" i="26"/>
  <c r="BD237" i="26"/>
  <c r="BC237" i="26"/>
  <c r="BB237" i="26"/>
  <c r="BA237" i="26"/>
  <c r="AZ237" i="26"/>
  <c r="AY237" i="26"/>
  <c r="AX237" i="26"/>
  <c r="AW237" i="26"/>
  <c r="AV237" i="26"/>
  <c r="AU237" i="26"/>
  <c r="AT237" i="26"/>
  <c r="AS237" i="26"/>
  <c r="AR237" i="26"/>
  <c r="AQ237" i="26"/>
  <c r="AP237" i="26"/>
  <c r="AO237" i="26"/>
  <c r="AN237" i="26"/>
  <c r="AM237" i="26"/>
  <c r="AL237" i="26"/>
  <c r="AK237" i="26"/>
  <c r="AJ237" i="26"/>
  <c r="AI237" i="26"/>
  <c r="AH237" i="26"/>
  <c r="AG237" i="26"/>
  <c r="AF237" i="26"/>
  <c r="AE237" i="26"/>
  <c r="AD237" i="26"/>
  <c r="AC237" i="26"/>
  <c r="AB237" i="26"/>
  <c r="AA237" i="26"/>
  <c r="Z237" i="26"/>
  <c r="Y237" i="26"/>
  <c r="X237" i="26"/>
  <c r="W237" i="26"/>
  <c r="V237" i="26"/>
  <c r="U237" i="26"/>
  <c r="T237" i="26"/>
  <c r="S237" i="26"/>
  <c r="R237" i="26"/>
  <c r="Q237" i="26"/>
  <c r="P237" i="26"/>
  <c r="O237" i="26"/>
  <c r="N237" i="26"/>
  <c r="M237" i="26"/>
  <c r="L237" i="26"/>
  <c r="K237" i="26"/>
  <c r="J237" i="26"/>
  <c r="I237" i="26"/>
  <c r="H237" i="26"/>
  <c r="G237" i="26"/>
  <c r="F237" i="26"/>
  <c r="E237" i="26"/>
  <c r="D237" i="26"/>
  <c r="C237" i="26"/>
  <c r="B237" i="26"/>
  <c r="A237" i="26"/>
  <c r="EW236" i="26"/>
  <c r="EV236" i="26"/>
  <c r="EU236" i="26"/>
  <c r="ET236" i="26"/>
  <c r="ES236" i="26"/>
  <c r="ER236" i="26"/>
  <c r="EQ236" i="26"/>
  <c r="EP236" i="26"/>
  <c r="EO236" i="26"/>
  <c r="EN236" i="26"/>
  <c r="EM236" i="26"/>
  <c r="EL236" i="26"/>
  <c r="EK236" i="26"/>
  <c r="EJ236" i="26"/>
  <c r="EI236" i="26"/>
  <c r="EH236" i="26"/>
  <c r="EG236" i="26"/>
  <c r="EF236" i="26"/>
  <c r="EE236" i="26"/>
  <c r="ED236" i="26"/>
  <c r="EC236" i="26"/>
  <c r="EB236" i="26"/>
  <c r="EA236" i="26"/>
  <c r="DZ236" i="26"/>
  <c r="DY236" i="26"/>
  <c r="DX236" i="26"/>
  <c r="DW236" i="26"/>
  <c r="DV236" i="26"/>
  <c r="DU236" i="26"/>
  <c r="DT236" i="26"/>
  <c r="DS236" i="26"/>
  <c r="DR236" i="26"/>
  <c r="DQ236" i="26"/>
  <c r="DP236" i="26"/>
  <c r="DO236" i="26"/>
  <c r="DN236" i="26"/>
  <c r="DM236" i="26"/>
  <c r="DL236" i="26"/>
  <c r="DK236" i="26"/>
  <c r="DJ236" i="26"/>
  <c r="DI236" i="26"/>
  <c r="DH236" i="26"/>
  <c r="DG236" i="26"/>
  <c r="DF236" i="26"/>
  <c r="DE236" i="26"/>
  <c r="DD236" i="26"/>
  <c r="DC236" i="26"/>
  <c r="DB236" i="26"/>
  <c r="DA236" i="26"/>
  <c r="CZ236" i="26"/>
  <c r="CY236" i="26"/>
  <c r="CX236" i="26"/>
  <c r="CW236" i="26"/>
  <c r="CV236" i="26"/>
  <c r="CU236" i="26"/>
  <c r="CT236" i="26"/>
  <c r="CS236" i="26"/>
  <c r="CR236" i="26"/>
  <c r="CQ236" i="26"/>
  <c r="CP236" i="26"/>
  <c r="CO236" i="26"/>
  <c r="CN236" i="26"/>
  <c r="CM236" i="26"/>
  <c r="CL236" i="26"/>
  <c r="CK236" i="26"/>
  <c r="CJ236" i="26"/>
  <c r="CI236" i="26"/>
  <c r="CH236" i="26"/>
  <c r="CG236" i="26"/>
  <c r="CF236" i="26"/>
  <c r="CE236" i="26"/>
  <c r="CD236" i="26"/>
  <c r="CC236" i="26"/>
  <c r="CB236" i="26"/>
  <c r="CA236" i="26"/>
  <c r="BZ236" i="26"/>
  <c r="BY236" i="26"/>
  <c r="BX236" i="26"/>
  <c r="BW236" i="26"/>
  <c r="BV236" i="26"/>
  <c r="BU236" i="26"/>
  <c r="BT236" i="26"/>
  <c r="BS236" i="26"/>
  <c r="BR236" i="26"/>
  <c r="BQ236" i="26"/>
  <c r="BP236" i="26"/>
  <c r="BO236" i="26"/>
  <c r="BN236" i="26"/>
  <c r="BM236" i="26"/>
  <c r="BL236" i="26"/>
  <c r="BK236" i="26"/>
  <c r="BJ236" i="26"/>
  <c r="BI236" i="26"/>
  <c r="BH236" i="26"/>
  <c r="BG236" i="26"/>
  <c r="BF236" i="26"/>
  <c r="BE236" i="26"/>
  <c r="BD236" i="26"/>
  <c r="BC236" i="26"/>
  <c r="BB236" i="26"/>
  <c r="BA236" i="26"/>
  <c r="AZ236" i="26"/>
  <c r="AY236" i="26"/>
  <c r="AX236" i="26"/>
  <c r="AW236" i="26"/>
  <c r="AV236" i="26"/>
  <c r="AU236" i="26"/>
  <c r="AT236" i="26"/>
  <c r="AS236" i="26"/>
  <c r="AR236" i="26"/>
  <c r="AQ236" i="26"/>
  <c r="AP236" i="26"/>
  <c r="AO236" i="26"/>
  <c r="AN236" i="26"/>
  <c r="AM236" i="26"/>
  <c r="AL236" i="26"/>
  <c r="AK236" i="26"/>
  <c r="AJ236" i="26"/>
  <c r="AI236" i="26"/>
  <c r="AH236" i="26"/>
  <c r="AG236" i="26"/>
  <c r="AF236" i="26"/>
  <c r="AE236" i="26"/>
  <c r="AD236" i="26"/>
  <c r="AC236" i="26"/>
  <c r="AB236" i="26"/>
  <c r="AA236" i="26"/>
  <c r="Z236" i="26"/>
  <c r="Y236" i="26"/>
  <c r="X236" i="26"/>
  <c r="W236" i="26"/>
  <c r="V236" i="26"/>
  <c r="U236" i="26"/>
  <c r="T236" i="26"/>
  <c r="S236" i="26"/>
  <c r="R236" i="26"/>
  <c r="Q236" i="26"/>
  <c r="P236" i="26"/>
  <c r="O236" i="26"/>
  <c r="N236" i="26"/>
  <c r="M236" i="26"/>
  <c r="L236" i="26"/>
  <c r="K236" i="26"/>
  <c r="J236" i="26"/>
  <c r="I236" i="26"/>
  <c r="H236" i="26"/>
  <c r="G236" i="26"/>
  <c r="F236" i="26"/>
  <c r="E236" i="26"/>
  <c r="D236" i="26"/>
  <c r="C236" i="26"/>
  <c r="B236" i="26"/>
  <c r="A236" i="26"/>
  <c r="EW235" i="26"/>
  <c r="EV235" i="26"/>
  <c r="EU235" i="26"/>
  <c r="ET235" i="26"/>
  <c r="ES235" i="26"/>
  <c r="ER235" i="26"/>
  <c r="EQ235" i="26"/>
  <c r="EP235" i="26"/>
  <c r="EO235" i="26"/>
  <c r="EN235" i="26"/>
  <c r="EM235" i="26"/>
  <c r="EL235" i="26"/>
  <c r="EK235" i="26"/>
  <c r="EJ235" i="26"/>
  <c r="EI235" i="26"/>
  <c r="EH235" i="26"/>
  <c r="EG235" i="26"/>
  <c r="EF235" i="26"/>
  <c r="EE235" i="26"/>
  <c r="ED235" i="26"/>
  <c r="EC235" i="26"/>
  <c r="EB235" i="26"/>
  <c r="EA235" i="26"/>
  <c r="DZ235" i="26"/>
  <c r="DY235" i="26"/>
  <c r="DX235" i="26"/>
  <c r="DW235" i="26"/>
  <c r="DV235" i="26"/>
  <c r="DU235" i="26"/>
  <c r="DT235" i="26"/>
  <c r="DS235" i="26"/>
  <c r="DR235" i="26"/>
  <c r="DQ235" i="26"/>
  <c r="DP235" i="26"/>
  <c r="DO235" i="26"/>
  <c r="DN235" i="26"/>
  <c r="DM235" i="26"/>
  <c r="DL235" i="26"/>
  <c r="DK235" i="26"/>
  <c r="DJ235" i="26"/>
  <c r="DI235" i="26"/>
  <c r="DH235" i="26"/>
  <c r="DG235" i="26"/>
  <c r="DF235" i="26"/>
  <c r="DE235" i="26"/>
  <c r="DD235" i="26"/>
  <c r="DC235" i="26"/>
  <c r="DB235" i="26"/>
  <c r="DA235" i="26"/>
  <c r="CZ235" i="26"/>
  <c r="CY235" i="26"/>
  <c r="CX235" i="26"/>
  <c r="CW235" i="26"/>
  <c r="CV235" i="26"/>
  <c r="CU235" i="26"/>
  <c r="CT235" i="26"/>
  <c r="CS235" i="26"/>
  <c r="CR235" i="26"/>
  <c r="CQ235" i="26"/>
  <c r="CP235" i="26"/>
  <c r="CO235" i="26"/>
  <c r="CN235" i="26"/>
  <c r="CM235" i="26"/>
  <c r="CL235" i="26"/>
  <c r="CK235" i="26"/>
  <c r="CJ235" i="26"/>
  <c r="CI235" i="26"/>
  <c r="CH235" i="26"/>
  <c r="CG235" i="26"/>
  <c r="CF235" i="26"/>
  <c r="CE235" i="26"/>
  <c r="CD235" i="26"/>
  <c r="CC235" i="26"/>
  <c r="CB235" i="26"/>
  <c r="CA235" i="26"/>
  <c r="BZ235" i="26"/>
  <c r="BY235" i="26"/>
  <c r="BX235" i="26"/>
  <c r="BW235" i="26"/>
  <c r="BV235" i="26"/>
  <c r="BU235" i="26"/>
  <c r="BT235" i="26"/>
  <c r="BS235" i="26"/>
  <c r="BR235" i="26"/>
  <c r="BQ235" i="26"/>
  <c r="BP235" i="26"/>
  <c r="BO235" i="26"/>
  <c r="BN235" i="26"/>
  <c r="BM235" i="26"/>
  <c r="BL235" i="26"/>
  <c r="BK235" i="26"/>
  <c r="BJ235" i="26"/>
  <c r="BI235" i="26"/>
  <c r="BH235" i="26"/>
  <c r="BG235" i="26"/>
  <c r="BF235" i="26"/>
  <c r="BE235" i="26"/>
  <c r="BD235" i="26"/>
  <c r="BC235" i="26"/>
  <c r="BB235" i="26"/>
  <c r="BA235" i="26"/>
  <c r="AZ235" i="26"/>
  <c r="AY235" i="26"/>
  <c r="AX235" i="26"/>
  <c r="AW235" i="26"/>
  <c r="AV235" i="26"/>
  <c r="AU235" i="26"/>
  <c r="AT235" i="26"/>
  <c r="AS235" i="26"/>
  <c r="AR235" i="26"/>
  <c r="AQ235" i="26"/>
  <c r="AP235" i="26"/>
  <c r="AO235" i="26"/>
  <c r="AN235" i="26"/>
  <c r="AM235" i="26"/>
  <c r="AL235" i="26"/>
  <c r="AK235" i="26"/>
  <c r="AJ235" i="26"/>
  <c r="AI235" i="26"/>
  <c r="AH235" i="26"/>
  <c r="AG235" i="26"/>
  <c r="AF235" i="26"/>
  <c r="AE235" i="26"/>
  <c r="AD235" i="26"/>
  <c r="AC235" i="26"/>
  <c r="AB235" i="26"/>
  <c r="AA235" i="26"/>
  <c r="Z235" i="26"/>
  <c r="Y235" i="26"/>
  <c r="X235" i="26"/>
  <c r="W235" i="26"/>
  <c r="V235" i="26"/>
  <c r="U235" i="26"/>
  <c r="T235" i="26"/>
  <c r="S235" i="26"/>
  <c r="R235" i="26"/>
  <c r="Q235" i="26"/>
  <c r="P235" i="26"/>
  <c r="O235" i="26"/>
  <c r="N235" i="26"/>
  <c r="M235" i="26"/>
  <c r="L235" i="26"/>
  <c r="K235" i="26"/>
  <c r="J235" i="26"/>
  <c r="I235" i="26"/>
  <c r="H235" i="26"/>
  <c r="G235" i="26"/>
  <c r="F235" i="26"/>
  <c r="E235" i="26"/>
  <c r="D235" i="26"/>
  <c r="C235" i="26"/>
  <c r="B235" i="26"/>
  <c r="A235" i="26"/>
  <c r="EW234" i="26"/>
  <c r="EV234" i="26"/>
  <c r="EU234" i="26"/>
  <c r="ET234" i="26"/>
  <c r="ES234" i="26"/>
  <c r="ER234" i="26"/>
  <c r="EQ234" i="26"/>
  <c r="EP234" i="26"/>
  <c r="EO234" i="26"/>
  <c r="EN234" i="26"/>
  <c r="EM234" i="26"/>
  <c r="EL234" i="26"/>
  <c r="EK234" i="26"/>
  <c r="EJ234" i="26"/>
  <c r="EI234" i="26"/>
  <c r="EH234" i="26"/>
  <c r="EG234" i="26"/>
  <c r="EF234" i="26"/>
  <c r="EE234" i="26"/>
  <c r="ED234" i="26"/>
  <c r="EC234" i="26"/>
  <c r="EB234" i="26"/>
  <c r="EA234" i="26"/>
  <c r="DZ234" i="26"/>
  <c r="DY234" i="26"/>
  <c r="DX234" i="26"/>
  <c r="DW234" i="26"/>
  <c r="DV234" i="26"/>
  <c r="DU234" i="26"/>
  <c r="DT234" i="26"/>
  <c r="DS234" i="26"/>
  <c r="DR234" i="26"/>
  <c r="DQ234" i="26"/>
  <c r="DP234" i="26"/>
  <c r="DO234" i="26"/>
  <c r="DN234" i="26"/>
  <c r="DM234" i="26"/>
  <c r="DL234" i="26"/>
  <c r="DK234" i="26"/>
  <c r="DJ234" i="26"/>
  <c r="DI234" i="26"/>
  <c r="DH234" i="26"/>
  <c r="DG234" i="26"/>
  <c r="DF234" i="26"/>
  <c r="DE234" i="26"/>
  <c r="DD234" i="26"/>
  <c r="DC234" i="26"/>
  <c r="DB234" i="26"/>
  <c r="DA234" i="26"/>
  <c r="CZ234" i="26"/>
  <c r="CY234" i="26"/>
  <c r="CX234" i="26"/>
  <c r="CW234" i="26"/>
  <c r="CV234" i="26"/>
  <c r="CU234" i="26"/>
  <c r="CT234" i="26"/>
  <c r="CS234" i="26"/>
  <c r="CR234" i="26"/>
  <c r="CQ234" i="26"/>
  <c r="CP234" i="26"/>
  <c r="CO234" i="26"/>
  <c r="CN234" i="26"/>
  <c r="CM234" i="26"/>
  <c r="CL234" i="26"/>
  <c r="CK234" i="26"/>
  <c r="CJ234" i="26"/>
  <c r="CI234" i="26"/>
  <c r="CH234" i="26"/>
  <c r="CG234" i="26"/>
  <c r="CF234" i="26"/>
  <c r="CE234" i="26"/>
  <c r="CD234" i="26"/>
  <c r="CC234" i="26"/>
  <c r="CB234" i="26"/>
  <c r="CA234" i="26"/>
  <c r="BZ234" i="26"/>
  <c r="BY234" i="26"/>
  <c r="BX234" i="26"/>
  <c r="BW234" i="26"/>
  <c r="BV234" i="26"/>
  <c r="BU234" i="26"/>
  <c r="BT234" i="26"/>
  <c r="BS234" i="26"/>
  <c r="BR234" i="26"/>
  <c r="BQ234" i="26"/>
  <c r="BP234" i="26"/>
  <c r="BO234" i="26"/>
  <c r="BN234" i="26"/>
  <c r="BM234" i="26"/>
  <c r="BL234" i="26"/>
  <c r="BK234" i="26"/>
  <c r="BJ234" i="26"/>
  <c r="BI234" i="26"/>
  <c r="BH234" i="26"/>
  <c r="BG234" i="26"/>
  <c r="BF234" i="26"/>
  <c r="BE234" i="26"/>
  <c r="BD234" i="26"/>
  <c r="BC234" i="26"/>
  <c r="BB234" i="26"/>
  <c r="BA234" i="26"/>
  <c r="AZ234" i="26"/>
  <c r="AY234" i="26"/>
  <c r="AX234" i="26"/>
  <c r="AW234" i="26"/>
  <c r="AV234" i="26"/>
  <c r="AU234" i="26"/>
  <c r="AT234" i="26"/>
  <c r="AS234" i="26"/>
  <c r="AR234" i="26"/>
  <c r="AQ234" i="26"/>
  <c r="AP234" i="26"/>
  <c r="AO234" i="26"/>
  <c r="AN234" i="26"/>
  <c r="AM234" i="26"/>
  <c r="AL234" i="26"/>
  <c r="AK234" i="26"/>
  <c r="AJ234" i="26"/>
  <c r="AI234" i="26"/>
  <c r="AH234" i="26"/>
  <c r="AG234" i="26"/>
  <c r="AF234" i="26"/>
  <c r="AE234" i="26"/>
  <c r="AD234" i="26"/>
  <c r="AC234" i="26"/>
  <c r="AB234" i="26"/>
  <c r="AA234" i="26"/>
  <c r="Z234" i="26"/>
  <c r="Y234" i="26"/>
  <c r="X234" i="26"/>
  <c r="W234" i="26"/>
  <c r="V234" i="26"/>
  <c r="U234" i="26"/>
  <c r="T234" i="26"/>
  <c r="S234" i="26"/>
  <c r="R234" i="26"/>
  <c r="Q234" i="26"/>
  <c r="P234" i="26"/>
  <c r="O234" i="26"/>
  <c r="N234" i="26"/>
  <c r="M234" i="26"/>
  <c r="L234" i="26"/>
  <c r="K234" i="26"/>
  <c r="J234" i="26"/>
  <c r="I234" i="26"/>
  <c r="H234" i="26"/>
  <c r="G234" i="26"/>
  <c r="F234" i="26"/>
  <c r="E234" i="26"/>
  <c r="D234" i="26"/>
  <c r="C234" i="26"/>
  <c r="B234" i="26"/>
  <c r="EW233" i="26"/>
  <c r="EV233" i="26"/>
  <c r="EU233" i="26"/>
  <c r="ET233" i="26"/>
  <c r="ES233" i="26"/>
  <c r="ER233" i="26"/>
  <c r="EQ233" i="26"/>
  <c r="EP233" i="26"/>
  <c r="EO233" i="26"/>
  <c r="EN233" i="26"/>
  <c r="EM233" i="26"/>
  <c r="EL233" i="26"/>
  <c r="EK233" i="26"/>
  <c r="EJ233" i="26"/>
  <c r="EI233" i="26"/>
  <c r="EH233" i="26"/>
  <c r="EG233" i="26"/>
  <c r="EF233" i="26"/>
  <c r="EE233" i="26"/>
  <c r="ED233" i="26"/>
  <c r="EC233" i="26"/>
  <c r="EB233" i="26"/>
  <c r="EA233" i="26"/>
  <c r="DZ233" i="26"/>
  <c r="DY233" i="26"/>
  <c r="DX233" i="26"/>
  <c r="DW233" i="26"/>
  <c r="DV233" i="26"/>
  <c r="DU233" i="26"/>
  <c r="DT233" i="26"/>
  <c r="DS233" i="26"/>
  <c r="DR233" i="26"/>
  <c r="DQ233" i="26"/>
  <c r="DP233" i="26"/>
  <c r="DO233" i="26"/>
  <c r="DN233" i="26"/>
  <c r="DM233" i="26"/>
  <c r="DL233" i="26"/>
  <c r="DK233" i="26"/>
  <c r="DJ233" i="26"/>
  <c r="DI233" i="26"/>
  <c r="DH233" i="26"/>
  <c r="DG233" i="26"/>
  <c r="DF233" i="26"/>
  <c r="DE233" i="26"/>
  <c r="DD233" i="26"/>
  <c r="DC233" i="26"/>
  <c r="DB233" i="26"/>
  <c r="DA233" i="26"/>
  <c r="CZ233" i="26"/>
  <c r="CY233" i="26"/>
  <c r="CX233" i="26"/>
  <c r="CW233" i="26"/>
  <c r="CV233" i="26"/>
  <c r="CU233" i="26"/>
  <c r="CT233" i="26"/>
  <c r="CS233" i="26"/>
  <c r="CR233" i="26"/>
  <c r="CQ233" i="26"/>
  <c r="CP233" i="26"/>
  <c r="CO233" i="26"/>
  <c r="CN233" i="26"/>
  <c r="CM233" i="26"/>
  <c r="CL233" i="26"/>
  <c r="CK233" i="26"/>
  <c r="CJ233" i="26"/>
  <c r="CI233" i="26"/>
  <c r="CH233" i="26"/>
  <c r="CG233" i="26"/>
  <c r="CF233" i="26"/>
  <c r="CE233" i="26"/>
  <c r="CD233" i="26"/>
  <c r="CC233" i="26"/>
  <c r="CB233" i="26"/>
  <c r="CA233" i="26"/>
  <c r="BZ233" i="26"/>
  <c r="BY233" i="26"/>
  <c r="BX233" i="26"/>
  <c r="BW233" i="26"/>
  <c r="BV233" i="26"/>
  <c r="BU233" i="26"/>
  <c r="BT233" i="26"/>
  <c r="BS233" i="26"/>
  <c r="BR233" i="26"/>
  <c r="BQ233" i="26"/>
  <c r="BP233" i="26"/>
  <c r="BO233" i="26"/>
  <c r="BN233" i="26"/>
  <c r="BM233" i="26"/>
  <c r="BL233" i="26"/>
  <c r="BK233" i="26"/>
  <c r="BJ233" i="26"/>
  <c r="BI233" i="26"/>
  <c r="BH233" i="26"/>
  <c r="BG233" i="26"/>
  <c r="BF233" i="26"/>
  <c r="BE233" i="26"/>
  <c r="BD233" i="26"/>
  <c r="BC233" i="26"/>
  <c r="BB233" i="26"/>
  <c r="BA233" i="26"/>
  <c r="AZ233" i="26"/>
  <c r="AY233" i="26"/>
  <c r="AX233" i="26"/>
  <c r="AW233" i="26"/>
  <c r="AV233" i="26"/>
  <c r="AU233" i="26"/>
  <c r="AT233" i="26"/>
  <c r="AS233" i="26"/>
  <c r="AR233" i="26"/>
  <c r="AQ233" i="26"/>
  <c r="AP233" i="26"/>
  <c r="AO233" i="26"/>
  <c r="AN233" i="26"/>
  <c r="AM233" i="26"/>
  <c r="AL233" i="26"/>
  <c r="AK233" i="26"/>
  <c r="AJ233" i="26"/>
  <c r="AI233" i="26"/>
  <c r="AH233" i="26"/>
  <c r="AG233" i="26"/>
  <c r="AF233" i="26"/>
  <c r="AE233" i="26"/>
  <c r="AD233" i="26"/>
  <c r="AC233" i="26"/>
  <c r="AB233" i="26"/>
  <c r="AA233" i="26"/>
  <c r="Z233" i="26"/>
  <c r="Y233" i="26"/>
  <c r="X233" i="26"/>
  <c r="W233" i="26"/>
  <c r="V233" i="26"/>
  <c r="U233" i="26"/>
  <c r="T233" i="26"/>
  <c r="S233" i="26"/>
  <c r="R233" i="26"/>
  <c r="Q233" i="26"/>
  <c r="P233" i="26"/>
  <c r="O233" i="26"/>
  <c r="N233" i="26"/>
  <c r="M233" i="26"/>
  <c r="L233" i="26"/>
  <c r="K233" i="26"/>
  <c r="J233" i="26"/>
  <c r="I233" i="26"/>
  <c r="H233" i="26"/>
  <c r="G233" i="26"/>
  <c r="F233" i="26"/>
  <c r="E233" i="26"/>
  <c r="D233" i="26"/>
  <c r="C233" i="26"/>
  <c r="B233" i="26"/>
  <c r="A233" i="26"/>
  <c r="EW232" i="26"/>
  <c r="EV232" i="26"/>
  <c r="EU232" i="26"/>
  <c r="ET232" i="26"/>
  <c r="ES232" i="26"/>
  <c r="ER232" i="26"/>
  <c r="EQ232" i="26"/>
  <c r="EP232" i="26"/>
  <c r="EO232" i="26"/>
  <c r="EN232" i="26"/>
  <c r="EM232" i="26"/>
  <c r="EL232" i="26"/>
  <c r="EK232" i="26"/>
  <c r="EJ232" i="26"/>
  <c r="EI232" i="26"/>
  <c r="EH232" i="26"/>
  <c r="EG232" i="26"/>
  <c r="EF232" i="26"/>
  <c r="EE232" i="26"/>
  <c r="ED232" i="26"/>
  <c r="EC232" i="26"/>
  <c r="EB232" i="26"/>
  <c r="EA232" i="26"/>
  <c r="DZ232" i="26"/>
  <c r="DY232" i="26"/>
  <c r="DX232" i="26"/>
  <c r="DW232" i="26"/>
  <c r="DV232" i="26"/>
  <c r="DU232" i="26"/>
  <c r="DT232" i="26"/>
  <c r="DS232" i="26"/>
  <c r="DR232" i="26"/>
  <c r="DQ232" i="26"/>
  <c r="DP232" i="26"/>
  <c r="DO232" i="26"/>
  <c r="DN232" i="26"/>
  <c r="DM232" i="26"/>
  <c r="DL232" i="26"/>
  <c r="DK232" i="26"/>
  <c r="DJ232" i="26"/>
  <c r="DI232" i="26"/>
  <c r="DH232" i="26"/>
  <c r="DG232" i="26"/>
  <c r="DF232" i="26"/>
  <c r="DE232" i="26"/>
  <c r="DD232" i="26"/>
  <c r="DC232" i="26"/>
  <c r="DB232" i="26"/>
  <c r="DA232" i="26"/>
  <c r="CZ232" i="26"/>
  <c r="CY232" i="26"/>
  <c r="CX232" i="26"/>
  <c r="CW232" i="26"/>
  <c r="CV232" i="26"/>
  <c r="CU232" i="26"/>
  <c r="CT232" i="26"/>
  <c r="CS232" i="26"/>
  <c r="CR232" i="26"/>
  <c r="CQ232" i="26"/>
  <c r="CP232" i="26"/>
  <c r="CO232" i="26"/>
  <c r="CN232" i="26"/>
  <c r="CM232" i="26"/>
  <c r="CL232" i="26"/>
  <c r="CK232" i="26"/>
  <c r="CJ232" i="26"/>
  <c r="CI232" i="26"/>
  <c r="CH232" i="26"/>
  <c r="CG232" i="26"/>
  <c r="CF232" i="26"/>
  <c r="CE232" i="26"/>
  <c r="CD232" i="26"/>
  <c r="CC232" i="26"/>
  <c r="CB232" i="26"/>
  <c r="CA232" i="26"/>
  <c r="BZ232" i="26"/>
  <c r="BY232" i="26"/>
  <c r="BX232" i="26"/>
  <c r="BW232" i="26"/>
  <c r="BV232" i="26"/>
  <c r="BU232" i="26"/>
  <c r="BT232" i="26"/>
  <c r="BS232" i="26"/>
  <c r="BR232" i="26"/>
  <c r="BQ232" i="26"/>
  <c r="BP232" i="26"/>
  <c r="BO232" i="26"/>
  <c r="BN232" i="26"/>
  <c r="BM232" i="26"/>
  <c r="BL232" i="26"/>
  <c r="BK232" i="26"/>
  <c r="BJ232" i="26"/>
  <c r="BI232" i="26"/>
  <c r="BH232" i="26"/>
  <c r="BG232" i="26"/>
  <c r="BF232" i="26"/>
  <c r="BE232" i="26"/>
  <c r="BD232" i="26"/>
  <c r="BC232" i="26"/>
  <c r="BB232" i="26"/>
  <c r="BA232" i="26"/>
  <c r="AZ232" i="26"/>
  <c r="AY232" i="26"/>
  <c r="AX232" i="26"/>
  <c r="AW232" i="26"/>
  <c r="AV232" i="26"/>
  <c r="AU232" i="26"/>
  <c r="AT232" i="26"/>
  <c r="AS232" i="26"/>
  <c r="AR232" i="26"/>
  <c r="AQ232" i="26"/>
  <c r="AP232" i="26"/>
  <c r="AO232" i="26"/>
  <c r="AN232" i="26"/>
  <c r="AM232" i="26"/>
  <c r="AL232" i="26"/>
  <c r="AK232" i="26"/>
  <c r="AJ232" i="26"/>
  <c r="AI232" i="26"/>
  <c r="AH232" i="26"/>
  <c r="AG232" i="26"/>
  <c r="AF232" i="26"/>
  <c r="AE232" i="26"/>
  <c r="AD232" i="26"/>
  <c r="AC232" i="26"/>
  <c r="AB232" i="26"/>
  <c r="AA232" i="26"/>
  <c r="Z232" i="26"/>
  <c r="Y232" i="26"/>
  <c r="X232" i="26"/>
  <c r="W232" i="26"/>
  <c r="V232" i="26"/>
  <c r="U232" i="26"/>
  <c r="T232" i="26"/>
  <c r="S232" i="26"/>
  <c r="R232" i="26"/>
  <c r="Q232" i="26"/>
  <c r="P232" i="26"/>
  <c r="O232" i="26"/>
  <c r="N232" i="26"/>
  <c r="M232" i="26"/>
  <c r="L232" i="26"/>
  <c r="K232" i="26"/>
  <c r="J232" i="26"/>
  <c r="I232" i="26"/>
  <c r="H232" i="26"/>
  <c r="G232" i="26"/>
  <c r="F232" i="26"/>
  <c r="E232" i="26"/>
  <c r="D232" i="26"/>
  <c r="C232" i="26"/>
  <c r="B232" i="26"/>
  <c r="A232" i="26"/>
  <c r="EW231" i="26"/>
  <c r="EV231" i="26"/>
  <c r="EU231" i="26"/>
  <c r="ET231" i="26"/>
  <c r="ES231" i="26"/>
  <c r="ER231" i="26"/>
  <c r="EQ231" i="26"/>
  <c r="EP231" i="26"/>
  <c r="EO231" i="26"/>
  <c r="EN231" i="26"/>
  <c r="EM231" i="26"/>
  <c r="EL231" i="26"/>
  <c r="EK231" i="26"/>
  <c r="EJ231" i="26"/>
  <c r="EI231" i="26"/>
  <c r="EH231" i="26"/>
  <c r="EG231" i="26"/>
  <c r="EF231" i="26"/>
  <c r="EE231" i="26"/>
  <c r="ED231" i="26"/>
  <c r="EC231" i="26"/>
  <c r="EB231" i="26"/>
  <c r="EA231" i="26"/>
  <c r="DZ231" i="26"/>
  <c r="DY231" i="26"/>
  <c r="DX231" i="26"/>
  <c r="DW231" i="26"/>
  <c r="DV231" i="26"/>
  <c r="DU231" i="26"/>
  <c r="DT231" i="26"/>
  <c r="DS231" i="26"/>
  <c r="DR231" i="26"/>
  <c r="DQ231" i="26"/>
  <c r="DP231" i="26"/>
  <c r="DO231" i="26"/>
  <c r="DN231" i="26"/>
  <c r="DM231" i="26"/>
  <c r="DL231" i="26"/>
  <c r="DK231" i="26"/>
  <c r="DJ231" i="26"/>
  <c r="DI231" i="26"/>
  <c r="DH231" i="26"/>
  <c r="DG231" i="26"/>
  <c r="DF231" i="26"/>
  <c r="DE231" i="26"/>
  <c r="DD231" i="26"/>
  <c r="DC231" i="26"/>
  <c r="DB231" i="26"/>
  <c r="DA231" i="26"/>
  <c r="CZ231" i="26"/>
  <c r="CY231" i="26"/>
  <c r="CX231" i="26"/>
  <c r="CW231" i="26"/>
  <c r="CV231" i="26"/>
  <c r="CU231" i="26"/>
  <c r="CT231" i="26"/>
  <c r="CS231" i="26"/>
  <c r="CR231" i="26"/>
  <c r="CQ231" i="26"/>
  <c r="CP231" i="26"/>
  <c r="CO231" i="26"/>
  <c r="CN231" i="26"/>
  <c r="CM231" i="26"/>
  <c r="CL231" i="26"/>
  <c r="CK231" i="26"/>
  <c r="CJ231" i="26"/>
  <c r="CI231" i="26"/>
  <c r="CH231" i="26"/>
  <c r="CG231" i="26"/>
  <c r="CF231" i="26"/>
  <c r="CE231" i="26"/>
  <c r="CD231" i="26"/>
  <c r="CC231" i="26"/>
  <c r="CB231" i="26"/>
  <c r="CA231" i="26"/>
  <c r="BZ231" i="26"/>
  <c r="BY231" i="26"/>
  <c r="BX231" i="26"/>
  <c r="BW231" i="26"/>
  <c r="BV231" i="26"/>
  <c r="BU231" i="26"/>
  <c r="BT231" i="26"/>
  <c r="BS231" i="26"/>
  <c r="BR231" i="26"/>
  <c r="BQ231" i="26"/>
  <c r="BP231" i="26"/>
  <c r="BO231" i="26"/>
  <c r="BN231" i="26"/>
  <c r="BM231" i="26"/>
  <c r="BL231" i="26"/>
  <c r="BK231" i="26"/>
  <c r="BJ231" i="26"/>
  <c r="BI231" i="26"/>
  <c r="BH231" i="26"/>
  <c r="BG231" i="26"/>
  <c r="BF231" i="26"/>
  <c r="BE231" i="26"/>
  <c r="BD231" i="26"/>
  <c r="BC231" i="26"/>
  <c r="BB231" i="26"/>
  <c r="BA231" i="26"/>
  <c r="AZ231" i="26"/>
  <c r="AY231" i="26"/>
  <c r="AX231" i="26"/>
  <c r="AW231" i="26"/>
  <c r="AV231" i="26"/>
  <c r="AU231" i="26"/>
  <c r="AT231" i="26"/>
  <c r="AS231" i="26"/>
  <c r="AR231" i="26"/>
  <c r="AQ231" i="26"/>
  <c r="AP231" i="26"/>
  <c r="AO231" i="26"/>
  <c r="AN231" i="26"/>
  <c r="AM231" i="26"/>
  <c r="AL231" i="26"/>
  <c r="AK231" i="26"/>
  <c r="AJ231" i="26"/>
  <c r="AI231" i="26"/>
  <c r="AH231" i="26"/>
  <c r="AG231" i="26"/>
  <c r="AF231" i="26"/>
  <c r="AE231" i="26"/>
  <c r="AD231" i="26"/>
  <c r="AC231" i="26"/>
  <c r="AB231" i="26"/>
  <c r="AA231" i="26"/>
  <c r="Z231" i="26"/>
  <c r="Y231" i="26"/>
  <c r="X231" i="26"/>
  <c r="W231" i="26"/>
  <c r="V231" i="26"/>
  <c r="U231" i="26"/>
  <c r="T231" i="26"/>
  <c r="S231" i="26"/>
  <c r="R231" i="26"/>
  <c r="Q231" i="26"/>
  <c r="P231" i="26"/>
  <c r="O231" i="26"/>
  <c r="N231" i="26"/>
  <c r="M231" i="26"/>
  <c r="L231" i="26"/>
  <c r="K231" i="26"/>
  <c r="J231" i="26"/>
  <c r="I231" i="26"/>
  <c r="H231" i="26"/>
  <c r="G231" i="26"/>
  <c r="F231" i="26"/>
  <c r="E231" i="26"/>
  <c r="D231" i="26"/>
  <c r="C231" i="26"/>
  <c r="B231" i="26"/>
  <c r="A231" i="26"/>
  <c r="EW230" i="26"/>
  <c r="EV230" i="26"/>
  <c r="EU230" i="26"/>
  <c r="ET230" i="26"/>
  <c r="ES230" i="26"/>
  <c r="ER230" i="26"/>
  <c r="EQ230" i="26"/>
  <c r="EP230" i="26"/>
  <c r="EO230" i="26"/>
  <c r="EN230" i="26"/>
  <c r="EM230" i="26"/>
  <c r="EL230" i="26"/>
  <c r="EK230" i="26"/>
  <c r="EJ230" i="26"/>
  <c r="EI230" i="26"/>
  <c r="EH230" i="26"/>
  <c r="EG230" i="26"/>
  <c r="EF230" i="26"/>
  <c r="EE230" i="26"/>
  <c r="ED230" i="26"/>
  <c r="EC230" i="26"/>
  <c r="EB230" i="26"/>
  <c r="EA230" i="26"/>
  <c r="DZ230" i="26"/>
  <c r="DY230" i="26"/>
  <c r="DX230" i="26"/>
  <c r="DW230" i="26"/>
  <c r="DV230" i="26"/>
  <c r="DU230" i="26"/>
  <c r="DT230" i="26"/>
  <c r="DS230" i="26"/>
  <c r="DR230" i="26"/>
  <c r="DQ230" i="26"/>
  <c r="DP230" i="26"/>
  <c r="DO230" i="26"/>
  <c r="DN230" i="26"/>
  <c r="DM230" i="26"/>
  <c r="DL230" i="26"/>
  <c r="DK230" i="26"/>
  <c r="DJ230" i="26"/>
  <c r="DI230" i="26"/>
  <c r="DH230" i="26"/>
  <c r="DG230" i="26"/>
  <c r="DF230" i="26"/>
  <c r="DE230" i="26"/>
  <c r="DD230" i="26"/>
  <c r="DC230" i="26"/>
  <c r="DB230" i="26"/>
  <c r="DA230" i="26"/>
  <c r="CZ230" i="26"/>
  <c r="CY230" i="26"/>
  <c r="CX230" i="26"/>
  <c r="CW230" i="26"/>
  <c r="CV230" i="26"/>
  <c r="CU230" i="26"/>
  <c r="CT230" i="26"/>
  <c r="CS230" i="26"/>
  <c r="CR230" i="26"/>
  <c r="CQ230" i="26"/>
  <c r="CP230" i="26"/>
  <c r="CO230" i="26"/>
  <c r="CN230" i="26"/>
  <c r="CM230" i="26"/>
  <c r="CL230" i="26"/>
  <c r="CK230" i="26"/>
  <c r="CJ230" i="26"/>
  <c r="CI230" i="26"/>
  <c r="CH230" i="26"/>
  <c r="CG230" i="26"/>
  <c r="CF230" i="26"/>
  <c r="CE230" i="26"/>
  <c r="CD230" i="26"/>
  <c r="CC230" i="26"/>
  <c r="CB230" i="26"/>
  <c r="CA230" i="26"/>
  <c r="BZ230" i="26"/>
  <c r="BY230" i="26"/>
  <c r="BX230" i="26"/>
  <c r="BW230" i="26"/>
  <c r="BV230" i="26"/>
  <c r="BU230" i="26"/>
  <c r="BT230" i="26"/>
  <c r="BS230" i="26"/>
  <c r="BR230" i="26"/>
  <c r="BQ230" i="26"/>
  <c r="BP230" i="26"/>
  <c r="BO230" i="26"/>
  <c r="BN230" i="26"/>
  <c r="BM230" i="26"/>
  <c r="BL230" i="26"/>
  <c r="BK230" i="26"/>
  <c r="BJ230" i="26"/>
  <c r="BI230" i="26"/>
  <c r="BH230" i="26"/>
  <c r="BG230" i="26"/>
  <c r="BF230" i="26"/>
  <c r="BE230" i="26"/>
  <c r="BD230" i="26"/>
  <c r="BC230" i="26"/>
  <c r="BB230" i="26"/>
  <c r="BA230" i="26"/>
  <c r="AZ230" i="26"/>
  <c r="AY230" i="26"/>
  <c r="AX230" i="26"/>
  <c r="AW230" i="26"/>
  <c r="AV230" i="26"/>
  <c r="AU230" i="26"/>
  <c r="AT230" i="26"/>
  <c r="AS230" i="26"/>
  <c r="AR230" i="26"/>
  <c r="AQ230" i="26"/>
  <c r="AP230" i="26"/>
  <c r="AO230" i="26"/>
  <c r="AN230" i="26"/>
  <c r="AM230" i="26"/>
  <c r="AL230" i="26"/>
  <c r="AK230" i="26"/>
  <c r="AJ230" i="26"/>
  <c r="AI230" i="26"/>
  <c r="AH230" i="26"/>
  <c r="AG230" i="26"/>
  <c r="AF230" i="26"/>
  <c r="AE230" i="26"/>
  <c r="AD230" i="26"/>
  <c r="AC230" i="26"/>
  <c r="AB230" i="26"/>
  <c r="AA230" i="26"/>
  <c r="Z230" i="26"/>
  <c r="Y230" i="26"/>
  <c r="X230" i="26"/>
  <c r="W230" i="26"/>
  <c r="V230" i="26"/>
  <c r="U230" i="26"/>
  <c r="T230" i="26"/>
  <c r="S230" i="26"/>
  <c r="R230" i="26"/>
  <c r="Q230" i="26"/>
  <c r="P230" i="26"/>
  <c r="O230" i="26"/>
  <c r="N230" i="26"/>
  <c r="M230" i="26"/>
  <c r="L230" i="26"/>
  <c r="K230" i="26"/>
  <c r="J230" i="26"/>
  <c r="I230" i="26"/>
  <c r="H230" i="26"/>
  <c r="G230" i="26"/>
  <c r="F230" i="26"/>
  <c r="E230" i="26"/>
  <c r="D230" i="26"/>
  <c r="C230" i="26"/>
  <c r="B230" i="26"/>
  <c r="A230" i="26"/>
  <c r="EW229" i="26"/>
  <c r="EV229" i="26"/>
  <c r="EU229" i="26"/>
  <c r="ET229" i="26"/>
  <c r="ES229" i="26"/>
  <c r="ER229" i="26"/>
  <c r="EQ229" i="26"/>
  <c r="EP229" i="26"/>
  <c r="EO229" i="26"/>
  <c r="EN229" i="26"/>
  <c r="EM229" i="26"/>
  <c r="EL229" i="26"/>
  <c r="EK229" i="26"/>
  <c r="EJ229" i="26"/>
  <c r="EI229" i="26"/>
  <c r="EH229" i="26"/>
  <c r="EG229" i="26"/>
  <c r="EF229" i="26"/>
  <c r="EE229" i="26"/>
  <c r="ED229" i="26"/>
  <c r="EC229" i="26"/>
  <c r="EB229" i="26"/>
  <c r="EA229" i="26"/>
  <c r="DZ229" i="26"/>
  <c r="DY229" i="26"/>
  <c r="DX229" i="26"/>
  <c r="DW229" i="26"/>
  <c r="DV229" i="26"/>
  <c r="DU229" i="26"/>
  <c r="DT229" i="26"/>
  <c r="DS229" i="26"/>
  <c r="DR229" i="26"/>
  <c r="DQ229" i="26"/>
  <c r="DP229" i="26"/>
  <c r="DO229" i="26"/>
  <c r="DN229" i="26"/>
  <c r="DM229" i="26"/>
  <c r="DL229" i="26"/>
  <c r="DK229" i="26"/>
  <c r="DJ229" i="26"/>
  <c r="DI229" i="26"/>
  <c r="DH229" i="26"/>
  <c r="DG229" i="26"/>
  <c r="DF229" i="26"/>
  <c r="DE229" i="26"/>
  <c r="DD229" i="26"/>
  <c r="DC229" i="26"/>
  <c r="DB229" i="26"/>
  <c r="DA229" i="26"/>
  <c r="CZ229" i="26"/>
  <c r="CY229" i="26"/>
  <c r="CX229" i="26"/>
  <c r="CW229" i="26"/>
  <c r="CV229" i="26"/>
  <c r="CU229" i="26"/>
  <c r="CT229" i="26"/>
  <c r="CS229" i="26"/>
  <c r="CR229" i="26"/>
  <c r="CQ229" i="26"/>
  <c r="CP229" i="26"/>
  <c r="CO229" i="26"/>
  <c r="CN229" i="26"/>
  <c r="CM229" i="26"/>
  <c r="CL229" i="26"/>
  <c r="CK229" i="26"/>
  <c r="CJ229" i="26"/>
  <c r="CI229" i="26"/>
  <c r="CH229" i="26"/>
  <c r="CG229" i="26"/>
  <c r="CF229" i="26"/>
  <c r="CE229" i="26"/>
  <c r="CD229" i="26"/>
  <c r="CC229" i="26"/>
  <c r="CB229" i="26"/>
  <c r="CA229" i="26"/>
  <c r="BZ229" i="26"/>
  <c r="BY229" i="26"/>
  <c r="BX229" i="26"/>
  <c r="BW229" i="26"/>
  <c r="BV229" i="26"/>
  <c r="BU229" i="26"/>
  <c r="BT229" i="26"/>
  <c r="BS229" i="26"/>
  <c r="BR229" i="26"/>
  <c r="BQ229" i="26"/>
  <c r="BP229" i="26"/>
  <c r="BO229" i="26"/>
  <c r="BN229" i="26"/>
  <c r="BM229" i="26"/>
  <c r="BL229" i="26"/>
  <c r="BK229" i="26"/>
  <c r="BJ229" i="26"/>
  <c r="BI229" i="26"/>
  <c r="BH229" i="26"/>
  <c r="BG229" i="26"/>
  <c r="BF229" i="26"/>
  <c r="BE229" i="26"/>
  <c r="BD229" i="26"/>
  <c r="BC229" i="26"/>
  <c r="BB229" i="26"/>
  <c r="BA229" i="26"/>
  <c r="AZ229" i="26"/>
  <c r="AY229" i="26"/>
  <c r="AX229" i="26"/>
  <c r="AW229" i="26"/>
  <c r="AV229" i="26"/>
  <c r="AU229" i="26"/>
  <c r="AT229" i="26"/>
  <c r="AS229" i="26"/>
  <c r="AR229" i="26"/>
  <c r="AQ229" i="26"/>
  <c r="AP229" i="26"/>
  <c r="AO229" i="26"/>
  <c r="AN229" i="26"/>
  <c r="AM229" i="26"/>
  <c r="AL229" i="26"/>
  <c r="AK229" i="26"/>
  <c r="AJ229" i="26"/>
  <c r="AI229" i="26"/>
  <c r="AH229" i="26"/>
  <c r="AG229" i="26"/>
  <c r="AF229" i="26"/>
  <c r="AE229" i="26"/>
  <c r="AD229" i="26"/>
  <c r="AC229" i="26"/>
  <c r="AB229" i="26"/>
  <c r="AA229" i="26"/>
  <c r="Z229" i="26"/>
  <c r="Y229" i="26"/>
  <c r="X229" i="26"/>
  <c r="W229" i="26"/>
  <c r="V229" i="26"/>
  <c r="U229" i="26"/>
  <c r="T229" i="26"/>
  <c r="S229" i="26"/>
  <c r="R229" i="26"/>
  <c r="Q229" i="26"/>
  <c r="P229" i="26"/>
  <c r="O229" i="26"/>
  <c r="N229" i="26"/>
  <c r="M229" i="26"/>
  <c r="L229" i="26"/>
  <c r="K229" i="26"/>
  <c r="J229" i="26"/>
  <c r="I229" i="26"/>
  <c r="H229" i="26"/>
  <c r="G229" i="26"/>
  <c r="F229" i="26"/>
  <c r="E229" i="26"/>
  <c r="D229" i="26"/>
  <c r="C229" i="26"/>
  <c r="B229" i="26"/>
  <c r="A229" i="26"/>
  <c r="EW228" i="26"/>
  <c r="EV228" i="26"/>
  <c r="EU228" i="26"/>
  <c r="ET228" i="26"/>
  <c r="ES228" i="26"/>
  <c r="ER228" i="26"/>
  <c r="EQ228" i="26"/>
  <c r="EP228" i="26"/>
  <c r="EO228" i="26"/>
  <c r="EN228" i="26"/>
  <c r="EM228" i="26"/>
  <c r="EL228" i="26"/>
  <c r="EK228" i="26"/>
  <c r="EJ228" i="26"/>
  <c r="EI228" i="26"/>
  <c r="EH228" i="26"/>
  <c r="EG228" i="26"/>
  <c r="EF228" i="26"/>
  <c r="EE228" i="26"/>
  <c r="ED228" i="26"/>
  <c r="EC228" i="26"/>
  <c r="EB228" i="26"/>
  <c r="EA228" i="26"/>
  <c r="DZ228" i="26"/>
  <c r="DY228" i="26"/>
  <c r="DW228" i="26"/>
  <c r="DV228" i="26"/>
  <c r="DU228" i="26"/>
  <c r="DT228" i="26"/>
  <c r="DS228" i="26"/>
  <c r="DR228" i="26"/>
  <c r="DQ228" i="26"/>
  <c r="DP228" i="26"/>
  <c r="DO228" i="26"/>
  <c r="DN228" i="26"/>
  <c r="DM228" i="26"/>
  <c r="DL228" i="26"/>
  <c r="DK228" i="26"/>
  <c r="DJ228" i="26"/>
  <c r="DI228" i="26"/>
  <c r="DH228" i="26"/>
  <c r="DG228" i="26"/>
  <c r="DF228" i="26"/>
  <c r="DE228" i="26"/>
  <c r="DD228" i="26"/>
  <c r="DC228" i="26"/>
  <c r="DB228" i="26"/>
  <c r="DA228" i="26"/>
  <c r="CZ228" i="26"/>
  <c r="CY228" i="26"/>
  <c r="CX228" i="26"/>
  <c r="CW228" i="26"/>
  <c r="CV228" i="26"/>
  <c r="CU228" i="26"/>
  <c r="CT228" i="26"/>
  <c r="CS228" i="26"/>
  <c r="CR228" i="26"/>
  <c r="CQ228" i="26"/>
  <c r="CP228" i="26"/>
  <c r="CO228" i="26"/>
  <c r="CN228" i="26"/>
  <c r="CM228" i="26"/>
  <c r="CL228" i="26"/>
  <c r="CK228" i="26"/>
  <c r="CJ228" i="26"/>
  <c r="CI228" i="26"/>
  <c r="CH228" i="26"/>
  <c r="CG228" i="26"/>
  <c r="CF228" i="26"/>
  <c r="CE228" i="26"/>
  <c r="CD228" i="26"/>
  <c r="CC228" i="26"/>
  <c r="CB228" i="26"/>
  <c r="CA228" i="26"/>
  <c r="BZ228" i="26"/>
  <c r="BX228" i="26"/>
  <c r="BW228" i="26"/>
  <c r="BV228" i="26"/>
  <c r="BU228" i="26"/>
  <c r="BT228" i="26"/>
  <c r="BS228" i="26"/>
  <c r="BR228" i="26"/>
  <c r="BQ228" i="26"/>
  <c r="BP228" i="26"/>
  <c r="BO228" i="26"/>
  <c r="BN228" i="26"/>
  <c r="BM228" i="26"/>
  <c r="BL228" i="26"/>
  <c r="BK228" i="26"/>
  <c r="BJ228" i="26"/>
  <c r="BI228" i="26"/>
  <c r="BH228" i="26"/>
  <c r="BG228" i="26"/>
  <c r="BF228" i="26"/>
  <c r="BE228" i="26"/>
  <c r="BD228" i="26"/>
  <c r="BC228" i="26"/>
  <c r="BB228" i="26"/>
  <c r="BA228" i="26"/>
  <c r="AZ228" i="26"/>
  <c r="AU228" i="26"/>
  <c r="AT228" i="26"/>
  <c r="AS228" i="26"/>
  <c r="AR228" i="26"/>
  <c r="AQ228" i="26"/>
  <c r="AP228" i="26"/>
  <c r="AO228" i="26"/>
  <c r="AN228" i="26"/>
  <c r="AM228" i="26"/>
  <c r="AL228" i="26"/>
  <c r="AK228" i="26"/>
  <c r="AJ228" i="26"/>
  <c r="AI228" i="26"/>
  <c r="AH228" i="26"/>
  <c r="AG228" i="26"/>
  <c r="AF228" i="26"/>
  <c r="AE228" i="26"/>
  <c r="AD228" i="26"/>
  <c r="AC228" i="26"/>
  <c r="AB228" i="26"/>
  <c r="AA228" i="26"/>
  <c r="Z228" i="26"/>
  <c r="Y228" i="26"/>
  <c r="X228" i="26"/>
  <c r="W228" i="26"/>
  <c r="V228" i="26"/>
  <c r="U228" i="26"/>
  <c r="T228" i="26"/>
  <c r="S228" i="26"/>
  <c r="R228" i="26"/>
  <c r="Q228" i="26"/>
  <c r="P228" i="26"/>
  <c r="O228" i="26"/>
  <c r="N228" i="26"/>
  <c r="M228" i="26"/>
  <c r="L228" i="26"/>
  <c r="K228" i="26"/>
  <c r="J228" i="26"/>
  <c r="I228" i="26"/>
  <c r="H228" i="26"/>
  <c r="G228" i="26"/>
  <c r="F228" i="26"/>
  <c r="E228" i="26"/>
  <c r="D228" i="26"/>
  <c r="C228" i="26"/>
  <c r="B228" i="26"/>
  <c r="A228" i="26"/>
  <c r="EW227" i="26"/>
  <c r="EV227" i="26"/>
  <c r="EU227" i="26"/>
  <c r="ET227" i="26"/>
  <c r="ES227" i="26"/>
  <c r="ER227" i="26"/>
  <c r="EQ227" i="26"/>
  <c r="EP227" i="26"/>
  <c r="EO227" i="26"/>
  <c r="EN227" i="26"/>
  <c r="EM227" i="26"/>
  <c r="EL227" i="26"/>
  <c r="EK227" i="26"/>
  <c r="EJ227" i="26"/>
  <c r="EI227" i="26"/>
  <c r="EH227" i="26"/>
  <c r="EG227" i="26"/>
  <c r="EF227" i="26"/>
  <c r="EE227" i="26"/>
  <c r="ED227" i="26"/>
  <c r="EC227" i="26"/>
  <c r="EB227" i="26"/>
  <c r="EA227" i="26"/>
  <c r="DZ227" i="26"/>
  <c r="DY227" i="26"/>
  <c r="DW227" i="26"/>
  <c r="DV227" i="26"/>
  <c r="DU227" i="26"/>
  <c r="DT227" i="26"/>
  <c r="DS227" i="26"/>
  <c r="DR227" i="26"/>
  <c r="DQ227" i="26"/>
  <c r="DP227" i="26"/>
  <c r="DO227" i="26"/>
  <c r="DN227" i="26"/>
  <c r="DM227" i="26"/>
  <c r="DL227" i="26"/>
  <c r="DK227" i="26"/>
  <c r="DJ227" i="26"/>
  <c r="DI227" i="26"/>
  <c r="DH227" i="26"/>
  <c r="DG227" i="26"/>
  <c r="DF227" i="26"/>
  <c r="DE227" i="26"/>
  <c r="DD227" i="26"/>
  <c r="DC227" i="26"/>
  <c r="DB227" i="26"/>
  <c r="DA227" i="26"/>
  <c r="CZ227" i="26"/>
  <c r="CY227" i="26"/>
  <c r="CX227" i="26"/>
  <c r="CW227" i="26"/>
  <c r="CV227" i="26"/>
  <c r="CU227" i="26"/>
  <c r="CT227" i="26"/>
  <c r="CS227" i="26"/>
  <c r="CR227" i="26"/>
  <c r="CQ227" i="26"/>
  <c r="CP227" i="26"/>
  <c r="CO227" i="26"/>
  <c r="CN227" i="26"/>
  <c r="CM227" i="26"/>
  <c r="CL227" i="26"/>
  <c r="CK227" i="26"/>
  <c r="CJ227" i="26"/>
  <c r="CI227" i="26"/>
  <c r="CH227" i="26"/>
  <c r="CG227" i="26"/>
  <c r="CF227" i="26"/>
  <c r="CE227" i="26"/>
  <c r="CD227" i="26"/>
  <c r="CC227" i="26"/>
  <c r="CB227" i="26"/>
  <c r="CA227" i="26"/>
  <c r="BZ227" i="26"/>
  <c r="BX227" i="26"/>
  <c r="BW227" i="26"/>
  <c r="BV227" i="26"/>
  <c r="BU227" i="26"/>
  <c r="BT227" i="26"/>
  <c r="BS227" i="26"/>
  <c r="BR227" i="26"/>
  <c r="BQ227" i="26"/>
  <c r="BP227" i="26"/>
  <c r="BO227" i="26"/>
  <c r="BN227" i="26"/>
  <c r="BM227" i="26"/>
  <c r="BL227" i="26"/>
  <c r="BK227" i="26"/>
  <c r="BJ227" i="26"/>
  <c r="BI227" i="26"/>
  <c r="BH227" i="26"/>
  <c r="BG227" i="26"/>
  <c r="BF227" i="26"/>
  <c r="BE227" i="26"/>
  <c r="BD227" i="26"/>
  <c r="BC227" i="26"/>
  <c r="BB227" i="26"/>
  <c r="BA227" i="26"/>
  <c r="AZ227" i="26"/>
  <c r="AU227" i="26"/>
  <c r="AT227" i="26"/>
  <c r="AS227" i="26"/>
  <c r="AR227" i="26"/>
  <c r="AQ227" i="26"/>
  <c r="AP227" i="26"/>
  <c r="AO227" i="26"/>
  <c r="AN227" i="26"/>
  <c r="AM227" i="26"/>
  <c r="AL227" i="26"/>
  <c r="AK227" i="26"/>
  <c r="AJ227" i="26"/>
  <c r="AI227" i="26"/>
  <c r="AH227" i="26"/>
  <c r="AG227" i="26"/>
  <c r="AF227" i="26"/>
  <c r="AE227" i="26"/>
  <c r="AD227" i="26"/>
  <c r="AC227" i="26"/>
  <c r="AB227" i="26"/>
  <c r="AA227" i="26"/>
  <c r="Z227" i="26"/>
  <c r="Y227" i="26"/>
  <c r="X227" i="26"/>
  <c r="W227" i="26"/>
  <c r="V227" i="26"/>
  <c r="U227" i="26"/>
  <c r="T227" i="26"/>
  <c r="S227" i="26"/>
  <c r="R227" i="26"/>
  <c r="Q227" i="26"/>
  <c r="P227" i="26"/>
  <c r="O227" i="26"/>
  <c r="N227" i="26"/>
  <c r="M227" i="26"/>
  <c r="L227" i="26"/>
  <c r="K227" i="26"/>
  <c r="J227" i="26"/>
  <c r="I227" i="26"/>
  <c r="H227" i="26"/>
  <c r="G227" i="26"/>
  <c r="F227" i="26"/>
  <c r="E227" i="26"/>
  <c r="D227" i="26"/>
  <c r="C227" i="26"/>
  <c r="B227" i="26"/>
  <c r="A227" i="26"/>
  <c r="EW42" i="26"/>
  <c r="EV42" i="26"/>
  <c r="EU42" i="26"/>
  <c r="ET42" i="26"/>
  <c r="ES42" i="26"/>
  <c r="ER42" i="26"/>
  <c r="EQ42" i="26"/>
  <c r="EP42" i="26"/>
  <c r="EO42" i="26"/>
  <c r="EN42" i="26"/>
  <c r="EM42" i="26"/>
  <c r="EL42" i="26"/>
  <c r="EK42" i="26"/>
  <c r="EJ42" i="26"/>
  <c r="EI42" i="26"/>
  <c r="EH42" i="26"/>
  <c r="EG42" i="26"/>
  <c r="EF42" i="26"/>
  <c r="EE42" i="26"/>
  <c r="ED42" i="26"/>
  <c r="EC42" i="26"/>
  <c r="EB42" i="26"/>
  <c r="EA42" i="26"/>
  <c r="DZ42" i="26"/>
  <c r="DY42" i="26"/>
  <c r="DX42" i="26"/>
  <c r="DW42" i="26"/>
  <c r="DV42" i="26"/>
  <c r="DU42" i="26"/>
  <c r="DT42" i="26"/>
  <c r="DS42" i="26"/>
  <c r="DR42" i="26"/>
  <c r="DQ42" i="26"/>
  <c r="DP42" i="26"/>
  <c r="DO42" i="26"/>
  <c r="DN42" i="26"/>
  <c r="DM42" i="26"/>
  <c r="DL42" i="26"/>
  <c r="DK42" i="26"/>
  <c r="DJ42" i="26"/>
  <c r="DI42" i="26"/>
  <c r="DH42" i="26"/>
  <c r="DG42" i="26"/>
  <c r="DF42" i="26"/>
  <c r="DE42" i="26"/>
  <c r="DD42" i="26"/>
  <c r="DC42" i="26"/>
  <c r="DB42" i="26"/>
  <c r="DA42" i="26"/>
  <c r="CZ42" i="26"/>
  <c r="CY42" i="26"/>
  <c r="CX42" i="26"/>
  <c r="CW42" i="26"/>
  <c r="CV42" i="26"/>
  <c r="CU42" i="26"/>
  <c r="CT42" i="26"/>
  <c r="CS42" i="26"/>
  <c r="CR42" i="26"/>
  <c r="CQ42" i="26"/>
  <c r="CP42" i="26"/>
  <c r="CO42" i="26"/>
  <c r="CN42" i="26"/>
  <c r="CM42" i="26"/>
  <c r="CL42" i="26"/>
  <c r="CK42" i="26"/>
  <c r="CJ42" i="26"/>
  <c r="CI42" i="26"/>
  <c r="CH42" i="26"/>
  <c r="CG42" i="26"/>
  <c r="CF42" i="26"/>
  <c r="CE42" i="26"/>
  <c r="CD42" i="26"/>
  <c r="CC42" i="26"/>
  <c r="CB42" i="26"/>
  <c r="CA42" i="26"/>
  <c r="BZ42" i="26"/>
  <c r="BY42" i="26"/>
  <c r="BX42" i="26"/>
  <c r="BW42" i="26"/>
  <c r="BV42" i="26"/>
  <c r="BU42" i="26"/>
  <c r="BT42" i="26"/>
  <c r="BS42" i="26"/>
  <c r="BR42" i="26"/>
  <c r="BQ42" i="26"/>
  <c r="BP42" i="26"/>
  <c r="BO42" i="26"/>
  <c r="BN42" i="26"/>
  <c r="BM42" i="26"/>
  <c r="BL42" i="26"/>
  <c r="BK42" i="26"/>
  <c r="BJ42" i="26"/>
  <c r="BI42" i="26"/>
  <c r="BH42" i="26"/>
  <c r="BG42" i="26"/>
  <c r="BF42" i="26"/>
  <c r="BE42" i="26"/>
  <c r="BD42" i="26"/>
  <c r="BC42" i="26"/>
  <c r="BB42" i="26"/>
  <c r="BA42" i="26"/>
  <c r="AZ42" i="26"/>
  <c r="AY42" i="26"/>
  <c r="AX42" i="26"/>
  <c r="AW42" i="26"/>
  <c r="AV42" i="26"/>
  <c r="AU42" i="26"/>
  <c r="AT42" i="26"/>
  <c r="AS42" i="26"/>
  <c r="AR42" i="26"/>
  <c r="AQ42" i="26"/>
  <c r="AP42" i="26"/>
  <c r="AO42" i="26"/>
  <c r="AN42" i="26"/>
  <c r="AM42" i="26"/>
  <c r="AL42" i="26"/>
  <c r="AK42" i="26"/>
  <c r="AJ42" i="26"/>
  <c r="AI42" i="26"/>
  <c r="AH42" i="26"/>
  <c r="AG42" i="26"/>
  <c r="AF42" i="26"/>
  <c r="AE42" i="26"/>
  <c r="AD42" i="26"/>
  <c r="AC42" i="26"/>
  <c r="AB42" i="26"/>
  <c r="AA42" i="26"/>
  <c r="Z42" i="26"/>
  <c r="Y42" i="26"/>
  <c r="X42" i="26"/>
  <c r="W42" i="26"/>
  <c r="V42" i="26"/>
  <c r="U42" i="26"/>
  <c r="T42" i="26"/>
  <c r="S42" i="26"/>
  <c r="R42" i="26"/>
  <c r="Q42" i="26"/>
  <c r="P42" i="26"/>
  <c r="O42" i="26"/>
  <c r="N42" i="26"/>
  <c r="M42" i="26"/>
  <c r="L42" i="26"/>
  <c r="K42" i="26"/>
  <c r="J42" i="26"/>
  <c r="I42" i="26"/>
  <c r="H42" i="26"/>
  <c r="G42" i="26"/>
  <c r="F42" i="26"/>
  <c r="E42" i="26"/>
  <c r="D42" i="26"/>
  <c r="C42" i="26"/>
  <c r="B42" i="26"/>
  <c r="EW41" i="26"/>
  <c r="EV41" i="26"/>
  <c r="EU41" i="26"/>
  <c r="ET41" i="26"/>
  <c r="ES41" i="26"/>
  <c r="ER41" i="26"/>
  <c r="EQ41" i="26"/>
  <c r="EP41" i="26"/>
  <c r="EO41" i="26"/>
  <c r="EN41" i="26"/>
  <c r="EM41" i="26"/>
  <c r="EL41" i="26"/>
  <c r="EK41" i="26"/>
  <c r="EJ41" i="26"/>
  <c r="EI41" i="26"/>
  <c r="EH41" i="26"/>
  <c r="EG41" i="26"/>
  <c r="EF41" i="26"/>
  <c r="EE41" i="26"/>
  <c r="ED41" i="26"/>
  <c r="EC41" i="26"/>
  <c r="EB41" i="26"/>
  <c r="EA41" i="26"/>
  <c r="DZ41" i="26"/>
  <c r="DY41" i="26"/>
  <c r="DX41" i="26"/>
  <c r="DW41" i="26"/>
  <c r="DV41" i="26"/>
  <c r="DU41" i="26"/>
  <c r="DT41" i="26"/>
  <c r="DS41" i="26"/>
  <c r="DR41" i="26"/>
  <c r="DQ41" i="26"/>
  <c r="DP41" i="26"/>
  <c r="DO41" i="26"/>
  <c r="DN41" i="26"/>
  <c r="DM41" i="26"/>
  <c r="DL41" i="26"/>
  <c r="DK41" i="26"/>
  <c r="DJ41" i="26"/>
  <c r="DI41" i="26"/>
  <c r="DH41" i="26"/>
  <c r="DG41" i="26"/>
  <c r="DF41" i="26"/>
  <c r="DE41" i="26"/>
  <c r="DD41" i="26"/>
  <c r="DC41" i="26"/>
  <c r="DB41" i="26"/>
  <c r="DA41" i="26"/>
  <c r="CZ41" i="26"/>
  <c r="CY41" i="26"/>
  <c r="CX41" i="26"/>
  <c r="CW41" i="26"/>
  <c r="CV41" i="26"/>
  <c r="CU41" i="26"/>
  <c r="CT41" i="26"/>
  <c r="CS41" i="26"/>
  <c r="CR41" i="26"/>
  <c r="CQ41" i="26"/>
  <c r="CP41" i="26"/>
  <c r="CO41" i="26"/>
  <c r="CN41" i="26"/>
  <c r="CM41" i="26"/>
  <c r="CL41" i="26"/>
  <c r="CK41" i="26"/>
  <c r="CJ41" i="26"/>
  <c r="CI41" i="26"/>
  <c r="CH41" i="26"/>
  <c r="CG41" i="26"/>
  <c r="CF41" i="26"/>
  <c r="CE41" i="26"/>
  <c r="CD41" i="26"/>
  <c r="CC41" i="26"/>
  <c r="CB41" i="26"/>
  <c r="CA41" i="26"/>
  <c r="BZ41" i="26"/>
  <c r="BY41" i="26"/>
  <c r="BX41" i="26"/>
  <c r="BW41" i="26"/>
  <c r="BV41" i="26"/>
  <c r="BU41" i="26"/>
  <c r="BT41" i="26"/>
  <c r="BS41" i="26"/>
  <c r="BR41" i="26"/>
  <c r="BQ41" i="26"/>
  <c r="BP41" i="26"/>
  <c r="BO41" i="26"/>
  <c r="BN41" i="26"/>
  <c r="BM41" i="26"/>
  <c r="BL41" i="26"/>
  <c r="BK41" i="26"/>
  <c r="BJ41" i="26"/>
  <c r="BI41" i="26"/>
  <c r="BH41" i="26"/>
  <c r="BG41" i="26"/>
  <c r="BF41" i="26"/>
  <c r="BE41" i="26"/>
  <c r="BD41" i="26"/>
  <c r="BC41" i="26"/>
  <c r="BB41" i="26"/>
  <c r="BA41" i="26"/>
  <c r="AZ41" i="26"/>
  <c r="AY41" i="26"/>
  <c r="AX41" i="26"/>
  <c r="AW41" i="26"/>
  <c r="AV41" i="26"/>
  <c r="AU41" i="26"/>
  <c r="AT41" i="26"/>
  <c r="AS41" i="26"/>
  <c r="AR41" i="26"/>
  <c r="AQ41" i="26"/>
  <c r="AP41" i="26"/>
  <c r="AO41" i="26"/>
  <c r="AN41" i="26"/>
  <c r="AM41" i="26"/>
  <c r="AL41" i="26"/>
  <c r="AK41" i="26"/>
  <c r="AJ41" i="26"/>
  <c r="AI41" i="26"/>
  <c r="AH41" i="26"/>
  <c r="AG41" i="26"/>
  <c r="AF41" i="26"/>
  <c r="AE41" i="26"/>
  <c r="AD41" i="26"/>
  <c r="AC41" i="26"/>
  <c r="AB41" i="26"/>
  <c r="AA41" i="26"/>
  <c r="Z41" i="26"/>
  <c r="Y41" i="26"/>
  <c r="X41" i="26"/>
  <c r="W41" i="26"/>
  <c r="V41" i="26"/>
  <c r="U41" i="26"/>
  <c r="T41" i="26"/>
  <c r="S41" i="26"/>
  <c r="R41" i="26"/>
  <c r="Q41" i="26"/>
  <c r="P41" i="26"/>
  <c r="O41" i="26"/>
  <c r="N41" i="26"/>
  <c r="M41" i="26"/>
  <c r="L41" i="26"/>
  <c r="K41" i="26"/>
  <c r="J41" i="26"/>
  <c r="I41" i="26"/>
  <c r="H41" i="26"/>
  <c r="G41" i="26"/>
  <c r="F41" i="26"/>
  <c r="E41" i="26"/>
  <c r="D41" i="26"/>
  <c r="C41" i="26"/>
  <c r="B41" i="26"/>
  <c r="EW40" i="26"/>
  <c r="EV40" i="26"/>
  <c r="EU40" i="26"/>
  <c r="ET40" i="26"/>
  <c r="ES40" i="26"/>
  <c r="ER40" i="26"/>
  <c r="EQ40" i="26"/>
  <c r="EP40" i="26"/>
  <c r="EO40" i="26"/>
  <c r="EN40" i="26"/>
  <c r="EM40" i="26"/>
  <c r="EL40" i="26"/>
  <c r="EK40" i="26"/>
  <c r="EJ40" i="26"/>
  <c r="EI40" i="26"/>
  <c r="EH40" i="26"/>
  <c r="EG40" i="26"/>
  <c r="EF40" i="26"/>
  <c r="EE40" i="26"/>
  <c r="ED40" i="26"/>
  <c r="EC40" i="26"/>
  <c r="EB40" i="26"/>
  <c r="EA40" i="26"/>
  <c r="DZ40" i="26"/>
  <c r="DY40" i="26"/>
  <c r="DX40" i="26"/>
  <c r="DW40" i="26"/>
  <c r="DV40" i="26"/>
  <c r="DU40" i="26"/>
  <c r="DT40" i="26"/>
  <c r="DS40" i="26"/>
  <c r="DR40" i="26"/>
  <c r="DQ40" i="26"/>
  <c r="DP40" i="26"/>
  <c r="DO40" i="26"/>
  <c r="DN40" i="26"/>
  <c r="DM40" i="26"/>
  <c r="DL40" i="26"/>
  <c r="DK40" i="26"/>
  <c r="DJ40" i="26"/>
  <c r="DI40" i="26"/>
  <c r="DH40" i="26"/>
  <c r="DG40" i="26"/>
  <c r="DF40" i="26"/>
  <c r="DE40" i="26"/>
  <c r="DD40" i="26"/>
  <c r="DC40" i="26"/>
  <c r="DB40" i="26"/>
  <c r="DA40" i="26"/>
  <c r="CZ40" i="26"/>
  <c r="CY40" i="26"/>
  <c r="CX40" i="26"/>
  <c r="CW40" i="26"/>
  <c r="CV40" i="26"/>
  <c r="CU40" i="26"/>
  <c r="CT40" i="26"/>
  <c r="CS40" i="26"/>
  <c r="CR40" i="26"/>
  <c r="CQ40" i="26"/>
  <c r="CP40" i="26"/>
  <c r="CO40" i="26"/>
  <c r="CN40" i="26"/>
  <c r="CM40" i="26"/>
  <c r="CL40" i="26"/>
  <c r="CK40" i="26"/>
  <c r="CJ40" i="26"/>
  <c r="CI40" i="26"/>
  <c r="CH40" i="26"/>
  <c r="CG40" i="26"/>
  <c r="CF40" i="26"/>
  <c r="CE40" i="26"/>
  <c r="CD40" i="26"/>
  <c r="CC40" i="26"/>
  <c r="CB40" i="26"/>
  <c r="CA40" i="26"/>
  <c r="BZ40" i="26"/>
  <c r="BY40" i="26"/>
  <c r="BX40" i="26"/>
  <c r="BW40" i="26"/>
  <c r="BV40" i="26"/>
  <c r="BU40" i="26"/>
  <c r="BT40" i="26"/>
  <c r="BS40" i="26"/>
  <c r="BR40" i="26"/>
  <c r="BQ40" i="26"/>
  <c r="BP40" i="26"/>
  <c r="BO40" i="26"/>
  <c r="BN40" i="26"/>
  <c r="BM40" i="26"/>
  <c r="BL40" i="26"/>
  <c r="BK40" i="26"/>
  <c r="BJ40" i="26"/>
  <c r="BI40" i="26"/>
  <c r="BH40" i="26"/>
  <c r="BG40" i="26"/>
  <c r="BF40" i="26"/>
  <c r="BE40" i="26"/>
  <c r="BD40" i="26"/>
  <c r="BC40" i="26"/>
  <c r="BB40" i="26"/>
  <c r="BA40" i="26"/>
  <c r="AZ40" i="26"/>
  <c r="AY40" i="26"/>
  <c r="AX40" i="26"/>
  <c r="AW40" i="26"/>
  <c r="AV40" i="26"/>
  <c r="AU40" i="26"/>
  <c r="AT40" i="26"/>
  <c r="AS40" i="26"/>
  <c r="AR40" i="26"/>
  <c r="AQ40" i="26"/>
  <c r="AP40" i="26"/>
  <c r="AO40" i="26"/>
  <c r="AN40" i="26"/>
  <c r="AM40" i="26"/>
  <c r="AL40" i="26"/>
  <c r="AK40" i="26"/>
  <c r="AJ40" i="26"/>
  <c r="AI40" i="26"/>
  <c r="AH40" i="26"/>
  <c r="AG40" i="26"/>
  <c r="AF40" i="26"/>
  <c r="AE40" i="26"/>
  <c r="AD40" i="26"/>
  <c r="AC40" i="26"/>
  <c r="AB40" i="26"/>
  <c r="AA40" i="26"/>
  <c r="Z40" i="26"/>
  <c r="Y40" i="26"/>
  <c r="X40" i="26"/>
  <c r="W40" i="26"/>
  <c r="V40" i="26"/>
  <c r="U40" i="26"/>
  <c r="T40" i="26"/>
  <c r="S40" i="26"/>
  <c r="R40" i="26"/>
  <c r="Q40" i="26"/>
  <c r="P40" i="26"/>
  <c r="O40" i="26"/>
  <c r="N40" i="26"/>
  <c r="M40" i="26"/>
  <c r="L40" i="26"/>
  <c r="K40" i="26"/>
  <c r="J40" i="26"/>
  <c r="I40" i="26"/>
  <c r="H40" i="26"/>
  <c r="G40" i="26"/>
  <c r="F40" i="26"/>
  <c r="E40" i="26"/>
  <c r="D40" i="26"/>
  <c r="C40" i="26"/>
  <c r="B40" i="26"/>
  <c r="EW39" i="26"/>
  <c r="EV39" i="26"/>
  <c r="EU39" i="26"/>
  <c r="ET39" i="26"/>
  <c r="ES39" i="26"/>
  <c r="ER39" i="26"/>
  <c r="EQ39" i="26"/>
  <c r="EP39" i="26"/>
  <c r="EO39" i="26"/>
  <c r="EN39" i="26"/>
  <c r="EM39" i="26"/>
  <c r="EL39" i="26"/>
  <c r="EK39" i="26"/>
  <c r="EJ39" i="26"/>
  <c r="EI39" i="26"/>
  <c r="EH39" i="26"/>
  <c r="EG39" i="26"/>
  <c r="EF39" i="26"/>
  <c r="EE39" i="26"/>
  <c r="ED39" i="26"/>
  <c r="EC39" i="26"/>
  <c r="EB39" i="26"/>
  <c r="EA39" i="26"/>
  <c r="DZ39" i="26"/>
  <c r="DY39" i="26"/>
  <c r="DX39" i="26"/>
  <c r="DW39" i="26"/>
  <c r="DV39" i="26"/>
  <c r="DU39" i="26"/>
  <c r="DT39" i="26"/>
  <c r="DS39" i="26"/>
  <c r="DR39" i="26"/>
  <c r="DQ39" i="26"/>
  <c r="DP39" i="26"/>
  <c r="DO39" i="26"/>
  <c r="DN39" i="26"/>
  <c r="DM39" i="26"/>
  <c r="DL39" i="26"/>
  <c r="DK39" i="26"/>
  <c r="DJ39" i="26"/>
  <c r="DI39" i="26"/>
  <c r="DH39" i="26"/>
  <c r="DG39" i="26"/>
  <c r="DF39" i="26"/>
  <c r="DE39" i="26"/>
  <c r="DD39" i="26"/>
  <c r="DC39" i="26"/>
  <c r="DB39" i="26"/>
  <c r="DA39" i="26"/>
  <c r="CZ39" i="26"/>
  <c r="CY39" i="26"/>
  <c r="CX39" i="26"/>
  <c r="CW39" i="26"/>
  <c r="CV39" i="26"/>
  <c r="CU39" i="26"/>
  <c r="CT39" i="26"/>
  <c r="CS39" i="26"/>
  <c r="CR39" i="26"/>
  <c r="CQ39" i="26"/>
  <c r="CP39" i="26"/>
  <c r="CO39" i="26"/>
  <c r="CN39" i="26"/>
  <c r="CM39" i="26"/>
  <c r="CL39" i="26"/>
  <c r="CK39" i="26"/>
  <c r="CJ39" i="26"/>
  <c r="CI39" i="26"/>
  <c r="CH39" i="26"/>
  <c r="CG39" i="26"/>
  <c r="CF39" i="26"/>
  <c r="CE39" i="26"/>
  <c r="CD39" i="26"/>
  <c r="CC39" i="26"/>
  <c r="CB39" i="26"/>
  <c r="CA39" i="26"/>
  <c r="BZ39" i="26"/>
  <c r="BY39" i="26"/>
  <c r="BX39" i="26"/>
  <c r="BW39" i="26"/>
  <c r="BV39" i="26"/>
  <c r="BU39" i="26"/>
  <c r="BT39" i="26"/>
  <c r="BS39" i="26"/>
  <c r="BR39" i="26"/>
  <c r="BQ39" i="26"/>
  <c r="BP39" i="26"/>
  <c r="BO39" i="26"/>
  <c r="BN39" i="26"/>
  <c r="BM39" i="26"/>
  <c r="BL39" i="26"/>
  <c r="BK39" i="26"/>
  <c r="BJ39" i="26"/>
  <c r="BI39" i="26"/>
  <c r="BH39" i="26"/>
  <c r="BG39" i="26"/>
  <c r="BF39" i="26"/>
  <c r="BE39" i="26"/>
  <c r="BD39" i="26"/>
  <c r="BC39" i="26"/>
  <c r="BB39" i="26"/>
  <c r="BA39" i="26"/>
  <c r="AZ39" i="26"/>
  <c r="AY39" i="26"/>
  <c r="AX39" i="26"/>
  <c r="AW39" i="26"/>
  <c r="AV39" i="26"/>
  <c r="AU39" i="26"/>
  <c r="AT39" i="26"/>
  <c r="AS39" i="26"/>
  <c r="AR39" i="26"/>
  <c r="AQ39" i="26"/>
  <c r="AP39" i="26"/>
  <c r="AO39" i="26"/>
  <c r="AN39" i="26"/>
  <c r="AM39" i="26"/>
  <c r="AL39" i="26"/>
  <c r="AK39" i="26"/>
  <c r="AJ39" i="26"/>
  <c r="AI39" i="26"/>
  <c r="AH39" i="26"/>
  <c r="AG39" i="26"/>
  <c r="AF39" i="26"/>
  <c r="AE39" i="26"/>
  <c r="AD39" i="26"/>
  <c r="AC39" i="26"/>
  <c r="AB39" i="26"/>
  <c r="AA39" i="26"/>
  <c r="Z39" i="26"/>
  <c r="Y39" i="26"/>
  <c r="X39" i="26"/>
  <c r="W39" i="26"/>
  <c r="V39" i="26"/>
  <c r="U39" i="26"/>
  <c r="T39" i="26"/>
  <c r="S39" i="26"/>
  <c r="R39" i="26"/>
  <c r="Q39" i="26"/>
  <c r="P39" i="26"/>
  <c r="O39" i="26"/>
  <c r="N39" i="26"/>
  <c r="M39" i="26"/>
  <c r="L39" i="26"/>
  <c r="K39" i="26"/>
  <c r="J39" i="26"/>
  <c r="I39" i="26"/>
  <c r="H39" i="26"/>
  <c r="G39" i="26"/>
  <c r="F39" i="26"/>
  <c r="E39" i="26"/>
  <c r="D39" i="26"/>
  <c r="C39" i="26"/>
  <c r="B39" i="26"/>
  <c r="EW38" i="26"/>
  <c r="EV38" i="26"/>
  <c r="EU38" i="26"/>
  <c r="ET38" i="26"/>
  <c r="ES38" i="26"/>
  <c r="ER38" i="26"/>
  <c r="EQ38" i="26"/>
  <c r="EP38" i="26"/>
  <c r="EO38" i="26"/>
  <c r="EN38" i="26"/>
  <c r="EM38" i="26"/>
  <c r="EL38" i="26"/>
  <c r="EK38" i="26"/>
  <c r="EJ38" i="26"/>
  <c r="EI38" i="26"/>
  <c r="EH38" i="26"/>
  <c r="EG38" i="26"/>
  <c r="EF38" i="26"/>
  <c r="EE38" i="26"/>
  <c r="ED38" i="26"/>
  <c r="EC38" i="26"/>
  <c r="EB38" i="26"/>
  <c r="EA38" i="26"/>
  <c r="DZ38" i="26"/>
  <c r="DY38" i="26"/>
  <c r="DX38" i="26"/>
  <c r="DW38" i="26"/>
  <c r="DV38" i="26"/>
  <c r="DU38" i="26"/>
  <c r="DT38" i="26"/>
  <c r="DS38" i="26"/>
  <c r="DR38" i="26"/>
  <c r="DQ38" i="26"/>
  <c r="DP38" i="26"/>
  <c r="DO38" i="26"/>
  <c r="DN38" i="26"/>
  <c r="DM38" i="26"/>
  <c r="DL38" i="26"/>
  <c r="DK38" i="26"/>
  <c r="DJ38" i="26"/>
  <c r="DI38" i="26"/>
  <c r="DH38" i="26"/>
  <c r="DG38" i="26"/>
  <c r="DF38" i="26"/>
  <c r="DE38" i="26"/>
  <c r="DD38" i="26"/>
  <c r="DC38" i="26"/>
  <c r="DB38" i="26"/>
  <c r="DA38" i="26"/>
  <c r="CZ38" i="26"/>
  <c r="CY38" i="26"/>
  <c r="CX38" i="26"/>
  <c r="CW38" i="26"/>
  <c r="CV38" i="26"/>
  <c r="CU38" i="26"/>
  <c r="CT38" i="26"/>
  <c r="CS38" i="26"/>
  <c r="CR38" i="26"/>
  <c r="CQ38" i="26"/>
  <c r="CP38" i="26"/>
  <c r="CO38" i="26"/>
  <c r="CN38" i="26"/>
  <c r="CM38" i="26"/>
  <c r="CL38" i="26"/>
  <c r="CK38" i="26"/>
  <c r="CJ38" i="26"/>
  <c r="CI38" i="26"/>
  <c r="CH38" i="26"/>
  <c r="CG38" i="26"/>
  <c r="CF38" i="26"/>
  <c r="CE38" i="26"/>
  <c r="CD38" i="26"/>
  <c r="CC38" i="26"/>
  <c r="CB38" i="26"/>
  <c r="CA38" i="26"/>
  <c r="BZ38" i="26"/>
  <c r="BY38" i="26"/>
  <c r="BX38" i="26"/>
  <c r="BW38" i="26"/>
  <c r="BV38" i="26"/>
  <c r="BU38" i="26"/>
  <c r="BT38" i="26"/>
  <c r="BS38" i="26"/>
  <c r="BR38" i="26"/>
  <c r="BQ38" i="26"/>
  <c r="BP38" i="26"/>
  <c r="BO38" i="26"/>
  <c r="BN38" i="26"/>
  <c r="BM38" i="26"/>
  <c r="BL38" i="26"/>
  <c r="BK38" i="26"/>
  <c r="BJ38" i="26"/>
  <c r="BI38" i="26"/>
  <c r="BH38" i="26"/>
  <c r="BG38" i="26"/>
  <c r="BF38" i="26"/>
  <c r="BE38" i="26"/>
  <c r="BD38" i="26"/>
  <c r="BC38" i="26"/>
  <c r="BB38" i="26"/>
  <c r="BA38" i="26"/>
  <c r="AZ38" i="26"/>
  <c r="AY38" i="26"/>
  <c r="AX38" i="26"/>
  <c r="AW38" i="26"/>
  <c r="AV38" i="26"/>
  <c r="AU38" i="26"/>
  <c r="AT38" i="26"/>
  <c r="AS38" i="26"/>
  <c r="AR38" i="26"/>
  <c r="AQ38" i="26"/>
  <c r="AP38" i="26"/>
  <c r="AO38" i="26"/>
  <c r="AN38" i="26"/>
  <c r="AM38" i="26"/>
  <c r="AL38" i="26"/>
  <c r="AK38" i="26"/>
  <c r="AJ38" i="26"/>
  <c r="AI38" i="26"/>
  <c r="AH38" i="26"/>
  <c r="AG38" i="26"/>
  <c r="AF38" i="26"/>
  <c r="AE38" i="26"/>
  <c r="AD38" i="26"/>
  <c r="AC38" i="26"/>
  <c r="AB38" i="26"/>
  <c r="AA38" i="26"/>
  <c r="Z38" i="26"/>
  <c r="Y38" i="26"/>
  <c r="X38" i="26"/>
  <c r="W38" i="26"/>
  <c r="V38" i="26"/>
  <c r="U38" i="26"/>
  <c r="T38" i="26"/>
  <c r="S38" i="26"/>
  <c r="R38" i="26"/>
  <c r="Q38" i="26"/>
  <c r="P38" i="26"/>
  <c r="O38" i="26"/>
  <c r="N38" i="26"/>
  <c r="M38" i="26"/>
  <c r="L38" i="26"/>
  <c r="K38" i="26"/>
  <c r="J38" i="26"/>
  <c r="I38" i="26"/>
  <c r="H38" i="26"/>
  <c r="G38" i="26"/>
  <c r="F38" i="26"/>
  <c r="E38" i="26"/>
  <c r="D38" i="26"/>
  <c r="C38" i="26"/>
  <c r="B38" i="26"/>
  <c r="EW37" i="26"/>
  <c r="EV37" i="26"/>
  <c r="EU37" i="26"/>
  <c r="ET37" i="26"/>
  <c r="ES37" i="26"/>
  <c r="ER37" i="26"/>
  <c r="EQ37" i="26"/>
  <c r="EP37" i="26"/>
  <c r="EO37" i="26"/>
  <c r="EN37" i="26"/>
  <c r="EM37" i="26"/>
  <c r="EL37" i="26"/>
  <c r="EK37" i="26"/>
  <c r="EJ37" i="26"/>
  <c r="EI37" i="26"/>
  <c r="EH37" i="26"/>
  <c r="EG37" i="26"/>
  <c r="EF37" i="26"/>
  <c r="EE37" i="26"/>
  <c r="ED37" i="26"/>
  <c r="EC37" i="26"/>
  <c r="EB37" i="26"/>
  <c r="EA37" i="26"/>
  <c r="DZ37" i="26"/>
  <c r="DY37" i="26"/>
  <c r="DX37" i="26"/>
  <c r="DW37" i="26"/>
  <c r="DV37" i="26"/>
  <c r="DU37" i="26"/>
  <c r="DT37" i="26"/>
  <c r="DS37" i="26"/>
  <c r="DR37" i="26"/>
  <c r="DQ37" i="26"/>
  <c r="DP37" i="26"/>
  <c r="DO37" i="26"/>
  <c r="DN37" i="26"/>
  <c r="DM37" i="26"/>
  <c r="DL37" i="26"/>
  <c r="DK37" i="26"/>
  <c r="DJ37" i="26"/>
  <c r="DI37" i="26"/>
  <c r="DH37" i="26"/>
  <c r="DG37" i="26"/>
  <c r="DF37" i="26"/>
  <c r="DE37" i="26"/>
  <c r="DD37" i="26"/>
  <c r="DC37" i="26"/>
  <c r="DB37" i="26"/>
  <c r="DA37" i="26"/>
  <c r="CZ37" i="26"/>
  <c r="CY37" i="26"/>
  <c r="CX37" i="26"/>
  <c r="CW37" i="26"/>
  <c r="CV37" i="26"/>
  <c r="CU37" i="26"/>
  <c r="CT37" i="26"/>
  <c r="CS37" i="26"/>
  <c r="CR37" i="26"/>
  <c r="CQ37" i="26"/>
  <c r="CP37" i="26"/>
  <c r="CO37" i="26"/>
  <c r="CN37" i="26"/>
  <c r="CM37" i="26"/>
  <c r="CL37" i="26"/>
  <c r="CK37" i="26"/>
  <c r="CJ37" i="26"/>
  <c r="CI37" i="26"/>
  <c r="CH37" i="26"/>
  <c r="CG37" i="26"/>
  <c r="CF37" i="26"/>
  <c r="CE37" i="26"/>
  <c r="CD37" i="26"/>
  <c r="CC37" i="26"/>
  <c r="CB37" i="26"/>
  <c r="CA37" i="26"/>
  <c r="BZ37" i="26"/>
  <c r="BY37" i="26"/>
  <c r="BX37" i="26"/>
  <c r="BW37" i="26"/>
  <c r="BV37" i="26"/>
  <c r="BU37" i="26"/>
  <c r="BT37" i="26"/>
  <c r="BS37" i="26"/>
  <c r="BR37" i="26"/>
  <c r="BQ37" i="26"/>
  <c r="BP37" i="26"/>
  <c r="BO37" i="26"/>
  <c r="BN37" i="26"/>
  <c r="BM37" i="26"/>
  <c r="BL37" i="26"/>
  <c r="BK37" i="26"/>
  <c r="BJ37" i="26"/>
  <c r="BI37" i="26"/>
  <c r="BH37" i="26"/>
  <c r="BG37" i="26"/>
  <c r="BF37" i="26"/>
  <c r="BE37" i="26"/>
  <c r="BD37" i="26"/>
  <c r="BC37" i="26"/>
  <c r="BB37" i="26"/>
  <c r="BA37" i="26"/>
  <c r="AZ37" i="26"/>
  <c r="AY37" i="26"/>
  <c r="AX37" i="26"/>
  <c r="AW37" i="26"/>
  <c r="AV37" i="26"/>
  <c r="AU37" i="26"/>
  <c r="AT37" i="26"/>
  <c r="AS37" i="26"/>
  <c r="AR37" i="26"/>
  <c r="AQ37" i="26"/>
  <c r="AP37" i="26"/>
  <c r="AO37" i="26"/>
  <c r="AN37" i="26"/>
  <c r="AM37" i="26"/>
  <c r="AL37" i="26"/>
  <c r="AK37" i="26"/>
  <c r="AJ37" i="26"/>
  <c r="AI37" i="26"/>
  <c r="AH37" i="26"/>
  <c r="AG37" i="26"/>
  <c r="AF37" i="26"/>
  <c r="AE37" i="26"/>
  <c r="AD37" i="26"/>
  <c r="AC37" i="26"/>
  <c r="AB37" i="26"/>
  <c r="AA37" i="26"/>
  <c r="Z37" i="26"/>
  <c r="Y37" i="26"/>
  <c r="X37" i="26"/>
  <c r="W37" i="26"/>
  <c r="V37" i="26"/>
  <c r="U37" i="26"/>
  <c r="T37" i="26"/>
  <c r="S37" i="26"/>
  <c r="R37" i="26"/>
  <c r="Q37" i="26"/>
  <c r="P37" i="26"/>
  <c r="O37" i="26"/>
  <c r="N37" i="26"/>
  <c r="M37" i="26"/>
  <c r="L37" i="26"/>
  <c r="K37" i="26"/>
  <c r="J37" i="26"/>
  <c r="I37" i="26"/>
  <c r="H37" i="26"/>
  <c r="G37" i="26"/>
  <c r="F37" i="26"/>
  <c r="E37" i="26"/>
  <c r="D37" i="26"/>
  <c r="C37" i="26"/>
  <c r="B37" i="26"/>
  <c r="EW36" i="26"/>
  <c r="EV36" i="26"/>
  <c r="EU36" i="26"/>
  <c r="ET36" i="26"/>
  <c r="ES36" i="26"/>
  <c r="ER36" i="26"/>
  <c r="EQ36" i="26"/>
  <c r="EP36" i="26"/>
  <c r="EO36" i="26"/>
  <c r="EN36" i="26"/>
  <c r="EM36" i="26"/>
  <c r="EL36" i="26"/>
  <c r="EK36" i="26"/>
  <c r="EJ36" i="26"/>
  <c r="EI36" i="26"/>
  <c r="EH36" i="26"/>
  <c r="EG36" i="26"/>
  <c r="EF36" i="26"/>
  <c r="EE36" i="26"/>
  <c r="ED36" i="26"/>
  <c r="EC36" i="26"/>
  <c r="EB36" i="26"/>
  <c r="EA36" i="26"/>
  <c r="DZ36" i="26"/>
  <c r="DY36" i="26"/>
  <c r="DX36" i="26"/>
  <c r="DW36" i="26"/>
  <c r="DV36" i="26"/>
  <c r="DU36" i="26"/>
  <c r="DT36" i="26"/>
  <c r="DS36" i="26"/>
  <c r="DR36" i="26"/>
  <c r="DQ36" i="26"/>
  <c r="DP36" i="26"/>
  <c r="DO36" i="26"/>
  <c r="DN36" i="26"/>
  <c r="DM36" i="26"/>
  <c r="DL36" i="26"/>
  <c r="DK36" i="26"/>
  <c r="DJ36" i="26"/>
  <c r="DI36" i="26"/>
  <c r="DH36" i="26"/>
  <c r="DG36" i="26"/>
  <c r="DF36" i="26"/>
  <c r="DE36" i="26"/>
  <c r="DD36" i="26"/>
  <c r="DC36" i="26"/>
  <c r="DB36" i="26"/>
  <c r="DA36" i="26"/>
  <c r="CZ36" i="26"/>
  <c r="CY36" i="26"/>
  <c r="CX36" i="26"/>
  <c r="CW36" i="26"/>
  <c r="CV36" i="26"/>
  <c r="CU36" i="26"/>
  <c r="CT36" i="26"/>
  <c r="CS36" i="26"/>
  <c r="CR36" i="26"/>
  <c r="CQ36" i="26"/>
  <c r="CP36" i="26"/>
  <c r="CO36" i="26"/>
  <c r="CN36" i="26"/>
  <c r="CM36" i="26"/>
  <c r="CL36" i="26"/>
  <c r="CK36" i="26"/>
  <c r="CJ36" i="26"/>
  <c r="CI36" i="26"/>
  <c r="CH36" i="26"/>
  <c r="CG36" i="26"/>
  <c r="CF36" i="26"/>
  <c r="CE36" i="26"/>
  <c r="CD36" i="26"/>
  <c r="CC36" i="26"/>
  <c r="CB36" i="26"/>
  <c r="CA36" i="26"/>
  <c r="BZ36" i="26"/>
  <c r="BY36" i="26"/>
  <c r="BX36" i="26"/>
  <c r="BW36" i="26"/>
  <c r="BV36" i="26"/>
  <c r="BU36" i="26"/>
  <c r="BT36" i="26"/>
  <c r="BS36" i="26"/>
  <c r="BR36" i="26"/>
  <c r="BQ36" i="26"/>
  <c r="BP36" i="26"/>
  <c r="BO36" i="26"/>
  <c r="BN36" i="26"/>
  <c r="BM36" i="26"/>
  <c r="BL36" i="26"/>
  <c r="BK36" i="26"/>
  <c r="BJ36" i="26"/>
  <c r="BI36" i="26"/>
  <c r="BH36" i="26"/>
  <c r="BG36" i="26"/>
  <c r="BF36" i="26"/>
  <c r="BE36" i="26"/>
  <c r="BD36" i="26"/>
  <c r="BC36" i="26"/>
  <c r="BB36" i="26"/>
  <c r="BA36" i="26"/>
  <c r="AZ36" i="26"/>
  <c r="AY36" i="26"/>
  <c r="AX36" i="26"/>
  <c r="AW36" i="26"/>
  <c r="AV36" i="26"/>
  <c r="AU36" i="26"/>
  <c r="AT36" i="26"/>
  <c r="AS36" i="26"/>
  <c r="AR36" i="26"/>
  <c r="AQ36" i="26"/>
  <c r="AP36" i="26"/>
  <c r="AO36" i="26"/>
  <c r="AN36" i="26"/>
  <c r="AM36" i="26"/>
  <c r="AL36" i="26"/>
  <c r="AK36" i="26"/>
  <c r="AJ36" i="26"/>
  <c r="AI36" i="26"/>
  <c r="AH36" i="26"/>
  <c r="AG36" i="26"/>
  <c r="AF36" i="26"/>
  <c r="AE36" i="26"/>
  <c r="AD36" i="26"/>
  <c r="AC36" i="26"/>
  <c r="AB36" i="26"/>
  <c r="AA36" i="26"/>
  <c r="Z36" i="26"/>
  <c r="Y36" i="26"/>
  <c r="X36" i="26"/>
  <c r="W36" i="26"/>
  <c r="V36" i="26"/>
  <c r="U36" i="26"/>
  <c r="T36" i="26"/>
  <c r="S36" i="26"/>
  <c r="R36" i="26"/>
  <c r="Q36" i="26"/>
  <c r="P36" i="26"/>
  <c r="O36" i="26"/>
  <c r="N36" i="26"/>
  <c r="M36" i="26"/>
  <c r="L36" i="26"/>
  <c r="K36" i="26"/>
  <c r="J36" i="26"/>
  <c r="I36" i="26"/>
  <c r="H36" i="26"/>
  <c r="G36" i="26"/>
  <c r="F36" i="26"/>
  <c r="E36" i="26"/>
  <c r="D36" i="26"/>
  <c r="C36" i="26"/>
  <c r="B36" i="26"/>
  <c r="EW35" i="26"/>
  <c r="EV35" i="26"/>
  <c r="EU35" i="26"/>
  <c r="ET35" i="26"/>
  <c r="ES35" i="26"/>
  <c r="ER35" i="26"/>
  <c r="EQ35" i="26"/>
  <c r="EP35" i="26"/>
  <c r="EO35" i="26"/>
  <c r="EN35" i="26"/>
  <c r="EM35" i="26"/>
  <c r="EL35" i="26"/>
  <c r="EK35" i="26"/>
  <c r="EJ35" i="26"/>
  <c r="EI35" i="26"/>
  <c r="EH35" i="26"/>
  <c r="EG35" i="26"/>
  <c r="EF35" i="26"/>
  <c r="EE35" i="26"/>
  <c r="ED35" i="26"/>
  <c r="EC35" i="26"/>
  <c r="EB35" i="26"/>
  <c r="EA35" i="26"/>
  <c r="DZ35" i="26"/>
  <c r="DY35" i="26"/>
  <c r="DX35" i="26"/>
  <c r="DW35" i="26"/>
  <c r="DV35" i="26"/>
  <c r="DU35" i="26"/>
  <c r="DT35" i="26"/>
  <c r="DS35" i="26"/>
  <c r="DR35" i="26"/>
  <c r="DQ35" i="26"/>
  <c r="DP35" i="26"/>
  <c r="DO35" i="26"/>
  <c r="DN35" i="26"/>
  <c r="DM35" i="26"/>
  <c r="DL35" i="26"/>
  <c r="DK35" i="26"/>
  <c r="DJ35" i="26"/>
  <c r="DI35" i="26"/>
  <c r="DH35" i="26"/>
  <c r="DG35" i="26"/>
  <c r="DF35" i="26"/>
  <c r="DE35" i="26"/>
  <c r="DD35" i="26"/>
  <c r="DC35" i="26"/>
  <c r="DB35" i="26"/>
  <c r="DA35" i="26"/>
  <c r="CZ35" i="26"/>
  <c r="CY35" i="26"/>
  <c r="CX35" i="26"/>
  <c r="CW35" i="26"/>
  <c r="CV35" i="26"/>
  <c r="CU35" i="26"/>
  <c r="CT35" i="26"/>
  <c r="CS35" i="26"/>
  <c r="CR35" i="26"/>
  <c r="CQ35" i="26"/>
  <c r="CP35" i="26"/>
  <c r="CO35" i="26"/>
  <c r="CN35" i="26"/>
  <c r="CM35" i="26"/>
  <c r="CL35" i="26"/>
  <c r="CK35" i="26"/>
  <c r="CJ35" i="26"/>
  <c r="CI35" i="26"/>
  <c r="CH35" i="26"/>
  <c r="CG35" i="26"/>
  <c r="CF35" i="26"/>
  <c r="CE35" i="26"/>
  <c r="CD35" i="26"/>
  <c r="CC35" i="26"/>
  <c r="CB35" i="26"/>
  <c r="CA35" i="26"/>
  <c r="BZ35" i="26"/>
  <c r="BY35" i="26"/>
  <c r="BX35" i="26"/>
  <c r="BW35" i="26"/>
  <c r="BV35" i="26"/>
  <c r="BU35" i="26"/>
  <c r="BT35" i="26"/>
  <c r="BS35" i="26"/>
  <c r="BR35" i="26"/>
  <c r="BQ35" i="26"/>
  <c r="BP35" i="26"/>
  <c r="BO35" i="26"/>
  <c r="BN35" i="26"/>
  <c r="BM35" i="26"/>
  <c r="BL35" i="26"/>
  <c r="BK35" i="26"/>
  <c r="BJ35" i="26"/>
  <c r="BI35" i="26"/>
  <c r="BH35" i="26"/>
  <c r="BG35" i="26"/>
  <c r="BF35" i="26"/>
  <c r="BE35" i="26"/>
  <c r="BD35" i="26"/>
  <c r="BC35" i="26"/>
  <c r="BB35" i="26"/>
  <c r="BA35" i="26"/>
  <c r="AZ35" i="26"/>
  <c r="AY35" i="26"/>
  <c r="AX35" i="26"/>
  <c r="AW35" i="26"/>
  <c r="AV35" i="26"/>
  <c r="AU35" i="26"/>
  <c r="AT35" i="26"/>
  <c r="AS35" i="26"/>
  <c r="AR35" i="26"/>
  <c r="AQ35" i="26"/>
  <c r="AP35" i="26"/>
  <c r="AO35" i="26"/>
  <c r="AN35" i="26"/>
  <c r="AM35" i="26"/>
  <c r="AL35" i="26"/>
  <c r="AK35" i="26"/>
  <c r="AJ35" i="26"/>
  <c r="AI35" i="26"/>
  <c r="AH35" i="26"/>
  <c r="AG35" i="26"/>
  <c r="AF35" i="26"/>
  <c r="AE35" i="26"/>
  <c r="AD35" i="26"/>
  <c r="AC35" i="26"/>
  <c r="AB35" i="26"/>
  <c r="AA35" i="26"/>
  <c r="Z35" i="26"/>
  <c r="Y35" i="26"/>
  <c r="X35" i="26"/>
  <c r="W35" i="26"/>
  <c r="V35" i="26"/>
  <c r="U35" i="26"/>
  <c r="T35" i="26"/>
  <c r="S35" i="26"/>
  <c r="R35" i="26"/>
  <c r="Q35" i="26"/>
  <c r="P35" i="26"/>
  <c r="O35" i="26"/>
  <c r="N35" i="26"/>
  <c r="M35" i="26"/>
  <c r="L35" i="26"/>
  <c r="K35" i="26"/>
  <c r="J35" i="26"/>
  <c r="I35" i="26"/>
  <c r="H35" i="26"/>
  <c r="G35" i="26"/>
  <c r="F35" i="26"/>
  <c r="E35" i="26"/>
  <c r="D35" i="26"/>
  <c r="C35" i="26"/>
  <c r="B35" i="26"/>
  <c r="EW34" i="26"/>
  <c r="EV34" i="26"/>
  <c r="EU34" i="26"/>
  <c r="ET34" i="26"/>
  <c r="ES34" i="26"/>
  <c r="ER34" i="26"/>
  <c r="EQ34" i="26"/>
  <c r="EP34" i="26"/>
  <c r="EO34" i="26"/>
  <c r="EN34" i="26"/>
  <c r="EM34" i="26"/>
  <c r="EL34" i="26"/>
  <c r="EK34" i="26"/>
  <c r="EJ34" i="26"/>
  <c r="EI34" i="26"/>
  <c r="EH34" i="26"/>
  <c r="EG34" i="26"/>
  <c r="EF34" i="26"/>
  <c r="EE34" i="26"/>
  <c r="ED34" i="26"/>
  <c r="EC34" i="26"/>
  <c r="EB34" i="26"/>
  <c r="EA34" i="26"/>
  <c r="DZ34" i="26"/>
  <c r="DY34" i="26"/>
  <c r="DX34" i="26"/>
  <c r="DW34" i="26"/>
  <c r="DV34" i="26"/>
  <c r="DU34" i="26"/>
  <c r="DT34" i="26"/>
  <c r="DS34" i="26"/>
  <c r="DR34" i="26"/>
  <c r="DQ34" i="26"/>
  <c r="DP34" i="26"/>
  <c r="DO34" i="26"/>
  <c r="DN34" i="26"/>
  <c r="DM34" i="26"/>
  <c r="DL34" i="26"/>
  <c r="DK34" i="26"/>
  <c r="DJ34" i="26"/>
  <c r="DI34" i="26"/>
  <c r="DH34" i="26"/>
  <c r="DG34" i="26"/>
  <c r="DF34" i="26"/>
  <c r="DE34" i="26"/>
  <c r="DD34" i="26"/>
  <c r="DC34" i="26"/>
  <c r="DB34" i="26"/>
  <c r="DA34" i="26"/>
  <c r="CZ34" i="26"/>
  <c r="CY34" i="26"/>
  <c r="CX34" i="26"/>
  <c r="CW34" i="26"/>
  <c r="CV34" i="26"/>
  <c r="CU34" i="26"/>
  <c r="CT34" i="26"/>
  <c r="CS34" i="26"/>
  <c r="CR34" i="26"/>
  <c r="CQ34" i="26"/>
  <c r="CP34" i="26"/>
  <c r="CO34" i="26"/>
  <c r="CN34" i="26"/>
  <c r="CM34" i="26"/>
  <c r="CL34" i="26"/>
  <c r="CK34" i="26"/>
  <c r="CJ34" i="26"/>
  <c r="CI34" i="26"/>
  <c r="CH34" i="26"/>
  <c r="CG34" i="26"/>
  <c r="CF34" i="26"/>
  <c r="CE34" i="26"/>
  <c r="CD34" i="26"/>
  <c r="CC34" i="26"/>
  <c r="CB34" i="26"/>
  <c r="CA34" i="26"/>
  <c r="BZ34" i="26"/>
  <c r="BY34" i="26"/>
  <c r="BX34" i="26"/>
  <c r="BW34" i="26"/>
  <c r="BV34" i="26"/>
  <c r="BU34" i="26"/>
  <c r="BT34" i="26"/>
  <c r="BS34" i="26"/>
  <c r="BR34" i="26"/>
  <c r="BQ34" i="26"/>
  <c r="BP34" i="26"/>
  <c r="BO34" i="26"/>
  <c r="BN34" i="26"/>
  <c r="BM34" i="26"/>
  <c r="BL34" i="26"/>
  <c r="BK34" i="26"/>
  <c r="BJ34" i="26"/>
  <c r="BI34" i="26"/>
  <c r="BH34" i="26"/>
  <c r="BG34" i="26"/>
  <c r="BF34" i="26"/>
  <c r="BE34" i="26"/>
  <c r="BD34" i="26"/>
  <c r="BC34" i="26"/>
  <c r="BB34" i="26"/>
  <c r="BA34" i="26"/>
  <c r="AZ34" i="26"/>
  <c r="AY34" i="26"/>
  <c r="AX34" i="26"/>
  <c r="AW34" i="26"/>
  <c r="AV34" i="26"/>
  <c r="AU34" i="26"/>
  <c r="AT34" i="26"/>
  <c r="AS34" i="26"/>
  <c r="AR34" i="26"/>
  <c r="AQ34" i="26"/>
  <c r="AP34" i="26"/>
  <c r="AO34" i="26"/>
  <c r="AN34" i="26"/>
  <c r="AM34" i="26"/>
  <c r="AL34" i="26"/>
  <c r="AK34" i="26"/>
  <c r="AJ34" i="26"/>
  <c r="AI34" i="26"/>
  <c r="AH34" i="26"/>
  <c r="AG34" i="26"/>
  <c r="AF34" i="26"/>
  <c r="AE34" i="26"/>
  <c r="AD34" i="26"/>
  <c r="AC34" i="26"/>
  <c r="AB34" i="26"/>
  <c r="AA34" i="26"/>
  <c r="Z34" i="26"/>
  <c r="Y34" i="26"/>
  <c r="X34" i="26"/>
  <c r="W34" i="26"/>
  <c r="V34" i="26"/>
  <c r="U34" i="26"/>
  <c r="T34" i="26"/>
  <c r="S34" i="26"/>
  <c r="R34" i="26"/>
  <c r="Q34" i="26"/>
  <c r="P34" i="26"/>
  <c r="O34" i="26"/>
  <c r="N34" i="26"/>
  <c r="M34" i="26"/>
  <c r="L34" i="26"/>
  <c r="K34" i="26"/>
  <c r="J34" i="26"/>
  <c r="I34" i="26"/>
  <c r="H34" i="26"/>
  <c r="G34" i="26"/>
  <c r="F34" i="26"/>
  <c r="E34" i="26"/>
  <c r="D34" i="26"/>
  <c r="C34" i="26"/>
  <c r="B34" i="26"/>
  <c r="EW33" i="26"/>
  <c r="EV33" i="26"/>
  <c r="EU33" i="26"/>
  <c r="ET33" i="26"/>
  <c r="ES33" i="26"/>
  <c r="ER33" i="26"/>
  <c r="EQ33" i="26"/>
  <c r="EP33" i="26"/>
  <c r="EO33" i="26"/>
  <c r="EN33" i="26"/>
  <c r="EM33" i="26"/>
  <c r="EL33" i="26"/>
  <c r="EK33" i="26"/>
  <c r="EJ33" i="26"/>
  <c r="EI33" i="26"/>
  <c r="EG33" i="26"/>
  <c r="EF33" i="26"/>
  <c r="EE33" i="26"/>
  <c r="ED33" i="26"/>
  <c r="EC33" i="26"/>
  <c r="EB33" i="26"/>
  <c r="EA33" i="26"/>
  <c r="DZ33" i="26"/>
  <c r="DY33" i="26"/>
  <c r="DX33" i="26"/>
  <c r="DW33" i="26"/>
  <c r="DV33" i="26"/>
  <c r="DU33" i="26"/>
  <c r="DT33" i="26"/>
  <c r="DS33" i="26"/>
  <c r="DR33" i="26"/>
  <c r="DQ33" i="26"/>
  <c r="DP33" i="26"/>
  <c r="DO33" i="26"/>
  <c r="DN33" i="26"/>
  <c r="DM33" i="26"/>
  <c r="DL33" i="26"/>
  <c r="DK33" i="26"/>
  <c r="DJ33" i="26"/>
  <c r="DI33" i="26"/>
  <c r="DH33" i="26"/>
  <c r="DG33" i="26"/>
  <c r="DF33" i="26"/>
  <c r="DE33" i="26"/>
  <c r="DD33" i="26"/>
  <c r="DC33" i="26"/>
  <c r="DB33" i="26"/>
  <c r="DA33" i="26"/>
  <c r="CZ33" i="26"/>
  <c r="CY33" i="26"/>
  <c r="CX33" i="26"/>
  <c r="CW33" i="26"/>
  <c r="CV33" i="26"/>
  <c r="CU33" i="26"/>
  <c r="CT33" i="26"/>
  <c r="CS33" i="26"/>
  <c r="CR33" i="26"/>
  <c r="CQ33" i="26"/>
  <c r="CP33" i="26"/>
  <c r="CO33" i="26"/>
  <c r="CN33" i="26"/>
  <c r="CM33" i="26"/>
  <c r="CL33" i="26"/>
  <c r="CK33" i="26"/>
  <c r="CJ33" i="26"/>
  <c r="CI33" i="26"/>
  <c r="CH33" i="26"/>
  <c r="CG33" i="26"/>
  <c r="CF33" i="26"/>
  <c r="CE33" i="26"/>
  <c r="CD33" i="26"/>
  <c r="CC33" i="26"/>
  <c r="CB33" i="26"/>
  <c r="CA33" i="26"/>
  <c r="BZ33" i="26"/>
  <c r="BX33" i="26"/>
  <c r="BW33" i="26"/>
  <c r="BV33" i="26"/>
  <c r="BU33" i="26"/>
  <c r="BT33" i="26"/>
  <c r="BS33" i="26"/>
  <c r="BR33" i="26"/>
  <c r="BQ33" i="26"/>
  <c r="BP33" i="26"/>
  <c r="BO33" i="26"/>
  <c r="BN33" i="26"/>
  <c r="BM33" i="26"/>
  <c r="BL33" i="26"/>
  <c r="BK33" i="26"/>
  <c r="BJ33" i="26"/>
  <c r="BI33" i="26"/>
  <c r="BH33" i="26"/>
  <c r="BG33" i="26"/>
  <c r="BF33" i="26"/>
  <c r="BE33" i="26"/>
  <c r="BD33" i="26"/>
  <c r="BA33" i="26"/>
  <c r="AZ33" i="26"/>
  <c r="AU33" i="26"/>
  <c r="AT33" i="26"/>
  <c r="AS33" i="26"/>
  <c r="AR33" i="26"/>
  <c r="AQ33" i="26"/>
  <c r="AP33" i="26"/>
  <c r="AO33" i="26"/>
  <c r="AN33" i="26"/>
  <c r="AM33" i="26"/>
  <c r="AL33" i="26"/>
  <c r="AK33" i="26"/>
  <c r="AJ33" i="26"/>
  <c r="AI33" i="26"/>
  <c r="AH33" i="26"/>
  <c r="AG33" i="26"/>
  <c r="AF33" i="26"/>
  <c r="AE33" i="26"/>
  <c r="AD33" i="26"/>
  <c r="AC33" i="26"/>
  <c r="AB33" i="26"/>
  <c r="AA33" i="26"/>
  <c r="Z33" i="26"/>
  <c r="Y33" i="26"/>
  <c r="X33" i="26"/>
  <c r="W33" i="26"/>
  <c r="V33" i="26"/>
  <c r="U33" i="26"/>
  <c r="T33" i="26"/>
  <c r="S33" i="26"/>
  <c r="R33" i="26"/>
  <c r="Q33" i="26"/>
  <c r="P33" i="26"/>
  <c r="O33" i="26"/>
  <c r="N33" i="26"/>
  <c r="M33" i="26"/>
  <c r="L33" i="26"/>
  <c r="K33" i="26"/>
  <c r="J33" i="26"/>
  <c r="I33" i="26"/>
  <c r="H33" i="26"/>
  <c r="G33" i="26"/>
  <c r="F33" i="26"/>
  <c r="E33" i="26"/>
  <c r="D33" i="26"/>
  <c r="C33" i="26"/>
  <c r="B33" i="26"/>
  <c r="A33" i="26"/>
  <c r="EW32" i="26"/>
  <c r="EV32" i="26"/>
  <c r="EU32" i="26"/>
  <c r="ET32" i="26"/>
  <c r="ES32" i="26"/>
  <c r="ER32" i="26"/>
  <c r="EQ32" i="26"/>
  <c r="EP32" i="26"/>
  <c r="EO32" i="26"/>
  <c r="EN32" i="26"/>
  <c r="EM32" i="26"/>
  <c r="EL32" i="26"/>
  <c r="EK32" i="26"/>
  <c r="EJ32" i="26"/>
  <c r="EI32" i="26"/>
  <c r="EH32" i="26"/>
  <c r="EG32" i="26"/>
  <c r="EF32" i="26"/>
  <c r="EE32" i="26"/>
  <c r="ED32" i="26"/>
  <c r="EC32" i="26"/>
  <c r="EB32" i="26"/>
  <c r="EA32" i="26"/>
  <c r="DZ32" i="26"/>
  <c r="DY32" i="26"/>
  <c r="DX32" i="26"/>
  <c r="DM32" i="26"/>
  <c r="DL32" i="26"/>
  <c r="DK32" i="26"/>
  <c r="DJ32" i="26"/>
  <c r="DI32" i="26"/>
  <c r="DH32" i="26"/>
  <c r="DG32" i="26"/>
  <c r="DF32" i="26"/>
  <c r="DE32" i="26"/>
  <c r="DD32" i="26"/>
  <c r="DC32" i="26"/>
  <c r="DB32" i="26"/>
  <c r="DA32" i="26"/>
  <c r="CZ32" i="26"/>
  <c r="CY32" i="26"/>
  <c r="CX32" i="26"/>
  <c r="CW32" i="26"/>
  <c r="CV32" i="26"/>
  <c r="CU32" i="26"/>
  <c r="CT32" i="26"/>
  <c r="CS32" i="26"/>
  <c r="CR32" i="26"/>
  <c r="CQ32" i="26"/>
  <c r="CP32" i="26"/>
  <c r="CO32" i="26"/>
  <c r="CN32" i="26"/>
  <c r="CM32" i="26"/>
  <c r="CL32" i="26"/>
  <c r="CK32" i="26"/>
  <c r="CJ32" i="26"/>
  <c r="CI32" i="26"/>
  <c r="CH32" i="26"/>
  <c r="CG32" i="26"/>
  <c r="CF32" i="26"/>
  <c r="CE32" i="26"/>
  <c r="CD32" i="26"/>
  <c r="CC32" i="26"/>
  <c r="CB32" i="26"/>
  <c r="CA32" i="26"/>
  <c r="BZ32" i="26"/>
  <c r="BX32" i="26"/>
  <c r="BW32" i="26"/>
  <c r="BV32" i="26"/>
  <c r="BU32" i="26"/>
  <c r="BT32" i="26"/>
  <c r="BS32" i="26"/>
  <c r="BR32" i="26"/>
  <c r="BQ32" i="26"/>
  <c r="BP32" i="26"/>
  <c r="BO32" i="26"/>
  <c r="BN32" i="26"/>
  <c r="BM32" i="26"/>
  <c r="BL32" i="26"/>
  <c r="BK32" i="26"/>
  <c r="BJ32" i="26"/>
  <c r="BI32" i="26"/>
  <c r="BH32" i="26"/>
  <c r="BG32" i="26"/>
  <c r="BF32" i="26"/>
  <c r="BE32" i="26"/>
  <c r="BD32" i="26"/>
  <c r="AU32" i="26"/>
  <c r="AT32" i="26"/>
  <c r="AS32" i="26"/>
  <c r="AR32" i="26"/>
  <c r="AP32" i="26"/>
  <c r="AO32" i="26"/>
  <c r="AN32" i="26"/>
  <c r="AM32" i="26"/>
  <c r="AL32" i="26"/>
  <c r="AK32" i="26"/>
  <c r="AJ32" i="26"/>
  <c r="AI32" i="26"/>
  <c r="AH32" i="26"/>
  <c r="AG32" i="26"/>
  <c r="AF32" i="26"/>
  <c r="AE32" i="26"/>
  <c r="AD32" i="26"/>
  <c r="AC32" i="26"/>
  <c r="AB32" i="26"/>
  <c r="AA32" i="26"/>
  <c r="Z32" i="26"/>
  <c r="Y32" i="26"/>
  <c r="X32" i="26"/>
  <c r="W32" i="26"/>
  <c r="V32" i="26"/>
  <c r="U32" i="26"/>
  <c r="T32" i="26"/>
  <c r="S32" i="26"/>
  <c r="R32" i="26"/>
  <c r="Q32" i="26"/>
  <c r="P32" i="26"/>
  <c r="O32" i="26"/>
  <c r="N32" i="26"/>
  <c r="M32" i="26"/>
  <c r="L32" i="26"/>
  <c r="K32" i="26"/>
  <c r="J32" i="26"/>
  <c r="I32" i="26"/>
  <c r="H32" i="26"/>
  <c r="G32" i="26"/>
  <c r="F32" i="26"/>
  <c r="E32" i="26"/>
  <c r="D32" i="26"/>
  <c r="C32" i="26"/>
  <c r="B32" i="26"/>
  <c r="A32" i="26"/>
  <c r="C102" i="23"/>
  <c r="C101" i="23"/>
  <c r="H45" i="22"/>
  <c r="I45" i="22" s="1"/>
  <c r="H44" i="22"/>
  <c r="I44" i="22" s="1"/>
  <c r="H43" i="22"/>
  <c r="I43" i="22" s="1"/>
  <c r="H42" i="22"/>
  <c r="I42" i="22" s="1"/>
  <c r="H41" i="22"/>
  <c r="I41" i="22" s="1"/>
  <c r="H40" i="22"/>
  <c r="I40" i="22" s="1"/>
  <c r="H39" i="22"/>
  <c r="I39" i="22" s="1"/>
  <c r="H38" i="22"/>
  <c r="I38" i="22" s="1"/>
  <c r="K14" i="19" s="1" a="1"/>
  <c r="K14" i="19" s="1"/>
  <c r="L14" i="19" s="1"/>
  <c r="I37" i="22"/>
  <c r="K13" i="19" s="1" a="1"/>
  <c r="K13" i="19" s="1"/>
  <c r="L13" i="19" s="1"/>
  <c r="H37" i="22"/>
  <c r="H36" i="22"/>
  <c r="I36" i="22" s="1"/>
  <c r="H35" i="22"/>
  <c r="I35" i="22" s="1"/>
  <c r="H34" i="22"/>
  <c r="I34" i="22" s="1"/>
  <c r="H33" i="22"/>
  <c r="I33" i="22" s="1"/>
  <c r="C54" i="20"/>
  <c r="C56" i="20" s="1"/>
  <c r="M50" i="20"/>
  <c r="M51" i="20" s="1"/>
  <c r="M52" i="20" s="1"/>
  <c r="K49" i="20"/>
  <c r="I49" i="20"/>
  <c r="G49" i="20"/>
  <c r="E49" i="20"/>
  <c r="K48" i="20"/>
  <c r="I48" i="20"/>
  <c r="G48" i="20"/>
  <c r="E48" i="20"/>
  <c r="K47" i="20"/>
  <c r="I47" i="20"/>
  <c r="G47" i="20"/>
  <c r="E47" i="20"/>
  <c r="K46" i="20"/>
  <c r="I46" i="20"/>
  <c r="G46" i="20"/>
  <c r="E46" i="20"/>
  <c r="K45" i="20"/>
  <c r="I45" i="20"/>
  <c r="G45" i="20"/>
  <c r="E45" i="20"/>
  <c r="K44" i="20"/>
  <c r="I44" i="20"/>
  <c r="G44" i="20"/>
  <c r="E44" i="20"/>
  <c r="K43" i="20"/>
  <c r="I43" i="20"/>
  <c r="G43" i="20"/>
  <c r="E43" i="20"/>
  <c r="K42" i="20"/>
  <c r="I42" i="20"/>
  <c r="G42" i="20"/>
  <c r="E42" i="20"/>
  <c r="K41" i="20"/>
  <c r="I41" i="20"/>
  <c r="G41" i="20"/>
  <c r="E41" i="20"/>
  <c r="K40" i="20"/>
  <c r="I40" i="20"/>
  <c r="G40" i="20"/>
  <c r="E40" i="20"/>
  <c r="H27" i="20"/>
  <c r="E27" i="20"/>
  <c r="C27" i="20"/>
  <c r="F27" i="20" s="1"/>
  <c r="G27" i="20" s="1"/>
  <c r="H25" i="20" a="1"/>
  <c r="H25" i="20" s="1"/>
  <c r="E25" i="20"/>
  <c r="C25" i="20"/>
  <c r="E22" i="20"/>
  <c r="F22" i="20" s="1"/>
  <c r="G22" i="20" s="1"/>
  <c r="E15" i="20"/>
  <c r="F15" i="20" s="1"/>
  <c r="G15" i="20" s="1"/>
  <c r="E13" i="20"/>
  <c r="D13" i="20"/>
  <c r="E11" i="20"/>
  <c r="D11" i="20"/>
  <c r="L28" i="19"/>
  <c r="K28" i="19" a="1"/>
  <c r="K28" i="19" s="1"/>
  <c r="E28" i="19"/>
  <c r="D28" i="19"/>
  <c r="L27" i="19"/>
  <c r="K27" i="19" a="1"/>
  <c r="K27" i="19" s="1"/>
  <c r="E27" i="19"/>
  <c r="D27" i="19"/>
  <c r="L26" i="19"/>
  <c r="K26" i="19" a="1"/>
  <c r="K26" i="19" s="1"/>
  <c r="E26" i="19"/>
  <c r="D26" i="19"/>
  <c r="L25" i="19"/>
  <c r="K25" i="19" a="1"/>
  <c r="K25" i="19" s="1"/>
  <c r="E25" i="19"/>
  <c r="D25" i="19"/>
  <c r="L24" i="19"/>
  <c r="K24" i="19" a="1"/>
  <c r="K24" i="19" s="1"/>
  <c r="E24" i="19"/>
  <c r="D24" i="19"/>
  <c r="L23" i="19"/>
  <c r="K23" i="19" a="1"/>
  <c r="K23" i="19" s="1"/>
  <c r="E23" i="19"/>
  <c r="D23" i="19"/>
  <c r="L22" i="19"/>
  <c r="K22" i="19" a="1"/>
  <c r="K22" i="19" s="1"/>
  <c r="E22" i="19"/>
  <c r="D22" i="19"/>
  <c r="L21" i="19"/>
  <c r="K21" i="19" a="1"/>
  <c r="K21" i="19" s="1"/>
  <c r="E21" i="19"/>
  <c r="D21" i="19"/>
  <c r="L20" i="19"/>
  <c r="K20" i="19" a="1"/>
  <c r="K20" i="19" s="1"/>
  <c r="E20" i="19"/>
  <c r="D20" i="19"/>
  <c r="L19" i="19"/>
  <c r="K19" i="19" a="1"/>
  <c r="K19" i="19" s="1"/>
  <c r="E19" i="19"/>
  <c r="D19" i="19"/>
  <c r="L18" i="19"/>
  <c r="K18" i="19" a="1"/>
  <c r="K18" i="19" s="1"/>
  <c r="E18" i="19"/>
  <c r="D18" i="19"/>
  <c r="L17" i="19"/>
  <c r="K17" i="19" a="1"/>
  <c r="K17" i="19" s="1"/>
  <c r="E17" i="19"/>
  <c r="D17" i="19"/>
  <c r="L16" i="19"/>
  <c r="K16" i="19" a="1"/>
  <c r="K16" i="19" s="1"/>
  <c r="E16" i="19"/>
  <c r="D16" i="19"/>
  <c r="L15" i="19"/>
  <c r="K15" i="19" a="1"/>
  <c r="K15" i="19" s="1"/>
  <c r="E15" i="19"/>
  <c r="D15" i="19"/>
  <c r="E14" i="19"/>
  <c r="D14" i="19"/>
  <c r="E13" i="19"/>
  <c r="D13" i="19"/>
  <c r="E12" i="19"/>
  <c r="D12" i="19"/>
  <c r="E11" i="19"/>
  <c r="D11" i="19"/>
  <c r="E10" i="19"/>
  <c r="D10" i="19"/>
  <c r="E9" i="19"/>
  <c r="D9" i="19"/>
  <c r="I26" i="18"/>
  <c r="H26" i="18"/>
  <c r="I25" i="18"/>
  <c r="J25" i="18" s="1"/>
  <c r="H25" i="18"/>
  <c r="I24" i="18"/>
  <c r="H24" i="18"/>
  <c r="I23" i="18"/>
  <c r="H23" i="18"/>
  <c r="I22" i="18"/>
  <c r="H22" i="18"/>
  <c r="I21" i="18"/>
  <c r="H21" i="18"/>
  <c r="I20" i="18"/>
  <c r="H20" i="18"/>
  <c r="I19" i="18"/>
  <c r="H19" i="18"/>
  <c r="I18" i="18"/>
  <c r="H18" i="18"/>
  <c r="I17" i="18"/>
  <c r="H17" i="18"/>
  <c r="I16" i="18"/>
  <c r="H16" i="18"/>
  <c r="I15" i="18"/>
  <c r="H15" i="18"/>
  <c r="I14" i="18"/>
  <c r="H14" i="18"/>
  <c r="I13" i="18"/>
  <c r="H13" i="18"/>
  <c r="I12" i="18"/>
  <c r="H12" i="18"/>
  <c r="I11" i="18"/>
  <c r="H11" i="18"/>
  <c r="I10" i="18"/>
  <c r="H10" i="18"/>
  <c r="I9" i="18"/>
  <c r="H9" i="18"/>
  <c r="F28" i="17"/>
  <c r="G28" i="17" s="1"/>
  <c r="E28" i="17"/>
  <c r="F27" i="17"/>
  <c r="E27" i="17"/>
  <c r="F26" i="17"/>
  <c r="G26" i="17" s="1"/>
  <c r="E26" i="17"/>
  <c r="F25" i="17"/>
  <c r="E25" i="17"/>
  <c r="F24" i="17"/>
  <c r="E24" i="17"/>
  <c r="F23" i="17"/>
  <c r="E23" i="17"/>
  <c r="F22" i="17"/>
  <c r="E22" i="17"/>
  <c r="G21" i="17"/>
  <c r="F21" i="17"/>
  <c r="E21" i="17"/>
  <c r="F20" i="17"/>
  <c r="E20" i="17"/>
  <c r="G20" i="17" s="1"/>
  <c r="F19" i="17"/>
  <c r="E19" i="17"/>
  <c r="G19" i="17" s="1"/>
  <c r="F18" i="17"/>
  <c r="E18" i="17"/>
  <c r="F17" i="17"/>
  <c r="E17" i="17"/>
  <c r="F16" i="17"/>
  <c r="E16" i="17"/>
  <c r="F15" i="17"/>
  <c r="E15" i="17"/>
  <c r="F14" i="17"/>
  <c r="E14" i="17"/>
  <c r="G14" i="17" s="1"/>
  <c r="F13" i="17"/>
  <c r="E13" i="17"/>
  <c r="F12" i="17"/>
  <c r="E12" i="17"/>
  <c r="F11" i="17"/>
  <c r="E11" i="17"/>
  <c r="F10" i="17"/>
  <c r="E10" i="17"/>
  <c r="E9" i="17"/>
  <c r="G9" i="17" s="1"/>
  <c r="F8" i="17"/>
  <c r="E8" i="17"/>
  <c r="E16" i="16"/>
  <c r="D16" i="16"/>
  <c r="E15" i="16"/>
  <c r="D15" i="16"/>
  <c r="F15" i="16" s="1"/>
  <c r="E14" i="16"/>
  <c r="D14" i="16"/>
  <c r="F14" i="16" s="1"/>
  <c r="E13" i="16"/>
  <c r="D13" i="16"/>
  <c r="E12" i="16"/>
  <c r="D12" i="16"/>
  <c r="F12" i="16" s="1"/>
  <c r="E11" i="16"/>
  <c r="D11" i="16"/>
  <c r="E10" i="16"/>
  <c r="D10" i="16"/>
  <c r="F10" i="16" s="1"/>
  <c r="E9" i="16"/>
  <c r="D9" i="16"/>
  <c r="E8" i="16"/>
  <c r="D8" i="16"/>
  <c r="G25" i="15"/>
  <c r="E25" i="15" a="1"/>
  <c r="E25" i="15" s="1"/>
  <c r="G24" i="15"/>
  <c r="E24" i="15" a="1"/>
  <c r="E24" i="15" s="1"/>
  <c r="G23" i="15"/>
  <c r="E23" i="15" a="1"/>
  <c r="E23" i="15" s="1"/>
  <c r="G22" i="15"/>
  <c r="E22" i="15" a="1"/>
  <c r="E22" i="15" s="1"/>
  <c r="G21" i="15"/>
  <c r="E21" i="15" a="1"/>
  <c r="E21" i="15" s="1"/>
  <c r="G20" i="15"/>
  <c r="E20" i="15" a="1"/>
  <c r="E20" i="15" s="1"/>
  <c r="G19" i="15"/>
  <c r="E19" i="15" a="1"/>
  <c r="E19" i="15" s="1"/>
  <c r="G18" i="15"/>
  <c r="E18" i="15" a="1"/>
  <c r="E18" i="15" s="1"/>
  <c r="G17" i="15"/>
  <c r="E17" i="15" a="1"/>
  <c r="E17" i="15" s="1"/>
  <c r="G16" i="15"/>
  <c r="E16" i="15" a="1"/>
  <c r="E16" i="15" s="1"/>
  <c r="G15" i="15"/>
  <c r="E15" i="15" a="1"/>
  <c r="E15" i="15" s="1"/>
  <c r="G14" i="15"/>
  <c r="E14" i="15" a="1"/>
  <c r="E14" i="15" s="1"/>
  <c r="G13" i="15"/>
  <c r="E13" i="15" a="1"/>
  <c r="E13" i="15" s="1"/>
  <c r="E10" i="15" a="1"/>
  <c r="E10" i="15" s="1"/>
  <c r="G10" i="15" s="1"/>
  <c r="E9" i="15" a="1"/>
  <c r="E9" i="15" s="1"/>
  <c r="G9" i="15" s="1"/>
  <c r="E8" i="15" a="1"/>
  <c r="E8" i="15" s="1"/>
  <c r="G8" i="15" s="1"/>
  <c r="H26" i="14"/>
  <c r="H23" i="14"/>
  <c r="H20" i="14"/>
  <c r="H17" i="14"/>
  <c r="H14" i="14"/>
  <c r="D9" i="13"/>
  <c r="F9" i="13" s="1"/>
  <c r="D8" i="13"/>
  <c r="F8" i="13" s="1"/>
  <c r="D13" i="12"/>
  <c r="F13" i="12" s="1"/>
  <c r="D12" i="12"/>
  <c r="F12" i="12" s="1"/>
  <c r="D11" i="12"/>
  <c r="F11" i="12" s="1"/>
  <c r="D14" i="11"/>
  <c r="F14" i="11" s="1"/>
  <c r="D11" i="11"/>
  <c r="F11" i="11" s="1"/>
  <c r="D10" i="11"/>
  <c r="F10" i="11" s="1"/>
  <c r="D9" i="11"/>
  <c r="F9" i="11" s="1"/>
  <c r="D8" i="11"/>
  <c r="F8" i="11" s="1"/>
  <c r="B39" i="9"/>
  <c r="C35" i="9"/>
  <c r="E35" i="9" s="1"/>
  <c r="G35" i="9" s="1"/>
  <c r="B35" i="9"/>
  <c r="B31" i="9"/>
  <c r="C26" i="9"/>
  <c r="C31" i="9" s="1"/>
  <c r="C11" i="14" s="1"/>
  <c r="F11" i="14" s="1"/>
  <c r="E71" i="7"/>
  <c r="E54" i="6" a="1"/>
  <c r="E54" i="6" s="1"/>
  <c r="F54" i="6" s="1"/>
  <c r="E53" i="6" a="1"/>
  <c r="E53" i="6" s="1"/>
  <c r="F53" i="6" s="1"/>
  <c r="E52" i="6" a="1"/>
  <c r="E52" i="6" s="1"/>
  <c r="F52" i="6" s="1"/>
  <c r="E51" i="6" a="1"/>
  <c r="E51" i="6" s="1"/>
  <c r="F51" i="6" s="1"/>
  <c r="E50" i="6" a="1"/>
  <c r="E50" i="6" s="1"/>
  <c r="F50" i="6" s="1"/>
  <c r="E49" i="6" a="1"/>
  <c r="E49" i="6" s="1"/>
  <c r="F49" i="6" s="1"/>
  <c r="E48" i="6" a="1"/>
  <c r="E48" i="6" s="1"/>
  <c r="F48" i="6" s="1"/>
  <c r="E47" i="6" a="1"/>
  <c r="E47" i="6" s="1"/>
  <c r="F47" i="6" s="1"/>
  <c r="E46" i="6" a="1"/>
  <c r="E46" i="6"/>
  <c r="F46" i="6" s="1"/>
  <c r="E45" i="6" a="1"/>
  <c r="E45" i="6" s="1"/>
  <c r="F45" i="6" s="1"/>
  <c r="E44" i="6" a="1"/>
  <c r="E44" i="6" s="1"/>
  <c r="F44" i="6" s="1"/>
  <c r="E43" i="6" a="1"/>
  <c r="E43" i="6" s="1"/>
  <c r="F43" i="6" s="1"/>
  <c r="E42" i="6" a="1"/>
  <c r="E42" i="6" s="1"/>
  <c r="F42" i="6" s="1"/>
  <c r="E41" i="6" a="1"/>
  <c r="E41" i="6" s="1"/>
  <c r="F41" i="6" s="1"/>
  <c r="E40" i="6" a="1"/>
  <c r="E40" i="6" s="1"/>
  <c r="F40" i="6" s="1"/>
  <c r="E39" i="6" a="1"/>
  <c r="E39" i="6" s="1"/>
  <c r="F39" i="6" s="1"/>
  <c r="E38" i="6" a="1"/>
  <c r="E38" i="6" s="1"/>
  <c r="F38" i="6" s="1"/>
  <c r="E37" i="6" a="1"/>
  <c r="E37" i="6" s="1"/>
  <c r="F37" i="6" s="1"/>
  <c r="E36" i="6" a="1"/>
  <c r="E36" i="6" s="1"/>
  <c r="F36" i="6" s="1"/>
  <c r="E35" i="6" a="1"/>
  <c r="E35" i="6"/>
  <c r="F35" i="6" s="1"/>
  <c r="E34" i="6" a="1"/>
  <c r="E34" i="6" s="1"/>
  <c r="F34" i="6" s="1"/>
  <c r="E33" i="6" a="1"/>
  <c r="E33" i="6" s="1"/>
  <c r="F33" i="6" s="1"/>
  <c r="E32" i="6" a="1"/>
  <c r="E32" i="6" s="1"/>
  <c r="F32" i="6" s="1"/>
  <c r="E31" i="6" a="1"/>
  <c r="E31" i="6" s="1"/>
  <c r="F31" i="6" s="1"/>
  <c r="E30" i="6" a="1"/>
  <c r="E30" i="6" s="1"/>
  <c r="F30" i="6" s="1"/>
  <c r="E29" i="6" a="1"/>
  <c r="E29" i="6" s="1"/>
  <c r="F29" i="6" s="1"/>
  <c r="E28" i="6" a="1"/>
  <c r="E28" i="6" s="1"/>
  <c r="F28" i="6" s="1"/>
  <c r="E27" i="6" a="1"/>
  <c r="E27" i="6" s="1"/>
  <c r="F27" i="6" s="1"/>
  <c r="E26" i="6" a="1"/>
  <c r="E26" i="6" s="1"/>
  <c r="F26" i="6" s="1"/>
  <c r="E25" i="6" a="1"/>
  <c r="E25" i="6" s="1"/>
  <c r="F25" i="6" s="1"/>
  <c r="E24" i="6" a="1"/>
  <c r="E24" i="6" s="1"/>
  <c r="F24" i="6" s="1"/>
  <c r="E23" i="6" a="1"/>
  <c r="E23" i="6" s="1"/>
  <c r="F23" i="6" s="1"/>
  <c r="E22" i="6" a="1"/>
  <c r="E22" i="6" s="1"/>
  <c r="F22" i="6" s="1"/>
  <c r="E21" i="6" a="1"/>
  <c r="E21" i="6" s="1"/>
  <c r="F21" i="6" s="1"/>
  <c r="E20" i="6" a="1"/>
  <c r="E20" i="6" s="1"/>
  <c r="F20" i="6" s="1"/>
  <c r="E19" i="6" a="1"/>
  <c r="E19" i="6" s="1"/>
  <c r="F19" i="6" s="1"/>
  <c r="E18" i="6" a="1"/>
  <c r="E18" i="6" s="1"/>
  <c r="F18" i="6" s="1"/>
  <c r="E17" i="6" a="1"/>
  <c r="E17" i="6" s="1"/>
  <c r="F17" i="6" s="1"/>
  <c r="J12" i="6" s="1"/>
  <c r="E16" i="6" a="1"/>
  <c r="E16" i="6" s="1"/>
  <c r="F16" i="6" s="1"/>
  <c r="E15" i="6" a="1"/>
  <c r="E15" i="6" s="1"/>
  <c r="F15" i="6" s="1"/>
  <c r="E14" i="6" a="1"/>
  <c r="E14" i="6" s="1"/>
  <c r="F14" i="6" s="1"/>
  <c r="E13" i="6" a="1"/>
  <c r="E13" i="6" s="1"/>
  <c r="F13" i="6" s="1"/>
  <c r="E12" i="6" a="1"/>
  <c r="E12" i="6" s="1"/>
  <c r="F12" i="6" s="1"/>
  <c r="E11" i="6" a="1"/>
  <c r="E11" i="6" s="1"/>
  <c r="F11" i="6" s="1"/>
  <c r="E10" i="6" a="1"/>
  <c r="E10" i="6" s="1"/>
  <c r="F10" i="6" s="1"/>
  <c r="E9" i="6" a="1"/>
  <c r="E9" i="6" s="1"/>
  <c r="F9" i="6" s="1"/>
  <c r="E8" i="6" a="1"/>
  <c r="E8" i="6" s="1"/>
  <c r="F8" i="6" s="1"/>
  <c r="C23" i="5"/>
  <c r="D22" i="5"/>
  <c r="D21" i="5"/>
  <c r="D20" i="5"/>
  <c r="D19" i="5"/>
  <c r="D18" i="5"/>
  <c r="D17" i="5"/>
  <c r="D16" i="5"/>
  <c r="D15" i="5"/>
  <c r="D13" i="5"/>
  <c r="D12" i="5"/>
  <c r="D11" i="5"/>
  <c r="G9" i="5" a="1"/>
  <c r="G9" i="5" s="1"/>
  <c r="G11" i="17" l="1"/>
  <c r="G16" i="17"/>
  <c r="G25" i="17"/>
  <c r="C103" i="23"/>
  <c r="I27" i="20"/>
  <c r="J27" i="20" s="1"/>
  <c r="F19" i="19"/>
  <c r="F24" i="19"/>
  <c r="F16" i="16"/>
  <c r="G13" i="17"/>
  <c r="G22" i="17"/>
  <c r="G27" i="17"/>
  <c r="F14" i="19"/>
  <c r="F22" i="19"/>
  <c r="F27" i="19"/>
  <c r="F13" i="16"/>
  <c r="G24" i="17"/>
  <c r="F23" i="19"/>
  <c r="F11" i="20"/>
  <c r="G11" i="20" s="1"/>
  <c r="F13" i="20"/>
  <c r="G13" i="20" s="1"/>
  <c r="J24" i="18"/>
  <c r="G17" i="17"/>
  <c r="G18" i="17"/>
  <c r="G10" i="17"/>
  <c r="G23" i="17"/>
  <c r="G15" i="17"/>
  <c r="G12" i="17"/>
  <c r="F32" i="17" s="1"/>
  <c r="F33" i="17" s="1"/>
  <c r="C35" i="2" s="1"/>
  <c r="F8" i="16"/>
  <c r="F21" i="16" s="1"/>
  <c r="F22" i="16" s="1"/>
  <c r="F29" i="15"/>
  <c r="F30" i="15" s="1"/>
  <c r="J11" i="14"/>
  <c r="J17" i="14"/>
  <c r="J23" i="14"/>
  <c r="J20" i="14"/>
  <c r="E20" i="13"/>
  <c r="C31" i="2" s="1"/>
  <c r="J22" i="18"/>
  <c r="J16" i="18"/>
  <c r="J17" i="18"/>
  <c r="J14" i="18"/>
  <c r="J15" i="18"/>
  <c r="J21" i="18"/>
  <c r="F26" i="11"/>
  <c r="F27" i="11" s="1"/>
  <c r="J9" i="6"/>
  <c r="K9" i="6" s="1"/>
  <c r="C11" i="2" s="1"/>
  <c r="F25" i="20"/>
  <c r="G25" i="20" s="1"/>
  <c r="I25" i="20" s="1"/>
  <c r="J25" i="20" s="1"/>
  <c r="C39" i="9"/>
  <c r="E39" i="9" s="1"/>
  <c r="G39" i="9" s="1"/>
  <c r="H39" i="9" s="1"/>
  <c r="E50" i="20"/>
  <c r="E51" i="20" s="1"/>
  <c r="E52" i="20" s="1"/>
  <c r="G50" i="20"/>
  <c r="G51" i="20" s="1"/>
  <c r="G52" i="20" s="1"/>
  <c r="I50" i="20"/>
  <c r="I51" i="20" s="1"/>
  <c r="I52" i="20" s="1"/>
  <c r="K50" i="20"/>
  <c r="K51" i="20" s="1"/>
  <c r="K52" i="20" s="1"/>
  <c r="F13" i="19"/>
  <c r="F16" i="19"/>
  <c r="F26" i="19"/>
  <c r="F18" i="19"/>
  <c r="F12" i="19"/>
  <c r="F11" i="19"/>
  <c r="F17" i="19"/>
  <c r="F28" i="19"/>
  <c r="F20" i="19"/>
  <c r="F21" i="19"/>
  <c r="F9" i="19"/>
  <c r="F15" i="19"/>
  <c r="F25" i="19"/>
  <c r="F10" i="19"/>
  <c r="J13" i="18"/>
  <c r="J23" i="18"/>
  <c r="J12" i="18"/>
  <c r="J19" i="18"/>
  <c r="J11" i="18"/>
  <c r="J20" i="18"/>
  <c r="J26" i="18"/>
  <c r="J18" i="18"/>
  <c r="J10" i="18"/>
  <c r="J9" i="18"/>
  <c r="G8" i="17"/>
  <c r="F11" i="16"/>
  <c r="F9" i="16"/>
  <c r="C33" i="2"/>
  <c r="D23" i="5"/>
  <c r="F9" i="5" s="1"/>
  <c r="C14" i="14" s="1"/>
  <c r="F14" i="14" s="1"/>
  <c r="J14" i="14" s="1"/>
  <c r="C32" i="2" s="1"/>
  <c r="G71" i="7"/>
  <c r="J10" i="6"/>
  <c r="K10" i="6" s="1"/>
  <c r="C12" i="2" s="1"/>
  <c r="J11" i="6"/>
  <c r="K11" i="6" s="1"/>
  <c r="C13" i="2" s="1"/>
  <c r="K12" i="6"/>
  <c r="C14" i="2" s="1"/>
  <c r="F71" i="7"/>
  <c r="I22" i="20"/>
  <c r="J22" i="20" s="1"/>
  <c r="C29" i="2"/>
  <c r="I69" i="7"/>
  <c r="I70" i="7"/>
  <c r="J70" i="7" s="1"/>
  <c r="E22" i="16"/>
  <c r="C34" i="2" s="1"/>
  <c r="K12" i="19" a="1"/>
  <c r="K12" i="19" s="1"/>
  <c r="L12" i="19" s="1"/>
  <c r="K10" i="19" a="1"/>
  <c r="K10" i="19" s="1"/>
  <c r="L10" i="19" s="1"/>
  <c r="E26" i="12"/>
  <c r="C30" i="2" s="1"/>
  <c r="K11" i="19" a="1"/>
  <c r="K11" i="19" s="1"/>
  <c r="L11" i="19" s="1"/>
  <c r="K9" i="19" a="1"/>
  <c r="K9" i="19" s="1"/>
  <c r="L9" i="19" s="1"/>
  <c r="H71" i="7"/>
  <c r="E31" i="9"/>
  <c r="G31" i="9" s="1"/>
  <c r="E33" i="20" l="1"/>
  <c r="C38" i="2" s="1"/>
  <c r="E34" i="20"/>
  <c r="G31" i="19"/>
  <c r="G32" i="19" s="1"/>
  <c r="F13" i="9"/>
  <c r="C22" i="2" s="1"/>
  <c r="C25" i="2" s="1"/>
  <c r="F30" i="14"/>
  <c r="F31" i="14" s="1"/>
  <c r="G54" i="20"/>
  <c r="C37" i="2"/>
  <c r="E30" i="18"/>
  <c r="E31" i="18" s="1"/>
  <c r="C36" i="2" s="1"/>
  <c r="H9" i="5"/>
  <c r="I9" i="5" s="1"/>
  <c r="C10" i="2" s="1"/>
  <c r="K14" i="6"/>
  <c r="K15" i="6" s="1"/>
  <c r="I71" i="7"/>
  <c r="J69" i="7"/>
  <c r="J71" i="7" s="1"/>
  <c r="H9" i="7" s="1"/>
  <c r="C15" i="2" s="1"/>
  <c r="F10" i="9"/>
  <c r="C21" i="2" s="1"/>
  <c r="C23" i="2" s="1"/>
  <c r="C39" i="2" l="1"/>
  <c r="C16" i="2"/>
  <c r="C43" i="2" l="1"/>
  <c r="C26" i="2" s="1"/>
  <c r="C42" i="2"/>
  <c r="C17" i="2" s="1"/>
  <c r="C40" i="2" l="1"/>
  <c r="C24" i="2"/>
</calcChain>
</file>

<file path=xl/sharedStrings.xml><?xml version="1.0" encoding="utf-8"?>
<sst xmlns="http://schemas.openxmlformats.org/spreadsheetml/2006/main" count="4940" uniqueCount="627">
  <si>
    <t>Legend</t>
  </si>
  <si>
    <t>Cells indicating data entry required by user</t>
  </si>
  <si>
    <t>Cells indicating no data entry required by user based on selections</t>
  </si>
  <si>
    <t>Cells indicating automatic formula applied (do not edit)</t>
  </si>
  <si>
    <t>Cells indicating automatic formula applied to generate tCO2e (do not edit)</t>
  </si>
  <si>
    <t xml:space="preserve">Total Emissions Footprint </t>
  </si>
  <si>
    <t>Reporting Year</t>
  </si>
  <si>
    <t>Category</t>
  </si>
  <si>
    <t>Emissions (tonnes CO2e)</t>
  </si>
  <si>
    <r>
      <rPr>
        <b/>
        <sz val="10"/>
        <color theme="1"/>
        <rFont val="Arial"/>
        <family val="2"/>
      </rPr>
      <t xml:space="preserve">Scope 1: </t>
    </r>
    <r>
      <rPr>
        <sz val="10"/>
        <color theme="1"/>
        <rFont val="Arial"/>
        <family val="2"/>
      </rPr>
      <t>Direct emissions from sources under the reporting entities control resulting from combustion of fuels in stationary sources (e.g., boilers, furnaces) and mobile sources (e.g., company/production owned vehicles, generators)</t>
    </r>
  </si>
  <si>
    <t>Natural Gas (1.1)</t>
  </si>
  <si>
    <t>Motor Gasoline (1.2)</t>
  </si>
  <si>
    <t>Diesel (1.2)</t>
  </si>
  <si>
    <t>Propane (1.2)</t>
  </si>
  <si>
    <t>Heating Oil (1.2)</t>
  </si>
  <si>
    <t>HFCs (1.3)</t>
  </si>
  <si>
    <t>Scope 1 Sub Total</t>
  </si>
  <si>
    <t>Scope 1 Sub Total (%)</t>
  </si>
  <si>
    <r>
      <rPr>
        <b/>
        <sz val="10"/>
        <color theme="1"/>
        <rFont val="Arial"/>
        <family val="2"/>
      </rPr>
      <t xml:space="preserve">Scope 2: </t>
    </r>
    <r>
      <rPr>
        <i/>
        <sz val="10"/>
        <color theme="1"/>
        <rFont val="Arial"/>
        <family val="2"/>
      </rPr>
      <t>Scope 2: Indirect emissions from purchased electricity, steam, heating or cooling.</t>
    </r>
  </si>
  <si>
    <t>Electricity - Location Based (2.1)</t>
  </si>
  <si>
    <t>Electricity - Market Based (2.1)</t>
  </si>
  <si>
    <t>Scope 2 Sub Total - Location Based</t>
  </si>
  <si>
    <t>Scope 2 Sub Total (%) - Location Based</t>
  </si>
  <si>
    <t>Scope 2 Sub Total - Market Based</t>
  </si>
  <si>
    <t>Scope 2 Sub Total (%) - Market Based</t>
  </si>
  <si>
    <r>
      <rPr>
        <b/>
        <sz val="10"/>
        <color theme="1"/>
        <rFont val="Arial"/>
        <family val="2"/>
      </rPr>
      <t xml:space="preserve">Scope 3: </t>
    </r>
    <r>
      <rPr>
        <i/>
        <sz val="10"/>
        <color theme="1"/>
        <rFont val="Arial"/>
        <family val="2"/>
      </rPr>
      <t>Other indirect emissions attributable to the company’s value chain, including business travel, employee commuting, and purchased goods.</t>
    </r>
  </si>
  <si>
    <t>Category 1 - Purchased Goods (3.1a)</t>
  </si>
  <si>
    <t>Category 1 - Purchased Services (3.1b)</t>
  </si>
  <si>
    <t>Category 2 - Capital Goods (3.2)</t>
  </si>
  <si>
    <t>Category 3 - Upstream Fuel and Energy Related Activities (3.3)</t>
  </si>
  <si>
    <t>Category 4 - Upstream Transportation and Distribution (3.4)</t>
  </si>
  <si>
    <t>Category 5 - Waste (3.5)</t>
  </si>
  <si>
    <t>Category 7 - Employee Commuting (3.7)</t>
  </si>
  <si>
    <t>Scope 3 Sub Total</t>
  </si>
  <si>
    <t>Scope 3 Sub Total(%)</t>
  </si>
  <si>
    <t>Natural Gas</t>
  </si>
  <si>
    <t>Motor Gasoline</t>
  </si>
  <si>
    <t xml:space="preserve">Propane </t>
  </si>
  <si>
    <t>Scope 1 — Natural Gas Emissions Calculator</t>
  </si>
  <si>
    <t xml:space="preserve">Choose a province: </t>
  </si>
  <si>
    <t>AB</t>
  </si>
  <si>
    <t>Scope 1- Natural Gas Emissions Summary</t>
  </si>
  <si>
    <t>Is the volume of NG in GJ:</t>
  </si>
  <si>
    <t>YES</t>
  </si>
  <si>
    <t>Natural Gas (m3)</t>
  </si>
  <si>
    <t>EF (g CO2e/m3)</t>
  </si>
  <si>
    <t>Emissions  (g CO2e)</t>
  </si>
  <si>
    <t>Emissions (t CO2e)</t>
  </si>
  <si>
    <t>Months</t>
  </si>
  <si>
    <t>Natural Gas (GJ)</t>
  </si>
  <si>
    <t>January</t>
  </si>
  <si>
    <t>February</t>
  </si>
  <si>
    <t>March</t>
  </si>
  <si>
    <t>April</t>
  </si>
  <si>
    <t>May</t>
  </si>
  <si>
    <t>June</t>
  </si>
  <si>
    <t>July</t>
  </si>
  <si>
    <t>August</t>
  </si>
  <si>
    <t>September</t>
  </si>
  <si>
    <t>October</t>
  </si>
  <si>
    <t xml:space="preserve">November </t>
  </si>
  <si>
    <t xml:space="preserve">December </t>
  </si>
  <si>
    <t>Total</t>
  </si>
  <si>
    <t>Scope 1 — Other Fuels Emissions Calculator</t>
  </si>
  <si>
    <t>Fuel Type</t>
  </si>
  <si>
    <t>Amount of Fuel</t>
  </si>
  <si>
    <t>Units</t>
  </si>
  <si>
    <t xml:space="preserve">Emission Factor (CO2e/L of fuel)        </t>
  </si>
  <si>
    <t>Emissions        (g CO2e)</t>
  </si>
  <si>
    <t>Scope 1- Other Fuels Emissions Summary</t>
  </si>
  <si>
    <t>Heating Oil</t>
  </si>
  <si>
    <t>Litres</t>
  </si>
  <si>
    <t>Fuel Consumption (L)</t>
  </si>
  <si>
    <t>Sum of Emissions (g CO2e)</t>
  </si>
  <si>
    <t>Sum of Emissions (t CO2e)</t>
  </si>
  <si>
    <t>Diesel</t>
  </si>
  <si>
    <t>Propane</t>
  </si>
  <si>
    <t>Total  fuel emissions (g CO2e):</t>
  </si>
  <si>
    <t>Total fuel emissions (tonnes CO2e):</t>
  </si>
  <si>
    <t>Choose One</t>
  </si>
  <si>
    <t>Scope 1 — HFCs</t>
  </si>
  <si>
    <t>Methodology</t>
  </si>
  <si>
    <r>
      <rPr>
        <sz val="9"/>
        <color rgb="FF000000"/>
        <rFont val="Arial"/>
        <family val="2"/>
      </rPr>
      <t xml:space="preserve">Scope 1 - Fugitive Emissions
Fugitive emissions from refrigerants (tCO2e) for facilities are estimated using the US EPA 'Accounting Tool to Support Federal Reporting of Hydroflurocarbon Emissions: supporting Documentation" (October 2016)", Simplified Screening 2 Approach. 
</t>
    </r>
    <r>
      <rPr>
        <i/>
        <sz val="9"/>
        <color rgb="FF000000"/>
        <rFont val="Arial"/>
        <family val="2"/>
      </rPr>
      <t xml:space="preserve">
Where:
Mj = the capacity of refrigeration units for building type j in kg of refrigerant, estimated with values in Table 3
xj = the annual loss of refrigerant from refrigeration in building type j, in % (noted in Table 1)
GWP = the global warming potential of the refrigerant relative to CO2
</t>
    </r>
    <r>
      <rPr>
        <sz val="9"/>
        <color rgb="FF000000"/>
        <rFont val="Arial"/>
        <family val="2"/>
      </rPr>
      <t xml:space="preserve">
GHG emissions are quantified by multiplying total refrigerant emissions by the associated global warming potential (GWP). GWPs are specific to each refrigerant type and are reported in the emissions factors tab. The emissions are reported in tCO₂e.
</t>
    </r>
  </si>
  <si>
    <t>Scope 1- HFC Emissions Summary</t>
  </si>
  <si>
    <t xml:space="preserve">Table 1. Default Annual Refrigerant Leakage </t>
  </si>
  <si>
    <t xml:space="preserve"> Building Type</t>
  </si>
  <si>
    <t>Equipment Type</t>
  </si>
  <si>
    <t>Operating Emission Factor x (% of Capacity / Year)</t>
  </si>
  <si>
    <t>Accommodation</t>
  </si>
  <si>
    <t>Other commercial A/C and heat pumps</t>
  </si>
  <si>
    <t>Education</t>
  </si>
  <si>
    <t>Hospitals</t>
  </si>
  <si>
    <t>Office</t>
  </si>
  <si>
    <t>Retail Trade</t>
  </si>
  <si>
    <t>Other</t>
  </si>
  <si>
    <t>Industrial</t>
  </si>
  <si>
    <t>Medium cold storage</t>
  </si>
  <si>
    <t>Apartment</t>
  </si>
  <si>
    <t>Room A/C</t>
  </si>
  <si>
    <t>Single Attached</t>
  </si>
  <si>
    <t>Other residential A/C and heat pumps</t>
  </si>
  <si>
    <t>Single Detached</t>
  </si>
  <si>
    <t>Mobile Home</t>
  </si>
  <si>
    <t>Source: Table 3-3, Accounting Tool to Support Federal Reporting of Hydrofluorocarbon Emissions: SUPPORTING DOCUMENTATION)</t>
  </si>
  <si>
    <t>Table 2. Default Refrigerant Type</t>
  </si>
  <si>
    <t>EPA Equipment Type</t>
  </si>
  <si>
    <t>Default Refrigerant</t>
  </si>
  <si>
    <t>R-410a</t>
  </si>
  <si>
    <t>R-404a</t>
  </si>
  <si>
    <t>Source: Table 3-6, Accounting Tool to Support Federal Reporting of Hydrofluorocarbon Emissions: SUPPORTING DOCUMENTATION)</t>
  </si>
  <si>
    <t>Table 3. Proxy Refrigerant Capacity</t>
  </si>
  <si>
    <t>EPA Building Type</t>
  </si>
  <si>
    <r>
      <rPr>
        <b/>
        <sz val="10"/>
        <color theme="1"/>
        <rFont val="Arial"/>
        <family val="2"/>
      </rPr>
      <t>Refrigerant Capacity per Square Foot (kg/ft</t>
    </r>
    <r>
      <rPr>
        <b/>
        <vertAlign val="superscript"/>
        <sz val="10"/>
        <color theme="1"/>
        <rFont val="Arial"/>
        <family val="2"/>
      </rPr>
      <t>2</t>
    </r>
    <r>
      <rPr>
        <b/>
        <sz val="10"/>
        <color theme="1"/>
        <rFont val="Arial"/>
        <family val="2"/>
      </rPr>
      <t>)</t>
    </r>
  </si>
  <si>
    <t>Other institutional uses</t>
  </si>
  <si>
    <t>School</t>
  </si>
  <si>
    <t>Warehouse, Service &amp; Industrial</t>
  </si>
  <si>
    <t>Family housing - Room A/C units</t>
  </si>
  <si>
    <t>Family housing - other residential A/C and heat pumps</t>
  </si>
  <si>
    <t>Source: Table 3-10, Accounting Tool to Support Federal Reporting of Hydrofluorocarbon Emissions: SUPPORTING DOCUMENTATION)</t>
  </si>
  <si>
    <t>Table 4. Refrigerant Emissions Quantification</t>
  </si>
  <si>
    <t xml:space="preserve">Building name </t>
  </si>
  <si>
    <t>Building Type</t>
  </si>
  <si>
    <t>Facility Area (sq.ft)</t>
  </si>
  <si>
    <t>Refrigerant Type</t>
  </si>
  <si>
    <t>Refrigerant Capacity (kg)</t>
  </si>
  <si>
    <t>Annual Leakage (kg)</t>
  </si>
  <si>
    <r>
      <rPr>
        <b/>
        <sz val="10"/>
        <color theme="1"/>
        <rFont val="Arial"/>
        <family val="2"/>
      </rPr>
      <t>Refrigerant GWP (kgCO</t>
    </r>
    <r>
      <rPr>
        <b/>
        <vertAlign val="subscript"/>
        <sz val="10"/>
        <color theme="1"/>
        <rFont val="Arial"/>
        <family val="2"/>
      </rPr>
      <t>2</t>
    </r>
    <r>
      <rPr>
        <b/>
        <sz val="10"/>
        <color theme="1"/>
        <rFont val="Arial"/>
        <family val="2"/>
      </rPr>
      <t>e/kg)</t>
    </r>
  </si>
  <si>
    <t>Total Emissions (tCO₂e)</t>
  </si>
  <si>
    <t>555 Animation Lane</t>
  </si>
  <si>
    <t>850 Animation Road</t>
  </si>
  <si>
    <t>Scope 2 — Electricity Emissions Calculator</t>
  </si>
  <si>
    <t>Inputs</t>
  </si>
  <si>
    <t xml:space="preserve">Summary </t>
  </si>
  <si>
    <t>MB</t>
  </si>
  <si>
    <t>Location Based Method</t>
  </si>
  <si>
    <t>Are you using supplier specific emission factors</t>
  </si>
  <si>
    <t>Are you using any renewable energy certificates</t>
  </si>
  <si>
    <t>Market Based Method</t>
  </si>
  <si>
    <t>Electricity (kwh)</t>
  </si>
  <si>
    <t>`</t>
  </si>
  <si>
    <t xml:space="preserve">Province </t>
  </si>
  <si>
    <t>Consumed kwh</t>
  </si>
  <si>
    <t xml:space="preserve">Supplier Specific </t>
  </si>
  <si>
    <t xml:space="preserve">Renewable Energy Certificate </t>
  </si>
  <si>
    <t>RECs (kwh)</t>
  </si>
  <si>
    <t>Net  kwh</t>
  </si>
  <si>
    <t>Scope 3 — Category 1: Goods</t>
  </si>
  <si>
    <t>Good</t>
  </si>
  <si>
    <t>weight (kg)</t>
  </si>
  <si>
    <t>EF</t>
  </si>
  <si>
    <t>Unit</t>
  </si>
  <si>
    <t>Emissions (kg CO2e)</t>
  </si>
  <si>
    <t>Paper</t>
  </si>
  <si>
    <t>kg CO2e/kg</t>
  </si>
  <si>
    <t>HDPE plastic (e.g. pens)</t>
  </si>
  <si>
    <t>PP plastic (e.g. highlighters)</t>
  </si>
  <si>
    <t>Steel metal (e.g. staples)</t>
  </si>
  <si>
    <t>Hardware</t>
  </si>
  <si>
    <t>$CAD spent</t>
  </si>
  <si>
    <t>Computer and peripheral equipment manufacturing</t>
  </si>
  <si>
    <t>kg CO2e/CAD</t>
  </si>
  <si>
    <t>Amount</t>
  </si>
  <si>
    <t>EF (g CO2e/unit)</t>
  </si>
  <si>
    <t>Summary</t>
  </si>
  <si>
    <t>Total Scope 3, Category 1 (Goods) emissions (kg CO2e)</t>
  </si>
  <si>
    <t>Total Scope 3, Category 1 (Goods) emissions (tonnes CO2e)</t>
  </si>
  <si>
    <t>Scope 3 — Category 2: Services</t>
  </si>
  <si>
    <t>ON</t>
  </si>
  <si>
    <t>Service</t>
  </si>
  <si>
    <t>unit</t>
  </si>
  <si>
    <t>Motion picture 
and sound 
recording industries</t>
  </si>
  <si>
    <t>Legal services</t>
  </si>
  <si>
    <t>Insurance services</t>
  </si>
  <si>
    <t>Data processing,hosting and related services</t>
  </si>
  <si>
    <t>Note 1</t>
  </si>
  <si>
    <t>Total Scope 3, Category 1 (Services) emissions (kg CO2e)</t>
  </si>
  <si>
    <t>Total Scope 3, Category 1 (Services) emissions (tonnes CO2e)</t>
  </si>
  <si>
    <t>When AI services are used, the associated cost can be assigned to the category of 'Data processing, hosting, and related services, as there is currently no widely accepted emission factors specific to AI services.</t>
  </si>
  <si>
    <t>Scope 3 — Category 2: Capital Goods</t>
  </si>
  <si>
    <t>Computer and 
peripheral equipment 
manufacturing</t>
  </si>
  <si>
    <t xml:space="preserve">Furniture and related product manufacturing  </t>
  </si>
  <si>
    <t>Total Scope 3, Category 2 emissions (kg CO2e)</t>
  </si>
  <si>
    <t>Total Scope 3, Category 2 emissions (tonnes CO2e)</t>
  </si>
  <si>
    <t>Scope 3 — Category 3: Upstream emissions</t>
  </si>
  <si>
    <t>choose one</t>
  </si>
  <si>
    <t>BC</t>
  </si>
  <si>
    <t>PE</t>
  </si>
  <si>
    <t>NB</t>
  </si>
  <si>
    <t>Energy</t>
  </si>
  <si>
    <t>Quantity</t>
  </si>
  <si>
    <t xml:space="preserve">Conversion Factor </t>
  </si>
  <si>
    <t>Emissions 
(g CO2e)</t>
  </si>
  <si>
    <t>NL</t>
  </si>
  <si>
    <t>Electricity Generation</t>
  </si>
  <si>
    <t>kWh</t>
  </si>
  <si>
    <t>g CO2e/kWh</t>
  </si>
  <si>
    <t>NS</t>
  </si>
  <si>
    <t>Emissions 
(kg CO2e)</t>
  </si>
  <si>
    <t>NT</t>
  </si>
  <si>
    <t>Natural Gas 
upstream emissions</t>
  </si>
  <si>
    <t>m3</t>
  </si>
  <si>
    <t>GJ</t>
  </si>
  <si>
    <t>g/GJ</t>
  </si>
  <si>
    <t>NU</t>
  </si>
  <si>
    <t>Heating oil</t>
  </si>
  <si>
    <t>L</t>
  </si>
  <si>
    <t>QC</t>
  </si>
  <si>
    <t>SK</t>
  </si>
  <si>
    <t>YT</t>
  </si>
  <si>
    <t>Gasoline</t>
  </si>
  <si>
    <t>Total Scope 3, Category 3 emissions (kg CO2e)</t>
  </si>
  <si>
    <t>Total Scope 3, Category 3 emissions (tonnes CO2e)</t>
  </si>
  <si>
    <t>Scope 3 — Category 4: Transportation and Distribution (e.g. Freight) Emissions</t>
  </si>
  <si>
    <t>Cost ($CAD)</t>
  </si>
  <si>
    <t>Mode of 
transporation</t>
  </si>
  <si>
    <t>Road transportation services for general freight</t>
  </si>
  <si>
    <t>Air  freight transportation services</t>
  </si>
  <si>
    <t>Rail freight transportation services</t>
  </si>
  <si>
    <t>Total Scope 3, Category 4 emissions (kg CO2e)</t>
  </si>
  <si>
    <t>Total Scope 3, Category 4 emissions (tonnes CO2e)</t>
  </si>
  <si>
    <t>Scope 3 — Category 5: Waste Emissions</t>
  </si>
  <si>
    <t>Waste Type</t>
  </si>
  <si>
    <t>Total weight of Waste (kg)</t>
  </si>
  <si>
    <t>Total tonnes</t>
  </si>
  <si>
    <t xml:space="preserve">EF (kg CO2e/tonne) </t>
  </si>
  <si>
    <t>Plastics (recycled)</t>
  </si>
  <si>
    <t>Plastics (landfill)</t>
  </si>
  <si>
    <t>Organic (food compost)</t>
  </si>
  <si>
    <t>Organic (food landfill)</t>
  </si>
  <si>
    <t>Paper (recycled)</t>
  </si>
  <si>
    <t>Paper (landfill)</t>
  </si>
  <si>
    <t>Mixed Waste (landfill)</t>
  </si>
  <si>
    <t>Batteries (recycled)</t>
  </si>
  <si>
    <t>Batteries (landfill)</t>
  </si>
  <si>
    <t>Total Scope 3, Category 5 emissions (kg CO2e)</t>
  </si>
  <si>
    <t>Total Scope 3, Category 5 emissions (tonnes CO2e)</t>
  </si>
  <si>
    <t>Scope 3 — Category 6: Accommodation Business Travel Emissions</t>
  </si>
  <si>
    <t>Trip Details (optional)</t>
  </si>
  <si>
    <t># rooms</t>
  </si>
  <si>
    <t># Nights</t>
  </si>
  <si>
    <t>Total nights</t>
  </si>
  <si>
    <t>EF (kg CO2e/room per night)</t>
  </si>
  <si>
    <t>Total Scope 3, Category 6 (accommodation) emissions (kg CO2e)</t>
  </si>
  <si>
    <t>Total Scope 3, Category 6 (accommodation) emissions (tonnes CO2e)</t>
  </si>
  <si>
    <t>Scope 3 — Category 6: Flight Business Travel Emissions</t>
  </si>
  <si>
    <t xml:space="preserve">Flight type </t>
  </si>
  <si>
    <t xml:space="preserve">Departure </t>
  </si>
  <si>
    <t>Arrival</t>
  </si>
  <si>
    <t>Number of passengers</t>
  </si>
  <si>
    <t>1-or 2-way</t>
  </si>
  <si>
    <t>Flight distance (km)</t>
  </si>
  <si>
    <t>Total travelled (miles)</t>
  </si>
  <si>
    <t>EF (kg CO2e/miles)</t>
  </si>
  <si>
    <t>Short-haul (&lt;480km)</t>
  </si>
  <si>
    <t>Long-haul (&gt;=3700km)</t>
  </si>
  <si>
    <t>Total Scope 3, Category 6 (flight) emissions (kg CO2e)</t>
  </si>
  <si>
    <t>Total Scope 3, Category 6 (flight) emissions (tonnes CO2e)</t>
  </si>
  <si>
    <t>Scope 3 — Category 6: Taxi/Uber Business Travel Emissions</t>
  </si>
  <si>
    <t>Gasoline Vehicles</t>
  </si>
  <si>
    <t>Electric Vehicles</t>
  </si>
  <si>
    <t>Distance travelled (km)</t>
  </si>
  <si>
    <t>Conversion to miles (/1.609)</t>
  </si>
  <si>
    <t xml:space="preserve">EF (Kg CO2e/mile) </t>
  </si>
  <si>
    <t xml:space="preserve">EF (g CO2e/mile) </t>
  </si>
  <si>
    <t>Total Scope 3, Category 6 (taxi/uber) emissions (kg CO2e)</t>
  </si>
  <si>
    <t>Total Scope 3, Category 6 (taxi/uber) emissions (tonnes CO2e)</t>
  </si>
  <si>
    <t>Scope 3 — Category 7: Employee Commuting Emissions</t>
  </si>
  <si>
    <t>Commuting Type</t>
  </si>
  <si>
    <t>Total commuting distance (km)</t>
  </si>
  <si>
    <t>Conversion to miles</t>
  </si>
  <si>
    <t>EF (Kg CO2e/mile)</t>
  </si>
  <si>
    <t>Total CO2
(kg CO2e)</t>
  </si>
  <si>
    <t>Convert to tonnes CO2e</t>
  </si>
  <si>
    <t>Car</t>
  </si>
  <si>
    <t>EF (g CO2e/passenger*mile)</t>
  </si>
  <si>
    <t>Bus</t>
  </si>
  <si>
    <t>EF (kg CO2e/passenger*km)</t>
  </si>
  <si>
    <t>Train</t>
  </si>
  <si>
    <t>Note: No emissions associated with walking and biking</t>
  </si>
  <si>
    <t>Walk or Bike</t>
  </si>
  <si>
    <t>Fuel type</t>
  </si>
  <si>
    <t>Total work-from-home days</t>
  </si>
  <si>
    <t>GJ/household yearly*</t>
  </si>
  <si>
    <t>GJ/household daily</t>
  </si>
  <si>
    <t>Total GJ from WFH</t>
  </si>
  <si>
    <t>Total kWh from WFH</t>
  </si>
  <si>
    <t>EF (g CO2e /kWh)</t>
  </si>
  <si>
    <t>g CO2e</t>
  </si>
  <si>
    <t>tonnes CO2e</t>
  </si>
  <si>
    <t>Electricity</t>
  </si>
  <si>
    <t>Total m3 from WFH</t>
  </si>
  <si>
    <t>Total L from WFH</t>
  </si>
  <si>
    <t>EF (g CO2e/L)</t>
  </si>
  <si>
    <t xml:space="preserve"> Source : https://www150.statcan.gc.ca/t1/tbl1/en/tv.action?pid=2510006001</t>
  </si>
  <si>
    <t>Total Scope 3, Category 7 (employee commuting) emissions (tonnes CO2e)</t>
  </si>
  <si>
    <t>Total Scope 3, Category 7 (work from home) emissions (tonnes CO2e)</t>
  </si>
  <si>
    <t>Example of how to organize results of Commuter Survey</t>
  </si>
  <si>
    <t>Days per week</t>
  </si>
  <si>
    <t>Distance commuted (km)</t>
  </si>
  <si>
    <t>Personal vehicle</t>
  </si>
  <si>
    <t>Personal Vehicle km's</t>
  </si>
  <si>
    <t>Carpool</t>
  </si>
  <si>
    <t>Carpool Vehicle km's</t>
  </si>
  <si>
    <t>Bus km's</t>
  </si>
  <si>
    <t>Train km's</t>
  </si>
  <si>
    <t>WFH Days</t>
  </si>
  <si>
    <t>Respondent 1</t>
  </si>
  <si>
    <t>Respondent 2</t>
  </si>
  <si>
    <t>Respondent 3</t>
  </si>
  <si>
    <t>Respondent 4</t>
  </si>
  <si>
    <t>Respondent 5</t>
  </si>
  <si>
    <t>Respondent 6</t>
  </si>
  <si>
    <t>Respondent 7</t>
  </si>
  <si>
    <t>Respondent 8</t>
  </si>
  <si>
    <t>Respondent 9</t>
  </si>
  <si>
    <t>Respondent 10</t>
  </si>
  <si>
    <t>Total per week</t>
  </si>
  <si>
    <t>Extrapolation to non-responses, per week</t>
  </si>
  <si>
    <t>Per Year</t>
  </si>
  <si>
    <t>Total Respondents</t>
  </si>
  <si>
    <t>Total car km's</t>
  </si>
  <si>
    <t>Total Employees</t>
  </si>
  <si>
    <t>Response Rate</t>
  </si>
  <si>
    <t>Assumptions:</t>
  </si>
  <si>
    <t>Standard # of work weeks per year (deducting standard vacation and leave) is 48 weeks</t>
  </si>
  <si>
    <t>All distances per survey are one-way so are multiplied by 2 to determine round trip commute.</t>
  </si>
  <si>
    <t>Carpools are 2 people in the same vehicle, so one way distance equals round-trip divided by two people.</t>
  </si>
  <si>
    <t>No employees employed for less than the full reporting period.</t>
  </si>
  <si>
    <t>CO2</t>
  </si>
  <si>
    <t>CH4 - Fossil</t>
  </si>
  <si>
    <t>N20</t>
  </si>
  <si>
    <t>Global Warming Potentials (GWP100)</t>
  </si>
  <si>
    <t>Source: IPCC Sixth Assessment Report (AR6)</t>
  </si>
  <si>
    <t>Sixth Assessment Report — IPCC</t>
  </si>
  <si>
    <t xml:space="preserve">Scope 1 - Natural gas </t>
  </si>
  <si>
    <t>Scope 3 - Category 4 ( Freight)</t>
  </si>
  <si>
    <t>(g GHG/m3)</t>
  </si>
  <si>
    <t>Province</t>
  </si>
  <si>
    <t>Water freight transportation services</t>
  </si>
  <si>
    <t>(kgCO2e/CAD)</t>
  </si>
  <si>
    <t xml:space="preserve">CH4 </t>
  </si>
  <si>
    <t>Total g CO2e/m3 (EF):</t>
  </si>
  <si>
    <t>Reference Factor: OpenIO-Canada Emission Factors v2.11 – Agez, Maxime, “OpenIO-Canada emission factors,” Zenodo dataset, reference year 2022, published 19 January 2026. DOI: 10.5281/zenodo.18304088.</t>
  </si>
  <si>
    <t>Scope 3 - Category 7 (Employee Commuting)</t>
  </si>
  <si>
    <t>kwh/km</t>
  </si>
  <si>
    <t>Electricity Consumption((gCO2e/kwh))</t>
  </si>
  <si>
    <t>EF(g/km)</t>
  </si>
  <si>
    <t>Reference Factor: Natural Resources Canada, “Choosing the right vehicle,” Personal Vehicles – Transportation Energy Efficiency, date modified 2024-12-23.</t>
  </si>
  <si>
    <t>Scope 2 - Electricity (see Electricity Generation column) &amp; Scope 3 - Category 3 (Upstream Fuel)</t>
  </si>
  <si>
    <t>Electricity Consumption</t>
  </si>
  <si>
    <t xml:space="preserve">Upstream EF factor </t>
  </si>
  <si>
    <t>(gCO2e/kwh)</t>
  </si>
  <si>
    <t>Reference Factor: Environment and Climate Change Canada, “National Inventory Report 1990–2023: Greenhouse Gas Sources and Sinks in Canada,” Part 2, Government of Canada, Catalogue No. En81-4-2023-2-eng.pdf</t>
  </si>
  <si>
    <r>
      <rPr>
        <b/>
        <sz val="10"/>
        <color rgb="FF000000"/>
        <rFont val="Arial"/>
        <family val="2"/>
      </rPr>
      <t xml:space="preserve">Reference Factor: </t>
    </r>
    <r>
      <rPr>
        <b/>
        <i/>
        <sz val="11"/>
        <color rgb="FF000000"/>
        <rFont val="Arial"/>
        <family val="2"/>
      </rPr>
      <t>2025 Canada National Inventory Report 1990–2023 Part III: Table A13</t>
    </r>
    <r>
      <rPr>
        <b/>
        <sz val="11"/>
        <color rgb="FF000000"/>
        <rFont val="Arial"/>
        <family val="2"/>
      </rPr>
      <t xml:space="preserve"> (2023 values selected; for PEI consumption intensity, use New Brunswick Table A13–5 per Table A13–3 note)</t>
    </r>
  </si>
  <si>
    <t>Scope 3 - Category 1 &amp; 2 (Purchased Goods &amp; Services, Capital Goods)</t>
  </si>
  <si>
    <t>Data processing, hosting, and related services (except software as a service, on cloud)</t>
  </si>
  <si>
    <t>Category - Purchased Services (AI)</t>
  </si>
  <si>
    <t>(kg CO2e/$CAD)</t>
  </si>
  <si>
    <t xml:space="preserve">Scope 1 - Other Fuels </t>
  </si>
  <si>
    <t>(g GHG/L)</t>
  </si>
  <si>
    <t>Motor gasoline</t>
  </si>
  <si>
    <t>Refrence Factor:2025 Canada National Inventory Report 1990–2023 Part II, Table A6.1-6 Light fuel oil for Commercial/Institutional</t>
  </si>
  <si>
    <t>Category - Purchased Goods</t>
  </si>
  <si>
    <t>(kg CO2e/kg)</t>
  </si>
  <si>
    <t>paper</t>
  </si>
  <si>
    <t>HDPE plastic 
 (pens)</t>
  </si>
  <si>
    <t>PP plastic 
 (highlighter)</t>
  </si>
  <si>
    <t>Steel metal 
 (staples)</t>
  </si>
  <si>
    <t>Reference Factor: UK Government GHG Conversion Factors 2025 – Department for Energy Security and Net Zero, “Greenhouse gas reporting: conversion factors 2025,” published 10 June 2025.</t>
  </si>
  <si>
    <t>Category - Purchased Services</t>
  </si>
  <si>
    <t>Motion picture and sound 
 recording industries</t>
  </si>
  <si>
    <t>Legal, accounting and architectural, engineering and related services</t>
  </si>
  <si>
    <t xml:space="preserve">Insurance carriers </t>
  </si>
  <si>
    <t>Reference Factor: Statistics Canada Table 38-10-0098-01 – Direct plus indirect energy and greenhouse gas emissions intensity, by industry</t>
  </si>
  <si>
    <t>Scope 3 - Category 5 (Waste)</t>
  </si>
  <si>
    <t xml:space="preserve">Category </t>
  </si>
  <si>
    <t>(kg CO2e/tonne)</t>
  </si>
  <si>
    <t>Scope 3 - Category 6 (Business Travel)</t>
  </si>
  <si>
    <t>Category - Accommodations / Hotels</t>
  </si>
  <si>
    <t>(kg CO2e/rooms x nights)</t>
  </si>
  <si>
    <t>Accommodations</t>
  </si>
  <si>
    <t>Category - Air Travel / Flights</t>
  </si>
  <si>
    <t>(kg CO2e/passenger-mile)</t>
  </si>
  <si>
    <t>Reference Factor: U.S. EPA, “Emission Factors for Greenhouse Gas Inventories,” GHG Emission Factors Hub 2025, Center for Corporate Climate Leadership, last modified January 15, 2025.</t>
  </si>
  <si>
    <t>Category - Taxis/ Ubers</t>
  </si>
  <si>
    <t>(kg CO2e/vehicle mile)</t>
  </si>
  <si>
    <t>Fuel (distance-based)</t>
  </si>
  <si>
    <t>(g CO2e/passenger*mile)</t>
  </si>
  <si>
    <t>Bus (distance-based)</t>
  </si>
  <si>
    <t>(g CO2e/passenger*km)</t>
  </si>
  <si>
    <t>Train (distance-based)</t>
  </si>
  <si>
    <t>Reference Factor: Railway Association of Canada, “Locomotive Emissions Monitoring Report 2023,” prepared under the 2023–2030 Memorandum of Understanding between Transport Canada and the Railway Association of Canada for reducing locomotive emissions.</t>
  </si>
  <si>
    <t>HFCS</t>
  </si>
  <si>
    <t>Refrigerant</t>
  </si>
  <si>
    <t xml:space="preserve">GWP </t>
  </si>
  <si>
    <t>Tab Ref</t>
  </si>
  <si>
    <t>R-22</t>
  </si>
  <si>
    <t xml:space="preserve">  GWP</t>
  </si>
  <si>
    <t>CH2F2 (difluoromethane) (R-32)</t>
  </si>
  <si>
    <t xml:space="preserve"> GWP</t>
  </si>
  <si>
    <t xml:space="preserve">CHF2CF3 (pentafluoroethane)	</t>
  </si>
  <si>
    <t>R410A</t>
  </si>
  <si>
    <t>sds-410</t>
  </si>
  <si>
    <t>SDS-R410A.pdf (refrigerants.com)</t>
  </si>
  <si>
    <t>Microsoft Word - Global-Warming-Potential-Values.docx (ghgprotocol.org)</t>
  </si>
  <si>
    <t xml:space="preserve">These emission factors have been obtained from the GHG Genius data base.These emission factors can be used to calculate emissions for scope 3 category 3  </t>
  </si>
  <si>
    <t xml:space="preserve">Source </t>
  </si>
  <si>
    <t xml:space="preserve">GHG Genius </t>
  </si>
  <si>
    <t>GRAMS/GJ FUELCYCLE EMISSIONS (HHV), EXCLUDING END USE (CALCULATED RESULTS)</t>
  </si>
  <si>
    <t>Ethanols</t>
  </si>
  <si>
    <t>Other Biofuels</t>
  </si>
  <si>
    <t>Back</t>
  </si>
  <si>
    <t>CO2-EQUIVALENT EMISSIONS PER UNIT OF ENERGY DELIVERED TO END USERS, BY STAGE</t>
  </si>
  <si>
    <t>Biodiesels</t>
  </si>
  <si>
    <t>Hydrogens</t>
  </si>
  <si>
    <t>AND FEEDSTOCK/FUEL COMBINATION (GRAMS/GJ) (Year 2025)</t>
  </si>
  <si>
    <t>For Output Summary</t>
  </si>
  <si>
    <t>Fuel ------&gt;</t>
  </si>
  <si>
    <t>Coal</t>
  </si>
  <si>
    <t>Gasoline (LowS)</t>
  </si>
  <si>
    <t>CG0/RFG100</t>
  </si>
  <si>
    <t>Hwy diesel</t>
  </si>
  <si>
    <t>Offroad Diesel</t>
  </si>
  <si>
    <t>Marine/Rail Diesel</t>
  </si>
  <si>
    <t>Fuel oil</t>
  </si>
  <si>
    <t>Jet Fuel</t>
  </si>
  <si>
    <t>Refinery Fuel Gas</t>
  </si>
  <si>
    <t>Coke</t>
  </si>
  <si>
    <t>LPG</t>
  </si>
  <si>
    <t>LNG</t>
  </si>
  <si>
    <t>CNG</t>
  </si>
  <si>
    <t>Ethanol</t>
  </si>
  <si>
    <t>Butanol</t>
  </si>
  <si>
    <t>Canola Oil</t>
  </si>
  <si>
    <t>Biodiesel</t>
  </si>
  <si>
    <t>Soybean Oil</t>
  </si>
  <si>
    <t>Palm Oil</t>
  </si>
  <si>
    <t>Jatropha Oil</t>
  </si>
  <si>
    <t>Camelina Oil</t>
  </si>
  <si>
    <t>Algae Oil</t>
  </si>
  <si>
    <t>Tallow</t>
  </si>
  <si>
    <t>Yellow Grease</t>
  </si>
  <si>
    <t>Tall Oil</t>
  </si>
  <si>
    <t>Palm Sludge Oil</t>
  </si>
  <si>
    <t>SBE Oil</t>
  </si>
  <si>
    <t>Corn Oil</t>
  </si>
  <si>
    <t>Fish Oil</t>
  </si>
  <si>
    <t>HRD</t>
  </si>
  <si>
    <t>HRJ</t>
  </si>
  <si>
    <t>HRG</t>
  </si>
  <si>
    <t>HRP</t>
  </si>
  <si>
    <t>ETJ</t>
  </si>
  <si>
    <t>Methanol</t>
  </si>
  <si>
    <t>Ammonia</t>
  </si>
  <si>
    <t>CRNG</t>
  </si>
  <si>
    <t>LRNG</t>
  </si>
  <si>
    <t>Hythane</t>
  </si>
  <si>
    <t>FT diesel</t>
  </si>
  <si>
    <t>BTL</t>
  </si>
  <si>
    <t>FT Diesel</t>
  </si>
  <si>
    <t>DME</t>
  </si>
  <si>
    <t>RNG</t>
  </si>
  <si>
    <t>SCNG</t>
  </si>
  <si>
    <t>LFG</t>
  </si>
  <si>
    <t>MA100</t>
  </si>
  <si>
    <t>Bio Oil</t>
  </si>
  <si>
    <t>Bio Oil Ag Res</t>
  </si>
  <si>
    <t>Refined Bio Oil</t>
  </si>
  <si>
    <t>Refined Bio Oil Ag Res</t>
  </si>
  <si>
    <t>CH2</t>
  </si>
  <si>
    <t>Nuclear</t>
  </si>
  <si>
    <t>Grass</t>
  </si>
  <si>
    <t>Wood</t>
  </si>
  <si>
    <t>Corn Stover</t>
  </si>
  <si>
    <t>Wood Pellets</t>
  </si>
  <si>
    <t>RDF</t>
  </si>
  <si>
    <t>NG to</t>
  </si>
  <si>
    <t>H2 to</t>
  </si>
  <si>
    <t>Syn gas to</t>
  </si>
  <si>
    <t>Electricity to</t>
  </si>
  <si>
    <t>Solar to</t>
  </si>
  <si>
    <t>User Grid to</t>
  </si>
  <si>
    <t>User Generator</t>
  </si>
  <si>
    <t>RNG (Engine)</t>
  </si>
  <si>
    <t>RNG (Turbine)</t>
  </si>
  <si>
    <t>Feedstock ------&gt;</t>
  </si>
  <si>
    <t>coal</t>
  </si>
  <si>
    <t>Crude Oil</t>
  </si>
  <si>
    <t>NG</t>
  </si>
  <si>
    <t>NGL94/RF6</t>
  </si>
  <si>
    <t>Corn</t>
  </si>
  <si>
    <t>(W0/G100)</t>
  </si>
  <si>
    <t>Wet Stover</t>
  </si>
  <si>
    <t>Wheat</t>
  </si>
  <si>
    <t>Barley</t>
  </si>
  <si>
    <t>Peas</t>
  </si>
  <si>
    <t>Rye</t>
  </si>
  <si>
    <t>Triticale</t>
  </si>
  <si>
    <t>Sugarcane</t>
  </si>
  <si>
    <t>Sugar Beet</t>
  </si>
  <si>
    <t>Sorghum</t>
  </si>
  <si>
    <t>Canola</t>
  </si>
  <si>
    <t>Soybeans</t>
  </si>
  <si>
    <t>Soy Oil</t>
  </si>
  <si>
    <t>Palm</t>
  </si>
  <si>
    <t>Jatropha</t>
  </si>
  <si>
    <t>Camelina</t>
  </si>
  <si>
    <t>Algae</t>
  </si>
  <si>
    <t>Animals</t>
  </si>
  <si>
    <t>Waste Grease</t>
  </si>
  <si>
    <t>Tall Soap</t>
  </si>
  <si>
    <t>Palm Effluent</t>
  </si>
  <si>
    <t>Spent Bleaching Earth</t>
  </si>
  <si>
    <t>Fish</t>
  </si>
  <si>
    <t>Corn Ethanol</t>
  </si>
  <si>
    <t>Wood Residue</t>
  </si>
  <si>
    <t>electricity</t>
  </si>
  <si>
    <t>NG100/C0</t>
  </si>
  <si>
    <t>Manure/Grass</t>
  </si>
  <si>
    <t>Organic Waste</t>
  </si>
  <si>
    <t>H20/NG80</t>
  </si>
  <si>
    <t>process</t>
  </si>
  <si>
    <t>Wheat Straw</t>
  </si>
  <si>
    <t>Sewage Sludge</t>
  </si>
  <si>
    <t>Manure</t>
  </si>
  <si>
    <t>MSW</t>
  </si>
  <si>
    <t>water</t>
  </si>
  <si>
    <t>off grid elec</t>
  </si>
  <si>
    <t>Thermo nuclear</t>
  </si>
  <si>
    <t>Methanol LFG</t>
  </si>
  <si>
    <t>(W0/G100) Ethanol</t>
  </si>
  <si>
    <t>Wheat Ethanol</t>
  </si>
  <si>
    <t>NG100/Water0</t>
  </si>
  <si>
    <t>Used Oil</t>
  </si>
  <si>
    <t>Uranium</t>
  </si>
  <si>
    <t>Whole Corn</t>
  </si>
  <si>
    <t>power</t>
  </si>
  <si>
    <t>industry</t>
  </si>
  <si>
    <t>commerce</t>
  </si>
  <si>
    <t>Fuel Production</t>
  </si>
  <si>
    <t>NG pipeline</t>
  </si>
  <si>
    <t>NG field</t>
  </si>
  <si>
    <t>pipeline</t>
  </si>
  <si>
    <t>gas pipeline</t>
  </si>
  <si>
    <t>EV</t>
  </si>
  <si>
    <t>to power</t>
  </si>
  <si>
    <t>Fuel dispensing</t>
  </si>
  <si>
    <t>Fuel distribution and storage</t>
  </si>
  <si>
    <t>Fuel production</t>
  </si>
  <si>
    <t>Feedstock transmission</t>
  </si>
  <si>
    <t>Feedstock recovery</t>
  </si>
  <si>
    <t>Feedstock upgrading</t>
  </si>
  <si>
    <t>Land management emissions</t>
  </si>
  <si>
    <t>Direct land use change</t>
  </si>
  <si>
    <t>Fertilizer manufacture</t>
  </si>
  <si>
    <t>Feedstock coproducts</t>
  </si>
  <si>
    <t>Avoided emissions</t>
  </si>
  <si>
    <t>Fuel coproducts</t>
  </si>
  <si>
    <t>TOTAL EMISSIONS OVER THE WHOLE UPSTREAM FUELCYCLE, PER UNIT OF ENERGY DELIVERED TO END USERS,</t>
  </si>
  <si>
    <t>BY POLLUTANT AND FEEDSTOCK/FUEL COMBINATION (GRAMS/GJ) (Year 2025)</t>
  </si>
  <si>
    <t>Hydrogen</t>
  </si>
  <si>
    <t xml:space="preserve"> Carbon dioxide (CO2)</t>
  </si>
  <si>
    <t xml:space="preserve"> Non methane organic compounds (NMOCs)</t>
  </si>
  <si>
    <t xml:space="preserve"> Methane (CH4)</t>
  </si>
  <si>
    <t xml:space="preserve"> Carbon monoxide (CO)</t>
  </si>
  <si>
    <t xml:space="preserve"> Nitrous oxide (N2O)</t>
  </si>
  <si>
    <t xml:space="preserve"> Nitrogen oxides (NO2)</t>
  </si>
  <si>
    <t xml:space="preserve"> Sulphur oxides (SOx)</t>
  </si>
  <si>
    <t xml:space="preserve"> Particulate matter (PM)</t>
  </si>
  <si>
    <t xml:space="preserve"> HFC-134a (mg)</t>
  </si>
  <si>
    <t xml:space="preserve"> CO2-equivalent GHG emissions</t>
  </si>
  <si>
    <t>TOTAL EMISSIONS ALL GREENHOUSE GASES (Not Weighted)</t>
  </si>
  <si>
    <t>GRAMS CO2 PER GJ OF FUEL DELIVERED TO END USERS (YEAR 2025)</t>
  </si>
  <si>
    <t>GRAMS CH4 PER GJ OF FUEL DELIVERED TO END USERS (YEAR 2025)</t>
  </si>
  <si>
    <t xml:space="preserve"> Feedstock upgrading</t>
  </si>
  <si>
    <t>GRAMS N2O PER GJ OF FUEL DELIVERED TO END USERS (YEAR 2025)</t>
  </si>
  <si>
    <t>GRAMS CO PER GJ OF FUEL DELIVERED TO END USERS (YEAR 2025)</t>
  </si>
  <si>
    <t>GRAMS NO2 PER GJ OF FUEL DELIVERED TO END USERS (YEAR 2025)</t>
  </si>
  <si>
    <t>GRAMS REACTIVITY-WEIGHTED NMOCs PER GJ OF FUEL DELIVERED TO END USERS (YEAR 2025)</t>
  </si>
  <si>
    <t>GRAMS SO2 PER GJ OF FUEL DELIVERED TO END USERS (YEAR 2025)</t>
  </si>
  <si>
    <t>GRAMS HFC-134a PER GJ OF FUEL DELIVERED TO END USERS (YEAR 2025)</t>
  </si>
  <si>
    <t>GRAMS PM PER GJ OF FUEL DELIVERED TO END USERS (YEAR 2025)</t>
  </si>
  <si>
    <t>DIFFERENCES BETWEEN THE WEIGHTED EMISSIONS AND THE MASS OF EMISSIONS</t>
  </si>
  <si>
    <t>Difference between active total and sum of individual greenhouse gases -- should be near zero unless biogenic</t>
  </si>
  <si>
    <t>Notes:</t>
  </si>
  <si>
    <t xml:space="preserve"> #Units are grams per GJ of power generated.</t>
  </si>
  <si>
    <t xml:space="preserve"> *Includes emissions of N2O, NOx, and CH4 associated with cultivation and the use of fertilizer and changes in SOC from land management.</t>
  </si>
  <si>
    <t xml:space="preserve"> NGLxx = % of LPG from natural-gas liquids plants; RFxx = % of LPG from refineries; Cxx = percent of Methanol from coal; </t>
  </si>
  <si>
    <t xml:space="preserve"> NGxx = percent of Methanol from natural gas; Wxx = % of Ethanol from wood; Gxx = % of Ethanol from grass.</t>
  </si>
  <si>
    <t xml:space="preserve"> 5) Fertilizer manufacture includes manufacture of pesticides, herbicides, and seeds.</t>
  </si>
  <si>
    <t>Distance Unit Conversions</t>
  </si>
  <si>
    <t>Kilometres (km)</t>
  </si>
  <si>
    <t>Miles (m)</t>
  </si>
  <si>
    <t>Weight Unit Conversion</t>
  </si>
  <si>
    <t>Kilograms (kg)</t>
  </si>
  <si>
    <t>Tonnes (t)</t>
  </si>
  <si>
    <t>Electricity Unit Conversions</t>
  </si>
  <si>
    <t>Watt hours</t>
  </si>
  <si>
    <t>Kilowatthours (kWh)</t>
  </si>
  <si>
    <t>CO2e Unit Conversions</t>
  </si>
  <si>
    <t>kg CO2e</t>
  </si>
  <si>
    <t>Office Conversions</t>
  </si>
  <si>
    <t>Square foot</t>
  </si>
  <si>
    <t>metres squared</t>
  </si>
  <si>
    <t>General Instructions</t>
  </si>
  <si>
    <t>Medium-haul (480km-3700km)</t>
  </si>
  <si>
    <t>Category 6 - Business Travel - Accommodations (3.6a)</t>
  </si>
  <si>
    <t>Category 6 - Business Travel - Flights (3.6b)</t>
  </si>
  <si>
    <t>Category 6 - Business Travel - Taxis (3.6c)</t>
  </si>
  <si>
    <r>
      <t xml:space="preserve">TOTAL EMISSIONS (Scope 1-2-3) - </t>
    </r>
    <r>
      <rPr>
        <b/>
        <i/>
        <sz val="10"/>
        <color theme="0"/>
        <rFont val="Arial"/>
        <family val="2"/>
      </rPr>
      <t>Location Based</t>
    </r>
  </si>
  <si>
    <r>
      <t xml:space="preserve">TOTAL EMISSIONS (Scope 1-2-3) - </t>
    </r>
    <r>
      <rPr>
        <b/>
        <i/>
        <sz val="10"/>
        <color theme="0"/>
        <rFont val="Arial"/>
        <family val="2"/>
      </rPr>
      <t>Market Based</t>
    </r>
  </si>
  <si>
    <t>1. Read User Guide 
2. Decide which emissions are yours to report (this is called your "Organizational Boundary").
→ Choose one approach: Operational control (you report on anything you run day-to-day, even if you don't own it) or Financial control (you report on anything where you carry the financial risk/reward). Most productions use whichever approach their parent company already uses — check with your finance team if you're not sure.
→ For each emission source (an office, a vehicle, a vendor), ask: "Do we have control over this, based on the approach above?"
Yes → report it under Scope 1 (emissions you create directly) or Scope 2 (electricity you purchase).
No → report it under Scope 3 (emissions from other companies working on your behalf), or leave it out and note why.
3. Decide your reporting level and time boundary:
→ Studio-Level: set a fixed time boundary (e.g., your fiscal year), same as your studio's regular reporting.
→ Production-Level: set your time boundary to the full lifecycle of the production, from prep through delivery/wrap — this may span more than one fiscal year.</t>
  </si>
  <si>
    <r>
      <rPr>
        <b/>
        <sz val="11"/>
        <color rgb="FF1F3B57"/>
        <rFont val="Arial (Body)"/>
      </rPr>
      <t xml:space="preserve">Instructions: 
</t>
    </r>
    <r>
      <rPr>
        <sz val="11"/>
        <color rgb="FF333333"/>
        <rFont val="Arial (Body)"/>
      </rPr>
      <t>1. Enter building type
2. Enter building area</t>
    </r>
  </si>
  <si>
    <r>
      <rPr>
        <b/>
        <sz val="11"/>
        <color rgb="FF1F3B57"/>
        <rFont val="Arial (Body)"/>
      </rPr>
      <t xml:space="preserve">Instructions: </t>
    </r>
    <r>
      <rPr>
        <sz val="11"/>
        <color rgb="FF333333"/>
        <rFont val="Arial (Body)"/>
      </rPr>
      <t>Use this Tab when goods are accounted for as expenses during the reporting period (rather than capital spending; if capital spending, use Tab 3.2).
Note that only select categories of goods are included, and may not represent a full/complete dataset for Scope 3, Category 1.
1. Enter the weight or CAD spent (as applicable to the goods category) in column C.</t>
    </r>
    <r>
      <rPr>
        <sz val="11"/>
        <color rgb="FF081633"/>
        <rFont val="Arial (Body)"/>
      </rPr>
      <t xml:space="preserve">
2. If Yes for supplier specific emission factors: fill in Type of Good and Amount purchased in (Columns B &amp;C) and enter the applicable supplier specific emission factor (Cells in column), per data from your supplier.</t>
    </r>
  </si>
  <si>
    <r>
      <rPr>
        <b/>
        <sz val="11"/>
        <color rgb="FF1F3B57"/>
        <rFont val="Arial (Body)"/>
      </rPr>
      <t xml:space="preserve">Instructions: 
</t>
    </r>
    <r>
      <rPr>
        <sz val="11"/>
        <color rgb="FF333333"/>
        <rFont val="Arial (Body)"/>
      </rPr>
      <t>1. Enter the CAD spent in column C for each category, as applicable.</t>
    </r>
  </si>
  <si>
    <r>
      <rPr>
        <b/>
        <sz val="11"/>
        <color rgb="FF1F3B57"/>
        <rFont val="Arial (Body)"/>
      </rPr>
      <t xml:space="preserve">Instructions: 
</t>
    </r>
    <r>
      <rPr>
        <sz val="11"/>
        <color rgb="FF333333"/>
        <rFont val="Arial (Body)"/>
      </rPr>
      <t>1. Select the province the natural gas was consumed in (e.g., location of office/facility that utilized natural gas).
2. Select whether the volume of natural gas consumed is in gigajoules (GJ) or cubic metres (m3).
3. Enter the consumption volume for each month of the reporting year in Column C (using the Table for GJ or m3, as applicable) using actual consumption data per utility bills.
-&gt; Where billing cycle is not aligned to calendar months, enter the data in the month most representative (e.g., bill covers consumption from March 28-April 28, then enter the consumption for April)
-&gt; Where there are gaps in actual consumption data due to billing cycle, estimate consumption with methodology documented (e.g., Dec 29-31 estimated using average daily consumption from the previous month's bill).</t>
    </r>
  </si>
  <si>
    <r>
      <rPr>
        <b/>
        <sz val="11"/>
        <color rgb="FF1F3B57"/>
        <rFont val="Arial (Body)"/>
      </rPr>
      <t xml:space="preserve">Instructions: 
</t>
    </r>
    <r>
      <rPr>
        <sz val="11"/>
        <color rgb="FF333333"/>
        <rFont val="Arial (Body)"/>
      </rPr>
      <t>1. Select fuel type in Column B for all applicable fuel consumption during the reporting period (stationary and mobile sources).
2. Enter the consumption volume in Column C for each applicable fuel (should align to supporting documentation, such as a receipt or invoice from supplier).</t>
    </r>
  </si>
  <si>
    <r>
      <rPr>
        <b/>
        <sz val="11"/>
        <color rgb="FF1F3B57"/>
        <rFont val="Arial (Body)"/>
      </rPr>
      <t xml:space="preserve">Instructions: </t>
    </r>
    <r>
      <rPr>
        <sz val="11"/>
        <color rgb="FF333333"/>
        <rFont val="Arial (Body)"/>
      </rPr>
      <t>Use this Tab when goods are accounted for as capital goods purchases (rather than expensed goods; if expensed, use Tab 3.1).
1. Enter the weight or CAD spent (as applicable to the goods category) in column C.</t>
    </r>
  </si>
  <si>
    <r>
      <rPr>
        <b/>
        <sz val="11"/>
        <color rgb="FF1F3B57"/>
        <rFont val="Arial (Body)"/>
      </rPr>
      <t xml:space="preserve">Instructions: 
</t>
    </r>
    <r>
      <rPr>
        <sz val="11"/>
        <color rgb="FF333333"/>
        <rFont val="Arial (Body)"/>
      </rPr>
      <t>1. Select the province that Electricity / Fuel is consumed in (should match the province selected in Tab 1.1 and Tab 1.2).
No other data entry required on this Tab -- data input on Tab 1.1 and 1.2 populates this automatically.</t>
    </r>
  </si>
  <si>
    <r>
      <rPr>
        <b/>
        <sz val="11"/>
        <color rgb="FF1F3B57"/>
        <rFont val="Arial (Body)"/>
      </rPr>
      <t xml:space="preserve">Instructions: 
</t>
    </r>
    <r>
      <rPr>
        <sz val="11"/>
        <color rgb="FF333333"/>
        <rFont val="Arial (Body)"/>
      </rPr>
      <t>1. Enter the cost of freight transport (CAD$) in Column B for each shipment paid for during the reporting period.
2. Select the applicable mode of transportation in Column C (if multiple modes, select the one for the largest proportion of cost).
3. Select the province the freight departed from in Column D.</t>
    </r>
  </si>
  <si>
    <r>
      <rPr>
        <b/>
        <sz val="11"/>
        <color rgb="FF1F3B57"/>
        <rFont val="Arial (Body)"/>
      </rPr>
      <t xml:space="preserve">Instructions: 
</t>
    </r>
    <r>
      <rPr>
        <sz val="11"/>
        <color rgb="FF333333"/>
        <rFont val="Arial (Body)"/>
      </rPr>
      <t>1. Enter the total weight (kgs) of each type of waste generated in Column C, using the best estimate available if actual measured weights aren't available.</t>
    </r>
  </si>
  <si>
    <r>
      <rPr>
        <b/>
        <sz val="11"/>
        <color rgb="FF1F3B57"/>
        <rFont val="Arial (Body)"/>
      </rPr>
      <t xml:space="preserve">Instructions: 
</t>
    </r>
    <r>
      <rPr>
        <sz val="11"/>
        <color rgb="FF333333"/>
        <rFont val="Arial (Body)"/>
      </rPr>
      <t>1. Optional -- enter trip details in Column B
2. Enter the total number of rooms booked per trip in Column C
3. Enter the total number of nights spent per trip in Column D</t>
    </r>
  </si>
  <si>
    <r>
      <rPr>
        <b/>
        <sz val="11"/>
        <color rgb="FF1F3B57"/>
        <rFont val="Arial (Body)"/>
      </rPr>
      <t xml:space="preserve">Instructions: 
</t>
    </r>
    <r>
      <rPr>
        <sz val="11"/>
        <color rgb="FF333333"/>
        <rFont val="Arial (Body)"/>
      </rPr>
      <t>1. Select the type of flight (Long, Medium or Short-haul) in Column B
2. Enter departure city in Column C
3. Enter arrival city in Column D
4. Select whether the flight was 1 or 2-way (Return) in Column F
5. Enter the total distance (km) in Column G</t>
    </r>
  </si>
  <si>
    <r>
      <rPr>
        <b/>
        <sz val="11"/>
        <color rgb="FF1F3B57"/>
        <rFont val="Arial (Body)"/>
      </rPr>
      <t xml:space="preserve">Instructions:
 </t>
    </r>
    <r>
      <rPr>
        <sz val="11"/>
        <color rgb="FF333333"/>
        <rFont val="Arial (Body)"/>
      </rPr>
      <t>Gasoline Vehicles: 1. Optional -- enter trip details in Column B. 2. Enter total distance travelled (km) in Column C.
Electric Vehicles: 1. Optional -- enter trip details in Column H. 2. Enter total distance travelled (km) in Column I. 3. Select the province of travel in Column J.</t>
    </r>
  </si>
  <si>
    <r>
      <rPr>
        <b/>
        <sz val="11"/>
        <color rgb="FF1F3B57"/>
        <rFont val="Arial (Body)"/>
      </rPr>
      <t xml:space="preserve">Instructions: 
</t>
    </r>
    <r>
      <rPr>
        <sz val="11"/>
        <color rgb="FF333333"/>
        <rFont val="Arial (Body)"/>
      </rPr>
      <t>Location-Based:
1. Select the province the Electricity is consumed in from the drop-down menu.
2. Select Yes/No for supplier specific emission factors and for RECs (Cell D9 and D10).
3. Enter the consumption volume (kwh) for each month of the reporting year in Column C using actual consumption data per utility bills.
Market-Based:
4. If Yes for supplier specific emission factors: select the applicable Province (Cell B35) and enter the applicable supplier specific emission factor (Cell D35), per data from your supplier.
5. If Yes for RECs: select the applicable Province (Cell B39) and enter the applicable amount of kWh's (Cell D39), per your certificate.</t>
    </r>
  </si>
  <si>
    <r>
      <rPr>
        <b/>
        <sz val="11"/>
        <color rgb="FF1F3B57"/>
        <rFont val="Arial (Body)"/>
      </rPr>
      <t xml:space="preserve">Instructions: 
</t>
    </r>
    <r>
      <rPr>
        <sz val="11"/>
        <color rgb="FF333333"/>
        <rFont val="Arial (Body)"/>
      </rPr>
      <t>1. Select the province that employees are commuting/working within at Cell D8.
Commuting: Enter total commuting distance by mode of transport for all employees during the reporting period in Column C. May need to be calculated from a commuter survey; an example is provided for reference starting on line 38.
Work-from-Home: Enter total days all employees worked from home in Cell C22.</t>
    </r>
  </si>
  <si>
    <t>Tab-specific instructions appear directly at the top of each sheet, just below its 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</si>
</sst>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_(* #,##0.0000_);_(* \(#,##0.0000\);_(* &quot;-&quot;??_);_(@_)"/>
    <numFmt numFmtId="166" formatCode="#,##0_ ;[Red]\-#,##0\ "/>
    <numFmt numFmtId="167" formatCode="#,##0.0_ ;[Red]\-#,##0.0\ "/>
  </numFmts>
  <fonts count="55" x14ac:knownFonts="1">
    <font>
      <sz val="10"/>
      <color rgb="FF081633"/>
      <name val="Arial"/>
      <scheme val="minor"/>
    </font>
    <font>
      <b/>
      <sz val="10"/>
      <color rgb="FF081633"/>
      <name val="Arial"/>
      <family val="2"/>
    </font>
    <font>
      <sz val="10"/>
      <color rgb="FF081633"/>
      <name val="Arial"/>
      <family val="2"/>
    </font>
    <font>
      <b/>
      <sz val="10"/>
      <color theme="0"/>
      <name val="Arial"/>
      <family val="2"/>
    </font>
    <font>
      <sz val="10"/>
      <name val="Arial"/>
      <family val="2"/>
    </font>
    <font>
      <b/>
      <sz val="10"/>
      <color rgb="FFF2F8FF"/>
      <name val="Arial"/>
      <family val="2"/>
    </font>
    <font>
      <sz val="10"/>
      <color theme="1"/>
      <name val="Arial"/>
      <family val="2"/>
    </font>
    <font>
      <b/>
      <sz val="10"/>
      <color theme="1"/>
      <name val="Arial"/>
      <family val="2"/>
    </font>
    <font>
      <b/>
      <sz val="14"/>
      <color rgb="FF081633"/>
      <name val="Arial"/>
      <family val="2"/>
    </font>
    <font>
      <b/>
      <sz val="12"/>
      <color rgb="FF081633"/>
      <name val="Arial"/>
      <family val="2"/>
    </font>
    <font>
      <sz val="9"/>
      <color rgb="FF081633"/>
      <name val="Arial"/>
      <family val="2"/>
    </font>
    <font>
      <sz val="9"/>
      <color theme="1"/>
      <name val="Arial"/>
      <family val="2"/>
    </font>
    <font>
      <u/>
      <sz val="10"/>
      <color theme="10"/>
      <name val="Arial"/>
      <family val="2"/>
    </font>
    <font>
      <sz val="12"/>
      <color rgb="FF081633"/>
      <name val="Calibri"/>
      <family val="2"/>
    </font>
    <font>
      <b/>
      <sz val="10"/>
      <color rgb="FF081633"/>
      <name val="Arial"/>
      <family val="2"/>
    </font>
    <font>
      <sz val="8"/>
      <color theme="1"/>
      <name val="Arial"/>
      <family val="2"/>
    </font>
    <font>
      <u/>
      <sz val="10"/>
      <color rgb="FF405468"/>
      <name val="Arial"/>
      <family val="2"/>
    </font>
    <font>
      <b/>
      <u/>
      <sz val="10"/>
      <color theme="1"/>
      <name val="Arial"/>
      <family val="2"/>
    </font>
    <font>
      <b/>
      <sz val="14"/>
      <color theme="1"/>
      <name val="Arial"/>
      <family val="2"/>
    </font>
    <font>
      <b/>
      <i/>
      <sz val="10"/>
      <color rgb="FF081633"/>
      <name val="Arial"/>
      <family val="2"/>
    </font>
    <font>
      <b/>
      <sz val="11"/>
      <color theme="1"/>
      <name val="Arial"/>
      <family val="2"/>
    </font>
    <font>
      <sz val="11"/>
      <color theme="1"/>
      <name val="Arial"/>
      <family val="2"/>
    </font>
    <font>
      <u/>
      <sz val="8"/>
      <color rgb="FF405468"/>
      <name val="Arial"/>
      <family val="2"/>
    </font>
    <font>
      <i/>
      <sz val="10"/>
      <color theme="1"/>
      <name val="Arial"/>
      <family val="2"/>
    </font>
    <font>
      <b/>
      <i/>
      <sz val="10"/>
      <color theme="1"/>
      <name val="Arial"/>
      <family val="2"/>
    </font>
    <font>
      <u/>
      <sz val="8"/>
      <color rgb="FF405468"/>
      <name val="Arial"/>
      <family val="2"/>
    </font>
    <font>
      <u/>
      <sz val="10"/>
      <color rgb="FF405468"/>
      <name val="Arial"/>
      <family val="2"/>
    </font>
    <font>
      <sz val="10"/>
      <color rgb="FF081633"/>
      <name val="Arial"/>
      <family val="2"/>
    </font>
    <font>
      <sz val="11"/>
      <color theme="1"/>
      <name val="Calibri"/>
      <family val="2"/>
    </font>
    <font>
      <u/>
      <sz val="11"/>
      <color theme="10"/>
      <name val="Arial"/>
      <family val="2"/>
    </font>
    <font>
      <sz val="12"/>
      <color theme="1"/>
      <name val="Arial"/>
      <family val="2"/>
    </font>
    <font>
      <u/>
      <sz val="10"/>
      <color rgb="FF405468"/>
      <name val="Arial"/>
      <family val="2"/>
    </font>
    <font>
      <b/>
      <sz val="12"/>
      <color theme="1"/>
      <name val="Arial"/>
      <family val="2"/>
    </font>
    <font>
      <sz val="13"/>
      <color theme="1"/>
      <name val="Arial"/>
      <family val="2"/>
    </font>
    <font>
      <b/>
      <sz val="13"/>
      <color theme="1"/>
      <name val="Arial"/>
      <family val="2"/>
    </font>
    <font>
      <b/>
      <vertAlign val="superscript"/>
      <sz val="10"/>
      <color theme="1"/>
      <name val="Arial"/>
      <family val="2"/>
    </font>
    <font>
      <b/>
      <vertAlign val="subscript"/>
      <sz val="10"/>
      <color theme="1"/>
      <name val="Arial"/>
      <family val="2"/>
    </font>
    <font>
      <b/>
      <sz val="10"/>
      <color rgb="FFFFFFFF"/>
      <name val="Arial"/>
      <family val="2"/>
    </font>
    <font>
      <b/>
      <sz val="12"/>
      <color rgb="FFFFFFFF"/>
      <name val="Arial"/>
      <family val="2"/>
    </font>
    <font>
      <b/>
      <sz val="11"/>
      <color rgb="FFFFFFFF"/>
      <name val="Arial"/>
      <family val="2"/>
    </font>
    <font>
      <b/>
      <sz val="14"/>
      <color rgb="FFFFFFFF"/>
      <name val="Arial"/>
      <family val="2"/>
    </font>
    <font>
      <b/>
      <sz val="9"/>
      <color rgb="FFFFFFFF"/>
      <name val="Arial"/>
      <family val="2"/>
    </font>
    <font>
      <sz val="8"/>
      <color rgb="FF081633"/>
      <name val="Arial"/>
      <family val="2"/>
    </font>
    <font>
      <b/>
      <sz val="10"/>
      <color rgb="FF000000"/>
      <name val="Arial"/>
      <family val="2"/>
    </font>
    <font>
      <sz val="9"/>
      <color rgb="FF000000"/>
      <name val="Arial"/>
      <family val="2"/>
    </font>
    <font>
      <i/>
      <sz val="9"/>
      <color rgb="FF000000"/>
      <name val="Arial"/>
      <family val="2"/>
    </font>
    <font>
      <b/>
      <i/>
      <sz val="11"/>
      <color rgb="FF000000"/>
      <name val="Arial"/>
      <family val="2"/>
    </font>
    <font>
      <b/>
      <sz val="11"/>
      <color rgb="FF000000"/>
      <name val="Arial"/>
      <family val="2"/>
    </font>
    <font>
      <i/>
      <sz val="10"/>
      <color rgb="FF666666"/>
      <name val="Arial"/>
      <family val="2"/>
    </font>
    <font>
      <sz val="10"/>
      <color theme="0"/>
      <name val="Arial"/>
      <family val="2"/>
    </font>
    <font>
      <b/>
      <i/>
      <sz val="10"/>
      <color theme="0"/>
      <name val="Arial"/>
      <family val="2"/>
    </font>
    <font>
      <sz val="11"/>
      <color rgb="FF081633"/>
      <name val="Arial"/>
      <family val="2"/>
      <scheme val="minor"/>
    </font>
    <font>
      <b/>
      <sz val="11"/>
      <color rgb="FF1F3B57"/>
      <name val="Arial (Body)"/>
    </font>
    <font>
      <sz val="11"/>
      <color rgb="FF333333"/>
      <name val="Arial (Body)"/>
    </font>
    <font>
      <sz val="11"/>
      <color rgb="FF081633"/>
      <name val="Arial (Body)"/>
    </font>
  </fonts>
  <fills count="25">
    <fill>
      <patternFill patternType="none"/>
    </fill>
    <fill>
      <patternFill patternType="gray125"/>
    </fill>
    <fill>
      <patternFill patternType="solid">
        <fgColor rgb="FF081633"/>
        <bgColor rgb="FF081633"/>
      </patternFill>
    </fill>
    <fill>
      <patternFill patternType="solid">
        <fgColor rgb="FFDCEFF6"/>
        <bgColor rgb="FFDCEFF6"/>
      </patternFill>
    </fill>
    <fill>
      <patternFill patternType="solid">
        <fgColor rgb="FFF2F8FF"/>
        <bgColor rgb="FFF2F8FF"/>
      </patternFill>
    </fill>
    <fill>
      <patternFill patternType="solid">
        <fgColor rgb="FFC5B7F2"/>
        <bgColor rgb="FFC5B7F2"/>
      </patternFill>
    </fill>
    <fill>
      <patternFill patternType="solid">
        <fgColor rgb="FF081633"/>
        <bgColor rgb="FF081633"/>
      </patternFill>
    </fill>
    <fill>
      <patternFill patternType="solid">
        <fgColor rgb="FFF2F8FF"/>
        <bgColor rgb="FFF2F8FF"/>
      </patternFill>
    </fill>
    <fill>
      <patternFill patternType="solid">
        <fgColor rgb="FFFFFFFF"/>
        <bgColor rgb="FFFFFFFF"/>
      </patternFill>
    </fill>
    <fill>
      <patternFill patternType="solid">
        <fgColor theme="0"/>
        <bgColor theme="0"/>
      </patternFill>
    </fill>
    <fill>
      <patternFill patternType="solid">
        <fgColor rgb="FFDCEFF6"/>
        <bgColor rgb="FFDCEFF6"/>
      </patternFill>
    </fill>
    <fill>
      <patternFill patternType="solid">
        <fgColor rgb="FF081633"/>
        <bgColor rgb="FF081633"/>
      </patternFill>
    </fill>
    <fill>
      <patternFill patternType="solid">
        <fgColor rgb="FF081633"/>
        <bgColor rgb="FF081633"/>
      </patternFill>
    </fill>
    <fill>
      <patternFill patternType="solid">
        <fgColor rgb="FFF2F8FF"/>
        <bgColor rgb="FFF2F8FF"/>
      </patternFill>
    </fill>
    <fill>
      <patternFill patternType="solid">
        <fgColor rgb="FF081633"/>
        <bgColor rgb="FF081633"/>
      </patternFill>
    </fill>
    <fill>
      <patternFill patternType="solid">
        <fgColor rgb="FFFF4C4C"/>
        <bgColor rgb="FFFF4C4C"/>
      </patternFill>
    </fill>
    <fill>
      <patternFill patternType="solid">
        <fgColor rgb="FFFFDEDE"/>
        <bgColor rgb="FFFFDEDE"/>
      </patternFill>
    </fill>
    <fill>
      <patternFill patternType="solid">
        <fgColor rgb="FFFFEFEF"/>
        <bgColor rgb="FFFFEFEF"/>
      </patternFill>
    </fill>
    <fill>
      <patternFill patternType="solid">
        <fgColor rgb="FFF2F8FF"/>
        <bgColor rgb="FFF2F8FF"/>
      </patternFill>
    </fill>
    <fill>
      <patternFill patternType="solid">
        <fgColor theme="2" tint="-0.499984740745262"/>
        <bgColor rgb="FF081633"/>
      </patternFill>
    </fill>
    <fill>
      <patternFill patternType="solid">
        <fgColor theme="4"/>
        <bgColor rgb="FF081633"/>
      </patternFill>
    </fill>
    <fill>
      <patternFill patternType="solid">
        <fgColor theme="4"/>
        <bgColor rgb="FFDCEFF6"/>
      </patternFill>
    </fill>
    <fill>
      <patternFill patternType="solid">
        <fgColor theme="3"/>
        <bgColor rgb="FFC5B7F2"/>
      </patternFill>
    </fill>
    <fill>
      <patternFill patternType="solid">
        <fgColor theme="3"/>
        <bgColor indexed="64"/>
      </patternFill>
    </fill>
    <fill>
      <patternFill patternType="solid">
        <fgColor theme="3"/>
        <bgColor rgb="FF081633"/>
      </patternFill>
    </fill>
  </fills>
  <borders count="242">
    <border>
      <left/>
      <right/>
      <top/>
      <bottom/>
      <diagonal/>
    </border>
    <border>
      <left/>
      <right/>
      <top style="medium">
        <color rgb="FFA9BAC8"/>
      </top>
      <bottom/>
      <diagonal/>
    </border>
    <border>
      <left/>
      <right style="medium">
        <color rgb="FFA9BAC8"/>
      </right>
      <top style="medium">
        <color rgb="FFA9BAC8"/>
      </top>
      <bottom/>
      <diagonal/>
    </border>
    <border>
      <left/>
      <right style="medium">
        <color rgb="FFA9BAC8"/>
      </right>
      <top/>
      <bottom/>
      <diagonal/>
    </border>
    <border>
      <left/>
      <right/>
      <top/>
      <bottom style="medium">
        <color rgb="FFA9BAC8"/>
      </bottom>
      <diagonal/>
    </border>
    <border>
      <left/>
      <right style="medium">
        <color rgb="FFA9BAC8"/>
      </right>
      <top/>
      <bottom style="medium">
        <color rgb="FFA9BAC8"/>
      </bottom>
      <diagonal/>
    </border>
    <border>
      <left style="medium">
        <color rgb="FFA9BAC8"/>
      </left>
      <right/>
      <top style="medium">
        <color rgb="FFA9BAC8"/>
      </top>
      <bottom/>
      <diagonal/>
    </border>
    <border>
      <left style="medium">
        <color rgb="FFA9BAC8"/>
      </left>
      <right/>
      <top/>
      <bottom/>
      <diagonal/>
    </border>
    <border>
      <left style="medium">
        <color rgb="FFA9BAC8"/>
      </left>
      <right/>
      <top/>
      <bottom style="medium">
        <color rgb="FFA9BAC8"/>
      </bottom>
      <diagonal/>
    </border>
    <border>
      <left style="medium">
        <color rgb="FFA9BAC8"/>
      </left>
      <right/>
      <top style="medium">
        <color rgb="FFA9BAC8"/>
      </top>
      <bottom style="medium">
        <color rgb="FFA9BAC8"/>
      </bottom>
      <diagonal/>
    </border>
    <border>
      <left style="medium">
        <color rgb="FFA9BAC8"/>
      </left>
      <right/>
      <top style="medium">
        <color rgb="FFA9BAC8"/>
      </top>
      <bottom style="medium">
        <color rgb="FFA9BAC8"/>
      </bottom>
      <diagonal/>
    </border>
    <border>
      <left/>
      <right/>
      <top style="medium">
        <color rgb="FFA9BAC8"/>
      </top>
      <bottom style="medium">
        <color rgb="FFA9BAC8"/>
      </bottom>
      <diagonal/>
    </border>
    <border>
      <left/>
      <right style="medium">
        <color rgb="FFA9BAC8"/>
      </right>
      <top style="medium">
        <color rgb="FFA9BAC8"/>
      </top>
      <bottom style="medium">
        <color rgb="FFA9BAC8"/>
      </bottom>
      <diagonal/>
    </border>
    <border>
      <left style="medium">
        <color rgb="FFA9BAC8"/>
      </left>
      <right/>
      <top style="medium">
        <color rgb="FFA9BAC8"/>
      </top>
      <bottom/>
      <diagonal/>
    </border>
    <border>
      <left style="medium">
        <color rgb="FFA9BAC8"/>
      </left>
      <right/>
      <top/>
      <bottom/>
      <diagonal/>
    </border>
    <border>
      <left style="medium">
        <color rgb="FFA9BAC8"/>
      </left>
      <right/>
      <top/>
      <bottom style="medium">
        <color rgb="FFA9BAC8"/>
      </bottom>
      <diagonal/>
    </border>
    <border>
      <left style="medium">
        <color rgb="FFA9BAC8"/>
      </left>
      <right style="thin">
        <color rgb="FFA9BAC8"/>
      </right>
      <top/>
      <bottom/>
      <diagonal/>
    </border>
    <border>
      <left style="thin">
        <color rgb="FFA9BAC8"/>
      </left>
      <right style="medium">
        <color rgb="FFA9BAC8"/>
      </right>
      <top/>
      <bottom/>
      <diagonal/>
    </border>
    <border>
      <left style="medium">
        <color rgb="FFA9BAC8"/>
      </left>
      <right style="thin">
        <color rgb="FFA9BAC8"/>
      </right>
      <top style="thin">
        <color rgb="FFA9BAC8"/>
      </top>
      <bottom style="thin">
        <color rgb="FFA9BAC8"/>
      </bottom>
      <diagonal/>
    </border>
    <border>
      <left style="thin">
        <color rgb="FFA9BAC8"/>
      </left>
      <right style="medium">
        <color rgb="FFA9BAC8"/>
      </right>
      <top style="thin">
        <color rgb="FFA9BAC8"/>
      </top>
      <bottom style="thin">
        <color rgb="FFA9BAC8"/>
      </bottom>
      <diagonal/>
    </border>
    <border>
      <left style="medium">
        <color rgb="FFA9BAC8"/>
      </left>
      <right style="thin">
        <color rgb="FFA9BAC8"/>
      </right>
      <top/>
      <bottom style="thin">
        <color rgb="FFA9BAC8"/>
      </bottom>
      <diagonal/>
    </border>
    <border>
      <left style="thin">
        <color rgb="FFA9BAC8"/>
      </left>
      <right style="medium">
        <color rgb="FFA9BAC8"/>
      </right>
      <top/>
      <bottom style="thin">
        <color rgb="FFA9BAC8"/>
      </bottom>
      <diagonal/>
    </border>
    <border>
      <left style="medium">
        <color rgb="FFA9BAC8"/>
      </left>
      <right style="thin">
        <color rgb="FFA9BAC8"/>
      </right>
      <top style="thin">
        <color rgb="FFA9BAC8"/>
      </top>
      <bottom style="medium">
        <color rgb="FFA9BAC8"/>
      </bottom>
      <diagonal/>
    </border>
    <border>
      <left style="thin">
        <color rgb="FFA9BAC8"/>
      </left>
      <right style="medium">
        <color rgb="FFA9BAC8"/>
      </right>
      <top style="thin">
        <color rgb="FFA9BAC8"/>
      </top>
      <bottom style="medium">
        <color rgb="FFA9BAC8"/>
      </bottom>
      <diagonal/>
    </border>
    <border>
      <left/>
      <right style="medium">
        <color rgb="FFA9BAC8"/>
      </right>
      <top/>
      <bottom/>
      <diagonal/>
    </border>
    <border>
      <left style="medium">
        <color rgb="FFA9BAC8"/>
      </left>
      <right style="thin">
        <color rgb="FFA9BAC8"/>
      </right>
      <top/>
      <bottom style="thin">
        <color rgb="FFA9BAC8"/>
      </bottom>
      <diagonal/>
    </border>
    <border>
      <left style="medium">
        <color rgb="FFA9BAC8"/>
      </left>
      <right style="thin">
        <color rgb="FFA9BAC8"/>
      </right>
      <top style="thin">
        <color rgb="FFA9BAC8"/>
      </top>
      <bottom/>
      <diagonal/>
    </border>
    <border>
      <left/>
      <right/>
      <top/>
      <bottom/>
      <diagonal/>
    </border>
    <border>
      <left style="thin">
        <color rgb="FFA9BAC8"/>
      </left>
      <right/>
      <top style="thin">
        <color rgb="FFA9BAC8"/>
      </top>
      <bottom style="thin">
        <color rgb="FFA9BAC8"/>
      </bottom>
      <diagonal/>
    </border>
    <border>
      <left/>
      <right style="thin">
        <color rgb="FFA9BAC8"/>
      </right>
      <top style="thin">
        <color rgb="FFA9BAC8"/>
      </top>
      <bottom style="thin">
        <color rgb="FFA9BAC8"/>
      </bottom>
      <diagonal/>
    </border>
    <border>
      <left style="thin">
        <color rgb="FFA9BAC8"/>
      </left>
      <right/>
      <top/>
      <bottom/>
      <diagonal/>
    </border>
    <border>
      <left style="thin">
        <color rgb="FFA9BAC8"/>
      </left>
      <right style="thin">
        <color rgb="FFA9BAC8"/>
      </right>
      <top/>
      <bottom/>
      <diagonal/>
    </border>
    <border>
      <left style="thin">
        <color rgb="FFA9BAC8"/>
      </left>
      <right style="thin">
        <color rgb="FFA9BAC8"/>
      </right>
      <top style="thin">
        <color rgb="FFA9BAC8"/>
      </top>
      <bottom style="thin">
        <color rgb="FFA9BAC8"/>
      </bottom>
      <diagonal/>
    </border>
    <border>
      <left style="thin">
        <color rgb="FFA9BAC8"/>
      </left>
      <right style="thin">
        <color rgb="FFA9BAC8"/>
      </right>
      <top style="thin">
        <color rgb="FFA9BAC8"/>
      </top>
      <bottom/>
      <diagonal/>
    </border>
    <border>
      <left/>
      <right/>
      <top/>
      <bottom/>
      <diagonal/>
    </border>
    <border>
      <left/>
      <right style="medium">
        <color rgb="FFA9BAC8"/>
      </right>
      <top style="medium">
        <color rgb="FFA9BAC8"/>
      </top>
      <bottom style="medium">
        <color rgb="FFA9BAC8"/>
      </bottom>
      <diagonal/>
    </border>
    <border>
      <left style="medium">
        <color rgb="FFA9BAC8"/>
      </left>
      <right/>
      <top style="medium">
        <color rgb="FFA9BAC8"/>
      </top>
      <bottom style="thin">
        <color rgb="FFD3DBE2"/>
      </bottom>
      <diagonal/>
    </border>
    <border>
      <left/>
      <right style="thin">
        <color rgb="FFD3DBE2"/>
      </right>
      <top style="medium">
        <color rgb="FFA9BAC8"/>
      </top>
      <bottom style="thin">
        <color rgb="FFD3DBE2"/>
      </bottom>
      <diagonal/>
    </border>
    <border>
      <left style="thin">
        <color rgb="FFD3DBE2"/>
      </left>
      <right style="medium">
        <color rgb="FFA9BAC8"/>
      </right>
      <top style="medium">
        <color rgb="FFA9BAC8"/>
      </top>
      <bottom style="thin">
        <color rgb="FFD3DBE2"/>
      </bottom>
      <diagonal/>
    </border>
    <border>
      <left style="medium">
        <color rgb="FFA9BAC8"/>
      </left>
      <right/>
      <top style="thin">
        <color rgb="FFD3DBE2"/>
      </top>
      <bottom style="medium">
        <color rgb="FFA9BAC8"/>
      </bottom>
      <diagonal/>
    </border>
    <border>
      <left/>
      <right style="thin">
        <color rgb="FFD3DBE2"/>
      </right>
      <top style="thin">
        <color rgb="FFD3DBE2"/>
      </top>
      <bottom style="medium">
        <color rgb="FFA9BAC8"/>
      </bottom>
      <diagonal/>
    </border>
    <border>
      <left style="thin">
        <color rgb="FFD3DBE2"/>
      </left>
      <right style="medium">
        <color rgb="FFA9BAC8"/>
      </right>
      <top style="thin">
        <color rgb="FFD3DBE2"/>
      </top>
      <bottom style="medium">
        <color rgb="FFA9BAC8"/>
      </bottom>
      <diagonal/>
    </border>
    <border>
      <left style="thin">
        <color rgb="FFA9BAC8"/>
      </left>
      <right style="thin">
        <color rgb="FFA9BAC8"/>
      </right>
      <top/>
      <bottom style="thin">
        <color rgb="FFA9BAC8"/>
      </bottom>
      <diagonal/>
    </border>
    <border>
      <left/>
      <right style="medium">
        <color rgb="FFA9BAC8"/>
      </right>
      <top style="thin">
        <color rgb="FFA9BAC8"/>
      </top>
      <bottom style="thin">
        <color rgb="FFA9BAC8"/>
      </bottom>
      <diagonal/>
    </border>
    <border>
      <left style="thin">
        <color rgb="FFA9BAC8"/>
      </left>
      <right style="thin">
        <color rgb="FFA9BAC8"/>
      </right>
      <top style="thin">
        <color rgb="FFA9BAC8"/>
      </top>
      <bottom style="medium">
        <color rgb="FFA9BAC8"/>
      </bottom>
      <diagonal/>
    </border>
    <border>
      <left style="medium">
        <color rgb="FFA9BAC8"/>
      </left>
      <right style="medium">
        <color rgb="FFA9BAC8"/>
      </right>
      <top style="medium">
        <color rgb="FFA9BAC8"/>
      </top>
      <bottom style="medium">
        <color rgb="FFA9BAC8"/>
      </bottom>
      <diagonal/>
    </border>
    <border>
      <left style="medium">
        <color rgb="FFA9BAC8"/>
      </left>
      <right style="thin">
        <color rgb="FFD3DBE2"/>
      </right>
      <top/>
      <bottom style="thin">
        <color rgb="FFD3DBE2"/>
      </bottom>
      <diagonal/>
    </border>
    <border>
      <left style="thin">
        <color rgb="FFD3DBE2"/>
      </left>
      <right style="thin">
        <color rgb="FFD3DBE2"/>
      </right>
      <top/>
      <bottom style="thin">
        <color rgb="FFD3DBE2"/>
      </bottom>
      <diagonal/>
    </border>
    <border>
      <left style="thin">
        <color rgb="FFD3DBE2"/>
      </left>
      <right style="medium">
        <color rgb="FFA9BAC8"/>
      </right>
      <top/>
      <bottom style="thin">
        <color rgb="FFD3DBE2"/>
      </bottom>
      <diagonal/>
    </border>
    <border>
      <left style="medium">
        <color rgb="FFA9BAC8"/>
      </left>
      <right style="thin">
        <color rgb="FFD3DBE2"/>
      </right>
      <top style="thin">
        <color rgb="FFD3DBE2"/>
      </top>
      <bottom style="thin">
        <color rgb="FFD3DBE2"/>
      </bottom>
      <diagonal/>
    </border>
    <border>
      <left style="thin">
        <color rgb="FFD3DBE2"/>
      </left>
      <right style="thin">
        <color rgb="FFD3DBE2"/>
      </right>
      <top style="thin">
        <color rgb="FFD3DBE2"/>
      </top>
      <bottom style="thin">
        <color rgb="FFD3DBE2"/>
      </bottom>
      <diagonal/>
    </border>
    <border>
      <left style="medium">
        <color rgb="FFA9BAC8"/>
      </left>
      <right style="thin">
        <color rgb="FFD3DBE2"/>
      </right>
      <top style="thin">
        <color rgb="FFD3DBE2"/>
      </top>
      <bottom/>
      <diagonal/>
    </border>
    <border>
      <left style="thin">
        <color rgb="FFD3DBE2"/>
      </left>
      <right style="thin">
        <color rgb="FFD3DBE2"/>
      </right>
      <top style="thin">
        <color rgb="FFD3DBE2"/>
      </top>
      <bottom/>
      <diagonal/>
    </border>
    <border>
      <left style="medium">
        <color rgb="FFA9BAC8"/>
      </left>
      <right style="thin">
        <color rgb="FFD3DBE2"/>
      </right>
      <top style="medium">
        <color rgb="FFA9BAC8"/>
      </top>
      <bottom style="medium">
        <color rgb="FFA9BAC8"/>
      </bottom>
      <diagonal/>
    </border>
    <border>
      <left style="thin">
        <color rgb="FFD3DBE2"/>
      </left>
      <right style="thin">
        <color rgb="FFD3DBE2"/>
      </right>
      <top style="medium">
        <color rgb="FFA9BAC8"/>
      </top>
      <bottom style="medium">
        <color rgb="FFA9BAC8"/>
      </bottom>
      <diagonal/>
    </border>
    <border>
      <left style="thin">
        <color rgb="FFD3DBE2"/>
      </left>
      <right style="medium">
        <color rgb="FFA9BAC8"/>
      </right>
      <top style="medium">
        <color rgb="FFA9BAC8"/>
      </top>
      <bottom style="medium">
        <color rgb="FFA9BAC8"/>
      </bottom>
      <diagonal/>
    </border>
    <border>
      <left style="medium">
        <color rgb="FFA9BAC8"/>
      </left>
      <right/>
      <top/>
      <bottom style="thin">
        <color rgb="FFD3DBE2"/>
      </bottom>
      <diagonal/>
    </border>
    <border>
      <left style="medium">
        <color rgb="FFA9BAC8"/>
      </left>
      <right style="medium">
        <color rgb="FFA9BAC8"/>
      </right>
      <top/>
      <bottom style="thin">
        <color rgb="FFD3DBE2"/>
      </bottom>
      <diagonal/>
    </border>
    <border>
      <left style="medium">
        <color rgb="FFA9BAC8"/>
      </left>
      <right/>
      <top style="thin">
        <color rgb="FFD3DBE2"/>
      </top>
      <bottom style="thin">
        <color rgb="FFD3DBE2"/>
      </bottom>
      <diagonal/>
    </border>
    <border>
      <left style="medium">
        <color rgb="FFA9BAC8"/>
      </left>
      <right style="medium">
        <color rgb="FFA9BAC8"/>
      </right>
      <top style="thin">
        <color rgb="FFD3DBE2"/>
      </top>
      <bottom style="thin">
        <color rgb="FFD3DBE2"/>
      </bottom>
      <diagonal/>
    </border>
    <border>
      <left/>
      <right style="thin">
        <color rgb="FFD3DBE2"/>
      </right>
      <top/>
      <bottom/>
      <diagonal/>
    </border>
    <border>
      <left style="medium">
        <color rgb="FFA9BAC8"/>
      </left>
      <right/>
      <top style="thin">
        <color rgb="FFD3DBE2"/>
      </top>
      <bottom/>
      <diagonal/>
    </border>
    <border>
      <left style="medium">
        <color rgb="FFA9BAC8"/>
      </left>
      <right style="medium">
        <color rgb="FFA9BAC8"/>
      </right>
      <top style="thin">
        <color rgb="FFD3DBE2"/>
      </top>
      <bottom/>
      <diagonal/>
    </border>
    <border>
      <left/>
      <right/>
      <top style="thin">
        <color rgb="FFA9BAC8"/>
      </top>
      <bottom style="thin">
        <color rgb="FFA9BAC8"/>
      </bottom>
      <diagonal/>
    </border>
    <border>
      <left style="medium">
        <color rgb="FFA9BAC8"/>
      </left>
      <right style="thin">
        <color rgb="FFA9BAC8"/>
      </right>
      <top style="medium">
        <color rgb="FFA9BAC8"/>
      </top>
      <bottom style="thin">
        <color rgb="FFA9BAC8"/>
      </bottom>
      <diagonal/>
    </border>
    <border>
      <left style="thin">
        <color rgb="FFA9BAC8"/>
      </left>
      <right style="thin">
        <color rgb="FFA9BAC8"/>
      </right>
      <top style="medium">
        <color rgb="FFA9BAC8"/>
      </top>
      <bottom style="thin">
        <color rgb="FFA9BAC8"/>
      </bottom>
      <diagonal/>
    </border>
    <border>
      <left style="thin">
        <color rgb="FFA9BAC8"/>
      </left>
      <right style="medium">
        <color rgb="FFA9BAC8"/>
      </right>
      <top style="medium">
        <color rgb="FFA9BAC8"/>
      </top>
      <bottom style="thin">
        <color rgb="FFA9BAC8"/>
      </bottom>
      <diagonal/>
    </border>
    <border>
      <left style="medium">
        <color rgb="FFA9BAC8"/>
      </left>
      <right style="thin">
        <color rgb="FFD3DBE2"/>
      </right>
      <top style="medium">
        <color rgb="FFA9BAC8"/>
      </top>
      <bottom style="thin">
        <color rgb="FFD3DBE2"/>
      </bottom>
      <diagonal/>
    </border>
    <border>
      <left style="thin">
        <color rgb="FFD3DBE2"/>
      </left>
      <right style="thin">
        <color rgb="FFD3DBE2"/>
      </right>
      <top style="medium">
        <color rgb="FFA9BAC8"/>
      </top>
      <bottom style="thin">
        <color rgb="FFD3DBE2"/>
      </bottom>
      <diagonal/>
    </border>
    <border>
      <left style="medium">
        <color rgb="FFA9BAC8"/>
      </left>
      <right style="thin">
        <color rgb="FFD3DBE2"/>
      </right>
      <top style="thin">
        <color rgb="FFD3DBE2"/>
      </top>
      <bottom style="medium">
        <color rgb="FFA9BAC8"/>
      </bottom>
      <diagonal/>
    </border>
    <border>
      <left style="thin">
        <color rgb="FFD3DBE2"/>
      </left>
      <right style="thin">
        <color rgb="FFD3DBE2"/>
      </right>
      <top style="thin">
        <color rgb="FFD3DBE2"/>
      </top>
      <bottom style="medium">
        <color rgb="FFA9BAC8"/>
      </bottom>
      <diagonal/>
    </border>
    <border>
      <left style="thin">
        <color rgb="FFA9BAC8"/>
      </left>
      <right style="thin">
        <color rgb="FFA9BAC8"/>
      </right>
      <top style="thin">
        <color rgb="FFA9BAC8"/>
      </top>
      <bottom/>
      <diagonal/>
    </border>
    <border>
      <left style="thin">
        <color rgb="FFA9BAC8"/>
      </left>
      <right/>
      <top style="thin">
        <color rgb="FFA9BAC8"/>
      </top>
      <bottom/>
      <diagonal/>
    </border>
    <border>
      <left/>
      <right/>
      <top style="thin">
        <color rgb="FFA9BAC8"/>
      </top>
      <bottom/>
      <diagonal/>
    </border>
    <border>
      <left/>
      <right style="thin">
        <color rgb="FFA9BAC8"/>
      </right>
      <top style="thin">
        <color rgb="FFA9BAC8"/>
      </top>
      <bottom/>
      <diagonal/>
    </border>
    <border>
      <left style="thin">
        <color rgb="FFA9BAC8"/>
      </left>
      <right style="thin">
        <color rgb="FFA9BAC8"/>
      </right>
      <top/>
      <bottom/>
      <diagonal/>
    </border>
    <border>
      <left/>
      <right style="thin">
        <color rgb="FFA9BAC8"/>
      </right>
      <top/>
      <bottom/>
      <diagonal/>
    </border>
    <border>
      <left style="medium">
        <color rgb="FFA9BAC8"/>
      </left>
      <right style="medium">
        <color rgb="FFA9BAC8"/>
      </right>
      <top style="thin">
        <color rgb="FFD3DBE2"/>
      </top>
      <bottom style="medium">
        <color rgb="FFA9BAC8"/>
      </bottom>
      <diagonal/>
    </border>
    <border>
      <left style="thin">
        <color rgb="FFA9BAC8"/>
      </left>
      <right style="thin">
        <color rgb="FFA9BAC8"/>
      </right>
      <top/>
      <bottom style="thin">
        <color rgb="FFA9BAC8"/>
      </bottom>
      <diagonal/>
    </border>
    <border>
      <left style="thin">
        <color rgb="FFA9BAC8"/>
      </left>
      <right/>
      <top/>
      <bottom style="thin">
        <color rgb="FFA9BAC8"/>
      </bottom>
      <diagonal/>
    </border>
    <border>
      <left/>
      <right/>
      <top/>
      <bottom style="thin">
        <color rgb="FFA9BAC8"/>
      </bottom>
      <diagonal/>
    </border>
    <border>
      <left/>
      <right style="thin">
        <color rgb="FFA9BAC8"/>
      </right>
      <top/>
      <bottom style="thin">
        <color rgb="FFA9BAC8"/>
      </bottom>
      <diagonal/>
    </border>
    <border>
      <left/>
      <right/>
      <top style="medium">
        <color rgb="FFA9BAC8"/>
      </top>
      <bottom style="medium">
        <color rgb="FFA9BAC8"/>
      </bottom>
      <diagonal/>
    </border>
    <border>
      <left style="medium">
        <color rgb="FFA9BAC8"/>
      </left>
      <right/>
      <top style="thin">
        <color theme="4"/>
      </top>
      <bottom/>
      <diagonal/>
    </border>
    <border>
      <left/>
      <right/>
      <top style="thin">
        <color theme="4"/>
      </top>
      <bottom/>
      <diagonal/>
    </border>
    <border>
      <left/>
      <right style="medium">
        <color rgb="FFA9BAC8"/>
      </right>
      <top style="thin">
        <color theme="4"/>
      </top>
      <bottom/>
      <diagonal/>
    </border>
    <border>
      <left/>
      <right/>
      <top style="medium">
        <color rgb="FFA9BAC8"/>
      </top>
      <bottom/>
      <diagonal/>
    </border>
    <border>
      <left/>
      <right style="medium">
        <color rgb="FFA9BAC8"/>
      </right>
      <top style="medium">
        <color rgb="FFA9BAC8"/>
      </top>
      <bottom/>
      <diagonal/>
    </border>
    <border>
      <left style="medium">
        <color rgb="FFA9BAC8"/>
      </left>
      <right/>
      <top/>
      <bottom style="medium">
        <color rgb="FFA9BAC8"/>
      </bottom>
      <diagonal/>
    </border>
    <border>
      <left/>
      <right style="thin">
        <color rgb="FFC1CCD6"/>
      </right>
      <top/>
      <bottom style="medium">
        <color rgb="FFA9BAC8"/>
      </bottom>
      <diagonal/>
    </border>
    <border>
      <left style="thin">
        <color rgb="FFC1CCD6"/>
      </left>
      <right style="thin">
        <color rgb="FFC1CCD6"/>
      </right>
      <top/>
      <bottom style="medium">
        <color rgb="FFA9BAC8"/>
      </bottom>
      <diagonal/>
    </border>
    <border>
      <left style="thin">
        <color rgb="FFC1CCD6"/>
      </left>
      <right style="thin">
        <color rgb="FFC1CCD6"/>
      </right>
      <top/>
      <bottom style="medium">
        <color rgb="FFA9BAC8"/>
      </bottom>
      <diagonal/>
    </border>
    <border>
      <left style="thin">
        <color rgb="FFC1CCD6"/>
      </left>
      <right style="medium">
        <color rgb="FFA9BAC8"/>
      </right>
      <top/>
      <bottom style="medium">
        <color rgb="FFA9BAC8"/>
      </bottom>
      <diagonal/>
    </border>
    <border>
      <left style="medium">
        <color rgb="FFA9BAC8"/>
      </left>
      <right style="medium">
        <color rgb="FFA9BAC8"/>
      </right>
      <top style="medium">
        <color rgb="FFA9BAC8"/>
      </top>
      <bottom/>
      <diagonal/>
    </border>
    <border>
      <left style="medium">
        <color rgb="FFA9BAC8"/>
      </left>
      <right/>
      <top/>
      <bottom style="thin">
        <color rgb="FFD3DBE2"/>
      </bottom>
      <diagonal/>
    </border>
    <border>
      <left/>
      <right style="thin">
        <color rgb="FFD3DBE2"/>
      </right>
      <top/>
      <bottom style="thin">
        <color rgb="FFD3DBE2"/>
      </bottom>
      <diagonal/>
    </border>
    <border>
      <left style="medium">
        <color rgb="FFA9BAC8"/>
      </left>
      <right style="medium">
        <color rgb="FFA9BAC8"/>
      </right>
      <top style="medium">
        <color rgb="FFA9BAC8"/>
      </top>
      <bottom style="thin">
        <color rgb="FFA9BAC8"/>
      </bottom>
      <diagonal/>
    </border>
    <border>
      <left style="medium">
        <color rgb="FFA9BAC8"/>
      </left>
      <right/>
      <top style="thin">
        <color rgb="FFD3DBE2"/>
      </top>
      <bottom style="thin">
        <color rgb="FFD3DBE2"/>
      </bottom>
      <diagonal/>
    </border>
    <border>
      <left/>
      <right style="thin">
        <color rgb="FFD3DBE2"/>
      </right>
      <top style="thin">
        <color rgb="FFD3DBE2"/>
      </top>
      <bottom style="thin">
        <color rgb="FFD3DBE2"/>
      </bottom>
      <diagonal/>
    </border>
    <border>
      <left style="medium">
        <color rgb="FFA9BAC8"/>
      </left>
      <right style="medium">
        <color rgb="FFA9BAC8"/>
      </right>
      <top style="thin">
        <color rgb="FFA9BAC8"/>
      </top>
      <bottom style="thin">
        <color rgb="FFA9BAC8"/>
      </bottom>
      <diagonal/>
    </border>
    <border>
      <left style="medium">
        <color rgb="FFA9BAC8"/>
      </left>
      <right style="medium">
        <color rgb="FFA9BAC8"/>
      </right>
      <top style="thin">
        <color rgb="FFA9BAC8"/>
      </top>
      <bottom/>
      <diagonal/>
    </border>
    <border>
      <left style="medium">
        <color rgb="FFA9BAC8"/>
      </left>
      <right style="medium">
        <color rgb="FFA9BAC8"/>
      </right>
      <top style="thin">
        <color rgb="FFA9BAC8"/>
      </top>
      <bottom style="medium">
        <color rgb="FFA9BAC8"/>
      </bottom>
      <diagonal/>
    </border>
    <border>
      <left style="medium">
        <color rgb="FFA9BAC8"/>
      </left>
      <right style="thin">
        <color rgb="FFD3DBE2"/>
      </right>
      <top style="thin">
        <color rgb="FFD3DBE2"/>
      </top>
      <bottom/>
      <diagonal/>
    </border>
    <border>
      <left style="thin">
        <color rgb="FFD3DBE2"/>
      </left>
      <right/>
      <top/>
      <bottom style="thin">
        <color rgb="FFD3DBE2"/>
      </bottom>
      <diagonal/>
    </border>
    <border>
      <left/>
      <right style="thin">
        <color rgb="FFD3DBE2"/>
      </right>
      <top/>
      <bottom style="thin">
        <color rgb="FFD3DBE2"/>
      </bottom>
      <diagonal/>
    </border>
    <border>
      <left/>
      <right style="medium">
        <color rgb="FFA9BAC8"/>
      </right>
      <top/>
      <bottom style="thin">
        <color rgb="FFD3DBE2"/>
      </bottom>
      <diagonal/>
    </border>
    <border>
      <left style="thin">
        <color rgb="FFD3DBE2"/>
      </left>
      <right/>
      <top style="thin">
        <color rgb="FFD3DBE2"/>
      </top>
      <bottom style="medium">
        <color rgb="FFA9BAC8"/>
      </bottom>
      <diagonal/>
    </border>
    <border>
      <left/>
      <right style="medium">
        <color rgb="FFA9BAC8"/>
      </right>
      <top style="thin">
        <color rgb="FFD3DBE2"/>
      </top>
      <bottom style="medium">
        <color rgb="FFA9BAC8"/>
      </bottom>
      <diagonal/>
    </border>
    <border>
      <left style="medium">
        <color theme="1"/>
      </left>
      <right style="thin">
        <color rgb="FFD3DBE2"/>
      </right>
      <top/>
      <bottom style="thin">
        <color rgb="FFD3DBE2"/>
      </bottom>
      <diagonal/>
    </border>
    <border>
      <left style="thin">
        <color rgb="FFD3DBE2"/>
      </left>
      <right style="medium">
        <color theme="1"/>
      </right>
      <top/>
      <bottom style="thin">
        <color rgb="FFD3DBE2"/>
      </bottom>
      <diagonal/>
    </border>
    <border>
      <left style="medium">
        <color theme="1"/>
      </left>
      <right style="thin">
        <color rgb="FFD3DBE2"/>
      </right>
      <top style="thin">
        <color rgb="FFD3DBE2"/>
      </top>
      <bottom style="medium">
        <color theme="1"/>
      </bottom>
      <diagonal/>
    </border>
    <border>
      <left style="thin">
        <color rgb="FFD3DBE2"/>
      </left>
      <right style="thin">
        <color rgb="FFD3DBE2"/>
      </right>
      <top style="thin">
        <color rgb="FFD3DBE2"/>
      </top>
      <bottom style="medium">
        <color theme="1"/>
      </bottom>
      <diagonal/>
    </border>
    <border>
      <left style="thin">
        <color rgb="FFD3DBE2"/>
      </left>
      <right style="medium">
        <color theme="1"/>
      </right>
      <top style="thin">
        <color rgb="FFD3DBE2"/>
      </top>
      <bottom style="medium">
        <color theme="1"/>
      </bottom>
      <diagonal/>
    </border>
    <border>
      <left style="medium">
        <color rgb="FFA9BAC8"/>
      </left>
      <right style="thin">
        <color rgb="FFC1CCD6"/>
      </right>
      <top style="medium">
        <color rgb="FFA9BAC8"/>
      </top>
      <bottom style="medium">
        <color rgb="FFA9BAC8"/>
      </bottom>
      <diagonal/>
    </border>
    <border>
      <left style="thin">
        <color rgb="FFC1CCD6"/>
      </left>
      <right style="thin">
        <color rgb="FFC1CCD6"/>
      </right>
      <top style="medium">
        <color rgb="FFA9BAC8"/>
      </top>
      <bottom style="medium">
        <color rgb="FFA9BAC8"/>
      </bottom>
      <diagonal/>
    </border>
    <border>
      <left style="thin">
        <color rgb="FFC1CCD6"/>
      </left>
      <right style="medium">
        <color rgb="FFA9BAC8"/>
      </right>
      <top style="medium">
        <color rgb="FFA9BAC8"/>
      </top>
      <bottom style="medium">
        <color rgb="FFA9BAC8"/>
      </bottom>
      <diagonal/>
    </border>
    <border>
      <left style="medium">
        <color rgb="FFA9BAC8"/>
      </left>
      <right style="thin">
        <color rgb="FFC1CCD6"/>
      </right>
      <top/>
      <bottom style="thin">
        <color rgb="FFC1CCD6"/>
      </bottom>
      <diagonal/>
    </border>
    <border>
      <left style="thin">
        <color rgb="FFC1CCD6"/>
      </left>
      <right style="thin">
        <color rgb="FFC1CCD6"/>
      </right>
      <top/>
      <bottom style="thin">
        <color rgb="FFC1CCD6"/>
      </bottom>
      <diagonal/>
    </border>
    <border>
      <left style="thin">
        <color rgb="FFC1CCD6"/>
      </left>
      <right style="thin">
        <color rgb="FFC1CCD6"/>
      </right>
      <top/>
      <bottom style="thin">
        <color rgb="FFC1CCD6"/>
      </bottom>
      <diagonal/>
    </border>
    <border>
      <left style="thin">
        <color rgb="FFC1CCD6"/>
      </left>
      <right style="medium">
        <color rgb="FFA9BAC8"/>
      </right>
      <top/>
      <bottom style="thin">
        <color rgb="FFC1CCD6"/>
      </bottom>
      <diagonal/>
    </border>
    <border>
      <left style="medium">
        <color rgb="FFA9BAC8"/>
      </left>
      <right style="thin">
        <color rgb="FFC1CCD6"/>
      </right>
      <top style="thin">
        <color rgb="FFC1CCD6"/>
      </top>
      <bottom style="thin">
        <color rgb="FFC1CCD6"/>
      </bottom>
      <diagonal/>
    </border>
    <border>
      <left style="thin">
        <color rgb="FFC1CCD6"/>
      </left>
      <right style="thin">
        <color rgb="FFC1CCD6"/>
      </right>
      <top style="thin">
        <color rgb="FFC1CCD6"/>
      </top>
      <bottom style="thin">
        <color rgb="FFC1CCD6"/>
      </bottom>
      <diagonal/>
    </border>
    <border>
      <left style="thin">
        <color rgb="FFC1CCD6"/>
      </left>
      <right style="medium">
        <color rgb="FFA9BAC8"/>
      </right>
      <top style="thin">
        <color rgb="FFC1CCD6"/>
      </top>
      <bottom style="thin">
        <color rgb="FFC1CCD6"/>
      </bottom>
      <diagonal/>
    </border>
    <border>
      <left style="medium">
        <color rgb="FFA9BAC8"/>
      </left>
      <right style="thin">
        <color rgb="FFC1CCD6"/>
      </right>
      <top style="thin">
        <color rgb="FFC1CCD6"/>
      </top>
      <bottom style="medium">
        <color rgb="FFA9BAC8"/>
      </bottom>
      <diagonal/>
    </border>
    <border>
      <left style="thin">
        <color rgb="FFC1CCD6"/>
      </left>
      <right style="thin">
        <color rgb="FFC1CCD6"/>
      </right>
      <top style="thin">
        <color rgb="FFC1CCD6"/>
      </top>
      <bottom style="medium">
        <color rgb="FFA9BAC8"/>
      </bottom>
      <diagonal/>
    </border>
    <border>
      <left style="thin">
        <color rgb="FFC1CCD6"/>
      </left>
      <right style="medium">
        <color rgb="FFA9BAC8"/>
      </right>
      <top style="thin">
        <color rgb="FFC1CCD6"/>
      </top>
      <bottom style="medium">
        <color rgb="FFA9BAC8"/>
      </bottom>
      <diagonal/>
    </border>
    <border>
      <left style="medium">
        <color rgb="FFA9BAC8"/>
      </left>
      <right style="thin">
        <color rgb="FFC1CCD6"/>
      </right>
      <top/>
      <bottom style="medium">
        <color rgb="FFA9BAC8"/>
      </bottom>
      <diagonal/>
    </border>
    <border>
      <left style="medium">
        <color rgb="FFA9BAC8"/>
      </left>
      <right/>
      <top style="thin">
        <color rgb="FFC1CCD6"/>
      </top>
      <bottom style="medium">
        <color rgb="FFA9BAC8"/>
      </bottom>
      <diagonal/>
    </border>
    <border>
      <left/>
      <right/>
      <top style="thin">
        <color rgb="FFC1CCD6"/>
      </top>
      <bottom style="medium">
        <color rgb="FFA9BAC8"/>
      </bottom>
      <diagonal/>
    </border>
    <border>
      <left/>
      <right style="thin">
        <color rgb="FFC1CCD6"/>
      </right>
      <top style="thin">
        <color rgb="FFC1CCD6"/>
      </top>
      <bottom style="medium">
        <color rgb="FFA9BAC8"/>
      </bottom>
      <diagonal/>
    </border>
    <border>
      <left style="thin">
        <color rgb="FFC1CCD6"/>
      </left>
      <right style="thin">
        <color rgb="FFC1CCD6"/>
      </right>
      <top/>
      <bottom/>
      <diagonal/>
    </border>
    <border>
      <left style="medium">
        <color rgb="FFA9BAC8"/>
      </left>
      <right/>
      <top style="medium">
        <color rgb="FFA9BAC8"/>
      </top>
      <bottom style="thin">
        <color rgb="FFC1CCD6"/>
      </bottom>
      <diagonal/>
    </border>
    <border>
      <left/>
      <right/>
      <top style="medium">
        <color rgb="FFA9BAC8"/>
      </top>
      <bottom style="thin">
        <color rgb="FFC1CCD6"/>
      </bottom>
      <diagonal/>
    </border>
    <border>
      <left/>
      <right style="medium">
        <color rgb="FFA9BAC8"/>
      </right>
      <top style="medium">
        <color rgb="FFA9BAC8"/>
      </top>
      <bottom style="thin">
        <color rgb="FFC1CCD6"/>
      </bottom>
      <diagonal/>
    </border>
    <border>
      <left/>
      <right style="thin">
        <color rgb="FFC1CCD6"/>
      </right>
      <top style="medium">
        <color rgb="FFA9BAC8"/>
      </top>
      <bottom style="medium">
        <color rgb="FFA9BAC8"/>
      </bottom>
      <diagonal/>
    </border>
    <border>
      <left/>
      <right style="thin">
        <color rgb="FFC1CCD6"/>
      </right>
      <top/>
      <bottom style="medium">
        <color rgb="FFA9BAC8"/>
      </bottom>
      <diagonal/>
    </border>
    <border>
      <left style="thin">
        <color rgb="FFC1CCD6"/>
      </left>
      <right style="medium">
        <color rgb="FFA9BAC8"/>
      </right>
      <top style="medium">
        <color rgb="FFA9BAC8"/>
      </top>
      <bottom style="thin">
        <color rgb="FFC1CCD6"/>
      </bottom>
      <diagonal/>
    </border>
    <border>
      <left style="thin">
        <color rgb="FFC1CCD6"/>
      </left>
      <right/>
      <top style="medium">
        <color rgb="FFA9BAC8"/>
      </top>
      <bottom style="medium">
        <color rgb="FFA9BAC8"/>
      </bottom>
      <diagonal/>
    </border>
    <border>
      <left style="medium">
        <color rgb="FFA9BAC8"/>
      </left>
      <right style="thin">
        <color rgb="FFC1CCD6"/>
      </right>
      <top/>
      <bottom style="thin">
        <color rgb="FFC1CCD6"/>
      </bottom>
      <diagonal/>
    </border>
    <border>
      <left style="thin">
        <color rgb="FFC1CCD6"/>
      </left>
      <right/>
      <top/>
      <bottom style="thin">
        <color rgb="FFC1CCD6"/>
      </bottom>
      <diagonal/>
    </border>
    <border>
      <left style="thin">
        <color rgb="FFC1CCD6"/>
      </left>
      <right/>
      <top/>
      <bottom style="thin">
        <color rgb="FFC1CCD6"/>
      </bottom>
      <diagonal/>
    </border>
    <border>
      <left style="medium">
        <color rgb="FFA9BAC8"/>
      </left>
      <right style="thin">
        <color rgb="FFC1CCD6"/>
      </right>
      <top/>
      <bottom style="medium">
        <color rgb="FFA9BAC8"/>
      </bottom>
      <diagonal/>
    </border>
    <border>
      <left style="thin">
        <color rgb="FFC1CCD6"/>
      </left>
      <right/>
      <top/>
      <bottom style="medium">
        <color rgb="FFA9BAC8"/>
      </bottom>
      <diagonal/>
    </border>
    <border>
      <left style="thin">
        <color rgb="FFC1CCD6"/>
      </left>
      <right/>
      <top/>
      <bottom style="medium">
        <color rgb="FFA9BAC8"/>
      </bottom>
      <diagonal/>
    </border>
    <border>
      <left/>
      <right style="thin">
        <color rgb="FFC1CCD6"/>
      </right>
      <top style="medium">
        <color rgb="FFA9BAC8"/>
      </top>
      <bottom style="thin">
        <color rgb="FFC1CCD6"/>
      </bottom>
      <diagonal/>
    </border>
    <border>
      <left style="medium">
        <color rgb="FFC1CCD6"/>
      </left>
      <right style="thin">
        <color rgb="FFC1CCD6"/>
      </right>
      <top style="medium">
        <color rgb="FFA9BAC8"/>
      </top>
      <bottom style="medium">
        <color rgb="FFA9BAC8"/>
      </bottom>
      <diagonal/>
    </border>
    <border>
      <left style="medium">
        <color rgb="FFC1CCD6"/>
      </left>
      <right style="thin">
        <color rgb="FFC1CCD6"/>
      </right>
      <top/>
      <bottom style="thin">
        <color rgb="FFC1CCD6"/>
      </bottom>
      <diagonal/>
    </border>
    <border>
      <left style="medium">
        <color rgb="FFC1CCD6"/>
      </left>
      <right style="thin">
        <color rgb="FFC1CCD6"/>
      </right>
      <top style="thin">
        <color rgb="FFC1CCD6"/>
      </top>
      <bottom style="thin">
        <color rgb="FFC1CCD6"/>
      </bottom>
      <diagonal/>
    </border>
    <border>
      <left style="medium">
        <color rgb="FFC1CCD6"/>
      </left>
      <right style="thin">
        <color rgb="FFC1CCD6"/>
      </right>
      <top style="thin">
        <color rgb="FFC1CCD6"/>
      </top>
      <bottom style="medium">
        <color rgb="FFA9BAC8"/>
      </bottom>
      <diagonal/>
    </border>
    <border>
      <left style="medium">
        <color rgb="FFA9BAC8"/>
      </left>
      <right/>
      <top style="medium">
        <color rgb="FFA9BAC8"/>
      </top>
      <bottom style="thin">
        <color rgb="FFA9BAC8"/>
      </bottom>
      <diagonal/>
    </border>
    <border>
      <left/>
      <right/>
      <top style="medium">
        <color rgb="FFA9BAC8"/>
      </top>
      <bottom style="thin">
        <color rgb="FFA9BAC8"/>
      </bottom>
      <diagonal/>
    </border>
    <border>
      <left style="medium">
        <color rgb="FFA9BAC8"/>
      </left>
      <right/>
      <top style="thin">
        <color rgb="FFA9BAC8"/>
      </top>
      <bottom style="thin">
        <color rgb="FFA9BAC8"/>
      </bottom>
      <diagonal/>
    </border>
    <border>
      <left style="medium">
        <color rgb="FFA9BAC8"/>
      </left>
      <right/>
      <top style="thin">
        <color rgb="FFA9BAC8"/>
      </top>
      <bottom style="medium">
        <color rgb="FFA9BAC8"/>
      </bottom>
      <diagonal/>
    </border>
    <border>
      <left/>
      <right/>
      <top style="thin">
        <color rgb="FFA9BAC8"/>
      </top>
      <bottom style="medium">
        <color rgb="FFA9BAC8"/>
      </bottom>
      <diagonal/>
    </border>
    <border>
      <left/>
      <right style="thin">
        <color rgb="FFA9BAC8"/>
      </right>
      <top style="thin">
        <color rgb="FFA9BAC8"/>
      </top>
      <bottom style="medium">
        <color rgb="FFA9BAC8"/>
      </bottom>
      <diagonal/>
    </border>
    <border>
      <left style="medium">
        <color rgb="FFA9BAC8"/>
      </left>
      <right style="thin">
        <color rgb="FFC1CCD6"/>
      </right>
      <top style="medium">
        <color rgb="FFA9BAC8"/>
      </top>
      <bottom style="thin">
        <color rgb="FFC1CCD6"/>
      </bottom>
      <diagonal/>
    </border>
    <border>
      <left style="thin">
        <color rgb="FFC1CCD6"/>
      </left>
      <right style="thin">
        <color rgb="FFC1CCD6"/>
      </right>
      <top style="medium">
        <color rgb="FFA9BAC8"/>
      </top>
      <bottom style="thin">
        <color rgb="FFC1CCD6"/>
      </bottom>
      <diagonal/>
    </border>
    <border>
      <left style="medium">
        <color rgb="FFA9BAC8"/>
      </left>
      <right style="thin">
        <color rgb="FFC1CCD6"/>
      </right>
      <top style="thin">
        <color rgb="FFC1CCD6"/>
      </top>
      <bottom/>
      <diagonal/>
    </border>
    <border>
      <left style="thin">
        <color rgb="FFC1CCD6"/>
      </left>
      <right style="thin">
        <color rgb="FFC1CCD6"/>
      </right>
      <top style="thin">
        <color rgb="FFC1CCD6"/>
      </top>
      <bottom/>
      <diagonal/>
    </border>
    <border>
      <left style="thin">
        <color rgb="FFC1CCD6"/>
      </left>
      <right style="thin">
        <color rgb="FFC1CCD6"/>
      </right>
      <top style="thin">
        <color rgb="FFC1CCD6"/>
      </top>
      <bottom/>
      <diagonal/>
    </border>
    <border>
      <left style="thin">
        <color rgb="FFC1CCD6"/>
      </left>
      <right style="medium">
        <color rgb="FFA9BAC8"/>
      </right>
      <top style="thin">
        <color rgb="FFC1CCD6"/>
      </top>
      <bottom/>
      <diagonal/>
    </border>
    <border>
      <left style="medium">
        <color rgb="FFA9BAC8"/>
      </left>
      <right style="thin">
        <color rgb="FFC1CCD6"/>
      </right>
      <top/>
      <bottom/>
      <diagonal/>
    </border>
    <border>
      <left style="thin">
        <color rgb="FFC1CCD6"/>
      </left>
      <right/>
      <top style="thin">
        <color rgb="FFC1CCD6"/>
      </top>
      <bottom/>
      <diagonal/>
    </border>
    <border>
      <left/>
      <right/>
      <top style="thin">
        <color rgb="FFC1CCD6"/>
      </top>
      <bottom/>
      <diagonal/>
    </border>
    <border>
      <left/>
      <right style="medium">
        <color rgb="FFA9BAC8"/>
      </right>
      <top style="thin">
        <color rgb="FFC1CCD6"/>
      </top>
      <bottom/>
      <diagonal/>
    </border>
    <border>
      <left/>
      <right style="thin">
        <color rgb="FFA9BAC8"/>
      </right>
      <top style="thin">
        <color rgb="FFA9BAC8"/>
      </top>
      <bottom style="medium">
        <color rgb="FFA9BAC8"/>
      </bottom>
      <diagonal/>
    </border>
    <border>
      <left style="thin">
        <color rgb="FFA9BAC8"/>
      </left>
      <right style="thin">
        <color rgb="FFA9BAC8"/>
      </right>
      <top style="medium">
        <color rgb="FFA9BAC8"/>
      </top>
      <bottom style="medium">
        <color rgb="FFA9BAC8"/>
      </bottom>
      <diagonal/>
    </border>
    <border>
      <left/>
      <right style="thin">
        <color rgb="FFC1CCD6"/>
      </right>
      <top/>
      <bottom style="thin">
        <color rgb="FFC1CCD6"/>
      </bottom>
      <diagonal/>
    </border>
    <border>
      <left/>
      <right style="thin">
        <color rgb="FFC1CCD6"/>
      </right>
      <top/>
      <bottom style="medium">
        <color rgb="FFA9BAC8"/>
      </bottom>
      <diagonal/>
    </border>
    <border>
      <left/>
      <right style="thin">
        <color rgb="FFA9BAC8"/>
      </right>
      <top style="medium">
        <color rgb="FFA9BAC8"/>
      </top>
      <bottom style="thin">
        <color rgb="FFA9BAC8"/>
      </bottom>
      <diagonal/>
    </border>
    <border>
      <left/>
      <right/>
      <top/>
      <bottom style="thin">
        <color rgb="FFA9BAC8"/>
      </bottom>
      <diagonal/>
    </border>
    <border>
      <left/>
      <right/>
      <top/>
      <bottom style="medium">
        <color rgb="FFA9BAC8"/>
      </bottom>
      <diagonal/>
    </border>
    <border>
      <left style="medium">
        <color rgb="FFA9BAC8"/>
      </left>
      <right style="medium">
        <color rgb="FFA9BAC8"/>
      </right>
      <top style="medium">
        <color rgb="FFA9BAC8"/>
      </top>
      <bottom/>
      <diagonal/>
    </border>
    <border>
      <left style="medium">
        <color rgb="FFA9BAC8"/>
      </left>
      <right style="medium">
        <color rgb="FFA9BAC8"/>
      </right>
      <top/>
      <bottom/>
      <diagonal/>
    </border>
    <border>
      <left style="medium">
        <color rgb="FFA9BAC8"/>
      </left>
      <right style="medium">
        <color rgb="FFA9BAC8"/>
      </right>
      <top/>
      <bottom style="medium">
        <color rgb="FFA9BAC8"/>
      </bottom>
      <diagonal/>
    </border>
    <border>
      <left style="medium">
        <color rgb="FFA9BAC8"/>
      </left>
      <right style="thin">
        <color rgb="FFA9BAC8"/>
      </right>
      <top style="medium">
        <color rgb="FFA9BAC8"/>
      </top>
      <bottom/>
      <diagonal/>
    </border>
    <border>
      <left style="medium">
        <color rgb="FFA9BAC8"/>
      </left>
      <right style="thin">
        <color rgb="FFA9BAC8"/>
      </right>
      <top/>
      <bottom/>
      <diagonal/>
    </border>
    <border>
      <left style="medium">
        <color rgb="FFA9BAC8"/>
      </left>
      <right style="thin">
        <color rgb="FFA9BAC8"/>
      </right>
      <top/>
      <bottom style="medium">
        <color rgb="FFA9BAC8"/>
      </bottom>
      <diagonal/>
    </border>
    <border>
      <left style="medium">
        <color rgb="FFA9BAC8"/>
      </left>
      <right/>
      <top style="medium">
        <color rgb="FFA9BAC8"/>
      </top>
      <bottom/>
      <diagonal/>
    </border>
    <border>
      <left/>
      <right/>
      <top style="medium">
        <color rgb="FFA9BAC8"/>
      </top>
      <bottom/>
      <diagonal/>
    </border>
    <border>
      <left/>
      <right style="medium">
        <color rgb="FFA9BAC8"/>
      </right>
      <top style="medium">
        <color rgb="FFA9BAC8"/>
      </top>
      <bottom/>
      <diagonal/>
    </border>
    <border>
      <left style="medium">
        <color rgb="FFA9BAC8"/>
      </left>
      <right style="thin">
        <color rgb="FFA9BAC8"/>
      </right>
      <top style="medium">
        <color rgb="FFA9BAC8"/>
      </top>
      <bottom style="medium">
        <color rgb="FFA9BAC8"/>
      </bottom>
      <diagonal/>
    </border>
    <border>
      <left style="medium">
        <color rgb="FFA9BAC8"/>
      </left>
      <right/>
      <top/>
      <bottom style="thin">
        <color rgb="FFC1CCD6"/>
      </bottom>
      <diagonal/>
    </border>
    <border>
      <left/>
      <right/>
      <top/>
      <bottom style="thin">
        <color rgb="FFC1CCD6"/>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diagonal/>
    </border>
    <border>
      <left style="thin">
        <color rgb="FFC1CCD6"/>
      </left>
      <right/>
      <top/>
      <bottom/>
      <diagonal/>
    </border>
    <border>
      <left style="medium">
        <color indexed="64"/>
      </left>
      <right/>
      <top/>
      <bottom style="thin">
        <color rgb="FFC1CCD6"/>
      </bottom>
      <diagonal/>
    </border>
    <border>
      <left style="thin">
        <color indexed="64"/>
      </left>
      <right style="medium">
        <color indexed="64"/>
      </right>
      <top/>
      <bottom style="thin">
        <color indexed="64"/>
      </bottom>
      <diagonal/>
    </border>
    <border>
      <left style="medium">
        <color indexed="64"/>
      </left>
      <right/>
      <top style="thin">
        <color rgb="FFC1CCD6"/>
      </top>
      <bottom style="medium">
        <color indexed="64"/>
      </bottom>
      <diagonal/>
    </border>
    <border>
      <left/>
      <right/>
      <top style="thin">
        <color rgb="FFC1CCD6"/>
      </top>
      <bottom style="medium">
        <color indexed="64"/>
      </bottom>
      <diagonal/>
    </border>
    <border>
      <left style="thin">
        <color rgb="FFD3DBE2"/>
      </left>
      <right/>
      <top/>
      <bottom style="medium">
        <color indexed="64"/>
      </bottom>
      <diagonal/>
    </border>
    <border>
      <left/>
      <right style="thin">
        <color rgb="FFD3DBE2"/>
      </right>
      <top/>
      <bottom style="medium">
        <color indexed="64"/>
      </bottom>
      <diagonal/>
    </border>
    <border>
      <left style="medium">
        <color indexed="64"/>
      </left>
      <right style="thin">
        <color rgb="FFC1CCD6"/>
      </right>
      <top/>
      <bottom style="medium">
        <color indexed="64"/>
      </bottom>
      <diagonal/>
    </border>
    <border>
      <left style="thin">
        <color rgb="FFC1CCD6"/>
      </left>
      <right style="thin">
        <color rgb="FFC1CCD6"/>
      </right>
      <top/>
      <bottom style="medium">
        <color indexed="64"/>
      </bottom>
      <diagonal/>
    </border>
    <border>
      <left style="thin">
        <color rgb="FFC1CCD6"/>
      </left>
      <right/>
      <top/>
      <bottom style="medium">
        <color indexed="64"/>
      </bottom>
      <diagonal/>
    </border>
    <border>
      <left style="medium">
        <color indexed="64"/>
      </left>
      <right style="thin">
        <color rgb="FFC1CCD6"/>
      </right>
      <top/>
      <bottom style="thin">
        <color indexed="64"/>
      </bottom>
      <diagonal/>
    </border>
    <border>
      <left style="thin">
        <color rgb="FFC1CCD6"/>
      </left>
      <right style="thin">
        <color rgb="FFC1CCD6"/>
      </right>
      <top/>
      <bottom style="thin">
        <color indexed="64"/>
      </bottom>
      <diagonal/>
    </border>
    <border>
      <left style="medium">
        <color indexed="64"/>
      </left>
      <right style="thin">
        <color rgb="FFC1CCD6"/>
      </right>
      <top style="medium">
        <color indexed="64"/>
      </top>
      <bottom style="medium">
        <color indexed="64"/>
      </bottom>
      <diagonal/>
    </border>
    <border>
      <left style="thin">
        <color rgb="FFC1CCD6"/>
      </left>
      <right style="thin">
        <color rgb="FFC1CCD6"/>
      </right>
      <top style="medium">
        <color indexed="64"/>
      </top>
      <bottom style="medium">
        <color indexed="64"/>
      </bottom>
      <diagonal/>
    </border>
    <border>
      <left style="thin">
        <color rgb="FFC1CCD6"/>
      </left>
      <right style="medium">
        <color indexed="64"/>
      </right>
      <top style="medium">
        <color indexed="64"/>
      </top>
      <bottom style="medium">
        <color indexed="64"/>
      </bottom>
      <diagonal/>
    </border>
    <border>
      <left style="medium">
        <color indexed="64"/>
      </left>
      <right/>
      <top style="thin">
        <color rgb="FFA9BAC8"/>
      </top>
      <bottom style="medium">
        <color indexed="64"/>
      </bottom>
      <diagonal/>
    </border>
    <border>
      <left/>
      <right/>
      <top style="thin">
        <color rgb="FFA9BAC8"/>
      </top>
      <bottom style="medium">
        <color indexed="64"/>
      </bottom>
      <diagonal/>
    </border>
    <border>
      <left style="medium">
        <color indexed="64"/>
      </left>
      <right/>
      <top style="medium">
        <color indexed="64"/>
      </top>
      <bottom style="thin">
        <color rgb="FFA9BAC8"/>
      </bottom>
      <diagonal/>
    </border>
    <border>
      <left/>
      <right/>
      <top style="medium">
        <color indexed="64"/>
      </top>
      <bottom style="thin">
        <color rgb="FFA9BAC8"/>
      </bottom>
      <diagonal/>
    </border>
    <border>
      <left/>
      <right style="thin">
        <color indexed="64"/>
      </right>
      <top style="medium">
        <color indexed="64"/>
      </top>
      <bottom style="thin">
        <color rgb="FFA9BAC8"/>
      </bottom>
      <diagonal/>
    </border>
    <border>
      <left/>
      <right style="thin">
        <color indexed="64"/>
      </right>
      <top style="thin">
        <color rgb="FFA9BAC8"/>
      </top>
      <bottom style="medium">
        <color indexed="64"/>
      </bottom>
      <diagonal/>
    </border>
    <border>
      <left/>
      <right style="thin">
        <color indexed="64"/>
      </right>
      <top/>
      <bottom/>
      <diagonal/>
    </border>
    <border>
      <left/>
      <right style="thin">
        <color indexed="64"/>
      </right>
      <top/>
      <bottom style="medium">
        <color indexed="64"/>
      </bottom>
      <diagonal/>
    </border>
    <border>
      <left/>
      <right style="thin">
        <color rgb="FFC1CCD6"/>
      </right>
      <top style="thin">
        <color rgb="FFC1CCD6"/>
      </top>
      <bottom style="medium">
        <color indexed="64"/>
      </bottom>
      <diagonal/>
    </border>
    <border>
      <left style="thin">
        <color rgb="FFC1CCD6"/>
      </left>
      <right/>
      <top style="thin">
        <color rgb="FFC1CCD6"/>
      </top>
      <bottom style="medium">
        <color indexed="64"/>
      </bottom>
      <diagonal/>
    </border>
    <border>
      <left style="thin">
        <color indexed="64"/>
      </left>
      <right/>
      <top/>
      <bottom style="medium">
        <color indexed="64"/>
      </bottom>
      <diagonal/>
    </border>
    <border>
      <left style="thin">
        <color rgb="FFA9BAC8"/>
      </left>
      <right style="thin">
        <color rgb="FFA9BAC8"/>
      </right>
      <top style="thin">
        <color rgb="FFA9BAC8"/>
      </top>
      <bottom style="thin">
        <color rgb="FFA9BAC8"/>
      </bottom>
      <diagonal/>
    </border>
    <border>
      <left/>
      <right style="medium">
        <color rgb="FFA9BAC8"/>
      </right>
      <top/>
      <bottom style="thin">
        <color rgb="FFC1CCD6"/>
      </bottom>
      <diagonal/>
    </border>
    <border>
      <left/>
      <right style="medium">
        <color rgb="FFA9BAC8"/>
      </right>
      <top style="thin">
        <color rgb="FFC1CCD6"/>
      </top>
      <bottom style="medium">
        <color rgb="FFA9BAC8"/>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rgb="FFC1CCD6"/>
      </bottom>
      <diagonal/>
    </border>
    <border>
      <left/>
      <right/>
      <top style="thin">
        <color indexed="64"/>
      </top>
      <bottom style="thin">
        <color rgb="FFC1CCD6"/>
      </bottom>
      <diagonal/>
    </border>
    <border>
      <left/>
      <right style="thin">
        <color indexed="64"/>
      </right>
      <top style="thin">
        <color indexed="64"/>
      </top>
      <bottom style="thin">
        <color rgb="FFC1CCD6"/>
      </bottom>
      <diagonal/>
    </border>
    <border>
      <left style="thin">
        <color indexed="64"/>
      </left>
      <right/>
      <top style="thin">
        <color rgb="FFC1CCD6"/>
      </top>
      <bottom style="thin">
        <color indexed="64"/>
      </bottom>
      <diagonal/>
    </border>
    <border>
      <left/>
      <right/>
      <top style="thin">
        <color rgb="FFC1CCD6"/>
      </top>
      <bottom style="thin">
        <color indexed="64"/>
      </bottom>
      <diagonal/>
    </border>
    <border>
      <left/>
      <right style="thin">
        <color indexed="64"/>
      </right>
      <top style="thin">
        <color rgb="FFC1CCD6"/>
      </top>
      <bottom style="thin">
        <color indexed="64"/>
      </bottom>
      <diagonal/>
    </border>
  </borders>
  <cellStyleXfs count="1">
    <xf numFmtId="0" fontId="0" fillId="0" borderId="0"/>
  </cellStyleXfs>
  <cellXfs count="752">
    <xf numFmtId="0" fontId="0" fillId="0" borderId="0" xfId="0"/>
    <xf numFmtId="0" fontId="1" fillId="0" borderId="0" xfId="0" applyFont="1" applyAlignment="1">
      <alignment horizontal="center" vertical="center"/>
    </xf>
    <xf numFmtId="0" fontId="2" fillId="0" borderId="0" xfId="0" applyFont="1" applyAlignment="1">
      <alignment horizontal="left" vertical="top"/>
    </xf>
    <xf numFmtId="0" fontId="2" fillId="0" borderId="0" xfId="0" applyFont="1"/>
    <xf numFmtId="0" fontId="37" fillId="2" borderId="6" xfId="0" applyFont="1" applyFill="1" applyBorder="1" applyAlignment="1">
      <alignment horizontal="center" vertical="center"/>
    </xf>
    <xf numFmtId="0" fontId="1" fillId="3" borderId="6" xfId="0" applyFont="1" applyFill="1" applyBorder="1" applyAlignment="1">
      <alignment horizontal="center" vertical="center"/>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5" fillId="4" borderId="7" xfId="0" applyFont="1" applyFill="1" applyBorder="1" applyAlignment="1">
      <alignment horizontal="center" vertical="center"/>
    </xf>
    <xf numFmtId="0" fontId="5" fillId="5" borderId="8" xfId="0" applyFont="1" applyFill="1" applyBorder="1" applyAlignment="1">
      <alignment horizontal="center" vertical="center"/>
    </xf>
    <xf numFmtId="0" fontId="2" fillId="0" borderId="4" xfId="0" applyFont="1" applyBorder="1" applyAlignment="1">
      <alignment horizontal="left" vertical="top"/>
    </xf>
    <xf numFmtId="0" fontId="2" fillId="0" borderId="5" xfId="0" applyFont="1" applyBorder="1" applyAlignment="1">
      <alignment horizontal="left" vertical="top"/>
    </xf>
    <xf numFmtId="0" fontId="6" fillId="0" borderId="0" xfId="0" applyFont="1" applyAlignment="1">
      <alignment horizontal="left" vertical="center" wrapText="1"/>
    </xf>
    <xf numFmtId="0" fontId="7" fillId="0" borderId="0" xfId="0" applyFont="1"/>
    <xf numFmtId="0" fontId="6" fillId="0" borderId="0" xfId="0" applyFont="1"/>
    <xf numFmtId="0" fontId="7" fillId="0" borderId="14" xfId="0" applyFont="1" applyBorder="1" applyAlignment="1">
      <alignment horizontal="center"/>
    </xf>
    <xf numFmtId="0" fontId="7" fillId="0" borderId="3" xfId="0" applyFont="1" applyBorder="1" applyAlignment="1">
      <alignment horizontal="center"/>
    </xf>
    <xf numFmtId="0" fontId="6" fillId="0" borderId="15" xfId="0" applyFont="1" applyBorder="1" applyAlignment="1">
      <alignment horizontal="right" vertical="center" wrapText="1"/>
    </xf>
    <xf numFmtId="0" fontId="37" fillId="6" borderId="16" xfId="0" applyFont="1" applyFill="1" applyBorder="1"/>
    <xf numFmtId="0" fontId="37" fillId="6" borderId="17" xfId="0" applyFont="1" applyFill="1" applyBorder="1" applyAlignment="1">
      <alignment horizontal="center"/>
    </xf>
    <xf numFmtId="0" fontId="6" fillId="0" borderId="18" xfId="0" applyFont="1" applyBorder="1"/>
    <xf numFmtId="0" fontId="6" fillId="0" borderId="20" xfId="0" applyFont="1" applyBorder="1"/>
    <xf numFmtId="0" fontId="6" fillId="0" borderId="0" xfId="0" applyFont="1" applyAlignment="1">
      <alignment horizontal="left" vertical="center"/>
    </xf>
    <xf numFmtId="0" fontId="7" fillId="8" borderId="7" xfId="0" applyFont="1" applyFill="1" applyBorder="1" applyAlignment="1">
      <alignment wrapText="1"/>
    </xf>
    <xf numFmtId="0" fontId="7" fillId="8" borderId="24" xfId="0" applyFont="1" applyFill="1" applyBorder="1" applyAlignment="1">
      <alignment wrapText="1"/>
    </xf>
    <xf numFmtId="0" fontId="37" fillId="6" borderId="25" xfId="0" applyFont="1" applyFill="1" applyBorder="1"/>
    <xf numFmtId="0" fontId="37" fillId="6" borderId="21" xfId="0" applyFont="1" applyFill="1" applyBorder="1" applyAlignment="1">
      <alignment horizontal="center"/>
    </xf>
    <xf numFmtId="0" fontId="6" fillId="8" borderId="18" xfId="0" applyFont="1" applyFill="1" applyBorder="1"/>
    <xf numFmtId="0" fontId="6" fillId="8" borderId="26" xfId="0" applyFont="1" applyFill="1" applyBorder="1"/>
    <xf numFmtId="0" fontId="7" fillId="8" borderId="27" xfId="0" applyFont="1" applyFill="1" applyBorder="1" applyAlignment="1">
      <alignment wrapText="1"/>
    </xf>
    <xf numFmtId="0" fontId="6" fillId="8" borderId="27" xfId="0" applyFont="1" applyFill="1" applyBorder="1"/>
    <xf numFmtId="4" fontId="6" fillId="8" borderId="27" xfId="0" applyNumberFormat="1" applyFont="1" applyFill="1" applyBorder="1"/>
    <xf numFmtId="0" fontId="6" fillId="0" borderId="32" xfId="0" applyFont="1" applyBorder="1"/>
    <xf numFmtId="0" fontId="37" fillId="6" borderId="35" xfId="0" applyFont="1" applyFill="1" applyBorder="1" applyAlignment="1">
      <alignment horizontal="center" vertical="center" wrapText="1"/>
    </xf>
    <xf numFmtId="0" fontId="1" fillId="0" borderId="0" xfId="0" applyFont="1"/>
    <xf numFmtId="0" fontId="37" fillId="6" borderId="25" xfId="0" applyFont="1" applyFill="1" applyBorder="1" applyAlignment="1">
      <alignment horizontal="left"/>
    </xf>
    <xf numFmtId="0" fontId="37" fillId="6" borderId="42" xfId="0" applyFont="1" applyFill="1" applyBorder="1" applyAlignment="1">
      <alignment horizontal="center"/>
    </xf>
    <xf numFmtId="0" fontId="37" fillId="6" borderId="43" xfId="0" applyFont="1" applyFill="1" applyBorder="1" applyAlignment="1">
      <alignment horizontal="center"/>
    </xf>
    <xf numFmtId="4" fontId="37" fillId="6" borderId="21" xfId="0" applyNumberFormat="1" applyFont="1" applyFill="1" applyBorder="1" applyAlignment="1">
      <alignment horizontal="center"/>
    </xf>
    <xf numFmtId="43" fontId="6" fillId="4" borderId="22" xfId="0" applyNumberFormat="1" applyFont="1" applyFill="1" applyBorder="1" applyAlignment="1">
      <alignment horizontal="center" vertical="center"/>
    </xf>
    <xf numFmtId="43" fontId="6" fillId="4" borderId="44" xfId="0" applyNumberFormat="1" applyFont="1" applyFill="1" applyBorder="1" applyAlignment="1">
      <alignment horizontal="center" vertical="center"/>
    </xf>
    <xf numFmtId="43" fontId="7" fillId="5" borderId="23" xfId="0" applyNumberFormat="1" applyFont="1" applyFill="1" applyBorder="1" applyAlignment="1">
      <alignment horizontal="center" vertical="center"/>
    </xf>
    <xf numFmtId="0" fontId="37" fillId="6" borderId="45" xfId="0" applyFont="1" applyFill="1" applyBorder="1"/>
    <xf numFmtId="43" fontId="7" fillId="9" borderId="46" xfId="0" applyNumberFormat="1" applyFont="1" applyFill="1" applyBorder="1"/>
    <xf numFmtId="43" fontId="2" fillId="4" borderId="48" xfId="0" applyNumberFormat="1" applyFont="1" applyFill="1" applyBorder="1"/>
    <xf numFmtId="43" fontId="7" fillId="9" borderId="49" xfId="0" applyNumberFormat="1" applyFont="1" applyFill="1" applyBorder="1"/>
    <xf numFmtId="43" fontId="7" fillId="9" borderId="51" xfId="0" applyNumberFormat="1" applyFont="1" applyFill="1" applyBorder="1"/>
    <xf numFmtId="0" fontId="37" fillId="6" borderId="9" xfId="0" applyFont="1" applyFill="1" applyBorder="1"/>
    <xf numFmtId="0" fontId="37" fillId="6" borderId="45" xfId="0" applyFont="1" applyFill="1" applyBorder="1" applyAlignment="1">
      <alignment horizontal="center" vertical="center" wrapText="1"/>
    </xf>
    <xf numFmtId="43" fontId="7" fillId="9" borderId="56" xfId="0" applyNumberFormat="1" applyFont="1" applyFill="1" applyBorder="1"/>
    <xf numFmtId="43" fontId="7" fillId="9" borderId="58" xfId="0" applyNumberFormat="1" applyFont="1" applyFill="1" applyBorder="1"/>
    <xf numFmtId="0" fontId="2" fillId="0" borderId="60" xfId="0" applyFont="1" applyBorder="1"/>
    <xf numFmtId="43" fontId="7" fillId="9" borderId="61" xfId="0" applyNumberFormat="1" applyFont="1" applyFill="1" applyBorder="1"/>
    <xf numFmtId="0" fontId="2" fillId="0" borderId="0" xfId="0" applyFont="1" applyAlignment="1">
      <alignment horizontal="left"/>
    </xf>
    <xf numFmtId="0" fontId="2" fillId="0" borderId="0" xfId="0" applyFont="1" applyAlignment="1">
      <alignment horizontal="right"/>
    </xf>
    <xf numFmtId="0" fontId="2" fillId="0" borderId="0" xfId="0" applyFont="1" applyAlignment="1">
      <alignment horizontal="center"/>
    </xf>
    <xf numFmtId="0" fontId="37" fillId="6" borderId="64" xfId="0" applyFont="1" applyFill="1" applyBorder="1" applyAlignment="1">
      <alignment horizontal="left" vertical="center"/>
    </xf>
    <xf numFmtId="0" fontId="37" fillId="6" borderId="65" xfId="0" applyFont="1" applyFill="1" applyBorder="1" applyAlignment="1">
      <alignment horizontal="right" vertical="center"/>
    </xf>
    <xf numFmtId="0" fontId="37" fillId="6" borderId="65" xfId="0" applyFont="1" applyFill="1" applyBorder="1" applyAlignment="1">
      <alignment horizontal="center" vertical="center"/>
    </xf>
    <xf numFmtId="0" fontId="37" fillId="6" borderId="65" xfId="0" applyFont="1" applyFill="1" applyBorder="1" applyAlignment="1">
      <alignment horizontal="right" vertical="center" wrapText="1"/>
    </xf>
    <xf numFmtId="0" fontId="37" fillId="6" borderId="66" xfId="0" applyFont="1" applyFill="1" applyBorder="1" applyAlignment="1">
      <alignment horizontal="right" vertical="center" wrapText="1"/>
    </xf>
    <xf numFmtId="43" fontId="6" fillId="4" borderId="32" xfId="0" applyNumberFormat="1" applyFont="1" applyFill="1" applyBorder="1" applyAlignment="1">
      <alignment horizontal="right"/>
    </xf>
    <xf numFmtId="164" fontId="6" fillId="4" borderId="19" xfId="0" applyNumberFormat="1" applyFont="1" applyFill="1" applyBorder="1" applyAlignment="1">
      <alignment horizontal="right"/>
    </xf>
    <xf numFmtId="0" fontId="37" fillId="6" borderId="32" xfId="0" applyFont="1" applyFill="1" applyBorder="1"/>
    <xf numFmtId="0" fontId="37" fillId="6" borderId="32" xfId="0" applyFont="1" applyFill="1" applyBorder="1" applyAlignment="1">
      <alignment horizontal="center"/>
    </xf>
    <xf numFmtId="0" fontId="1" fillId="0" borderId="32" xfId="0" applyFont="1" applyBorder="1"/>
    <xf numFmtId="0" fontId="2" fillId="4" borderId="32" xfId="0" applyFont="1" applyFill="1" applyBorder="1"/>
    <xf numFmtId="164" fontId="2" fillId="4" borderId="32" xfId="0" applyNumberFormat="1" applyFont="1" applyFill="1" applyBorder="1"/>
    <xf numFmtId="43" fontId="2" fillId="5" borderId="32" xfId="0" applyNumberFormat="1" applyFont="1" applyFill="1" applyBorder="1"/>
    <xf numFmtId="0" fontId="37" fillId="6" borderId="67" xfId="0" applyFont="1" applyFill="1" applyBorder="1" applyAlignment="1">
      <alignment horizontal="left"/>
    </xf>
    <xf numFmtId="0" fontId="37" fillId="6" borderId="68" xfId="0" applyFont="1" applyFill="1" applyBorder="1" applyAlignment="1">
      <alignment horizontal="left"/>
    </xf>
    <xf numFmtId="164" fontId="6" fillId="4" borderId="38" xfId="0" applyNumberFormat="1" applyFont="1" applyFill="1" applyBorder="1"/>
    <xf numFmtId="0" fontId="37" fillId="6" borderId="69" xfId="0" applyFont="1" applyFill="1" applyBorder="1" applyAlignment="1">
      <alignment horizontal="left"/>
    </xf>
    <xf numFmtId="0" fontId="37" fillId="6" borderId="70" xfId="0" applyFont="1" applyFill="1" applyBorder="1" applyAlignment="1">
      <alignment horizontal="left"/>
    </xf>
    <xf numFmtId="43" fontId="7" fillId="5" borderId="41" xfId="0" applyNumberFormat="1" applyFont="1" applyFill="1" applyBorder="1"/>
    <xf numFmtId="43" fontId="7" fillId="0" borderId="0" xfId="0" applyNumberFormat="1" applyFont="1"/>
    <xf numFmtId="164" fontId="6" fillId="4" borderId="23" xfId="0" applyNumberFormat="1" applyFont="1" applyFill="1" applyBorder="1" applyAlignment="1">
      <alignment horizontal="right"/>
    </xf>
    <xf numFmtId="0" fontId="10" fillId="0" borderId="0" xfId="0" applyFont="1" applyAlignment="1">
      <alignment horizontal="left" vertical="center"/>
    </xf>
    <xf numFmtId="43" fontId="10" fillId="0" borderId="0" xfId="0" applyNumberFormat="1" applyFont="1" applyAlignment="1">
      <alignment horizontal="left" vertical="center"/>
    </xf>
    <xf numFmtId="43" fontId="38" fillId="6" borderId="45" xfId="0" applyNumberFormat="1" applyFont="1" applyFill="1" applyBorder="1" applyAlignment="1">
      <alignment vertical="center"/>
    </xf>
    <xf numFmtId="43" fontId="37" fillId="6" borderId="57" xfId="0" applyNumberFormat="1" applyFont="1" applyFill="1" applyBorder="1" applyAlignment="1">
      <alignment horizontal="center" vertical="center"/>
    </xf>
    <xf numFmtId="43" fontId="7" fillId="5" borderId="77" xfId="0" applyNumberFormat="1" applyFont="1" applyFill="1" applyBorder="1" applyAlignment="1">
      <alignment horizontal="center" vertical="center"/>
    </xf>
    <xf numFmtId="43" fontId="7" fillId="0" borderId="0" xfId="0" applyNumberFormat="1" applyFont="1" applyAlignment="1">
      <alignment horizontal="center" vertical="center"/>
    </xf>
    <xf numFmtId="0" fontId="11" fillId="0" borderId="0" xfId="0" applyFont="1" applyAlignment="1">
      <alignment vertical="center"/>
    </xf>
    <xf numFmtId="164" fontId="10" fillId="9" borderId="27" xfId="0" applyNumberFormat="1" applyFont="1" applyFill="1" applyBorder="1" applyAlignment="1">
      <alignment horizontal="left" vertical="top" wrapText="1"/>
    </xf>
    <xf numFmtId="0" fontId="10" fillId="9" borderId="27" xfId="0" applyFont="1" applyFill="1" applyBorder="1" applyAlignment="1">
      <alignment horizontal="left" vertical="top" wrapText="1"/>
    </xf>
    <xf numFmtId="43" fontId="11" fillId="0" borderId="0" xfId="0" applyNumberFormat="1" applyFont="1" applyAlignment="1">
      <alignment vertical="center"/>
    </xf>
    <xf numFmtId="0" fontId="7" fillId="0" borderId="0" xfId="0" applyFont="1" applyAlignment="1">
      <alignment vertical="center"/>
    </xf>
    <xf numFmtId="0" fontId="6" fillId="0" borderId="0" xfId="0" applyFont="1" applyAlignment="1">
      <alignment vertical="center"/>
    </xf>
    <xf numFmtId="164" fontId="6" fillId="0" borderId="0" xfId="0" applyNumberFormat="1" applyFont="1" applyAlignment="1">
      <alignment vertical="center"/>
    </xf>
    <xf numFmtId="43" fontId="6" fillId="0" borderId="0" xfId="0" applyNumberFormat="1" applyFont="1" applyAlignment="1">
      <alignment vertical="center"/>
    </xf>
    <xf numFmtId="0" fontId="37" fillId="6" borderId="9" xfId="0" applyFont="1" applyFill="1" applyBorder="1" applyAlignment="1">
      <alignment horizontal="center" vertical="center" wrapText="1"/>
    </xf>
    <xf numFmtId="0" fontId="37" fillId="6" borderId="82" xfId="0" applyFont="1" applyFill="1" applyBorder="1" applyAlignment="1">
      <alignment horizontal="center" vertical="center" wrapText="1"/>
    </xf>
    <xf numFmtId="164" fontId="7" fillId="0" borderId="0" xfId="0" applyNumberFormat="1" applyFont="1" applyAlignment="1">
      <alignment vertical="center"/>
    </xf>
    <xf numFmtId="43" fontId="7" fillId="0" borderId="0" xfId="0" applyNumberFormat="1" applyFont="1" applyAlignment="1">
      <alignment vertical="center"/>
    </xf>
    <xf numFmtId="0" fontId="6" fillId="0" borderId="83" xfId="0" applyFont="1" applyBorder="1" applyAlignment="1">
      <alignment vertical="center"/>
    </xf>
    <xf numFmtId="0" fontId="6" fillId="0" borderId="84" xfId="0" applyFont="1" applyBorder="1" applyAlignment="1">
      <alignment vertical="top" wrapText="1"/>
    </xf>
    <xf numFmtId="9" fontId="6" fillId="0" borderId="85" xfId="0" applyNumberFormat="1" applyFont="1" applyBorder="1" applyAlignment="1">
      <alignment horizontal="center" vertical="top" wrapText="1"/>
    </xf>
    <xf numFmtId="0" fontId="6" fillId="0" borderId="14" xfId="0" applyFont="1" applyBorder="1" applyAlignment="1">
      <alignment vertical="center"/>
    </xf>
    <xf numFmtId="0" fontId="6" fillId="0" borderId="0" xfId="0" applyFont="1" applyAlignment="1">
      <alignment vertical="top" wrapText="1"/>
    </xf>
    <xf numFmtId="9" fontId="6" fillId="0" borderId="3" xfId="0" applyNumberFormat="1" applyFont="1" applyBorder="1" applyAlignment="1">
      <alignment horizontal="center" vertical="top" wrapText="1"/>
    </xf>
    <xf numFmtId="0" fontId="6" fillId="0" borderId="15" xfId="0" applyFont="1" applyBorder="1" applyAlignment="1">
      <alignment vertical="center"/>
    </xf>
    <xf numFmtId="0" fontId="6" fillId="0" borderId="4" xfId="0" applyFont="1" applyBorder="1" applyAlignment="1">
      <alignment vertical="top" wrapText="1"/>
    </xf>
    <xf numFmtId="9" fontId="6" fillId="0" borderId="5" xfId="0" applyNumberFormat="1" applyFont="1" applyBorder="1" applyAlignment="1">
      <alignment horizontal="center" vertical="top" wrapText="1"/>
    </xf>
    <xf numFmtId="0" fontId="12" fillId="0" borderId="0" xfId="0" applyFont="1" applyAlignment="1">
      <alignment vertical="center"/>
    </xf>
    <xf numFmtId="0" fontId="6" fillId="0" borderId="85" xfId="0" applyFont="1" applyBorder="1" applyAlignment="1">
      <alignment vertical="top" wrapText="1"/>
    </xf>
    <xf numFmtId="0" fontId="6" fillId="0" borderId="3" xfId="0" applyFont="1" applyBorder="1" applyAlignment="1">
      <alignment vertical="top" wrapText="1"/>
    </xf>
    <xf numFmtId="0" fontId="6" fillId="0" borderId="5" xfId="0" applyFont="1" applyBorder="1" applyAlignment="1">
      <alignment vertical="top" wrapText="1"/>
    </xf>
    <xf numFmtId="0" fontId="6" fillId="0" borderId="85" xfId="0" applyFont="1" applyBorder="1" applyAlignment="1">
      <alignment horizontal="center" vertical="top" wrapText="1"/>
    </xf>
    <xf numFmtId="0" fontId="6" fillId="0" borderId="3" xfId="0" applyFont="1" applyBorder="1" applyAlignment="1">
      <alignment horizontal="center" vertical="top" wrapText="1"/>
    </xf>
    <xf numFmtId="0" fontId="6" fillId="0" borderId="5" xfId="0" applyFont="1" applyBorder="1" applyAlignment="1">
      <alignment horizontal="center" vertical="top" wrapText="1"/>
    </xf>
    <xf numFmtId="164" fontId="6" fillId="0" borderId="0" xfId="0" applyNumberFormat="1" applyFont="1" applyAlignment="1">
      <alignment vertical="top" wrapText="1"/>
    </xf>
    <xf numFmtId="43" fontId="2" fillId="0" borderId="0" xfId="0" applyNumberFormat="1" applyFont="1"/>
    <xf numFmtId="0" fontId="37" fillId="6" borderId="6" xfId="0" applyFont="1" applyFill="1" applyBorder="1" applyAlignment="1">
      <alignment horizontal="center" vertical="center"/>
    </xf>
    <xf numFmtId="0" fontId="37" fillId="6" borderId="86" xfId="0" applyFont="1" applyFill="1" applyBorder="1" applyAlignment="1">
      <alignment horizontal="center" vertical="center"/>
    </xf>
    <xf numFmtId="164" fontId="37" fillId="6" borderId="86" xfId="0" applyNumberFormat="1" applyFont="1" applyFill="1" applyBorder="1" applyAlignment="1">
      <alignment horizontal="center" vertical="center" wrapText="1"/>
    </xf>
    <xf numFmtId="0" fontId="37" fillId="6" borderId="86" xfId="0" applyFont="1" applyFill="1" applyBorder="1" applyAlignment="1">
      <alignment horizontal="center" vertical="center" wrapText="1"/>
    </xf>
    <xf numFmtId="43" fontId="37" fillId="6" borderId="86" xfId="0" applyNumberFormat="1" applyFont="1" applyFill="1" applyBorder="1" applyAlignment="1">
      <alignment horizontal="center" vertical="center" wrapText="1"/>
    </xf>
    <xf numFmtId="43" fontId="37" fillId="6" borderId="87" xfId="0" applyNumberFormat="1" applyFont="1" applyFill="1" applyBorder="1" applyAlignment="1">
      <alignment horizontal="center" vertical="center" wrapText="1"/>
    </xf>
    <xf numFmtId="165" fontId="6" fillId="0" borderId="32" xfId="0" applyNumberFormat="1" applyFont="1" applyBorder="1" applyAlignment="1">
      <alignment vertical="center"/>
    </xf>
    <xf numFmtId="43" fontId="6" fillId="0" borderId="32" xfId="0" applyNumberFormat="1" applyFont="1" applyBorder="1" applyAlignment="1">
      <alignment vertical="center"/>
    </xf>
    <xf numFmtId="43" fontId="6" fillId="0" borderId="32" xfId="0" applyNumberFormat="1" applyFont="1" applyBorder="1" applyAlignment="1">
      <alignment vertical="top" wrapText="1"/>
    </xf>
    <xf numFmtId="43" fontId="6" fillId="5" borderId="19" xfId="0" applyNumberFormat="1" applyFont="1" applyFill="1" applyBorder="1" applyAlignment="1">
      <alignment vertical="center"/>
    </xf>
    <xf numFmtId="0" fontId="38" fillId="6" borderId="93" xfId="0" applyFont="1" applyFill="1" applyBorder="1" applyAlignment="1">
      <alignment horizontal="center" vertical="center"/>
    </xf>
    <xf numFmtId="0" fontId="9" fillId="0" borderId="0" xfId="0" applyFont="1" applyAlignment="1">
      <alignment vertical="center"/>
    </xf>
    <xf numFmtId="0" fontId="38" fillId="6" borderId="96" xfId="0" applyFont="1" applyFill="1" applyBorder="1" applyAlignment="1">
      <alignment horizontal="center" vertical="center"/>
    </xf>
    <xf numFmtId="43" fontId="37" fillId="6" borderId="99" xfId="0" applyNumberFormat="1" applyFont="1" applyFill="1" applyBorder="1" applyAlignment="1">
      <alignment horizontal="center" vertical="center"/>
    </xf>
    <xf numFmtId="43" fontId="1" fillId="5" borderId="100" xfId="0" applyNumberFormat="1" applyFont="1" applyFill="1" applyBorder="1" applyAlignment="1">
      <alignment vertical="center"/>
    </xf>
    <xf numFmtId="43" fontId="37" fillId="6" borderId="45" xfId="0" applyNumberFormat="1" applyFont="1" applyFill="1" applyBorder="1" applyAlignment="1">
      <alignment horizontal="center" vertical="center"/>
    </xf>
    <xf numFmtId="43" fontId="37" fillId="6" borderId="35" xfId="0" applyNumberFormat="1" applyFont="1" applyFill="1" applyBorder="1" applyAlignment="1">
      <alignment horizontal="center" vertical="center" wrapText="1"/>
    </xf>
    <xf numFmtId="43" fontId="1" fillId="5" borderId="101" xfId="0" applyNumberFormat="1" applyFont="1" applyFill="1" applyBorder="1" applyAlignment="1">
      <alignment vertical="center"/>
    </xf>
    <xf numFmtId="43" fontId="7" fillId="0" borderId="67" xfId="0" applyNumberFormat="1" applyFont="1" applyBorder="1" applyAlignment="1">
      <alignment horizontal="left"/>
    </xf>
    <xf numFmtId="43" fontId="7" fillId="0" borderId="49" xfId="0" applyNumberFormat="1" applyFont="1" applyBorder="1" applyAlignment="1">
      <alignment horizontal="left"/>
    </xf>
    <xf numFmtId="43" fontId="2" fillId="0" borderId="0" xfId="0" applyNumberFormat="1" applyFont="1" applyAlignment="1">
      <alignment horizontal="center" vertical="center"/>
    </xf>
    <xf numFmtId="43" fontId="7" fillId="0" borderId="102" xfId="0" applyNumberFormat="1" applyFont="1" applyBorder="1" applyAlignment="1">
      <alignment horizontal="left"/>
    </xf>
    <xf numFmtId="43" fontId="37" fillId="6" borderId="46" xfId="0" applyNumberFormat="1" applyFont="1" applyFill="1" applyBorder="1" applyAlignment="1">
      <alignment horizontal="center" vertical="center"/>
    </xf>
    <xf numFmtId="43" fontId="37" fillId="6" borderId="47" xfId="0" applyNumberFormat="1" applyFont="1" applyFill="1" applyBorder="1" applyAlignment="1">
      <alignment horizontal="center" vertical="center"/>
    </xf>
    <xf numFmtId="43" fontId="2" fillId="4" borderId="70" xfId="0" applyNumberFormat="1" applyFont="1" applyFill="1" applyBorder="1" applyAlignment="1">
      <alignment horizontal="center" vertical="center"/>
    </xf>
    <xf numFmtId="43" fontId="2" fillId="0" borderId="70" xfId="0" applyNumberFormat="1" applyFont="1" applyBorder="1" applyAlignment="1">
      <alignment horizontal="center" vertical="center"/>
    </xf>
    <xf numFmtId="0" fontId="2" fillId="0" borderId="0" xfId="0" applyFont="1" applyAlignment="1">
      <alignment horizontal="center" vertical="center"/>
    </xf>
    <xf numFmtId="43" fontId="37" fillId="6" borderId="108" xfId="0" applyNumberFormat="1" applyFont="1" applyFill="1" applyBorder="1" applyAlignment="1">
      <alignment horizontal="center" vertical="center"/>
    </xf>
    <xf numFmtId="43" fontId="37" fillId="6" borderId="109" xfId="0" applyNumberFormat="1" applyFont="1" applyFill="1" applyBorder="1" applyAlignment="1">
      <alignment horizontal="center" vertical="center"/>
    </xf>
    <xf numFmtId="43" fontId="2" fillId="4" borderId="111" xfId="0" applyNumberFormat="1" applyFont="1" applyFill="1" applyBorder="1" applyAlignment="1">
      <alignment horizontal="center" vertical="center"/>
    </xf>
    <xf numFmtId="43" fontId="2" fillId="0" borderId="111" xfId="0" applyNumberFormat="1" applyFont="1" applyBorder="1" applyAlignment="1">
      <alignment horizontal="center" vertical="center"/>
    </xf>
    <xf numFmtId="43" fontId="1" fillId="5" borderId="112" xfId="0" applyNumberFormat="1" applyFont="1" applyFill="1" applyBorder="1" applyAlignment="1">
      <alignment horizontal="center" vertical="center"/>
    </xf>
    <xf numFmtId="0" fontId="37" fillId="11" borderId="113" xfId="0" applyFont="1" applyFill="1" applyBorder="1"/>
    <xf numFmtId="0" fontId="37" fillId="11" borderId="114" xfId="0" applyFont="1" applyFill="1" applyBorder="1"/>
    <xf numFmtId="0" fontId="37" fillId="11" borderId="115" xfId="0" applyFont="1" applyFill="1" applyBorder="1"/>
    <xf numFmtId="0" fontId="2" fillId="0" borderId="116" xfId="0" applyFont="1" applyBorder="1"/>
    <xf numFmtId="0" fontId="2" fillId="0" borderId="118" xfId="0" applyFont="1" applyBorder="1"/>
    <xf numFmtId="43" fontId="2" fillId="4" borderId="119" xfId="0" applyNumberFormat="1" applyFont="1" applyFill="1" applyBorder="1" applyAlignment="1">
      <alignment horizontal="right"/>
    </xf>
    <xf numFmtId="0" fontId="2" fillId="0" borderId="120" xfId="0" applyFont="1" applyBorder="1"/>
    <xf numFmtId="0" fontId="2" fillId="0" borderId="118" xfId="0" applyFont="1" applyBorder="1" applyAlignment="1">
      <alignment horizontal="right"/>
    </xf>
    <xf numFmtId="0" fontId="2" fillId="0" borderId="121" xfId="0" applyFont="1" applyBorder="1"/>
    <xf numFmtId="43" fontId="2" fillId="4" borderId="122" xfId="0" applyNumberFormat="1" applyFont="1" applyFill="1" applyBorder="1" applyAlignment="1">
      <alignment horizontal="right"/>
    </xf>
    <xf numFmtId="0" fontId="2" fillId="0" borderId="123" xfId="0" applyFont="1" applyBorder="1"/>
    <xf numFmtId="0" fontId="2" fillId="0" borderId="124" xfId="0" applyFont="1" applyBorder="1"/>
    <xf numFmtId="43" fontId="2" fillId="4" borderId="125" xfId="0" applyNumberFormat="1" applyFont="1" applyFill="1" applyBorder="1" applyAlignment="1">
      <alignment horizontal="right"/>
    </xf>
    <xf numFmtId="0" fontId="37" fillId="6" borderId="113" xfId="0" applyFont="1" applyFill="1" applyBorder="1"/>
    <xf numFmtId="0" fontId="37" fillId="6" borderId="114" xfId="0" applyFont="1" applyFill="1" applyBorder="1"/>
    <xf numFmtId="0" fontId="2" fillId="0" borderId="126" xfId="0" applyFont="1" applyBorder="1"/>
    <xf numFmtId="0" fontId="2" fillId="0" borderId="91" xfId="0" applyFont="1" applyBorder="1" applyAlignment="1">
      <alignment horizontal="right"/>
    </xf>
    <xf numFmtId="0" fontId="2" fillId="0" borderId="91" xfId="0" applyFont="1" applyBorder="1"/>
    <xf numFmtId="43" fontId="2" fillId="4" borderId="92" xfId="0" applyNumberFormat="1" applyFont="1" applyFill="1" applyBorder="1"/>
    <xf numFmtId="43" fontId="6" fillId="4" borderId="122" xfId="0" applyNumberFormat="1" applyFont="1" applyFill="1" applyBorder="1"/>
    <xf numFmtId="43" fontId="7" fillId="5" borderId="125" xfId="0" applyNumberFormat="1" applyFont="1" applyFill="1" applyBorder="1"/>
    <xf numFmtId="0" fontId="13" fillId="0" borderId="0" xfId="0" applyFont="1" applyAlignment="1">
      <alignment horizontal="right"/>
    </xf>
    <xf numFmtId="0" fontId="2" fillId="0" borderId="0" xfId="0" applyFont="1" applyAlignment="1">
      <alignment wrapText="1"/>
    </xf>
    <xf numFmtId="49" fontId="2" fillId="0" borderId="118" xfId="0" applyNumberFormat="1" applyFont="1" applyBorder="1"/>
    <xf numFmtId="49" fontId="2" fillId="0" borderId="121" xfId="0" applyNumberFormat="1" applyFont="1" applyBorder="1"/>
    <xf numFmtId="0" fontId="2" fillId="0" borderId="123" xfId="0" applyFont="1" applyBorder="1" applyAlignment="1">
      <alignment vertical="center" wrapText="1"/>
    </xf>
    <xf numFmtId="49" fontId="2" fillId="0" borderId="124" xfId="0" applyNumberFormat="1" applyFont="1" applyBorder="1"/>
    <xf numFmtId="0" fontId="14" fillId="0" borderId="0" xfId="0" applyFont="1"/>
    <xf numFmtId="0" fontId="2" fillId="0" borderId="0" xfId="0" applyFont="1" applyAlignment="1">
      <alignment vertical="center" wrapText="1"/>
    </xf>
    <xf numFmtId="43" fontId="6" fillId="4" borderId="119" xfId="0" applyNumberFormat="1" applyFont="1" applyFill="1" applyBorder="1"/>
    <xf numFmtId="0" fontId="2" fillId="0" borderId="130" xfId="0" applyFont="1" applyBorder="1" applyAlignment="1">
      <alignment horizontal="right"/>
    </xf>
    <xf numFmtId="43" fontId="2" fillId="0" borderId="3" xfId="0" applyNumberFormat="1" applyFont="1" applyBorder="1"/>
    <xf numFmtId="0" fontId="37" fillId="11" borderId="134" xfId="0" applyFont="1" applyFill="1" applyBorder="1"/>
    <xf numFmtId="0" fontId="2" fillId="0" borderId="126" xfId="0" applyFont="1" applyBorder="1" applyAlignment="1">
      <alignment wrapText="1"/>
    </xf>
    <xf numFmtId="43" fontId="2" fillId="4" borderId="90" xfId="0" applyNumberFormat="1" applyFont="1" applyFill="1" applyBorder="1" applyAlignment="1">
      <alignment horizontal="right"/>
    </xf>
    <xf numFmtId="0" fontId="2" fillId="0" borderId="135" xfId="0" applyFont="1" applyBorder="1" applyAlignment="1">
      <alignment wrapText="1"/>
    </xf>
    <xf numFmtId="43" fontId="2" fillId="0" borderId="91" xfId="0" applyNumberFormat="1" applyFont="1" applyBorder="1" applyAlignment="1">
      <alignment horizontal="right"/>
    </xf>
    <xf numFmtId="43" fontId="2" fillId="4" borderId="92" xfId="0" applyNumberFormat="1" applyFont="1" applyFill="1" applyBorder="1" applyAlignment="1">
      <alignment horizontal="right"/>
    </xf>
    <xf numFmtId="0" fontId="2" fillId="0" borderId="135" xfId="0" applyFont="1" applyBorder="1"/>
    <xf numFmtId="0" fontId="2" fillId="4" borderId="90" xfId="0" applyFont="1" applyFill="1" applyBorder="1" applyAlignment="1">
      <alignment horizontal="right"/>
    </xf>
    <xf numFmtId="43" fontId="2" fillId="0" borderId="5" xfId="0" applyNumberFormat="1" applyFont="1" applyBorder="1"/>
    <xf numFmtId="0" fontId="7" fillId="0" borderId="0" xfId="0" applyFont="1" applyAlignment="1">
      <alignment wrapText="1"/>
    </xf>
    <xf numFmtId="0" fontId="2" fillId="0" borderId="0" xfId="0" applyFont="1" applyAlignment="1">
      <alignment vertical="top"/>
    </xf>
    <xf numFmtId="0" fontId="37" fillId="11" borderId="113" xfId="0" applyFont="1" applyFill="1" applyBorder="1" applyAlignment="1">
      <alignment vertical="top"/>
    </xf>
    <xf numFmtId="0" fontId="37" fillId="11" borderId="137" xfId="0" applyFont="1" applyFill="1" applyBorder="1" applyAlignment="1">
      <alignment vertical="top" wrapText="1"/>
    </xf>
    <xf numFmtId="0" fontId="37" fillId="11" borderId="45" xfId="0" applyFont="1" applyFill="1" applyBorder="1" applyAlignment="1">
      <alignment vertical="top" wrapText="1"/>
    </xf>
    <xf numFmtId="0" fontId="37" fillId="11" borderId="134" xfId="0" applyFont="1" applyFill="1" applyBorder="1" applyAlignment="1">
      <alignment vertical="top"/>
    </xf>
    <xf numFmtId="0" fontId="37" fillId="11" borderId="114" xfId="0" applyFont="1" applyFill="1" applyBorder="1" applyAlignment="1">
      <alignment vertical="top"/>
    </xf>
    <xf numFmtId="0" fontId="37" fillId="11" borderId="115" xfId="0" applyFont="1" applyFill="1" applyBorder="1" applyAlignment="1">
      <alignment vertical="top"/>
    </xf>
    <xf numFmtId="0" fontId="2" fillId="0" borderId="0" xfId="0" applyFont="1" applyAlignment="1">
      <alignment vertical="center"/>
    </xf>
    <xf numFmtId="0" fontId="6" fillId="0" borderId="140" xfId="0" applyFont="1" applyBorder="1" applyAlignment="1">
      <alignment vertical="center" wrapText="1"/>
    </xf>
    <xf numFmtId="0" fontId="2" fillId="0" borderId="118" xfId="0" applyFont="1" applyBorder="1" applyAlignment="1">
      <alignment vertical="center"/>
    </xf>
    <xf numFmtId="43" fontId="2" fillId="4" borderId="119" xfId="0" applyNumberFormat="1" applyFont="1" applyFill="1" applyBorder="1" applyAlignment="1">
      <alignment horizontal="right" vertical="center"/>
    </xf>
    <xf numFmtId="0" fontId="1" fillId="0" borderId="0" xfId="0" applyFont="1" applyAlignment="1">
      <alignment vertical="top"/>
    </xf>
    <xf numFmtId="0" fontId="6" fillId="0" borderId="143" xfId="0" applyFont="1" applyBorder="1" applyAlignment="1">
      <alignment vertical="center" wrapText="1"/>
    </xf>
    <xf numFmtId="0" fontId="2" fillId="0" borderId="91" xfId="0" applyFont="1" applyBorder="1" applyAlignment="1">
      <alignment vertical="center"/>
    </xf>
    <xf numFmtId="43" fontId="2" fillId="4" borderId="92" xfId="0" applyNumberFormat="1" applyFont="1" applyFill="1" applyBorder="1" applyAlignment="1">
      <alignment horizontal="right" vertical="center"/>
    </xf>
    <xf numFmtId="0" fontId="37" fillId="6" borderId="114" xfId="0" applyFont="1" applyFill="1" applyBorder="1" applyAlignment="1">
      <alignment horizontal="center"/>
    </xf>
    <xf numFmtId="0" fontId="37" fillId="6" borderId="115" xfId="0" applyFont="1" applyFill="1" applyBorder="1" applyAlignment="1">
      <alignment horizontal="center"/>
    </xf>
    <xf numFmtId="0" fontId="6" fillId="0" borderId="116" xfId="0" applyFont="1" applyBorder="1"/>
    <xf numFmtId="43" fontId="6" fillId="4" borderId="117" xfId="0" applyNumberFormat="1" applyFont="1" applyFill="1" applyBorder="1"/>
    <xf numFmtId="43" fontId="6" fillId="0" borderId="118" xfId="0" applyNumberFormat="1" applyFont="1" applyBorder="1"/>
    <xf numFmtId="0" fontId="6" fillId="0" borderId="120" xfId="0" applyFont="1" applyBorder="1"/>
    <xf numFmtId="43" fontId="6" fillId="4" borderId="121" xfId="0" applyNumberFormat="1" applyFont="1" applyFill="1" applyBorder="1"/>
    <xf numFmtId="0" fontId="6" fillId="0" borderId="123" xfId="0" applyFont="1" applyBorder="1"/>
    <xf numFmtId="43" fontId="6" fillId="4" borderId="124" xfId="0" applyNumberFormat="1" applyFont="1" applyFill="1" applyBorder="1"/>
    <xf numFmtId="43" fontId="6" fillId="0" borderId="91" xfId="0" applyNumberFormat="1" applyFont="1" applyBorder="1"/>
    <xf numFmtId="43" fontId="6" fillId="4" borderId="125" xfId="0" applyNumberFormat="1" applyFont="1" applyFill="1" applyBorder="1"/>
    <xf numFmtId="43" fontId="9" fillId="0" borderId="0" xfId="0" applyNumberFormat="1" applyFont="1" applyAlignment="1">
      <alignment vertical="center"/>
    </xf>
    <xf numFmtId="0" fontId="8" fillId="0" borderId="0" xfId="0" applyFont="1" applyAlignment="1">
      <alignment vertical="center"/>
    </xf>
    <xf numFmtId="0" fontId="37" fillId="6" borderId="145" xfId="0" applyFont="1" applyFill="1" applyBorder="1"/>
    <xf numFmtId="0" fontId="37" fillId="6" borderId="114" xfId="0" applyFont="1" applyFill="1" applyBorder="1" applyAlignment="1">
      <alignment wrapText="1"/>
    </xf>
    <xf numFmtId="0" fontId="37" fillId="6" borderId="115" xfId="0" applyFont="1" applyFill="1" applyBorder="1"/>
    <xf numFmtId="0" fontId="7" fillId="0" borderId="0" xfId="0" applyFont="1" applyAlignment="1">
      <alignment horizontal="right"/>
    </xf>
    <xf numFmtId="0" fontId="6" fillId="0" borderId="0" xfId="0" applyFont="1" applyAlignment="1">
      <alignment horizontal="right"/>
    </xf>
    <xf numFmtId="0" fontId="37" fillId="6" borderId="113" xfId="0" applyFont="1" applyFill="1" applyBorder="1" applyAlignment="1">
      <alignment wrapText="1"/>
    </xf>
    <xf numFmtId="0" fontId="37" fillId="6" borderId="114" xfId="0" applyFont="1" applyFill="1" applyBorder="1" applyAlignment="1">
      <alignment horizontal="center" wrapText="1"/>
    </xf>
    <xf numFmtId="0" fontId="15" fillId="0" borderId="0" xfId="0" applyFont="1" applyAlignment="1">
      <alignment wrapText="1"/>
    </xf>
    <xf numFmtId="0" fontId="6" fillId="0" borderId="118" xfId="0" applyFont="1" applyBorder="1"/>
    <xf numFmtId="0" fontId="16" fillId="0" borderId="0" xfId="0" applyFont="1"/>
    <xf numFmtId="0" fontId="6" fillId="0" borderId="91" xfId="0" applyFont="1" applyBorder="1"/>
    <xf numFmtId="0" fontId="2" fillId="8" borderId="117" xfId="0" applyFont="1" applyFill="1" applyBorder="1"/>
    <xf numFmtId="0" fontId="2" fillId="8" borderId="121" xfId="0" applyFont="1" applyFill="1" applyBorder="1"/>
    <xf numFmtId="0" fontId="18" fillId="0" borderId="0" xfId="0" applyFont="1" applyAlignment="1">
      <alignment horizontal="center"/>
    </xf>
    <xf numFmtId="0" fontId="2" fillId="8" borderId="124" xfId="0" applyFont="1" applyFill="1" applyBorder="1"/>
    <xf numFmtId="43" fontId="6" fillId="4" borderId="92" xfId="0" applyNumberFormat="1" applyFont="1" applyFill="1" applyBorder="1"/>
    <xf numFmtId="0" fontId="7" fillId="0" borderId="0" xfId="0" applyFont="1" applyAlignment="1">
      <alignment horizontal="center" vertical="center"/>
    </xf>
    <xf numFmtId="0" fontId="7" fillId="0" borderId="0" xfId="0" applyFont="1" applyAlignment="1">
      <alignment horizontal="center"/>
    </xf>
    <xf numFmtId="0" fontId="37" fillId="6" borderId="155" xfId="0" applyFont="1" applyFill="1" applyBorder="1"/>
    <xf numFmtId="0" fontId="37" fillId="6" borderId="156" xfId="0" applyFont="1" applyFill="1" applyBorder="1"/>
    <xf numFmtId="0" fontId="37" fillId="6" borderId="156" xfId="0" applyFont="1" applyFill="1" applyBorder="1" applyAlignment="1">
      <alignment horizontal="left"/>
    </xf>
    <xf numFmtId="0" fontId="37" fillId="6" borderId="136" xfId="0" applyFont="1" applyFill="1" applyBorder="1" applyAlignment="1">
      <alignment wrapText="1"/>
    </xf>
    <xf numFmtId="0" fontId="6" fillId="0" borderId="157" xfId="0" applyFont="1" applyBorder="1"/>
    <xf numFmtId="4" fontId="6" fillId="4" borderId="158" xfId="0" applyNumberFormat="1" applyFont="1" applyFill="1" applyBorder="1"/>
    <xf numFmtId="0" fontId="2" fillId="0" borderId="159" xfId="0" applyFont="1" applyBorder="1"/>
    <xf numFmtId="4" fontId="6" fillId="5" borderId="160" xfId="0" applyNumberFormat="1" applyFont="1" applyFill="1" applyBorder="1"/>
    <xf numFmtId="0" fontId="7" fillId="0" borderId="115" xfId="0" applyFont="1" applyBorder="1" applyAlignment="1">
      <alignment wrapText="1"/>
    </xf>
    <xf numFmtId="0" fontId="6" fillId="0" borderId="161" xfId="0" applyFont="1" applyBorder="1"/>
    <xf numFmtId="4" fontId="6" fillId="4" borderId="117" xfId="0" applyNumberFormat="1" applyFont="1" applyFill="1" applyBorder="1"/>
    <xf numFmtId="4" fontId="6" fillId="5" borderId="119" xfId="0" applyNumberFormat="1" applyFont="1" applyFill="1" applyBorder="1"/>
    <xf numFmtId="0" fontId="37" fillId="12" borderId="114" xfId="0" applyFont="1" applyFill="1" applyBorder="1"/>
    <xf numFmtId="4" fontId="37" fillId="12" borderId="117" xfId="0" applyNumberFormat="1" applyFont="1" applyFill="1" applyBorder="1"/>
    <xf numFmtId="0" fontId="6" fillId="0" borderId="163" xfId="0" applyFont="1" applyBorder="1" applyAlignment="1">
      <alignment vertical="center"/>
    </xf>
    <xf numFmtId="0" fontId="6" fillId="0" borderId="164" xfId="0" applyFont="1" applyBorder="1" applyAlignment="1">
      <alignment vertical="center"/>
    </xf>
    <xf numFmtId="0" fontId="6" fillId="0" borderId="126" xfId="0" applyFont="1" applyBorder="1"/>
    <xf numFmtId="0" fontId="6" fillId="0" borderId="4" xfId="0" applyFont="1" applyBorder="1" applyAlignment="1">
      <alignment vertical="center"/>
    </xf>
    <xf numFmtId="0" fontId="6" fillId="0" borderId="5" xfId="0" applyFont="1" applyBorder="1" applyAlignment="1">
      <alignment vertical="center"/>
    </xf>
    <xf numFmtId="0" fontId="37" fillId="6" borderId="64" xfId="0" applyFont="1" applyFill="1" applyBorder="1"/>
    <xf numFmtId="0" fontId="37" fillId="6" borderId="65" xfId="0" applyFont="1" applyFill="1" applyBorder="1"/>
    <xf numFmtId="0" fontId="37" fillId="6" borderId="65" xfId="0" applyFont="1" applyFill="1" applyBorder="1" applyAlignment="1">
      <alignment wrapText="1"/>
    </xf>
    <xf numFmtId="4" fontId="37" fillId="6" borderId="66" xfId="0" applyNumberFormat="1" applyFont="1" applyFill="1" applyBorder="1"/>
    <xf numFmtId="0" fontId="7" fillId="0" borderId="22" xfId="0" applyFont="1" applyBorder="1"/>
    <xf numFmtId="4" fontId="6" fillId="4" borderId="44" xfId="0" applyNumberFormat="1" applyFont="1" applyFill="1" applyBorder="1" applyAlignment="1">
      <alignment horizontal="right"/>
    </xf>
    <xf numFmtId="4" fontId="6" fillId="4" borderId="121" xfId="0" applyNumberFormat="1" applyFont="1" applyFill="1" applyBorder="1" applyAlignment="1">
      <alignment horizontal="right"/>
    </xf>
    <xf numFmtId="4" fontId="7" fillId="5" borderId="23" xfId="0" applyNumberFormat="1" applyFont="1" applyFill="1" applyBorder="1" applyAlignment="1">
      <alignment horizontal="right"/>
    </xf>
    <xf numFmtId="4" fontId="6" fillId="0" borderId="0" xfId="0" applyNumberFormat="1" applyFont="1"/>
    <xf numFmtId="4" fontId="6" fillId="0" borderId="0" xfId="0" applyNumberFormat="1" applyFont="1" applyAlignment="1">
      <alignment horizontal="right"/>
    </xf>
    <xf numFmtId="4" fontId="7" fillId="0" borderId="0" xfId="0" applyNumberFormat="1" applyFont="1" applyAlignment="1">
      <alignment horizontal="right"/>
    </xf>
    <xf numFmtId="0" fontId="37" fillId="6" borderId="166" xfId="0" applyFont="1" applyFill="1" applyBorder="1" applyAlignment="1">
      <alignment wrapText="1"/>
    </xf>
    <xf numFmtId="0" fontId="37" fillId="6" borderId="166" xfId="0" applyFont="1" applyFill="1" applyBorder="1"/>
    <xf numFmtId="4" fontId="37" fillId="6" borderId="115" xfId="0" applyNumberFormat="1" applyFont="1" applyFill="1" applyBorder="1"/>
    <xf numFmtId="0" fontId="7" fillId="0" borderId="116" xfId="0" applyFont="1" applyBorder="1"/>
    <xf numFmtId="4" fontId="6" fillId="4" borderId="117" xfId="0" applyNumberFormat="1" applyFont="1" applyFill="1" applyBorder="1" applyAlignment="1">
      <alignment horizontal="right"/>
    </xf>
    <xf numFmtId="43" fontId="6" fillId="4" borderId="117" xfId="0" applyNumberFormat="1" applyFont="1" applyFill="1" applyBorder="1" applyAlignment="1">
      <alignment horizontal="right"/>
    </xf>
    <xf numFmtId="43" fontId="7" fillId="5" borderId="119" xfId="0" applyNumberFormat="1" applyFont="1" applyFill="1" applyBorder="1" applyAlignment="1">
      <alignment horizontal="right"/>
    </xf>
    <xf numFmtId="0" fontId="7" fillId="0" borderId="126" xfId="0" applyFont="1" applyBorder="1"/>
    <xf numFmtId="0" fontId="6" fillId="4" borderId="168" xfId="0" applyFont="1" applyFill="1" applyBorder="1"/>
    <xf numFmtId="4" fontId="6" fillId="4" borderId="90" xfId="0" applyNumberFormat="1" applyFont="1" applyFill="1" applyBorder="1" applyAlignment="1">
      <alignment horizontal="right"/>
    </xf>
    <xf numFmtId="43" fontId="6" fillId="4" borderId="90" xfId="0" applyNumberFormat="1" applyFont="1" applyFill="1" applyBorder="1" applyAlignment="1">
      <alignment horizontal="right"/>
    </xf>
    <xf numFmtId="43" fontId="7" fillId="5" borderId="92" xfId="0" applyNumberFormat="1" applyFont="1" applyFill="1" applyBorder="1" applyAlignment="1">
      <alignment horizontal="right"/>
    </xf>
    <xf numFmtId="0" fontId="6" fillId="0" borderId="0" xfId="0" applyFont="1" applyAlignment="1">
      <alignment wrapText="1"/>
    </xf>
    <xf numFmtId="4" fontId="1" fillId="5" borderId="19" xfId="0" applyNumberFormat="1" applyFont="1" applyFill="1" applyBorder="1"/>
    <xf numFmtId="4" fontId="1" fillId="5" borderId="23" xfId="0" applyNumberFormat="1" applyFont="1" applyFill="1" applyBorder="1"/>
    <xf numFmtId="0" fontId="1" fillId="0" borderId="80" xfId="0" applyFont="1" applyBorder="1"/>
    <xf numFmtId="0" fontId="1" fillId="0" borderId="0" xfId="0" applyFont="1" applyAlignment="1">
      <alignment horizontal="center"/>
    </xf>
    <xf numFmtId="43" fontId="2" fillId="3" borderId="27" xfId="0" applyNumberFormat="1" applyFont="1" applyFill="1" applyBorder="1"/>
    <xf numFmtId="164" fontId="2" fillId="3" borderId="27" xfId="0" applyNumberFormat="1" applyFont="1" applyFill="1" applyBorder="1" applyAlignment="1">
      <alignment horizontal="center"/>
    </xf>
    <xf numFmtId="164" fontId="2" fillId="4" borderId="27" xfId="0" applyNumberFormat="1" applyFont="1" applyFill="1" applyBorder="1" applyAlignment="1">
      <alignment horizontal="center"/>
    </xf>
    <xf numFmtId="0" fontId="2" fillId="3" borderId="27" xfId="0" applyFont="1" applyFill="1" applyBorder="1"/>
    <xf numFmtId="43" fontId="2" fillId="3" borderId="170" xfId="0" applyNumberFormat="1" applyFont="1" applyFill="1" applyBorder="1"/>
    <xf numFmtId="164" fontId="2" fillId="3" borderId="170" xfId="0" applyNumberFormat="1" applyFont="1" applyFill="1" applyBorder="1" applyAlignment="1">
      <alignment horizontal="center"/>
    </xf>
    <xf numFmtId="164" fontId="2" fillId="4" borderId="170" xfId="0" applyNumberFormat="1" applyFont="1" applyFill="1" applyBorder="1" applyAlignment="1">
      <alignment horizontal="center"/>
    </xf>
    <xf numFmtId="0" fontId="2" fillId="3" borderId="170" xfId="0" applyFont="1" applyFill="1" applyBorder="1"/>
    <xf numFmtId="164" fontId="2" fillId="0" borderId="0" xfId="0" applyNumberFormat="1" applyFont="1" applyAlignment="1">
      <alignment horizontal="center"/>
    </xf>
    <xf numFmtId="164" fontId="2" fillId="0" borderId="0" xfId="0" applyNumberFormat="1" applyFont="1"/>
    <xf numFmtId="164" fontId="2" fillId="4" borderId="27" xfId="0" applyNumberFormat="1" applyFont="1" applyFill="1" applyBorder="1"/>
    <xf numFmtId="164" fontId="1" fillId="4" borderId="27" xfId="0" applyNumberFormat="1" applyFont="1" applyFill="1" applyBorder="1"/>
    <xf numFmtId="9" fontId="2" fillId="0" borderId="0" xfId="0" applyNumberFormat="1" applyFont="1" applyAlignment="1">
      <alignment horizontal="center"/>
    </xf>
    <xf numFmtId="0" fontId="19" fillId="0" borderId="0" xfId="0" applyFont="1"/>
    <xf numFmtId="0" fontId="2" fillId="13" borderId="6" xfId="0" applyFont="1" applyFill="1" applyBorder="1"/>
    <xf numFmtId="0" fontId="1" fillId="13" borderId="65" xfId="0" applyFont="1" applyFill="1" applyBorder="1" applyAlignment="1">
      <alignment horizontal="center"/>
    </xf>
    <xf numFmtId="0" fontId="1" fillId="13" borderId="66" xfId="0" applyFont="1" applyFill="1" applyBorder="1" applyAlignment="1">
      <alignment horizontal="center"/>
    </xf>
    <xf numFmtId="0" fontId="6" fillId="0" borderId="151" xfId="0" applyFont="1" applyBorder="1"/>
    <xf numFmtId="0" fontId="2" fillId="0" borderId="32" xfId="0" applyFont="1" applyBorder="1"/>
    <xf numFmtId="0" fontId="2" fillId="0" borderId="19" xfId="0" applyFont="1" applyBorder="1"/>
    <xf numFmtId="0" fontId="2" fillId="0" borderId="14" xfId="0" applyFont="1" applyBorder="1"/>
    <xf numFmtId="0" fontId="2" fillId="0" borderId="3" xfId="0" applyFont="1" applyBorder="1"/>
    <xf numFmtId="0" fontId="2" fillId="0" borderId="15" xfId="0" applyFont="1" applyBorder="1"/>
    <xf numFmtId="0" fontId="2" fillId="0" borderId="4" xfId="0" applyFont="1" applyBorder="1"/>
    <xf numFmtId="0" fontId="2" fillId="0" borderId="5" xfId="0" applyFont="1" applyBorder="1"/>
    <xf numFmtId="0" fontId="20" fillId="13" borderId="45" xfId="0" applyFont="1" applyFill="1" applyBorder="1" applyAlignment="1">
      <alignment horizontal="center" vertical="center"/>
    </xf>
    <xf numFmtId="0" fontId="20" fillId="13" borderId="45" xfId="0" applyFont="1" applyFill="1" applyBorder="1" applyAlignment="1">
      <alignment horizontal="center" wrapText="1"/>
    </xf>
    <xf numFmtId="0" fontId="20" fillId="13" borderId="45" xfId="0" applyFont="1" applyFill="1" applyBorder="1" applyAlignment="1">
      <alignment horizontal="center" vertical="center" wrapText="1"/>
    </xf>
    <xf numFmtId="0" fontId="2" fillId="0" borderId="172" xfId="0" applyFont="1" applyBorder="1"/>
    <xf numFmtId="0" fontId="2" fillId="0" borderId="2" xfId="0" applyFont="1" applyBorder="1"/>
    <xf numFmtId="0" fontId="20" fillId="13" borderId="93" xfId="0" applyFont="1" applyFill="1" applyBorder="1" applyAlignment="1">
      <alignment horizontal="center" wrapText="1"/>
    </xf>
    <xf numFmtId="0" fontId="2" fillId="0" borderId="173" xfId="0" applyFont="1" applyBorder="1"/>
    <xf numFmtId="43" fontId="1" fillId="0" borderId="172" xfId="0" applyNumberFormat="1" applyFont="1" applyBorder="1"/>
    <xf numFmtId="0" fontId="2" fillId="0" borderId="13" xfId="0" applyFont="1" applyBorder="1"/>
    <xf numFmtId="0" fontId="2" fillId="0" borderId="1" xfId="0" applyFont="1" applyBorder="1"/>
    <xf numFmtId="43" fontId="1" fillId="0" borderId="173" xfId="0" applyNumberFormat="1" applyFont="1" applyBorder="1"/>
    <xf numFmtId="0" fontId="2" fillId="0" borderId="174" xfId="0" applyFont="1" applyBorder="1"/>
    <xf numFmtId="43" fontId="1" fillId="0" borderId="174" xfId="0" applyNumberFormat="1" applyFont="1" applyBorder="1"/>
    <xf numFmtId="0" fontId="20" fillId="13" borderId="45" xfId="0" applyFont="1" applyFill="1" applyBorder="1" applyAlignment="1">
      <alignment horizontal="center"/>
    </xf>
    <xf numFmtId="0" fontId="21" fillId="0" borderId="0" xfId="0" applyFont="1" applyAlignment="1">
      <alignment horizontal="center" vertical="center" wrapText="1"/>
    </xf>
    <xf numFmtId="0" fontId="20" fillId="13" borderId="93" xfId="0" applyFont="1" applyFill="1" applyBorder="1" applyAlignment="1">
      <alignment horizontal="center"/>
    </xf>
    <xf numFmtId="43" fontId="1" fillId="0" borderId="0" xfId="0" applyNumberFormat="1" applyFont="1" applyAlignment="1">
      <alignment vertical="top" wrapText="1"/>
    </xf>
    <xf numFmtId="0" fontId="6" fillId="0" borderId="0" xfId="0" applyFont="1" applyAlignment="1">
      <alignment horizontal="center" wrapText="1"/>
    </xf>
    <xf numFmtId="0" fontId="7" fillId="8" borderId="27" xfId="0" applyFont="1" applyFill="1" applyBorder="1"/>
    <xf numFmtId="0" fontId="2" fillId="13" borderId="9" xfId="0" applyFont="1" applyFill="1" applyBorder="1" applyAlignment="1">
      <alignment horizontal="center" vertical="center"/>
    </xf>
    <xf numFmtId="0" fontId="2" fillId="13" borderId="35" xfId="0" applyFont="1" applyFill="1" applyBorder="1" applyAlignment="1">
      <alignment horizontal="center" vertical="center"/>
    </xf>
    <xf numFmtId="0" fontId="22" fillId="0" borderId="0" xfId="0" applyFont="1" applyAlignment="1">
      <alignment wrapText="1"/>
    </xf>
    <xf numFmtId="0" fontId="23" fillId="0" borderId="0" xfId="0" applyFont="1" applyAlignment="1">
      <alignment horizontal="right"/>
    </xf>
    <xf numFmtId="0" fontId="23" fillId="0" borderId="0" xfId="0" applyFont="1"/>
    <xf numFmtId="0" fontId="24" fillId="0" borderId="0" xfId="0" applyFont="1" applyAlignment="1">
      <alignment horizontal="right"/>
    </xf>
    <xf numFmtId="0" fontId="24" fillId="0" borderId="0" xfId="0" applyFont="1" applyAlignment="1">
      <alignment horizontal="right" vertical="top"/>
    </xf>
    <xf numFmtId="0" fontId="25" fillId="0" borderId="0" xfId="0" applyFont="1"/>
    <xf numFmtId="0" fontId="26" fillId="0" borderId="0" xfId="0" applyFont="1"/>
    <xf numFmtId="0" fontId="27" fillId="0" borderId="0" xfId="0" applyFont="1"/>
    <xf numFmtId="0" fontId="28" fillId="0" borderId="0" xfId="0" applyFont="1" applyAlignment="1">
      <alignment horizontal="right"/>
    </xf>
    <xf numFmtId="0" fontId="20" fillId="13" borderId="45" xfId="0" applyFont="1" applyFill="1" applyBorder="1"/>
    <xf numFmtId="0" fontId="20" fillId="13" borderId="35" xfId="0" applyFont="1" applyFill="1" applyBorder="1" applyAlignment="1">
      <alignment horizontal="center"/>
    </xf>
    <xf numFmtId="165" fontId="2" fillId="0" borderId="2" xfId="0" applyNumberFormat="1" applyFont="1" applyBorder="1"/>
    <xf numFmtId="0" fontId="20" fillId="13" borderId="35" xfId="0" applyFont="1" applyFill="1" applyBorder="1" applyAlignment="1">
      <alignment horizontal="center" wrapText="1"/>
    </xf>
    <xf numFmtId="0" fontId="2" fillId="0" borderId="10" xfId="0" applyFont="1" applyBorder="1"/>
    <xf numFmtId="0" fontId="2" fillId="0" borderId="12" xfId="0" applyFont="1" applyBorder="1"/>
    <xf numFmtId="0" fontId="20" fillId="13" borderId="93" xfId="0" applyFont="1" applyFill="1" applyBorder="1"/>
    <xf numFmtId="0" fontId="2" fillId="0" borderId="45" xfId="0" applyFont="1" applyBorder="1"/>
    <xf numFmtId="0" fontId="39" fillId="14" borderId="6" xfId="0" applyFont="1" applyFill="1" applyBorder="1" applyAlignment="1">
      <alignment horizontal="center"/>
    </xf>
    <xf numFmtId="0" fontId="2" fillId="13" borderId="181" xfId="0" applyFont="1" applyFill="1" applyBorder="1" applyAlignment="1">
      <alignment horizontal="center"/>
    </xf>
    <xf numFmtId="43" fontId="2" fillId="13" borderId="166" xfId="0" applyNumberFormat="1" applyFont="1" applyFill="1" applyBorder="1" applyAlignment="1">
      <alignment horizontal="center"/>
    </xf>
    <xf numFmtId="43" fontId="2" fillId="13" borderId="35" xfId="0" applyNumberFormat="1" applyFont="1" applyFill="1" applyBorder="1" applyAlignment="1">
      <alignment horizontal="center"/>
    </xf>
    <xf numFmtId="0" fontId="1" fillId="0" borderId="172" xfId="0" applyFont="1" applyBorder="1"/>
    <xf numFmtId="0" fontId="1" fillId="0" borderId="173" xfId="0" applyFont="1" applyBorder="1"/>
    <xf numFmtId="0" fontId="1" fillId="0" borderId="174" xfId="0" applyFont="1" applyBorder="1"/>
    <xf numFmtId="0" fontId="21" fillId="0" borderId="0" xfId="0" applyFont="1"/>
    <xf numFmtId="0" fontId="29" fillId="0" borderId="0" xfId="0" applyFont="1"/>
    <xf numFmtId="0" fontId="30" fillId="0" borderId="0" xfId="0" applyFont="1"/>
    <xf numFmtId="0" fontId="30" fillId="0" borderId="0" xfId="0" applyFont="1" applyAlignment="1">
      <alignment horizontal="right"/>
    </xf>
    <xf numFmtId="0" fontId="40" fillId="15" borderId="27" xfId="0" applyFont="1" applyFill="1" applyBorder="1"/>
    <xf numFmtId="0" fontId="38" fillId="15" borderId="27" xfId="0" applyFont="1" applyFill="1" applyBorder="1"/>
    <xf numFmtId="0" fontId="38" fillId="15" borderId="27" xfId="0" applyFont="1" applyFill="1" applyBorder="1" applyAlignment="1">
      <alignment horizontal="right"/>
    </xf>
    <xf numFmtId="0" fontId="31" fillId="9" borderId="27" xfId="0" applyFont="1" applyFill="1" applyBorder="1"/>
    <xf numFmtId="0" fontId="32" fillId="0" borderId="0" xfId="0" applyFont="1"/>
    <xf numFmtId="166" fontId="33" fillId="16" borderId="27" xfId="0" applyNumberFormat="1" applyFont="1" applyFill="1" applyBorder="1" applyAlignment="1">
      <alignment wrapText="1"/>
    </xf>
    <xf numFmtId="166" fontId="34" fillId="16" borderId="27" xfId="0" applyNumberFormat="1" applyFont="1" applyFill="1" applyBorder="1" applyAlignment="1">
      <alignment horizontal="right" wrapText="1"/>
    </xf>
    <xf numFmtId="166" fontId="33" fillId="16" borderId="27" xfId="0" applyNumberFormat="1" applyFont="1" applyFill="1" applyBorder="1"/>
    <xf numFmtId="166" fontId="34" fillId="16" borderId="27" xfId="0" applyNumberFormat="1" applyFont="1" applyFill="1" applyBorder="1" applyAlignment="1">
      <alignment horizontal="right"/>
    </xf>
    <xf numFmtId="166" fontId="30" fillId="17" borderId="27" xfId="0" applyNumberFormat="1" applyFont="1" applyFill="1" applyBorder="1"/>
    <xf numFmtId="166" fontId="30" fillId="17" borderId="27" xfId="0" applyNumberFormat="1" applyFont="1" applyFill="1" applyBorder="1" applyAlignment="1">
      <alignment horizontal="right"/>
    </xf>
    <xf numFmtId="166" fontId="34" fillId="16" borderId="27" xfId="0" applyNumberFormat="1" applyFont="1" applyFill="1" applyBorder="1"/>
    <xf numFmtId="166" fontId="34" fillId="16" borderId="27" xfId="0" applyNumberFormat="1" applyFont="1" applyFill="1" applyBorder="1" applyAlignment="1">
      <alignment vertical="top"/>
    </xf>
    <xf numFmtId="166" fontId="30" fillId="0" borderId="0" xfId="0" applyNumberFormat="1" applyFont="1"/>
    <xf numFmtId="1" fontId="30" fillId="0" borderId="0" xfId="0" applyNumberFormat="1" applyFont="1"/>
    <xf numFmtId="166" fontId="34" fillId="16" borderId="27" xfId="0" applyNumberFormat="1" applyFont="1" applyFill="1" applyBorder="1" applyAlignment="1">
      <alignment horizontal="left" wrapText="1"/>
    </xf>
    <xf numFmtId="166" fontId="33" fillId="16" borderId="27" xfId="0" applyNumberFormat="1" applyFont="1" applyFill="1" applyBorder="1" applyAlignment="1">
      <alignment horizontal="right"/>
    </xf>
    <xf numFmtId="167" fontId="30" fillId="17" borderId="27" xfId="0" applyNumberFormat="1" applyFont="1" applyFill="1" applyBorder="1"/>
    <xf numFmtId="167" fontId="30" fillId="17" borderId="27" xfId="0" applyNumberFormat="1" applyFont="1" applyFill="1" applyBorder="1" applyAlignment="1">
      <alignment horizontal="right"/>
    </xf>
    <xf numFmtId="167" fontId="34" fillId="16" borderId="27" xfId="0" applyNumberFormat="1" applyFont="1" applyFill="1" applyBorder="1"/>
    <xf numFmtId="167" fontId="34" fillId="16" borderId="27" xfId="0" applyNumberFormat="1" applyFont="1" applyFill="1" applyBorder="1" applyAlignment="1">
      <alignment horizontal="right"/>
    </xf>
    <xf numFmtId="0" fontId="2" fillId="8" borderId="27" xfId="0" applyFont="1" applyFill="1" applyBorder="1" applyAlignment="1">
      <alignment horizontal="left"/>
    </xf>
    <xf numFmtId="0" fontId="6" fillId="0" borderId="0" xfId="0" applyFont="1" applyAlignment="1">
      <alignment horizontal="center" vertical="center"/>
    </xf>
    <xf numFmtId="0" fontId="15" fillId="0" borderId="0" xfId="0" applyFont="1"/>
    <xf numFmtId="0" fontId="11" fillId="0" borderId="0" xfId="0" applyFont="1" applyAlignment="1">
      <alignment horizontal="center" vertical="center"/>
    </xf>
    <xf numFmtId="0" fontId="7" fillId="0" borderId="5" xfId="0" applyFont="1" applyBorder="1" applyAlignment="1" applyProtection="1">
      <alignment horizontal="center" vertical="center" wrapText="1"/>
      <protection locked="0"/>
    </xf>
    <xf numFmtId="0" fontId="7" fillId="3" borderId="38" xfId="0" applyFont="1" applyFill="1" applyBorder="1" applyAlignment="1" applyProtection="1">
      <alignment horizontal="center" vertical="center"/>
      <protection locked="0"/>
    </xf>
    <xf numFmtId="0" fontId="1" fillId="3" borderId="41" xfId="0" applyFont="1" applyFill="1" applyBorder="1" applyAlignment="1" applyProtection="1">
      <alignment horizontal="center" vertical="center"/>
      <protection locked="0"/>
    </xf>
    <xf numFmtId="0" fontId="6" fillId="10" borderId="32" xfId="0" applyFont="1" applyFill="1" applyBorder="1" applyAlignment="1" applyProtection="1">
      <alignment horizontal="right"/>
      <protection locked="0"/>
    </xf>
    <xf numFmtId="0" fontId="6" fillId="10" borderId="44" xfId="0" applyFont="1" applyFill="1" applyBorder="1" applyAlignment="1" applyProtection="1">
      <alignment horizontal="right"/>
      <protection locked="0"/>
    </xf>
    <xf numFmtId="0" fontId="6" fillId="3" borderId="18" xfId="0" applyFont="1" applyFill="1" applyBorder="1" applyAlignment="1" applyProtection="1">
      <alignment vertical="center"/>
      <protection locked="0"/>
    </xf>
    <xf numFmtId="0" fontId="6" fillId="3" borderId="32" xfId="0" applyFont="1" applyFill="1" applyBorder="1" applyAlignment="1" applyProtection="1">
      <alignment vertical="top" wrapText="1"/>
      <protection locked="0"/>
    </xf>
    <xf numFmtId="0" fontId="7" fillId="3" borderId="24" xfId="0" applyFont="1" applyFill="1" applyBorder="1" applyAlignment="1" applyProtection="1">
      <alignment horizontal="center" vertical="top"/>
      <protection locked="0"/>
    </xf>
    <xf numFmtId="0" fontId="1" fillId="3" borderId="48" xfId="0" applyFont="1" applyFill="1" applyBorder="1" applyAlignment="1" applyProtection="1">
      <alignment horizontal="center"/>
      <protection locked="0"/>
    </xf>
    <xf numFmtId="0" fontId="1" fillId="3" borderId="41" xfId="0" applyFont="1" applyFill="1" applyBorder="1" applyAlignment="1" applyProtection="1">
      <alignment horizontal="center"/>
      <protection locked="0"/>
    </xf>
    <xf numFmtId="43" fontId="2" fillId="3" borderId="38" xfId="0" applyNumberFormat="1" applyFont="1" applyFill="1" applyBorder="1" applyAlignment="1" applyProtection="1">
      <alignment horizontal="right"/>
      <protection locked="0"/>
    </xf>
    <xf numFmtId="43" fontId="2" fillId="3" borderId="48" xfId="0" applyNumberFormat="1" applyFont="1" applyFill="1" applyBorder="1" applyAlignment="1" applyProtection="1">
      <alignment horizontal="right"/>
      <protection locked="0"/>
    </xf>
    <xf numFmtId="43" fontId="6" fillId="10" borderId="117" xfId="0" applyNumberFormat="1" applyFont="1" applyFill="1" applyBorder="1" applyProtection="1">
      <protection locked="0"/>
    </xf>
    <xf numFmtId="43" fontId="6" fillId="10" borderId="121" xfId="0" applyNumberFormat="1" applyFont="1" applyFill="1" applyBorder="1" applyProtection="1">
      <protection locked="0"/>
    </xf>
    <xf numFmtId="43" fontId="6" fillId="10" borderId="124" xfId="0" applyNumberFormat="1" applyFont="1" applyFill="1" applyBorder="1" applyProtection="1">
      <protection locked="0"/>
    </xf>
    <xf numFmtId="0" fontId="2" fillId="0" borderId="121" xfId="0" applyFont="1" applyBorder="1" applyAlignment="1">
      <alignment horizontal="right"/>
    </xf>
    <xf numFmtId="0" fontId="2" fillId="0" borderId="124" xfId="0" applyFont="1" applyBorder="1" applyAlignment="1">
      <alignment horizontal="center" vertical="center"/>
    </xf>
    <xf numFmtId="0" fontId="7" fillId="3" borderId="125" xfId="0" applyFont="1" applyFill="1" applyBorder="1" applyProtection="1">
      <protection locked="0"/>
    </xf>
    <xf numFmtId="43" fontId="2" fillId="10" borderId="138" xfId="0" applyNumberFormat="1" applyFont="1" applyFill="1" applyBorder="1" applyAlignment="1" applyProtection="1">
      <alignment horizontal="right" vertical="center"/>
      <protection locked="0"/>
    </xf>
    <xf numFmtId="43" fontId="2" fillId="10" borderId="141" xfId="0" applyNumberFormat="1" applyFont="1" applyFill="1" applyBorder="1" applyAlignment="1" applyProtection="1">
      <alignment horizontal="right" vertical="center"/>
      <protection locked="0"/>
    </xf>
    <xf numFmtId="43" fontId="6" fillId="10" borderId="146" xfId="0" applyNumberFormat="1" applyFont="1" applyFill="1" applyBorder="1" applyProtection="1">
      <protection locked="0"/>
    </xf>
    <xf numFmtId="43" fontId="6" fillId="10" borderId="147" xfId="0" applyNumberFormat="1" applyFont="1" applyFill="1" applyBorder="1" applyProtection="1">
      <protection locked="0"/>
    </xf>
    <xf numFmtId="43" fontId="6" fillId="10" borderId="148" xfId="0" applyNumberFormat="1" applyFont="1" applyFill="1" applyBorder="1" applyProtection="1">
      <protection locked="0"/>
    </xf>
    <xf numFmtId="0" fontId="6" fillId="10" borderId="138" xfId="0" applyFont="1" applyFill="1" applyBorder="1" applyProtection="1">
      <protection locked="0"/>
    </xf>
    <xf numFmtId="0" fontId="6" fillId="10" borderId="120" xfId="0" applyFont="1" applyFill="1" applyBorder="1" applyProtection="1">
      <protection locked="0"/>
    </xf>
    <xf numFmtId="0" fontId="6" fillId="10" borderId="120" xfId="0" applyFont="1" applyFill="1" applyBorder="1" applyAlignment="1" applyProtection="1">
      <alignment wrapText="1"/>
      <protection locked="0"/>
    </xf>
    <xf numFmtId="0" fontId="6" fillId="10" borderId="123" xfId="0" applyFont="1" applyFill="1" applyBorder="1" applyProtection="1">
      <protection locked="0"/>
    </xf>
    <xf numFmtId="0" fontId="7" fillId="0" borderId="0" xfId="0" applyFont="1" applyAlignment="1" applyProtection="1">
      <alignment horizontal="right"/>
      <protection locked="0"/>
    </xf>
    <xf numFmtId="0" fontId="7" fillId="0" borderId="0" xfId="0" applyFont="1" applyProtection="1">
      <protection locked="0"/>
    </xf>
    <xf numFmtId="43" fontId="6" fillId="3" borderId="117" xfId="0" applyNumberFormat="1" applyFont="1" applyFill="1" applyBorder="1" applyProtection="1">
      <protection locked="0"/>
    </xf>
    <xf numFmtId="43" fontId="6" fillId="3" borderId="121" xfId="0" applyNumberFormat="1" applyFont="1" applyFill="1" applyBorder="1" applyProtection="1">
      <protection locked="0"/>
    </xf>
    <xf numFmtId="43" fontId="6" fillId="3" borderId="124" xfId="0" applyNumberFormat="1" applyFont="1" applyFill="1" applyBorder="1" applyProtection="1">
      <protection locked="0"/>
    </xf>
    <xf numFmtId="0" fontId="2" fillId="0" borderId="0" xfId="0" applyFont="1" applyProtection="1">
      <protection locked="0"/>
    </xf>
    <xf numFmtId="0" fontId="0" fillId="0" borderId="0" xfId="0" applyProtection="1">
      <protection locked="0"/>
    </xf>
    <xf numFmtId="0" fontId="6" fillId="3" borderId="125" xfId="0" applyFont="1" applyFill="1" applyBorder="1" applyAlignment="1" applyProtection="1">
      <alignment wrapText="1"/>
      <protection locked="0"/>
    </xf>
    <xf numFmtId="43" fontId="6" fillId="3" borderId="158" xfId="0" applyNumberFormat="1" applyFont="1" applyFill="1" applyBorder="1" applyProtection="1">
      <protection locked="0"/>
    </xf>
    <xf numFmtId="0" fontId="6" fillId="3" borderId="165" xfId="0" applyFont="1" applyFill="1" applyBorder="1" applyProtection="1">
      <protection locked="0"/>
    </xf>
    <xf numFmtId="0" fontId="6" fillId="4" borderId="158" xfId="0" applyFont="1" applyFill="1" applyBorder="1"/>
    <xf numFmtId="0" fontId="6" fillId="4" borderId="117" xfId="0" applyFont="1" applyFill="1" applyBorder="1"/>
    <xf numFmtId="0" fontId="6" fillId="0" borderId="44" xfId="0" applyFont="1" applyBorder="1" applyAlignment="1">
      <alignment horizontal="right"/>
    </xf>
    <xf numFmtId="0" fontId="6" fillId="0" borderId="118" xfId="0" applyFont="1" applyBorder="1" applyAlignment="1">
      <alignment horizontal="right"/>
    </xf>
    <xf numFmtId="0" fontId="6" fillId="0" borderId="91" xfId="0" applyFont="1" applyBorder="1" applyAlignment="1">
      <alignment horizontal="right"/>
    </xf>
    <xf numFmtId="0" fontId="4" fillId="0" borderId="34" xfId="0" applyFont="1" applyBorder="1"/>
    <xf numFmtId="43" fontId="2" fillId="3" borderId="192" xfId="0" applyNumberFormat="1" applyFont="1" applyFill="1" applyBorder="1" applyAlignment="1" applyProtection="1">
      <alignment horizontal="center" vertical="center"/>
      <protection locked="0"/>
    </xf>
    <xf numFmtId="43" fontId="37" fillId="6" borderId="194" xfId="0" applyNumberFormat="1" applyFont="1" applyFill="1" applyBorder="1" applyAlignment="1">
      <alignment horizontal="center" vertical="center"/>
    </xf>
    <xf numFmtId="43" fontId="37" fillId="6" borderId="195" xfId="0" applyNumberFormat="1" applyFont="1" applyFill="1" applyBorder="1" applyAlignment="1">
      <alignment horizontal="center" vertical="center"/>
    </xf>
    <xf numFmtId="43" fontId="2" fillId="3" borderId="200" xfId="0" applyNumberFormat="1" applyFont="1" applyFill="1" applyBorder="1" applyAlignment="1" applyProtection="1">
      <alignment horizontal="center" vertical="center"/>
      <protection locked="0"/>
    </xf>
    <xf numFmtId="43" fontId="37" fillId="6" borderId="195" xfId="0" applyNumberFormat="1" applyFont="1" applyFill="1" applyBorder="1" applyAlignment="1">
      <alignment vertical="center"/>
    </xf>
    <xf numFmtId="43" fontId="7" fillId="0" borderId="34" xfId="0" applyNumberFormat="1" applyFont="1" applyBorder="1" applyAlignment="1">
      <alignment vertical="center"/>
    </xf>
    <xf numFmtId="43" fontId="1" fillId="0" borderId="34" xfId="0" applyNumberFormat="1" applyFont="1" applyBorder="1" applyAlignment="1">
      <alignment vertical="center"/>
    </xf>
    <xf numFmtId="43" fontId="37" fillId="6" borderId="196" xfId="0" applyNumberFormat="1" applyFont="1" applyFill="1" applyBorder="1" applyAlignment="1">
      <alignment vertical="center"/>
    </xf>
    <xf numFmtId="43" fontId="2" fillId="4" borderId="198" xfId="0" applyNumberFormat="1" applyFont="1" applyFill="1" applyBorder="1" applyAlignment="1">
      <alignment vertical="center"/>
    </xf>
    <xf numFmtId="43" fontId="2" fillId="4" borderId="201" xfId="0" applyNumberFormat="1" applyFont="1" applyFill="1" applyBorder="1" applyAlignment="1">
      <alignment vertical="center"/>
    </xf>
    <xf numFmtId="43" fontId="7" fillId="3" borderId="197" xfId="0" applyNumberFormat="1" applyFont="1" applyFill="1" applyBorder="1" applyAlignment="1" applyProtection="1">
      <alignment horizontal="center" vertical="center"/>
      <protection locked="0"/>
    </xf>
    <xf numFmtId="43" fontId="2" fillId="4" borderId="202" xfId="0" applyNumberFormat="1" applyFont="1" applyFill="1" applyBorder="1" applyAlignment="1" applyProtection="1">
      <alignment vertical="center"/>
      <protection locked="0"/>
    </xf>
    <xf numFmtId="43" fontId="7" fillId="3" borderId="199" xfId="0" applyNumberFormat="1" applyFont="1" applyFill="1" applyBorder="1" applyAlignment="1" applyProtection="1">
      <alignment horizontal="center" vertical="center"/>
      <protection locked="0"/>
    </xf>
    <xf numFmtId="43" fontId="2" fillId="4" borderId="203" xfId="0" applyNumberFormat="1" applyFont="1" applyFill="1" applyBorder="1" applyAlignment="1" applyProtection="1">
      <alignment vertical="center"/>
      <protection locked="0"/>
    </xf>
    <xf numFmtId="0" fontId="2" fillId="0" borderId="205" xfId="0" applyFont="1" applyBorder="1"/>
    <xf numFmtId="0" fontId="2" fillId="0" borderId="212" xfId="0" applyFont="1" applyBorder="1"/>
    <xf numFmtId="0" fontId="2" fillId="0" borderId="213" xfId="0" applyFont="1" applyBorder="1" applyAlignment="1">
      <alignment horizontal="right"/>
    </xf>
    <xf numFmtId="0" fontId="2" fillId="0" borderId="214" xfId="0" applyFont="1" applyBorder="1"/>
    <xf numFmtId="43" fontId="2" fillId="4" borderId="201" xfId="0" applyNumberFormat="1" applyFont="1" applyFill="1" applyBorder="1"/>
    <xf numFmtId="0" fontId="2" fillId="0" borderId="215" xfId="0" applyFont="1" applyBorder="1"/>
    <xf numFmtId="43" fontId="2" fillId="4" borderId="207" xfId="0" applyNumberFormat="1" applyFont="1" applyFill="1" applyBorder="1"/>
    <xf numFmtId="0" fontId="37" fillId="6" borderId="217" xfId="0" applyFont="1" applyFill="1" applyBorder="1"/>
    <xf numFmtId="0" fontId="37" fillId="11" borderId="218" xfId="0" applyFont="1" applyFill="1" applyBorder="1"/>
    <xf numFmtId="0" fontId="37" fillId="6" borderId="218" xfId="0" applyFont="1" applyFill="1" applyBorder="1"/>
    <xf numFmtId="0" fontId="37" fillId="11" borderId="219" xfId="0" applyFont="1" applyFill="1" applyBorder="1"/>
    <xf numFmtId="43" fontId="6" fillId="4" borderId="140" xfId="0" applyNumberFormat="1" applyFont="1" applyFill="1" applyBorder="1" applyAlignment="1">
      <alignment vertical="center"/>
    </xf>
    <xf numFmtId="43" fontId="7" fillId="5" borderId="229" xfId="0" applyNumberFormat="1" applyFont="1" applyFill="1" applyBorder="1" applyAlignment="1">
      <alignment vertical="center"/>
    </xf>
    <xf numFmtId="43" fontId="6" fillId="0" borderId="34" xfId="0" applyNumberFormat="1" applyFont="1" applyBorder="1" applyAlignment="1">
      <alignment vertical="center"/>
    </xf>
    <xf numFmtId="43" fontId="9" fillId="0" borderId="34" xfId="0" applyNumberFormat="1" applyFont="1" applyBorder="1" applyAlignment="1">
      <alignment vertical="center"/>
    </xf>
    <xf numFmtId="0" fontId="7" fillId="0" borderId="34" xfId="0" applyFont="1" applyBorder="1" applyAlignment="1">
      <alignment vertical="center"/>
    </xf>
    <xf numFmtId="0" fontId="17" fillId="0" borderId="34" xfId="0" applyFont="1" applyBorder="1"/>
    <xf numFmtId="0" fontId="1" fillId="3" borderId="192" xfId="0" applyFont="1" applyFill="1" applyBorder="1" applyAlignment="1" applyProtection="1">
      <alignment horizontal="center"/>
      <protection locked="0"/>
    </xf>
    <xf numFmtId="0" fontId="0" fillId="0" borderId="192" xfId="0" applyBorder="1"/>
    <xf numFmtId="0" fontId="2" fillId="3" borderId="139" xfId="0" applyFont="1" applyFill="1" applyBorder="1" applyAlignment="1" applyProtection="1">
      <alignment vertical="center" wrapText="1"/>
      <protection locked="0"/>
    </xf>
    <xf numFmtId="0" fontId="2" fillId="3" borderId="142" xfId="0" applyFont="1" applyFill="1" applyBorder="1" applyAlignment="1" applyProtection="1">
      <alignment vertical="center" wrapText="1"/>
      <protection locked="0"/>
    </xf>
    <xf numFmtId="4" fontId="1" fillId="5" borderId="31" xfId="0" applyNumberFormat="1" applyFont="1" applyFill="1" applyBorder="1"/>
    <xf numFmtId="4" fontId="37" fillId="15" borderId="33" xfId="0" applyNumberFormat="1" applyFont="1" applyFill="1" applyBorder="1" applyAlignment="1">
      <alignment vertical="center"/>
    </xf>
    <xf numFmtId="4" fontId="37" fillId="15" borderId="32" xfId="0" applyNumberFormat="1" applyFont="1" applyFill="1" applyBorder="1" applyAlignment="1">
      <alignment vertical="center"/>
    </xf>
    <xf numFmtId="43" fontId="1" fillId="5" borderId="53" xfId="0" applyNumberFormat="1" applyFont="1" applyFill="1" applyBorder="1" applyAlignment="1">
      <alignment horizontal="left"/>
    </xf>
    <xf numFmtId="43" fontId="1" fillId="5" borderId="55" xfId="0" applyNumberFormat="1" applyFont="1" applyFill="1" applyBorder="1" applyAlignment="1">
      <alignment horizontal="right"/>
    </xf>
    <xf numFmtId="43" fontId="1" fillId="5" borderId="119" xfId="0" applyNumberFormat="1" applyFont="1" applyFill="1" applyBorder="1"/>
    <xf numFmtId="43" fontId="1" fillId="5" borderId="125" xfId="0" applyNumberFormat="1" applyFont="1" applyFill="1" applyBorder="1"/>
    <xf numFmtId="0" fontId="1" fillId="5" borderId="0" xfId="0" applyFont="1" applyFill="1" applyAlignment="1">
      <alignment horizontal="right"/>
    </xf>
    <xf numFmtId="164" fontId="1" fillId="5" borderId="27" xfId="0" applyNumberFormat="1" applyFont="1" applyFill="1" applyBorder="1" applyAlignment="1">
      <alignment horizontal="center"/>
    </xf>
    <xf numFmtId="0" fontId="1" fillId="5" borderId="0" xfId="0" applyFont="1" applyFill="1" applyAlignment="1">
      <alignment horizontal="center"/>
    </xf>
    <xf numFmtId="164" fontId="1" fillId="5" borderId="27" xfId="0" applyNumberFormat="1" applyFont="1" applyFill="1" applyBorder="1"/>
    <xf numFmtId="164" fontId="2" fillId="3" borderId="32" xfId="0" applyNumberFormat="1" applyFont="1" applyFill="1" applyBorder="1" applyAlignment="1" applyProtection="1">
      <alignment vertical="center"/>
      <protection locked="0"/>
    </xf>
    <xf numFmtId="164" fontId="1" fillId="5" borderId="90" xfId="0" applyNumberFormat="1" applyFont="1" applyFill="1" applyBorder="1" applyAlignment="1">
      <alignment horizontal="center" vertical="center" wrapText="1"/>
    </xf>
    <xf numFmtId="165" fontId="1" fillId="5" borderId="91" xfId="0" applyNumberFormat="1" applyFont="1" applyFill="1" applyBorder="1" applyAlignment="1">
      <alignment horizontal="center" vertical="center" wrapText="1"/>
    </xf>
    <xf numFmtId="43" fontId="1" fillId="5" borderId="91" xfId="0" applyNumberFormat="1" applyFont="1" applyFill="1" applyBorder="1" applyAlignment="1">
      <alignment horizontal="center" vertical="center" wrapText="1"/>
    </xf>
    <xf numFmtId="43" fontId="1" fillId="5" borderId="92" xfId="0" applyNumberFormat="1" applyFont="1" applyFill="1" applyBorder="1" applyAlignment="1">
      <alignment horizontal="center" vertical="center" wrapText="1"/>
    </xf>
    <xf numFmtId="43" fontId="2" fillId="3" borderId="47" xfId="0" applyNumberFormat="1" applyFont="1" applyFill="1" applyBorder="1" applyProtection="1">
      <protection locked="0"/>
    </xf>
    <xf numFmtId="43" fontId="2" fillId="3" borderId="50" xfId="0" applyNumberFormat="1" applyFont="1" applyFill="1" applyBorder="1" applyProtection="1">
      <protection locked="0"/>
    </xf>
    <xf numFmtId="43" fontId="2" fillId="3" borderId="52" xfId="0" applyNumberFormat="1" applyFont="1" applyFill="1" applyBorder="1" applyProtection="1">
      <protection locked="0"/>
    </xf>
    <xf numFmtId="2" fontId="1" fillId="5" borderId="53" xfId="0" applyNumberFormat="1" applyFont="1" applyFill="1" applyBorder="1"/>
    <xf numFmtId="43" fontId="1" fillId="5" borderId="54" xfId="0" applyNumberFormat="1" applyFont="1" applyFill="1" applyBorder="1"/>
    <xf numFmtId="43" fontId="1" fillId="5" borderId="55" xfId="0" applyNumberFormat="1" applyFont="1" applyFill="1" applyBorder="1"/>
    <xf numFmtId="43" fontId="2" fillId="3" borderId="57" xfId="0" applyNumberFormat="1" applyFont="1" applyFill="1" applyBorder="1" applyProtection="1">
      <protection locked="0"/>
    </xf>
    <xf numFmtId="43" fontId="2" fillId="3" borderId="59" xfId="0" applyNumberFormat="1" applyFont="1" applyFill="1" applyBorder="1" applyProtection="1">
      <protection locked="0"/>
    </xf>
    <xf numFmtId="43" fontId="2" fillId="3" borderId="62" xfId="0" applyNumberFormat="1" applyFont="1" applyFill="1" applyBorder="1" applyProtection="1">
      <protection locked="0"/>
    </xf>
    <xf numFmtId="2" fontId="1" fillId="5" borderId="9" xfId="0" applyNumberFormat="1" applyFont="1" applyFill="1" applyBorder="1"/>
    <xf numFmtId="43" fontId="1" fillId="5" borderId="45" xfId="0" applyNumberFormat="1" applyFont="1" applyFill="1" applyBorder="1"/>
    <xf numFmtId="43" fontId="2" fillId="3" borderId="117" xfId="0" applyNumberFormat="1" applyFont="1" applyFill="1" applyBorder="1" applyProtection="1">
      <protection locked="0"/>
    </xf>
    <xf numFmtId="43" fontId="2" fillId="3" borderId="121" xfId="0" applyNumberFormat="1" applyFont="1" applyFill="1" applyBorder="1" applyProtection="1">
      <protection locked="0"/>
    </xf>
    <xf numFmtId="43" fontId="2" fillId="3" borderId="124" xfId="0" applyNumberFormat="1" applyFont="1" applyFill="1" applyBorder="1" applyProtection="1">
      <protection locked="0"/>
    </xf>
    <xf numFmtId="43" fontId="2" fillId="3" borderId="90" xfId="0" applyNumberFormat="1" applyFont="1" applyFill="1" applyBorder="1" applyAlignment="1" applyProtection="1">
      <alignment horizontal="right"/>
      <protection locked="0"/>
    </xf>
    <xf numFmtId="0" fontId="2" fillId="3" borderId="138" xfId="0" applyFont="1" applyFill="1" applyBorder="1" applyProtection="1">
      <protection locked="0"/>
    </xf>
    <xf numFmtId="0" fontId="2" fillId="3" borderId="120" xfId="0" applyFont="1" applyFill="1" applyBorder="1" applyProtection="1">
      <protection locked="0"/>
    </xf>
    <xf numFmtId="0" fontId="2" fillId="3" borderId="120" xfId="0" applyFont="1" applyFill="1" applyBorder="1" applyAlignment="1" applyProtection="1">
      <alignment wrapText="1"/>
      <protection locked="0"/>
    </xf>
    <xf numFmtId="0" fontId="2" fillId="3" borderId="123" xfId="0" applyFont="1" applyFill="1" applyBorder="1" applyProtection="1">
      <protection locked="0"/>
    </xf>
    <xf numFmtId="43" fontId="1" fillId="5" borderId="193" xfId="0" applyNumberFormat="1" applyFont="1" applyFill="1" applyBorder="1"/>
    <xf numFmtId="43" fontId="1" fillId="5" borderId="200" xfId="0" applyNumberFormat="1" applyFont="1" applyFill="1" applyBorder="1"/>
    <xf numFmtId="0" fontId="2" fillId="3" borderId="18" xfId="0" applyFont="1" applyFill="1" applyBorder="1" applyAlignment="1" applyProtection="1">
      <alignment horizontal="left"/>
      <protection locked="0"/>
    </xf>
    <xf numFmtId="0" fontId="2" fillId="3" borderId="22" xfId="0" applyFont="1" applyFill="1" applyBorder="1" applyAlignment="1" applyProtection="1">
      <alignment horizontal="left"/>
      <protection locked="0"/>
    </xf>
    <xf numFmtId="43" fontId="2" fillId="3" borderId="216" xfId="0" applyNumberFormat="1" applyFont="1" applyFill="1" applyBorder="1" applyAlignment="1" applyProtection="1">
      <alignment horizontal="right"/>
      <protection locked="0"/>
    </xf>
    <xf numFmtId="43" fontId="2" fillId="3" borderId="213" xfId="0" applyNumberFormat="1" applyFont="1" applyFill="1" applyBorder="1" applyAlignment="1" applyProtection="1">
      <alignment horizontal="right"/>
      <protection locked="0"/>
    </xf>
    <xf numFmtId="0" fontId="42" fillId="3" borderId="138" xfId="0" applyFont="1" applyFill="1" applyBorder="1" applyAlignment="1" applyProtection="1">
      <alignment wrapText="1"/>
      <protection locked="0"/>
    </xf>
    <xf numFmtId="0" fontId="2" fillId="3" borderId="117" xfId="0" applyFont="1" applyFill="1" applyBorder="1" applyProtection="1">
      <protection locked="0"/>
    </xf>
    <xf numFmtId="0" fontId="42" fillId="3" borderId="120" xfId="0" applyFont="1" applyFill="1" applyBorder="1" applyAlignment="1" applyProtection="1">
      <alignment wrapText="1"/>
      <protection locked="0"/>
    </xf>
    <xf numFmtId="0" fontId="2" fillId="3" borderId="121" xfId="0" applyFont="1" applyFill="1" applyBorder="1" applyProtection="1">
      <protection locked="0"/>
    </xf>
    <xf numFmtId="43" fontId="2" fillId="3" borderId="121" xfId="0" applyNumberFormat="1" applyFont="1" applyFill="1" applyBorder="1" applyAlignment="1" applyProtection="1">
      <alignment horizontal="right"/>
      <protection locked="0"/>
    </xf>
    <xf numFmtId="0" fontId="42" fillId="3" borderId="123" xfId="0" applyFont="1" applyFill="1" applyBorder="1" applyAlignment="1" applyProtection="1">
      <alignment wrapText="1"/>
      <protection locked="0"/>
    </xf>
    <xf numFmtId="0" fontId="2" fillId="3" borderId="124" xfId="0" applyFont="1" applyFill="1" applyBorder="1" applyProtection="1">
      <protection locked="0"/>
    </xf>
    <xf numFmtId="43" fontId="2" fillId="3" borderId="124" xfId="0" applyNumberFormat="1" applyFont="1" applyFill="1" applyBorder="1" applyAlignment="1" applyProtection="1">
      <alignment horizontal="right"/>
      <protection locked="0"/>
    </xf>
    <xf numFmtId="0" fontId="2" fillId="3" borderId="0" xfId="0" applyFont="1" applyFill="1"/>
    <xf numFmtId="4" fontId="1" fillId="5" borderId="136" xfId="0" applyNumberFormat="1" applyFont="1" applyFill="1" applyBorder="1"/>
    <xf numFmtId="4" fontId="1" fillId="5" borderId="125" xfId="0" applyNumberFormat="1" applyFont="1" applyFill="1" applyBorder="1"/>
    <xf numFmtId="43" fontId="2" fillId="3" borderId="90" xfId="0" applyNumberFormat="1" applyFont="1" applyFill="1" applyBorder="1" applyProtection="1">
      <protection locked="0"/>
    </xf>
    <xf numFmtId="0" fontId="37" fillId="19" borderId="7" xfId="0" applyFont="1" applyFill="1" applyBorder="1" applyAlignment="1">
      <alignment horizontal="center" vertical="center"/>
    </xf>
    <xf numFmtId="43" fontId="6" fillId="4" borderId="232" xfId="0" applyNumberFormat="1" applyFont="1" applyFill="1" applyBorder="1"/>
    <xf numFmtId="43" fontId="7" fillId="5" borderId="233" xfId="0" applyNumberFormat="1" applyFont="1" applyFill="1" applyBorder="1"/>
    <xf numFmtId="0" fontId="0" fillId="0" borderId="34" xfId="0" applyBorder="1"/>
    <xf numFmtId="0" fontId="37" fillId="0" borderId="34" xfId="0" applyFont="1" applyBorder="1"/>
    <xf numFmtId="0" fontId="37" fillId="0" borderId="34" xfId="0" applyFont="1" applyBorder="1" applyAlignment="1">
      <alignment horizontal="left" vertical="center" wrapText="1"/>
    </xf>
    <xf numFmtId="0" fontId="6" fillId="0" borderId="34" xfId="0" applyFont="1" applyBorder="1" applyAlignment="1">
      <alignment horizontal="left" vertical="center" wrapText="1"/>
    </xf>
    <xf numFmtId="0" fontId="7" fillId="0" borderId="34" xfId="0" applyFont="1" applyBorder="1"/>
    <xf numFmtId="0" fontId="7" fillId="0" borderId="34" xfId="0" applyFont="1" applyBorder="1" applyAlignment="1">
      <alignment horizontal="center"/>
    </xf>
    <xf numFmtId="0" fontId="6" fillId="0" borderId="34" xfId="0" applyFont="1" applyBorder="1"/>
    <xf numFmtId="4" fontId="6" fillId="0" borderId="34" xfId="0" applyNumberFormat="1" applyFont="1" applyBorder="1" applyAlignment="1">
      <alignment horizontal="right"/>
    </xf>
    <xf numFmtId="4" fontId="6" fillId="0" borderId="34" xfId="0" applyNumberFormat="1" applyFont="1" applyBorder="1"/>
    <xf numFmtId="0" fontId="37" fillId="0" borderId="34" xfId="0" applyFont="1" applyBorder="1" applyAlignment="1">
      <alignment horizontal="right"/>
    </xf>
    <xf numFmtId="4" fontId="37" fillId="0" borderId="34" xfId="0" applyNumberFormat="1" applyFont="1" applyBorder="1"/>
    <xf numFmtId="0" fontId="1" fillId="0" borderId="34" xfId="0" applyFont="1" applyBorder="1" applyAlignment="1">
      <alignment horizontal="left"/>
    </xf>
    <xf numFmtId="0" fontId="37" fillId="0" borderId="34" xfId="0" applyFont="1" applyBorder="1" applyAlignment="1">
      <alignment vertical="center"/>
    </xf>
    <xf numFmtId="4" fontId="37" fillId="0" borderId="34" xfId="0" applyNumberFormat="1" applyFont="1" applyBorder="1" applyAlignment="1">
      <alignment vertical="center"/>
    </xf>
    <xf numFmtId="0" fontId="37" fillId="0" borderId="34" xfId="0" applyFont="1" applyBorder="1" applyAlignment="1">
      <alignment horizontal="center" vertical="center"/>
    </xf>
    <xf numFmtId="0" fontId="37" fillId="0" borderId="34" xfId="0" applyFont="1" applyBorder="1" applyAlignment="1">
      <alignment horizontal="center" vertical="center" wrapText="1"/>
    </xf>
    <xf numFmtId="4" fontId="1" fillId="0" borderId="34" xfId="0" applyNumberFormat="1" applyFont="1" applyBorder="1"/>
    <xf numFmtId="0" fontId="37" fillId="6" borderId="16" xfId="0" applyFont="1" applyFill="1" applyBorder="1" applyAlignment="1">
      <alignment horizontal="right"/>
    </xf>
    <xf numFmtId="0" fontId="3" fillId="6" borderId="16" xfId="0" applyFont="1" applyFill="1" applyBorder="1" applyAlignment="1">
      <alignment horizontal="center" vertical="center"/>
    </xf>
    <xf numFmtId="43" fontId="7" fillId="4" borderId="7" xfId="0" applyNumberFormat="1" applyFont="1" applyFill="1" applyBorder="1" applyAlignment="1">
      <alignment horizontal="center" vertical="center"/>
    </xf>
    <xf numFmtId="10" fontId="1" fillId="5" borderId="31" xfId="0" applyNumberFormat="1" applyFont="1" applyFill="1" applyBorder="1"/>
    <xf numFmtId="0" fontId="6" fillId="4" borderId="167" xfId="0" applyFont="1" applyFill="1" applyBorder="1"/>
    <xf numFmtId="0" fontId="48" fillId="0" borderId="0" xfId="0" applyFont="1"/>
    <xf numFmtId="0" fontId="6" fillId="0" borderId="32" xfId="0" applyFont="1" applyBorder="1" applyAlignment="1">
      <alignment horizontal="center"/>
    </xf>
    <xf numFmtId="0" fontId="6" fillId="0" borderId="44" xfId="0" applyFont="1" applyBorder="1" applyAlignment="1">
      <alignment horizontal="center"/>
    </xf>
    <xf numFmtId="43" fontId="7" fillId="3" borderId="110" xfId="0" applyNumberFormat="1" applyFont="1" applyFill="1" applyBorder="1" applyAlignment="1" applyProtection="1">
      <alignment horizontal="center" vertical="center"/>
      <protection locked="0"/>
    </xf>
    <xf numFmtId="43" fontId="7" fillId="3" borderId="69" xfId="0" applyNumberFormat="1" applyFont="1" applyFill="1" applyBorder="1" applyAlignment="1" applyProtection="1">
      <alignment horizontal="center" vertical="center"/>
      <protection locked="0"/>
    </xf>
    <xf numFmtId="43" fontId="2" fillId="3" borderId="70" xfId="0" applyNumberFormat="1" applyFont="1" applyFill="1" applyBorder="1" applyAlignment="1" applyProtection="1">
      <alignment horizontal="center" vertical="center"/>
      <protection locked="0"/>
    </xf>
    <xf numFmtId="43" fontId="2" fillId="3" borderId="111" xfId="0" applyNumberFormat="1" applyFont="1" applyFill="1" applyBorder="1" applyAlignment="1" applyProtection="1">
      <alignment horizontal="center" vertical="center"/>
      <protection locked="0"/>
    </xf>
    <xf numFmtId="0" fontId="54" fillId="18" borderId="192" xfId="0" applyFont="1" applyFill="1" applyBorder="1" applyAlignment="1">
      <alignment horizontal="left" vertical="top" wrapText="1"/>
    </xf>
    <xf numFmtId="0" fontId="37" fillId="2" borderId="179" xfId="0" applyFont="1" applyFill="1" applyBorder="1" applyAlignment="1">
      <alignment horizontal="center" vertical="center"/>
    </xf>
    <xf numFmtId="0" fontId="37" fillId="2" borderId="34" xfId="0" applyFont="1" applyFill="1" applyBorder="1" applyAlignment="1">
      <alignment horizontal="center" vertical="center"/>
    </xf>
    <xf numFmtId="0" fontId="0" fillId="0" borderId="0" xfId="0"/>
    <xf numFmtId="0" fontId="4" fillId="0" borderId="3" xfId="0" applyFont="1" applyBorder="1"/>
    <xf numFmtId="0" fontId="4" fillId="0" borderId="4" xfId="0" applyFont="1" applyBorder="1"/>
    <xf numFmtId="0" fontId="4" fillId="0" borderId="5" xfId="0" applyFont="1" applyBorder="1"/>
    <xf numFmtId="0" fontId="4" fillId="0" borderId="14" xfId="0" applyFont="1" applyBorder="1"/>
    <xf numFmtId="0" fontId="4" fillId="0" borderId="15" xfId="0" applyFont="1" applyBorder="1"/>
    <xf numFmtId="0" fontId="6" fillId="0" borderId="34" xfId="0" applyFont="1" applyBorder="1" applyAlignment="1">
      <alignment horizontal="center" vertical="center" wrapText="1"/>
    </xf>
    <xf numFmtId="0" fontId="4" fillId="0" borderId="34" xfId="0" applyFont="1" applyBorder="1"/>
    <xf numFmtId="0" fontId="6" fillId="0" borderId="0" xfId="0" applyFont="1" applyAlignment="1">
      <alignment horizontal="left" vertical="center" wrapText="1"/>
    </xf>
    <xf numFmtId="0" fontId="7" fillId="0" borderId="13" xfId="0" applyFont="1" applyBorder="1" applyAlignment="1">
      <alignment horizontal="center"/>
    </xf>
    <xf numFmtId="0" fontId="4" fillId="0" borderId="2" xfId="0" applyFont="1" applyBorder="1"/>
    <xf numFmtId="0" fontId="7" fillId="7" borderId="10" xfId="0" applyFont="1" applyFill="1" applyBorder="1" applyAlignment="1">
      <alignment vertical="top" wrapText="1"/>
    </xf>
    <xf numFmtId="0" fontId="4" fillId="0" borderId="12" xfId="0" applyFont="1" applyBorder="1"/>
    <xf numFmtId="0" fontId="7" fillId="7" borderId="10" xfId="0" applyFont="1" applyFill="1" applyBorder="1" applyAlignment="1">
      <alignment wrapText="1"/>
    </xf>
    <xf numFmtId="0" fontId="7" fillId="7" borderId="28" xfId="0" applyFont="1" applyFill="1" applyBorder="1" applyAlignment="1">
      <alignment vertical="top" wrapText="1"/>
    </xf>
    <xf numFmtId="0" fontId="4" fillId="0" borderId="29" xfId="0" applyFont="1" applyBorder="1"/>
    <xf numFmtId="0" fontId="40" fillId="6" borderId="10" xfId="0" applyFont="1" applyFill="1" applyBorder="1" applyAlignment="1">
      <alignment horizontal="center" vertical="center"/>
    </xf>
    <xf numFmtId="0" fontId="4" fillId="0" borderId="11" xfId="0" applyFont="1" applyBorder="1"/>
    <xf numFmtId="0" fontId="7" fillId="0" borderId="36" xfId="0" applyFont="1" applyBorder="1"/>
    <xf numFmtId="0" fontId="4" fillId="0" borderId="37" xfId="0" applyFont="1" applyBorder="1"/>
    <xf numFmtId="0" fontId="38" fillId="6" borderId="10" xfId="0" applyFont="1" applyFill="1" applyBorder="1" applyAlignment="1">
      <alignment horizontal="center" vertical="center"/>
    </xf>
    <xf numFmtId="0" fontId="1" fillId="0" borderId="39" xfId="0" applyFont="1" applyBorder="1"/>
    <xf numFmtId="0" fontId="4" fillId="0" borderId="40" xfId="0" applyFont="1" applyBorder="1"/>
    <xf numFmtId="0" fontId="54" fillId="18" borderId="231" xfId="0" applyFont="1" applyFill="1" applyBorder="1" applyAlignment="1">
      <alignment horizontal="left" vertical="top" wrapText="1"/>
    </xf>
    <xf numFmtId="0" fontId="51" fillId="0" borderId="0" xfId="0" applyFont="1"/>
    <xf numFmtId="0" fontId="40" fillId="6" borderId="28" xfId="0" applyFont="1" applyFill="1" applyBorder="1" applyAlignment="1">
      <alignment horizontal="center" vertical="center"/>
    </xf>
    <xf numFmtId="0" fontId="4" fillId="0" borderId="63" xfId="0" applyFont="1" applyBorder="1"/>
    <xf numFmtId="0" fontId="38" fillId="6" borderId="28" xfId="0" applyFont="1" applyFill="1" applyBorder="1" applyAlignment="1">
      <alignment horizontal="center" vertical="center"/>
    </xf>
    <xf numFmtId="0" fontId="7" fillId="0" borderId="0" xfId="0" applyFont="1" applyAlignment="1">
      <alignment horizontal="left"/>
    </xf>
    <xf numFmtId="0" fontId="54" fillId="18" borderId="72" xfId="0" applyFont="1" applyFill="1" applyBorder="1" applyAlignment="1">
      <alignment horizontal="left" vertical="top" wrapText="1"/>
    </xf>
    <xf numFmtId="0" fontId="0" fillId="18" borderId="73" xfId="0" applyFill="1" applyBorder="1" applyAlignment="1">
      <alignment horizontal="left" vertical="top" wrapText="1"/>
    </xf>
    <xf numFmtId="0" fontId="41" fillId="6" borderId="71" xfId="0" applyFont="1" applyFill="1" applyBorder="1" applyAlignment="1">
      <alignment vertical="center"/>
    </xf>
    <xf numFmtId="0" fontId="4" fillId="0" borderId="75" xfId="0" applyFont="1" applyBorder="1"/>
    <xf numFmtId="0" fontId="4" fillId="0" borderId="78" xfId="0" applyFont="1" applyBorder="1"/>
    <xf numFmtId="0" fontId="10" fillId="9" borderId="72" xfId="0" applyFont="1" applyFill="1" applyBorder="1" applyAlignment="1">
      <alignment horizontal="left" vertical="top" wrapText="1"/>
    </xf>
    <xf numFmtId="0" fontId="4" fillId="0" borderId="73" xfId="0" applyFont="1" applyBorder="1"/>
    <xf numFmtId="0" fontId="4" fillId="0" borderId="74" xfId="0" applyFont="1" applyBorder="1"/>
    <xf numFmtId="0" fontId="4" fillId="0" borderId="30" xfId="0" applyFont="1" applyBorder="1"/>
    <xf numFmtId="0" fontId="4" fillId="0" borderId="76" xfId="0" applyFont="1" applyBorder="1"/>
    <xf numFmtId="0" fontId="4" fillId="0" borderId="79" xfId="0" applyFont="1" applyBorder="1"/>
    <xf numFmtId="0" fontId="4" fillId="0" borderId="80" xfId="0" applyFont="1" applyBorder="1"/>
    <xf numFmtId="0" fontId="4" fillId="0" borderId="81" xfId="0" applyFont="1" applyBorder="1"/>
    <xf numFmtId="0" fontId="1" fillId="5" borderId="88" xfId="0" applyFont="1" applyFill="1" applyBorder="1" applyAlignment="1">
      <alignment horizontal="right" vertical="center" wrapText="1"/>
    </xf>
    <xf numFmtId="0" fontId="4" fillId="0" borderId="89" xfId="0" applyFont="1" applyBorder="1"/>
    <xf numFmtId="0" fontId="10" fillId="0" borderId="0" xfId="0" applyFont="1" applyAlignment="1">
      <alignment horizontal="left" vertical="center"/>
    </xf>
    <xf numFmtId="164" fontId="10" fillId="0" borderId="0" xfId="0" applyNumberFormat="1" applyFont="1" applyAlignment="1">
      <alignment horizontal="left" vertical="center"/>
    </xf>
    <xf numFmtId="43" fontId="10" fillId="0" borderId="0" xfId="0" applyNumberFormat="1" applyFont="1" applyAlignment="1">
      <alignment horizontal="left" vertical="center"/>
    </xf>
    <xf numFmtId="43" fontId="37" fillId="6" borderId="103" xfId="0" applyNumberFormat="1" applyFont="1" applyFill="1" applyBorder="1" applyAlignment="1">
      <alignment horizontal="center" vertical="center"/>
    </xf>
    <xf numFmtId="0" fontId="4" fillId="0" borderId="105" xfId="0" applyFont="1" applyBorder="1"/>
    <xf numFmtId="43" fontId="1" fillId="5" borderId="106" xfId="0" applyNumberFormat="1" applyFont="1" applyFill="1" applyBorder="1" applyAlignment="1">
      <alignment horizontal="center" vertical="center"/>
    </xf>
    <xf numFmtId="0" fontId="4" fillId="0" borderId="107" xfId="0" applyFont="1" applyBorder="1"/>
    <xf numFmtId="43" fontId="38" fillId="6" borderId="10" xfId="0" applyNumberFormat="1" applyFont="1" applyFill="1" applyBorder="1" applyAlignment="1">
      <alignment horizontal="center" vertical="center"/>
    </xf>
    <xf numFmtId="0" fontId="4" fillId="0" borderId="104" xfId="0" applyFont="1" applyBorder="1"/>
    <xf numFmtId="43" fontId="2" fillId="4" borderId="106" xfId="0" applyNumberFormat="1" applyFont="1" applyFill="1" applyBorder="1" applyAlignment="1">
      <alignment horizontal="center" vertical="center"/>
    </xf>
    <xf numFmtId="0" fontId="37" fillId="6" borderId="10" xfId="0" applyFont="1" applyFill="1" applyBorder="1" applyAlignment="1">
      <alignment horizontal="center"/>
    </xf>
    <xf numFmtId="43" fontId="7" fillId="0" borderId="94" xfId="0" applyNumberFormat="1" applyFont="1" applyBorder="1" applyAlignment="1">
      <alignment horizontal="left"/>
    </xf>
    <xf numFmtId="0" fontId="4" fillId="0" borderId="95" xfId="0" applyFont="1" applyBorder="1"/>
    <xf numFmtId="0" fontId="1" fillId="0" borderId="97" xfId="0" applyFont="1" applyBorder="1" applyAlignment="1">
      <alignment horizontal="left"/>
    </xf>
    <xf numFmtId="0" fontId="4" fillId="0" borderId="98" xfId="0" applyFont="1" applyBorder="1"/>
    <xf numFmtId="0" fontId="1" fillId="0" borderId="39" xfId="0" applyFont="1" applyBorder="1" applyAlignment="1">
      <alignment horizontal="left"/>
    </xf>
    <xf numFmtId="0" fontId="8" fillId="0" borderId="0" xfId="0" applyFont="1" applyAlignment="1">
      <alignment horizontal="center" vertical="center"/>
    </xf>
    <xf numFmtId="0" fontId="38" fillId="20" borderId="184" xfId="0" applyFont="1" applyFill="1" applyBorder="1" applyAlignment="1">
      <alignment horizontal="center" vertical="center"/>
    </xf>
    <xf numFmtId="0" fontId="9" fillId="21" borderId="185" xfId="0" applyFont="1" applyFill="1" applyBorder="1" applyAlignment="1">
      <alignment horizontal="center" vertical="center"/>
    </xf>
    <xf numFmtId="0" fontId="38" fillId="20" borderId="185" xfId="0" applyFont="1" applyFill="1" applyBorder="1" applyAlignment="1">
      <alignment horizontal="center" vertical="center"/>
    </xf>
    <xf numFmtId="0" fontId="38" fillId="20" borderId="186" xfId="0" applyFont="1" applyFill="1" applyBorder="1" applyAlignment="1">
      <alignment horizontal="center" vertical="center"/>
    </xf>
    <xf numFmtId="43" fontId="38" fillId="6" borderId="234" xfId="0" applyNumberFormat="1" applyFont="1" applyFill="1" applyBorder="1" applyAlignment="1">
      <alignment horizontal="center" vertical="center"/>
    </xf>
    <xf numFmtId="43" fontId="9" fillId="3" borderId="235" xfId="0" applyNumberFormat="1" applyFont="1" applyFill="1" applyBorder="1" applyAlignment="1">
      <alignment horizontal="center" vertical="center"/>
    </xf>
    <xf numFmtId="43" fontId="38" fillId="6" borderId="235" xfId="0" applyNumberFormat="1" applyFont="1" applyFill="1" applyBorder="1" applyAlignment="1">
      <alignment horizontal="center" vertical="center"/>
    </xf>
    <xf numFmtId="43" fontId="38" fillId="6" borderId="185" xfId="0" applyNumberFormat="1" applyFont="1" applyFill="1" applyBorder="1" applyAlignment="1">
      <alignment horizontal="center" vertical="center"/>
    </xf>
    <xf numFmtId="43" fontId="38" fillId="6" borderId="186" xfId="0" applyNumberFormat="1" applyFont="1" applyFill="1" applyBorder="1" applyAlignment="1">
      <alignment horizontal="center" vertical="center"/>
    </xf>
    <xf numFmtId="0" fontId="3" fillId="22" borderId="236" xfId="0" applyFont="1" applyFill="1" applyBorder="1" applyAlignment="1">
      <alignment horizontal="right"/>
    </xf>
    <xf numFmtId="0" fontId="49" fillId="23" borderId="237" xfId="0" applyFont="1" applyFill="1" applyBorder="1"/>
    <xf numFmtId="0" fontId="49" fillId="23" borderId="238" xfId="0" applyFont="1" applyFill="1" applyBorder="1"/>
    <xf numFmtId="0" fontId="3" fillId="22" borderId="239" xfId="0" applyFont="1" applyFill="1" applyBorder="1" applyAlignment="1">
      <alignment horizontal="right"/>
    </xf>
    <xf numFmtId="0" fontId="49" fillId="23" borderId="240" xfId="0" applyFont="1" applyFill="1" applyBorder="1"/>
    <xf numFmtId="0" fontId="49" fillId="23" borderId="241" xfId="0" applyFont="1" applyFill="1" applyBorder="1"/>
    <xf numFmtId="0" fontId="1" fillId="0" borderId="192" xfId="0" applyFont="1" applyBorder="1" applyAlignment="1">
      <alignment horizontal="left"/>
    </xf>
    <xf numFmtId="0" fontId="2" fillId="3" borderId="192" xfId="0" applyFont="1" applyFill="1" applyBorder="1"/>
    <xf numFmtId="0" fontId="3" fillId="22" borderId="206" xfId="0" applyFont="1" applyFill="1" applyBorder="1" applyAlignment="1">
      <alignment horizontal="right"/>
    </xf>
    <xf numFmtId="0" fontId="49" fillId="23" borderId="183" xfId="0" applyFont="1" applyFill="1" applyBorder="1"/>
    <xf numFmtId="0" fontId="3" fillId="22" borderId="208" xfId="0" applyFont="1" applyFill="1" applyBorder="1" applyAlignment="1">
      <alignment horizontal="right"/>
    </xf>
    <xf numFmtId="0" fontId="49" fillId="23" borderId="209" xfId="0" applyFont="1" applyFill="1" applyBorder="1"/>
    <xf numFmtId="0" fontId="2" fillId="0" borderId="0" xfId="0" applyFont="1" applyAlignment="1">
      <alignment horizontal="left" vertical="top" wrapText="1"/>
    </xf>
    <xf numFmtId="43" fontId="7" fillId="0" borderId="189" xfId="0" applyNumberFormat="1" applyFont="1" applyBorder="1" applyAlignment="1">
      <alignment horizontal="left"/>
    </xf>
    <xf numFmtId="0" fontId="4" fillId="0" borderId="211" xfId="0" applyFont="1" applyBorder="1"/>
    <xf numFmtId="0" fontId="2" fillId="0" borderId="0" xfId="0" applyFont="1" applyAlignment="1">
      <alignment wrapText="1"/>
    </xf>
    <xf numFmtId="43" fontId="7" fillId="3" borderId="210" xfId="0" applyNumberFormat="1" applyFont="1" applyFill="1" applyBorder="1" applyAlignment="1" applyProtection="1">
      <alignment horizontal="center" vertical="center"/>
      <protection locked="0"/>
    </xf>
    <xf numFmtId="43" fontId="7" fillId="3" borderId="190" xfId="0" applyNumberFormat="1" applyFont="1" applyFill="1" applyBorder="1" applyAlignment="1" applyProtection="1">
      <alignment horizontal="center" vertical="center"/>
      <protection locked="0"/>
    </xf>
    <xf numFmtId="43" fontId="7" fillId="3" borderId="191" xfId="0" applyNumberFormat="1" applyFont="1" applyFill="1" applyBorder="1" applyAlignment="1" applyProtection="1">
      <alignment horizontal="center" vertical="center"/>
      <protection locked="0"/>
    </xf>
    <xf numFmtId="0" fontId="37" fillId="6" borderId="184" xfId="0" applyFont="1" applyFill="1" applyBorder="1" applyAlignment="1">
      <alignment horizontal="center"/>
    </xf>
    <xf numFmtId="0" fontId="37" fillId="6" borderId="185" xfId="0" applyFont="1" applyFill="1" applyBorder="1" applyAlignment="1">
      <alignment horizontal="center"/>
    </xf>
    <xf numFmtId="0" fontId="37" fillId="6" borderId="186" xfId="0" applyFont="1" applyFill="1" applyBorder="1" applyAlignment="1">
      <alignment horizontal="center"/>
    </xf>
    <xf numFmtId="43" fontId="38" fillId="6" borderId="184" xfId="0" applyNumberFormat="1" applyFont="1" applyFill="1" applyBorder="1" applyAlignment="1">
      <alignment horizontal="center" vertical="center"/>
    </xf>
    <xf numFmtId="43" fontId="9" fillId="3" borderId="185" xfId="0" applyNumberFormat="1" applyFont="1" applyFill="1" applyBorder="1" applyAlignment="1">
      <alignment horizontal="center" vertical="center"/>
    </xf>
    <xf numFmtId="43" fontId="1" fillId="5" borderId="193" xfId="0" applyNumberFormat="1" applyFont="1" applyFill="1" applyBorder="1" applyAlignment="1">
      <alignment horizontal="center"/>
    </xf>
    <xf numFmtId="43" fontId="6" fillId="4" borderId="207" xfId="0" applyNumberFormat="1" applyFont="1" applyFill="1" applyBorder="1" applyAlignment="1">
      <alignment horizontal="center"/>
    </xf>
    <xf numFmtId="43" fontId="1" fillId="5" borderId="200" xfId="0" applyNumberFormat="1" applyFont="1" applyFill="1" applyBorder="1" applyAlignment="1">
      <alignment horizontal="center"/>
    </xf>
    <xf numFmtId="43" fontId="7" fillId="5" borderId="201" xfId="0" applyNumberFormat="1" applyFont="1" applyFill="1" applyBorder="1" applyAlignment="1">
      <alignment horizontal="center"/>
    </xf>
    <xf numFmtId="0" fontId="3" fillId="22" borderId="127" xfId="0" applyFont="1" applyFill="1" applyBorder="1" applyAlignment="1">
      <alignment horizontal="right"/>
    </xf>
    <xf numFmtId="0" fontId="49" fillId="23" borderId="128" xfId="0" applyFont="1" applyFill="1" applyBorder="1"/>
    <xf numFmtId="0" fontId="49" fillId="23" borderId="129" xfId="0" applyFont="1" applyFill="1" applyBorder="1"/>
    <xf numFmtId="0" fontId="37" fillId="6" borderId="131" xfId="0" applyFont="1" applyFill="1" applyBorder="1" applyAlignment="1">
      <alignment horizontal="center"/>
    </xf>
    <xf numFmtId="0" fontId="4" fillId="0" borderId="132" xfId="0" applyFont="1" applyBorder="1"/>
    <xf numFmtId="0" fontId="4" fillId="0" borderId="133" xfId="0" applyFont="1" applyBorder="1"/>
    <xf numFmtId="43" fontId="7" fillId="0" borderId="127" xfId="0" applyNumberFormat="1" applyFont="1" applyBorder="1" applyAlignment="1">
      <alignment horizontal="left"/>
    </xf>
    <xf numFmtId="0" fontId="4" fillId="0" borderId="129" xfId="0" applyFont="1" applyBorder="1"/>
    <xf numFmtId="0" fontId="3" fillId="22" borderId="182" xfId="0" applyFont="1" applyFill="1" applyBorder="1" applyAlignment="1">
      <alignment horizontal="right"/>
    </xf>
    <xf numFmtId="0" fontId="49" fillId="23" borderId="167" xfId="0" applyFont="1" applyFill="1" applyBorder="1"/>
    <xf numFmtId="43" fontId="1" fillId="5" borderId="230" xfId="0" applyNumberFormat="1" applyFont="1" applyFill="1" applyBorder="1" applyAlignment="1">
      <alignment horizontal="center" vertical="center"/>
    </xf>
    <xf numFmtId="43" fontId="7" fillId="5" borderId="191" xfId="0" applyNumberFormat="1" applyFont="1" applyFill="1" applyBorder="1" applyAlignment="1">
      <alignment horizontal="center" vertical="center"/>
    </xf>
    <xf numFmtId="43" fontId="1" fillId="5" borderId="204" xfId="0" applyNumberFormat="1" applyFont="1" applyFill="1" applyBorder="1" applyAlignment="1">
      <alignment horizontal="center" vertical="center"/>
    </xf>
    <xf numFmtId="43" fontId="6" fillId="4" borderId="187" xfId="0" applyNumberFormat="1" applyFont="1" applyFill="1" applyBorder="1" applyAlignment="1">
      <alignment horizontal="center" vertical="center"/>
    </xf>
    <xf numFmtId="0" fontId="40" fillId="6" borderId="184" xfId="0" applyFont="1" applyFill="1" applyBorder="1" applyAlignment="1">
      <alignment horizontal="center" vertical="top"/>
    </xf>
    <xf numFmtId="0" fontId="40" fillId="6" borderId="185" xfId="0" applyFont="1" applyFill="1" applyBorder="1" applyAlignment="1">
      <alignment horizontal="center" vertical="top"/>
    </xf>
    <xf numFmtId="0" fontId="40" fillId="6" borderId="186" xfId="0" applyFont="1" applyFill="1" applyBorder="1" applyAlignment="1">
      <alignment horizontal="center" vertical="top"/>
    </xf>
    <xf numFmtId="0" fontId="3" fillId="22" borderId="206" xfId="0" applyFont="1" applyFill="1" applyBorder="1" applyAlignment="1">
      <alignment horizontal="right" vertical="center"/>
    </xf>
    <xf numFmtId="0" fontId="3" fillId="24" borderId="183" xfId="0" applyFont="1" applyFill="1" applyBorder="1" applyAlignment="1">
      <alignment horizontal="right" vertical="center"/>
    </xf>
    <xf numFmtId="0" fontId="3" fillId="24" borderId="167" xfId="0" applyFont="1" applyFill="1" applyBorder="1" applyAlignment="1">
      <alignment horizontal="right" vertical="center"/>
    </xf>
    <xf numFmtId="0" fontId="3" fillId="22" borderId="208" xfId="0" applyFont="1" applyFill="1" applyBorder="1" applyAlignment="1">
      <alignment horizontal="right" vertical="center"/>
    </xf>
    <xf numFmtId="0" fontId="49" fillId="23" borderId="228" xfId="0" applyFont="1" applyFill="1" applyBorder="1"/>
    <xf numFmtId="0" fontId="2" fillId="0" borderId="0" xfId="0" applyFont="1" applyAlignment="1">
      <alignment vertical="top"/>
    </xf>
    <xf numFmtId="0" fontId="3" fillId="22" borderId="182" xfId="0" applyFont="1" applyFill="1" applyBorder="1" applyAlignment="1">
      <alignment horizontal="right" vertical="center"/>
    </xf>
    <xf numFmtId="0" fontId="3" fillId="22" borderId="127" xfId="0" applyFont="1" applyFill="1" applyBorder="1" applyAlignment="1">
      <alignment horizontal="right" vertical="center"/>
    </xf>
    <xf numFmtId="0" fontId="3" fillId="22" borderId="222" xfId="0" applyFont="1" applyFill="1" applyBorder="1" applyAlignment="1">
      <alignment horizontal="right" vertical="center"/>
    </xf>
    <xf numFmtId="0" fontId="49" fillId="23" borderId="223" xfId="0" applyFont="1" applyFill="1" applyBorder="1"/>
    <xf numFmtId="0" fontId="49" fillId="23" borderId="224" xfId="0" applyFont="1" applyFill="1" applyBorder="1"/>
    <xf numFmtId="0" fontId="3" fillId="22" borderId="220" xfId="0" applyFont="1" applyFill="1" applyBorder="1" applyAlignment="1">
      <alignment horizontal="right" vertical="center"/>
    </xf>
    <xf numFmtId="0" fontId="49" fillId="23" borderId="221" xfId="0" applyFont="1" applyFill="1" applyBorder="1"/>
    <xf numFmtId="0" fontId="49" fillId="23" borderId="225" xfId="0" applyFont="1" applyFill="1" applyBorder="1"/>
    <xf numFmtId="4" fontId="1" fillId="5" borderId="195" xfId="0" applyNumberFormat="1" applyFont="1" applyFill="1" applyBorder="1" applyAlignment="1">
      <alignment horizontal="center"/>
    </xf>
    <xf numFmtId="4" fontId="6" fillId="4" borderId="196" xfId="0" applyNumberFormat="1" applyFont="1" applyFill="1" applyBorder="1" applyAlignment="1">
      <alignment horizontal="center"/>
    </xf>
    <xf numFmtId="4" fontId="1" fillId="5" borderId="200" xfId="0" applyNumberFormat="1" applyFont="1" applyFill="1" applyBorder="1" applyAlignment="1">
      <alignment horizontal="center"/>
    </xf>
    <xf numFmtId="4" fontId="7" fillId="5" borderId="201" xfId="0" applyNumberFormat="1" applyFont="1" applyFill="1" applyBorder="1" applyAlignment="1">
      <alignment horizontal="center"/>
    </xf>
    <xf numFmtId="0" fontId="0" fillId="0" borderId="34" xfId="0" applyBorder="1" applyAlignment="1">
      <alignment horizontal="left" vertical="top" wrapText="1"/>
    </xf>
    <xf numFmtId="0" fontId="0" fillId="0" borderId="34" xfId="0" applyBorder="1"/>
    <xf numFmtId="0" fontId="54" fillId="18" borderId="179" xfId="0" applyFont="1" applyFill="1" applyBorder="1" applyAlignment="1">
      <alignment horizontal="left" vertical="top" wrapText="1"/>
    </xf>
    <xf numFmtId="0" fontId="0" fillId="18" borderId="179" xfId="0" applyFill="1" applyBorder="1" applyAlignment="1">
      <alignment horizontal="left" vertical="top" wrapText="1"/>
    </xf>
    <xf numFmtId="0" fontId="0" fillId="18" borderId="171" xfId="0" applyFill="1" applyBorder="1" applyAlignment="1">
      <alignment horizontal="left" vertical="top" wrapText="1"/>
    </xf>
    <xf numFmtId="0" fontId="2" fillId="3" borderId="11" xfId="0" applyFont="1" applyFill="1" applyBorder="1"/>
    <xf numFmtId="0" fontId="2" fillId="3" borderId="12" xfId="0" applyFont="1" applyFill="1" applyBorder="1"/>
    <xf numFmtId="0" fontId="3" fillId="22" borderId="151" xfId="0" applyFont="1" applyFill="1" applyBorder="1" applyAlignment="1">
      <alignment horizontal="right" vertical="center"/>
    </xf>
    <xf numFmtId="0" fontId="49" fillId="23" borderId="63" xfId="0" applyFont="1" applyFill="1" applyBorder="1"/>
    <xf numFmtId="0" fontId="49" fillId="23" borderId="29" xfId="0" applyFont="1" applyFill="1" applyBorder="1"/>
    <xf numFmtId="0" fontId="3" fillId="22" borderId="152" xfId="0" applyFont="1" applyFill="1" applyBorder="1" applyAlignment="1">
      <alignment horizontal="right" vertical="center"/>
    </xf>
    <xf numFmtId="0" fontId="49" fillId="23" borderId="153" xfId="0" applyFont="1" applyFill="1" applyBorder="1"/>
    <xf numFmtId="0" fontId="49" fillId="23" borderId="154" xfId="0" applyFont="1" applyFill="1" applyBorder="1"/>
    <xf numFmtId="0" fontId="3" fillId="22" borderId="188" xfId="0" applyFont="1" applyFill="1" applyBorder="1" applyAlignment="1" applyProtection="1">
      <alignment horizontal="center" vertical="center"/>
      <protection locked="0"/>
    </xf>
    <xf numFmtId="0" fontId="3" fillId="24" borderId="34" xfId="0" applyFont="1" applyFill="1" applyBorder="1" applyAlignment="1" applyProtection="1">
      <alignment horizontal="center" vertical="center"/>
      <protection locked="0"/>
    </xf>
    <xf numFmtId="0" fontId="3" fillId="24" borderId="226" xfId="0" applyFont="1" applyFill="1" applyBorder="1" applyAlignment="1" applyProtection="1">
      <alignment horizontal="center" vertical="center"/>
      <protection locked="0"/>
    </xf>
    <xf numFmtId="0" fontId="3" fillId="22" borderId="189" xfId="0" applyFont="1" applyFill="1" applyBorder="1" applyAlignment="1" applyProtection="1">
      <alignment horizontal="center" vertical="center"/>
      <protection locked="0"/>
    </xf>
    <xf numFmtId="0" fontId="3" fillId="24" borderId="190" xfId="0" applyFont="1" applyFill="1" applyBorder="1" applyAlignment="1" applyProtection="1">
      <alignment horizontal="center" vertical="center"/>
      <protection locked="0"/>
    </xf>
    <xf numFmtId="0" fontId="3" fillId="24" borderId="227" xfId="0" applyFont="1" applyFill="1" applyBorder="1" applyAlignment="1" applyProtection="1">
      <alignment horizontal="center" vertical="center"/>
      <protection locked="0"/>
    </xf>
    <xf numFmtId="43" fontId="38" fillId="6" borderId="184" xfId="0" applyNumberFormat="1" applyFont="1" applyFill="1" applyBorder="1" applyAlignment="1" applyProtection="1">
      <alignment horizontal="center" vertical="center"/>
      <protection locked="0"/>
    </xf>
    <xf numFmtId="43" fontId="9" fillId="3" borderId="185" xfId="0" applyNumberFormat="1" applyFont="1" applyFill="1" applyBorder="1" applyAlignment="1" applyProtection="1">
      <alignment horizontal="center" vertical="center"/>
      <protection locked="0"/>
    </xf>
    <xf numFmtId="43" fontId="38" fillId="6" borderId="185" xfId="0" applyNumberFormat="1" applyFont="1" applyFill="1" applyBorder="1" applyAlignment="1" applyProtection="1">
      <alignment horizontal="center" vertical="center"/>
      <protection locked="0"/>
    </xf>
    <xf numFmtId="43" fontId="38" fillId="6" borderId="186" xfId="0" applyNumberFormat="1" applyFont="1" applyFill="1" applyBorder="1" applyAlignment="1" applyProtection="1">
      <alignment horizontal="center" vertical="center"/>
      <protection locked="0"/>
    </xf>
    <xf numFmtId="0" fontId="2" fillId="0" borderId="0" xfId="0" applyFont="1"/>
    <xf numFmtId="0" fontId="3" fillId="22" borderId="149" xfId="0" applyFont="1" applyFill="1" applyBorder="1" applyAlignment="1">
      <alignment horizontal="center" vertical="center"/>
    </xf>
    <xf numFmtId="0" fontId="49" fillId="23" borderId="150" xfId="0" applyFont="1" applyFill="1" applyBorder="1"/>
    <xf numFmtId="0" fontId="49" fillId="23" borderId="169" xfId="0" applyFont="1" applyFill="1" applyBorder="1"/>
    <xf numFmtId="0" fontId="3" fillId="22" borderId="152" xfId="0" applyFont="1" applyFill="1" applyBorder="1" applyAlignment="1">
      <alignment horizontal="center" vertical="center"/>
    </xf>
    <xf numFmtId="0" fontId="4" fillId="0" borderId="144" xfId="0" applyFont="1" applyBorder="1"/>
    <xf numFmtId="43" fontId="7" fillId="0" borderId="127" xfId="0" applyNumberFormat="1" applyFont="1" applyBorder="1" applyAlignment="1">
      <alignment horizontal="right"/>
    </xf>
    <xf numFmtId="0" fontId="6" fillId="0" borderId="162" xfId="0" applyFont="1" applyBorder="1" applyAlignment="1">
      <alignment vertical="center" wrapText="1"/>
    </xf>
    <xf numFmtId="0" fontId="4" fillId="0" borderId="143" xfId="0" applyFont="1" applyBorder="1"/>
    <xf numFmtId="0" fontId="6" fillId="0" borderId="0" xfId="0" applyFont="1"/>
    <xf numFmtId="43" fontId="1" fillId="0" borderId="13" xfId="0" applyNumberFormat="1" applyFont="1" applyBorder="1" applyAlignment="1">
      <alignment horizontal="center" vertical="top" wrapText="1"/>
    </xf>
    <xf numFmtId="0" fontId="4" fillId="0" borderId="1" xfId="0" applyFont="1" applyBorder="1"/>
    <xf numFmtId="0" fontId="39" fillId="14" borderId="10" xfId="0" applyFont="1" applyFill="1" applyBorder="1" applyAlignment="1">
      <alignment horizontal="center"/>
    </xf>
    <xf numFmtId="0" fontId="1" fillId="0" borderId="10" xfId="0" applyFont="1" applyBorder="1" applyAlignment="1">
      <alignment horizontal="center" vertical="center" wrapText="1"/>
    </xf>
    <xf numFmtId="0" fontId="7" fillId="8" borderId="13" xfId="0" applyFont="1" applyFill="1" applyBorder="1" applyAlignment="1">
      <alignment horizontal="center" wrapText="1"/>
    </xf>
    <xf numFmtId="0" fontId="7" fillId="0" borderId="172" xfId="0" applyFont="1" applyBorder="1" applyAlignment="1">
      <alignment horizontal="center" vertical="center"/>
    </xf>
    <xf numFmtId="0" fontId="4" fillId="0" borderId="173" xfId="0" applyFont="1" applyBorder="1"/>
    <xf numFmtId="0" fontId="4" fillId="0" borderId="174" xfId="0" applyFont="1" applyBorder="1"/>
    <xf numFmtId="0" fontId="1" fillId="0" borderId="13" xfId="0" applyFont="1" applyBorder="1" applyAlignment="1">
      <alignment horizontal="center" vertical="top" wrapText="1"/>
    </xf>
    <xf numFmtId="0" fontId="39" fillId="14" borderId="88" xfId="0" applyFont="1" applyFill="1" applyBorder="1" applyAlignment="1">
      <alignment horizontal="center"/>
    </xf>
    <xf numFmtId="0" fontId="4" fillId="0" borderId="171" xfId="0" applyFont="1" applyBorder="1"/>
    <xf numFmtId="0" fontId="20" fillId="13" borderId="10" xfId="0" applyFont="1" applyFill="1" applyBorder="1" applyAlignment="1">
      <alignment horizontal="center"/>
    </xf>
    <xf numFmtId="0" fontId="7" fillId="8" borderId="13" xfId="0" applyFont="1" applyFill="1" applyBorder="1" applyAlignment="1">
      <alignment horizontal="center" vertical="top" wrapText="1"/>
    </xf>
    <xf numFmtId="0" fontId="7" fillId="0" borderId="175" xfId="0" applyFont="1" applyBorder="1" applyAlignment="1">
      <alignment horizontal="center" vertical="center"/>
    </xf>
    <xf numFmtId="0" fontId="4" fillId="0" borderId="176" xfId="0" applyFont="1" applyBorder="1"/>
    <xf numFmtId="0" fontId="4" fillId="0" borderId="177" xfId="0" applyFont="1" applyBorder="1"/>
    <xf numFmtId="0" fontId="2" fillId="13" borderId="10" xfId="0" applyFont="1" applyFill="1" applyBorder="1" applyAlignment="1">
      <alignment horizontal="center" vertical="center"/>
    </xf>
    <xf numFmtId="0" fontId="20" fillId="13" borderId="10" xfId="0" applyFont="1" applyFill="1" applyBorder="1" applyAlignment="1">
      <alignment horizontal="center" wrapText="1"/>
    </xf>
    <xf numFmtId="0" fontId="39" fillId="14" borderId="178" xfId="0" applyFont="1" applyFill="1" applyBorder="1" applyAlignment="1">
      <alignment horizontal="center"/>
    </xf>
    <xf numFmtId="0" fontId="4" fillId="0" borderId="179" xfId="0" applyFont="1" applyBorder="1"/>
    <xf numFmtId="0" fontId="7" fillId="0" borderId="13" xfId="0" applyFont="1" applyBorder="1" applyAlignment="1">
      <alignment horizontal="center" vertical="top" wrapText="1"/>
    </xf>
    <xf numFmtId="0" fontId="4" fillId="0" borderId="180" xfId="0" applyFont="1" applyBorder="1"/>
    <xf numFmtId="0" fontId="7" fillId="0" borderId="10" xfId="0" applyFont="1" applyBorder="1" applyAlignment="1">
      <alignment horizontal="center" vertical="center" wrapText="1"/>
    </xf>
    <xf numFmtId="0" fontId="7" fillId="0" borderId="10" xfId="0" applyFont="1" applyBorder="1" applyAlignment="1">
      <alignment horizontal="center" vertical="top" wrapText="1"/>
    </xf>
    <xf numFmtId="0" fontId="26" fillId="0" borderId="0" xfId="0" applyFont="1"/>
    <xf numFmtId="0" fontId="1" fillId="0" borderId="13" xfId="0" applyFont="1" applyBorder="1" applyAlignment="1">
      <alignment horizontal="center" wrapText="1"/>
    </xf>
    <xf numFmtId="0" fontId="39" fillId="14" borderId="178" xfId="0" applyFont="1" applyFill="1" applyBorder="1" applyAlignment="1">
      <alignment horizontal="center" wrapText="1"/>
    </xf>
    <xf numFmtId="0" fontId="22" fillId="0" borderId="0" xfId="0" applyFont="1" applyAlignment="1">
      <alignment wrapText="1"/>
    </xf>
    <xf numFmtId="0" fontId="1" fillId="0" borderId="10" xfId="0" applyFont="1" applyBorder="1" applyAlignment="1">
      <alignment horizontal="center" vertical="top" wrapText="1"/>
    </xf>
    <xf numFmtId="0" fontId="18" fillId="0" borderId="0" xfId="0" applyFont="1" applyAlignment="1">
      <alignment horizontal="right"/>
    </xf>
    <xf numFmtId="0" fontId="7" fillId="0" borderId="0" xfId="0" applyFont="1"/>
    <xf numFmtId="0" fontId="2" fillId="0" borderId="34" xfId="0" applyFont="1" applyBorder="1" applyAlignment="1">
      <alignment vertical="center" wrapText="1"/>
    </xf>
    <xf numFmtId="43" fontId="2" fillId="0" borderId="34" xfId="0" applyNumberFormat="1" applyFont="1" applyFill="1" applyBorder="1" applyProtection="1">
      <protection locked="0"/>
    </xf>
    <xf numFmtId="0" fontId="2" fillId="0" borderId="34" xfId="0" applyFont="1" applyFill="1" applyBorder="1" applyAlignment="1">
      <alignment horizontal="center" vertical="center"/>
    </xf>
    <xf numFmtId="49" fontId="2" fillId="0" borderId="34" xfId="0" applyNumberFormat="1" applyFont="1" applyFill="1" applyBorder="1"/>
    <xf numFmtId="43" fontId="2" fillId="0" borderId="34" xfId="0" applyNumberFormat="1" applyFont="1" applyFill="1" applyBorder="1" applyAlignment="1">
      <alignment horizontal="right"/>
    </xf>
    <xf numFmtId="0" fontId="2" fillId="0" borderId="34" xfId="0" applyFont="1" applyBorder="1"/>
    <xf numFmtId="43" fontId="2" fillId="3" borderId="34" xfId="0" applyNumberFormat="1" applyFont="1" applyFill="1" applyBorder="1" applyAlignment="1" applyProtection="1">
      <alignment horizontal="right"/>
      <protection locked="0"/>
    </xf>
    <xf numFmtId="0" fontId="2" fillId="0" borderId="34" xfId="0" applyFont="1" applyBorder="1" applyAlignment="1">
      <alignment horizontal="right"/>
    </xf>
    <xf numFmtId="43" fontId="2" fillId="4" borderId="34" xfId="0" applyNumberFormat="1" applyFont="1" applyFill="1" applyBorder="1"/>
  </cellXfs>
  <cellStyles count="1">
    <cellStyle name="Normal" xfId="0" builtinId="0"/>
  </cellStyles>
  <dxfs count="9">
    <dxf>
      <fill>
        <patternFill>
          <fgColor theme="2" tint="-0.499984740745262"/>
          <bgColor theme="2" tint="-0.499984740745262"/>
        </patternFill>
      </fill>
    </dxf>
    <dxf>
      <fill>
        <patternFill>
          <fgColor theme="2" tint="-0.499984740745262"/>
          <bgColor theme="2" tint="-0.499984740745262"/>
        </patternFill>
      </fill>
    </dxf>
    <dxf>
      <fill>
        <patternFill patternType="solid">
          <fgColor rgb="FFDCEFF6"/>
          <bgColor rgb="FFDCEFF6"/>
        </patternFill>
      </fill>
    </dxf>
    <dxf>
      <fill>
        <patternFill>
          <fgColor theme="2" tint="-0.499984740745262"/>
          <bgColor theme="2" tint="-0.499984740745262"/>
        </patternFill>
      </fill>
    </dxf>
    <dxf>
      <fill>
        <patternFill>
          <fgColor theme="2" tint="-0.499984740745262"/>
          <bgColor theme="2" tint="-0.499984740745262"/>
        </patternFill>
      </fill>
    </dxf>
    <dxf>
      <fill>
        <patternFill>
          <fgColor theme="2" tint="-0.499984740745262"/>
          <bgColor theme="2" tint="-0.499984740745262"/>
        </patternFill>
      </fill>
    </dxf>
    <dxf>
      <fill>
        <patternFill>
          <fgColor theme="2" tint="-0.499984740745262"/>
          <bgColor theme="2" tint="-0.499984740745262"/>
        </patternFill>
      </fill>
    </dxf>
    <dxf>
      <fill>
        <patternFill>
          <fgColor theme="2" tint="-0.499984740745262"/>
          <bgColor theme="2" tint="-0.499984740745262"/>
        </patternFill>
      </fill>
    </dxf>
    <dxf>
      <fill>
        <patternFill>
          <fgColor theme="2" tint="-0.499984740745262"/>
          <bgColor theme="2"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customschemas.google.com/relationships/workbookmetadata" Target="metadata"/><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5" Type="http://schemas.openxmlformats.org/officeDocument/2006/relationships/sharedStrings" Target="sharedStrings.xml"/><Relationship Id="rId8" Type="http://schemas.openxmlformats.org/officeDocument/2006/relationships/worksheet" Target="worksheets/sheet8.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800" b="1" i="0">
                <a:solidFill>
                  <a:srgbClr val="405468"/>
                </a:solidFill>
                <a:latin typeface="+mn-lt"/>
              </a:defRPr>
            </a:pPr>
            <a:r>
              <a:rPr lang="en-CA" sz="1800" b="1" i="0">
                <a:solidFill>
                  <a:srgbClr val="405468"/>
                </a:solidFill>
                <a:latin typeface="+mn-lt"/>
              </a:rPr>
              <a:t>scope 3 Emissions(Tco2e)</a:t>
            </a:r>
          </a:p>
        </c:rich>
      </c:tx>
      <c:overlay val="0"/>
    </c:title>
    <c:autoTitleDeleted val="0"/>
    <c:plotArea>
      <c:layout/>
      <c:barChart>
        <c:barDir val="bar"/>
        <c:grouping val="clustered"/>
        <c:varyColors val="1"/>
        <c:ser>
          <c:idx val="0"/>
          <c:order val="0"/>
          <c:tx>
            <c:v>Scope 3 Emissions(tCO2e)</c:v>
          </c:tx>
          <c:spPr>
            <a:solidFill>
              <a:srgbClr val="081633"/>
            </a:solidFill>
            <a:ln cmpd="sng">
              <a:noFill/>
            </a:ln>
          </c:spPr>
          <c:invertIfNegative val="1"/>
          <c:cat>
            <c:strRef>
              <c:f>'Summary  Total Footprint'!$B$29:$B$38</c:f>
              <c:strCache>
                <c:ptCount val="10"/>
                <c:pt idx="0">
                  <c:v>Category 1 - Purchased Goods (3.1a)</c:v>
                </c:pt>
                <c:pt idx="1">
                  <c:v>Category 1 - Purchased Services (3.1b)</c:v>
                </c:pt>
                <c:pt idx="2">
                  <c:v>Category 2 - Capital Goods (3.2)</c:v>
                </c:pt>
                <c:pt idx="3">
                  <c:v>Category 3 - Upstream Fuel and Energy Related Activities (3.3)</c:v>
                </c:pt>
                <c:pt idx="4">
                  <c:v>Category 4 - Upstream Transportation and Distribution (3.4)</c:v>
                </c:pt>
                <c:pt idx="5">
                  <c:v>Category 5 - Waste (3.5)</c:v>
                </c:pt>
                <c:pt idx="6">
                  <c:v>Category 6 - Business Travel - Accommodations (3.6a)</c:v>
                </c:pt>
                <c:pt idx="7">
                  <c:v>Category 6 - Business Travel - Flights (3.6b)</c:v>
                </c:pt>
                <c:pt idx="8">
                  <c:v>Category 6 - Business Travel - Taxis (3.6c)</c:v>
                </c:pt>
                <c:pt idx="9">
                  <c:v>Category 7 - Employee Commuting (3.7)</c:v>
                </c:pt>
              </c:strCache>
            </c:strRef>
          </c:cat>
          <c:val>
            <c:numRef>
              <c:f>'Summary  Total Footprint'!$C$29:$C$38</c:f>
              <c:numCache>
                <c:formatCode>_(* #,##0.00_);_(* \(#,##0.00\);_(* "-"??_);_(@_)</c:formatCode>
                <c:ptCount val="10"/>
                <c:pt idx="0">
                  <c:v>0</c:v>
                </c:pt>
                <c:pt idx="1">
                  <c:v>0</c:v>
                </c:pt>
                <c:pt idx="2">
                  <c:v>0</c:v>
                </c:pt>
                <c:pt idx="3">
                  <c:v>0</c:v>
                </c:pt>
                <c:pt idx="4">
                  <c:v>0</c:v>
                </c:pt>
                <c:pt idx="5">
                  <c:v>0</c:v>
                </c:pt>
                <c:pt idx="6">
                  <c:v>0</c:v>
                </c:pt>
                <c:pt idx="7">
                  <c:v>0</c:v>
                </c:pt>
                <c:pt idx="8">
                  <c:v>0</c:v>
                </c:pt>
                <c:pt idx="9">
                  <c:v>0</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0-D9BD-F942-BCC1-1B0674B30314}"/>
            </c:ext>
          </c:extLst>
        </c:ser>
        <c:dLbls>
          <c:showLegendKey val="0"/>
          <c:showVal val="0"/>
          <c:showCatName val="0"/>
          <c:showSerName val="0"/>
          <c:showPercent val="0"/>
          <c:showBubbleSize val="0"/>
        </c:dLbls>
        <c:gapWidth val="150"/>
        <c:axId val="1381863257"/>
        <c:axId val="1704118368"/>
      </c:barChart>
      <c:catAx>
        <c:axId val="1381863257"/>
        <c:scaling>
          <c:orientation val="maxMin"/>
        </c:scaling>
        <c:delete val="0"/>
        <c:axPos val="l"/>
        <c:title>
          <c:tx>
            <c:rich>
              <a:bodyPr/>
              <a:lstStyle/>
              <a:p>
                <a:pPr lvl="0">
                  <a:defRPr b="0">
                    <a:solidFill>
                      <a:srgbClr val="081633"/>
                    </a:solidFill>
                    <a:latin typeface="+mn-lt"/>
                  </a:defRPr>
                </a:pPr>
                <a:endParaRPr lang="en-CA"/>
              </a:p>
            </c:rich>
          </c:tx>
          <c:overlay val="0"/>
        </c:title>
        <c:numFmt formatCode="General" sourceLinked="1"/>
        <c:majorTickMark val="none"/>
        <c:minorTickMark val="none"/>
        <c:tickLblPos val="nextTo"/>
        <c:spPr>
          <a:ln>
            <a:noFill/>
          </a:ln>
        </c:spPr>
        <c:txPr>
          <a:bodyPr/>
          <a:lstStyle/>
          <a:p>
            <a:pPr lvl="0">
              <a:defRPr sz="900" b="0" i="0">
                <a:solidFill>
                  <a:srgbClr val="081633"/>
                </a:solidFill>
                <a:latin typeface="+mn-lt"/>
              </a:defRPr>
            </a:pPr>
            <a:endParaRPr lang="en-US"/>
          </a:p>
        </c:txPr>
        <c:crossAx val="1704118368"/>
        <c:crosses val="autoZero"/>
        <c:auto val="1"/>
        <c:lblAlgn val="ctr"/>
        <c:lblOffset val="100"/>
        <c:noMultiLvlLbl val="1"/>
      </c:catAx>
      <c:valAx>
        <c:axId val="1704118368"/>
        <c:scaling>
          <c:orientation val="minMax"/>
        </c:scaling>
        <c:delete val="0"/>
        <c:axPos val="b"/>
        <c:title>
          <c:tx>
            <c:rich>
              <a:bodyPr/>
              <a:lstStyle/>
              <a:p>
                <a:pPr lvl="0">
                  <a:defRPr b="0">
                    <a:solidFill>
                      <a:srgbClr val="081633"/>
                    </a:solidFill>
                    <a:latin typeface="+mn-lt"/>
                  </a:defRPr>
                </a:pPr>
                <a:endParaRPr lang="en-CA"/>
              </a:p>
            </c:rich>
          </c:tx>
          <c:overlay val="0"/>
        </c:title>
        <c:numFmt formatCode="_(* #,##0.00_);_(* \(#,##0.00\);_(* &quot;-&quot;??_);_(@_)" sourceLinked="1"/>
        <c:majorTickMark val="none"/>
        <c:minorTickMark val="none"/>
        <c:tickLblPos val="nextTo"/>
        <c:spPr>
          <a:ln>
            <a:noFill/>
          </a:ln>
        </c:spPr>
        <c:txPr>
          <a:bodyPr/>
          <a:lstStyle/>
          <a:p>
            <a:pPr lvl="0">
              <a:defRPr sz="900" b="0" i="0">
                <a:solidFill>
                  <a:srgbClr val="081633"/>
                </a:solidFill>
                <a:latin typeface="+mn-lt"/>
              </a:defRPr>
            </a:pPr>
            <a:endParaRPr lang="en-US"/>
          </a:p>
        </c:txPr>
        <c:crossAx val="1381863257"/>
        <c:crosses val="max"/>
        <c:crossBetween val="between"/>
      </c:valAx>
    </c:plotArea>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CA"/>
              <a:t>Emissions Scope 1 
(tonnes CO2e)</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5E66-D944-BE41-4759A05FAD15}"/>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5E66-D944-BE41-4759A05FAD15}"/>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5E66-D944-BE41-4759A05FAD15}"/>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5E66-D944-BE41-4759A05FAD15}"/>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5E66-D944-BE41-4759A05FAD15}"/>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5E66-D944-BE41-4759A05FAD15}"/>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'Summary  Total Footprint'!$B$10:$B$15</c:f>
              <c:strCache>
                <c:ptCount val="6"/>
                <c:pt idx="0">
                  <c:v>Natural Gas (1.1)</c:v>
                </c:pt>
                <c:pt idx="1">
                  <c:v>Motor Gasoline (1.2)</c:v>
                </c:pt>
                <c:pt idx="2">
                  <c:v>Diesel (1.2)</c:v>
                </c:pt>
                <c:pt idx="3">
                  <c:v>Propane (1.2)</c:v>
                </c:pt>
                <c:pt idx="4">
                  <c:v>Heating Oil (1.2)</c:v>
                </c:pt>
                <c:pt idx="5">
                  <c:v>HFCs (1.3)</c:v>
                </c:pt>
              </c:strCache>
            </c:strRef>
          </c:cat>
          <c:val>
            <c:numRef>
              <c:f>'Summary  Total Footprint'!$C$10:$C$15</c:f>
              <c:numCache>
                <c:formatCode>_(* #,##0.00_);_(* \(#,##0.00\);_(*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5E66-D944-BE41-4759A05FAD15}"/>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zero"/>
    <c:showDLblsOverMax val="1"/>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Scope 2 Emissions Comparison</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'Summary  Total Footprint'!$B$21:$B$22</c:f>
              <c:strCache>
                <c:ptCount val="2"/>
                <c:pt idx="0">
                  <c:v>Electricity - Location Based (2.1)</c:v>
                </c:pt>
                <c:pt idx="1">
                  <c:v>Electricity - Market Based (2.1)</c:v>
                </c:pt>
              </c:strCache>
            </c:strRef>
          </c:cat>
          <c:val>
            <c:numRef>
              <c:f>'Summary  Total Footprint'!$C$21:$C$22</c:f>
              <c:numCache>
                <c:formatCode>_(* #,##0.00_);_(* \(#,##0.00\);_(* "-"??_);_(@_)</c:formatCode>
                <c:ptCount val="2"/>
                <c:pt idx="0">
                  <c:v>0</c:v>
                </c:pt>
                <c:pt idx="1">
                  <c:v>0</c:v>
                </c:pt>
              </c:numCache>
            </c:numRef>
          </c:val>
          <c:extLst>
            <c:ext xmlns:c16="http://schemas.microsoft.com/office/drawing/2014/chart" uri="{C3380CC4-5D6E-409C-BE32-E72D297353CC}">
              <c16:uniqueId val="{00000000-C52A-9B41-A777-C52D76047997}"/>
            </c:ext>
          </c:extLst>
        </c:ser>
        <c:dLbls>
          <c:dLblPos val="inEnd"/>
          <c:showLegendKey val="0"/>
          <c:showVal val="1"/>
          <c:showCatName val="0"/>
          <c:showSerName val="0"/>
          <c:showPercent val="0"/>
          <c:showBubbleSize val="0"/>
        </c:dLbls>
        <c:gapWidth val="65"/>
        <c:axId val="803529920"/>
        <c:axId val="830024192"/>
      </c:barChart>
      <c:catAx>
        <c:axId val="803529920"/>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830024192"/>
        <c:crosses val="autoZero"/>
        <c:auto val="1"/>
        <c:lblAlgn val="ctr"/>
        <c:lblOffset val="100"/>
        <c:noMultiLvlLbl val="0"/>
      </c:catAx>
      <c:valAx>
        <c:axId val="830024192"/>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title>
          <c:tx>
            <c:rich>
              <a:bodyPr rot="-54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r>
                  <a:rPr lang="en-US"/>
                  <a:t>Tonnes fo Co2e</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title>
        <c:numFmt formatCode="_(* #,##0.00_);_(* \(#,##0.00\);_(* &quot;-&quot;??_);_(@_)" sourceLinked="1"/>
        <c:majorTickMark val="none"/>
        <c:minorTickMark val="none"/>
        <c:tickLblPos val="nextTo"/>
        <c:crossAx val="80352992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Scope 3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956A-5540-B026-A96B69949207}"/>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956A-5540-B026-A96B69949207}"/>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956A-5540-B026-A96B69949207}"/>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956A-5540-B026-A96B69949207}"/>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956A-5540-B026-A96B69949207}"/>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956A-5540-B026-A96B69949207}"/>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956A-5540-B026-A96B69949207}"/>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956A-5540-B026-A96B69949207}"/>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956A-5540-B026-A96B69949207}"/>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956A-5540-B026-A96B69949207}"/>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'Summary  Total Footprint'!$B$29:$B$38</c:f>
              <c:strCache>
                <c:ptCount val="10"/>
                <c:pt idx="0">
                  <c:v>Category 1 - Purchased Goods (3.1a)</c:v>
                </c:pt>
                <c:pt idx="1">
                  <c:v>Category 1 - Purchased Services (3.1b)</c:v>
                </c:pt>
                <c:pt idx="2">
                  <c:v>Category 2 - Capital Goods (3.2)</c:v>
                </c:pt>
                <c:pt idx="3">
                  <c:v>Category 3 - Upstream Fuel and Energy Related Activities (3.3)</c:v>
                </c:pt>
                <c:pt idx="4">
                  <c:v>Category 4 - Upstream Transportation and Distribution (3.4)</c:v>
                </c:pt>
                <c:pt idx="5">
                  <c:v>Category 5 - Waste (3.5)</c:v>
                </c:pt>
                <c:pt idx="6">
                  <c:v>Category 6 - Business Travel - Accommodations (3.6a)</c:v>
                </c:pt>
                <c:pt idx="7">
                  <c:v>Category 6 - Business Travel - Flights (3.6b)</c:v>
                </c:pt>
                <c:pt idx="8">
                  <c:v>Category 6 - Business Travel - Taxis (3.6c)</c:v>
                </c:pt>
                <c:pt idx="9">
                  <c:v>Category 7 - Employee Commuting (3.7)</c:v>
                </c:pt>
              </c:strCache>
            </c:strRef>
          </c:cat>
          <c:val>
            <c:numRef>
              <c:f>'Summary  Total Footprint'!$C$29:$C$38</c:f>
              <c:numCache>
                <c:formatCode>_(* #,##0.00_);_(* \(#,##0.00\);_(*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E30-7C45-B4BC-8E08775DA256}"/>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101600</xdr:colOff>
      <xdr:row>2</xdr:row>
      <xdr:rowOff>139700</xdr:rowOff>
    </xdr:from>
    <xdr:ext cx="1714500" cy="617139"/>
    <xdr:pic>
      <xdr:nvPicPr>
        <xdr:cNvPr id="4" name="P4P Logo">
          <a:extLst>
            <a:ext uri="{FF2B5EF4-FFF2-40B4-BE49-F238E27FC236}">
              <a16:creationId xmlns:a16="http://schemas.microsoft.com/office/drawing/2014/main" id="{B97EC156-1210-7347-BD13-D8A743D779A3}"/>
            </a:ext>
          </a:extLst>
        </xdr:cNvPr>
        <xdr:cNvPicPr preferRelativeResize="0"/>
      </xdr:nvPicPr>
      <xdr:blipFill>
        <a:blip xmlns:r="http://schemas.openxmlformats.org/officeDocument/2006/relationships" r:embed="rId1" cstate="print"/>
        <a:stretch>
          <a:fillRect/>
        </a:stretch>
      </xdr:blipFill>
      <xdr:spPr>
        <a:xfrm>
          <a:off x="101600" y="444500"/>
          <a:ext cx="1714500" cy="617139"/>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76200</xdr:colOff>
      <xdr:row>0</xdr:row>
      <xdr:rowOff>76200</xdr:rowOff>
    </xdr:from>
    <xdr:ext cx="1714500" cy="617139"/>
    <xdr:pic>
      <xdr:nvPicPr>
        <xdr:cNvPr id="6" name="P4P Logo">
          <a:extLst>
            <a:ext uri="{FF2B5EF4-FFF2-40B4-BE49-F238E27FC236}">
              <a16:creationId xmlns:a16="http://schemas.microsoft.com/office/drawing/2014/main" id="{D7FDE730-A6E8-5B46-B4F1-781809567AF0}"/>
            </a:ext>
          </a:extLst>
        </xdr:cNvPr>
        <xdr:cNvPicPr preferRelativeResize="0"/>
      </xdr:nvPicPr>
      <xdr:blipFill>
        <a:blip xmlns:r="http://schemas.openxmlformats.org/officeDocument/2006/relationships" r:embed="rId1" cstate="print"/>
        <a:stretch>
          <a:fillRect/>
        </a:stretch>
      </xdr:blipFill>
      <xdr:spPr>
        <a:xfrm>
          <a:off x="76200" y="76200"/>
          <a:ext cx="1714500" cy="617139"/>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266700</xdr:colOff>
      <xdr:row>61</xdr:row>
      <xdr:rowOff>19050</xdr:rowOff>
    </xdr:from>
    <xdr:ext cx="10525125" cy="3724275"/>
    <xdr:graphicFrame macro="">
      <xdr:nvGraphicFramePr>
        <xdr:cNvPr id="770340092" name="Chart 1">
          <a:extLst>
            <a:ext uri="{FF2B5EF4-FFF2-40B4-BE49-F238E27FC236}">
              <a16:creationId xmlns:a16="http://schemas.microsoft.com/office/drawing/2014/main" id="{00000000-0008-0000-0200-0000FC74EA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2</xdr:col>
      <xdr:colOff>266700</xdr:colOff>
      <xdr:row>4</xdr:row>
      <xdr:rowOff>38100</xdr:rowOff>
    </xdr:from>
    <xdr:ext cx="5905500" cy="2987675"/>
    <xdr:graphicFrame macro="">
      <xdr:nvGraphicFramePr>
        <xdr:cNvPr id="1655358773" name="Chart 6">
          <a:extLst>
            <a:ext uri="{FF2B5EF4-FFF2-40B4-BE49-F238E27FC236}">
              <a16:creationId xmlns:a16="http://schemas.microsoft.com/office/drawing/2014/main" id="{00000000-0008-0000-0200-000035C5AA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twoCellAnchor>
    <xdr:from>
      <xdr:col>13</xdr:col>
      <xdr:colOff>25400</xdr:colOff>
      <xdr:row>3</xdr:row>
      <xdr:rowOff>120650</xdr:rowOff>
    </xdr:from>
    <xdr:to>
      <xdr:col>20</xdr:col>
      <xdr:colOff>393700</xdr:colOff>
      <xdr:row>23</xdr:row>
      <xdr:rowOff>76200</xdr:rowOff>
    </xdr:to>
    <xdr:graphicFrame macro="">
      <xdr:nvGraphicFramePr>
        <xdr:cNvPr id="5" name="Chart 3">
          <a:extLst>
            <a:ext uri="{FF2B5EF4-FFF2-40B4-BE49-F238E27FC236}">
              <a16:creationId xmlns:a16="http://schemas.microsoft.com/office/drawing/2014/main" id="{39D5D6E2-DCC3-AFDB-58DD-CBBE85B7548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215900</xdr:colOff>
      <xdr:row>26</xdr:row>
      <xdr:rowOff>82550</xdr:rowOff>
    </xdr:from>
    <xdr:to>
      <xdr:col>11</xdr:col>
      <xdr:colOff>571500</xdr:colOff>
      <xdr:row>56</xdr:row>
      <xdr:rowOff>38100</xdr:rowOff>
    </xdr:to>
    <xdr:graphicFrame macro="">
      <xdr:nvGraphicFramePr>
        <xdr:cNvPr id="6" name="Chart 4">
          <a:extLst>
            <a:ext uri="{FF2B5EF4-FFF2-40B4-BE49-F238E27FC236}">
              <a16:creationId xmlns:a16="http://schemas.microsoft.com/office/drawing/2014/main" id="{01D5C7BD-3819-13F6-311F-A4DE041047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76200</xdr:colOff>
      <xdr:row>1</xdr:row>
      <xdr:rowOff>50800</xdr:rowOff>
    </xdr:from>
    <xdr:ext cx="1714500" cy="617139"/>
    <xdr:pic>
      <xdr:nvPicPr>
        <xdr:cNvPr id="8" name="P4P Logo">
          <a:extLst>
            <a:ext uri="{FF2B5EF4-FFF2-40B4-BE49-F238E27FC236}">
              <a16:creationId xmlns:a16="http://schemas.microsoft.com/office/drawing/2014/main" id="{F8356698-4C3C-954B-9116-DBBD29026A81}"/>
            </a:ext>
          </a:extLst>
        </xdr:cNvPr>
        <xdr:cNvPicPr preferRelativeResize="0"/>
      </xdr:nvPicPr>
      <xdr:blipFill>
        <a:blip xmlns:r="http://schemas.openxmlformats.org/officeDocument/2006/relationships" r:embed="rId5" cstate="print"/>
        <a:stretch>
          <a:fillRect/>
        </a:stretch>
      </xdr:blipFill>
      <xdr:spPr>
        <a:xfrm>
          <a:off x="76200" y="203200"/>
          <a:ext cx="1714500" cy="617139"/>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88900</xdr:colOff>
      <xdr:row>0</xdr:row>
      <xdr:rowOff>127000</xdr:rowOff>
    </xdr:from>
    <xdr:ext cx="1714500" cy="617139"/>
    <xdr:pic>
      <xdr:nvPicPr>
        <xdr:cNvPr id="2" name="P4P Logo">
          <a:extLst>
            <a:ext uri="{FF2B5EF4-FFF2-40B4-BE49-F238E27FC236}">
              <a16:creationId xmlns:a16="http://schemas.microsoft.com/office/drawing/2014/main" id="{F613ECF6-A572-F74A-988D-04DFC53552BD}"/>
            </a:ext>
          </a:extLst>
        </xdr:cNvPr>
        <xdr:cNvPicPr preferRelativeResize="0"/>
      </xdr:nvPicPr>
      <xdr:blipFill>
        <a:blip xmlns:r="http://schemas.openxmlformats.org/officeDocument/2006/relationships" r:embed="rId1" cstate="print"/>
        <a:stretch>
          <a:fillRect/>
        </a:stretch>
      </xdr:blipFill>
      <xdr:spPr>
        <a:xfrm>
          <a:off x="88900" y="127000"/>
          <a:ext cx="1714500" cy="617139"/>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63500</xdr:colOff>
      <xdr:row>0</xdr:row>
      <xdr:rowOff>127000</xdr:rowOff>
    </xdr:from>
    <xdr:ext cx="1714500" cy="617139"/>
    <xdr:pic>
      <xdr:nvPicPr>
        <xdr:cNvPr id="2" name="P4P Logo">
          <a:extLst>
            <a:ext uri="{FF2B5EF4-FFF2-40B4-BE49-F238E27FC236}">
              <a16:creationId xmlns:a16="http://schemas.microsoft.com/office/drawing/2014/main" id="{E75B2571-ABD4-9045-A33B-5A6E78259CE1}"/>
            </a:ext>
          </a:extLst>
        </xdr:cNvPr>
        <xdr:cNvPicPr preferRelativeResize="0"/>
      </xdr:nvPicPr>
      <xdr:blipFill>
        <a:blip xmlns:r="http://schemas.openxmlformats.org/officeDocument/2006/relationships" r:embed="rId1" cstate="print"/>
        <a:stretch>
          <a:fillRect/>
        </a:stretch>
      </xdr:blipFill>
      <xdr:spPr>
        <a:xfrm>
          <a:off x="63500" y="127000"/>
          <a:ext cx="1714500" cy="617139"/>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3</xdr:col>
      <xdr:colOff>2009775</xdr:colOff>
      <xdr:row>8</xdr:row>
      <xdr:rowOff>133350</xdr:rowOff>
    </xdr:from>
    <xdr:ext cx="1457325" cy="4953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165100</xdr:colOff>
      <xdr:row>0</xdr:row>
      <xdr:rowOff>101600</xdr:rowOff>
    </xdr:from>
    <xdr:ext cx="1714500" cy="617139"/>
    <xdr:pic>
      <xdr:nvPicPr>
        <xdr:cNvPr id="3" name="P4P Logo">
          <a:extLst>
            <a:ext uri="{FF2B5EF4-FFF2-40B4-BE49-F238E27FC236}">
              <a16:creationId xmlns:a16="http://schemas.microsoft.com/office/drawing/2014/main" id="{45CEF947-5A19-8848-9608-DF3A1731CADC}"/>
            </a:ext>
          </a:extLst>
        </xdr:cNvPr>
        <xdr:cNvPicPr preferRelativeResize="0"/>
      </xdr:nvPicPr>
      <xdr:blipFill>
        <a:blip xmlns:r="http://schemas.openxmlformats.org/officeDocument/2006/relationships" r:embed="rId2" cstate="print"/>
        <a:stretch>
          <a:fillRect/>
        </a:stretch>
      </xdr:blipFill>
      <xdr:spPr>
        <a:xfrm>
          <a:off x="165100" y="101600"/>
          <a:ext cx="1714500" cy="617139"/>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0</xdr:row>
      <xdr:rowOff>114300</xdr:rowOff>
    </xdr:from>
    <xdr:ext cx="1714500" cy="617139"/>
    <xdr:pic>
      <xdr:nvPicPr>
        <xdr:cNvPr id="2" name="P4P Logo">
          <a:extLst>
            <a:ext uri="{FF2B5EF4-FFF2-40B4-BE49-F238E27FC236}">
              <a16:creationId xmlns:a16="http://schemas.microsoft.com/office/drawing/2014/main" id="{783E4E6A-BE25-EF46-A7ED-57C3633462FB}"/>
            </a:ext>
          </a:extLst>
        </xdr:cNvPr>
        <xdr:cNvPicPr preferRelativeResize="0"/>
      </xdr:nvPicPr>
      <xdr:blipFill>
        <a:blip xmlns:r="http://schemas.openxmlformats.org/officeDocument/2006/relationships" r:embed="rId1" cstate="print"/>
        <a:stretch>
          <a:fillRect/>
        </a:stretch>
      </xdr:blipFill>
      <xdr:spPr>
        <a:xfrm>
          <a:off x="114300" y="114300"/>
          <a:ext cx="1714500" cy="617139"/>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101600</xdr:colOff>
      <xdr:row>0</xdr:row>
      <xdr:rowOff>88900</xdr:rowOff>
    </xdr:from>
    <xdr:ext cx="1714500" cy="617139"/>
    <xdr:pic>
      <xdr:nvPicPr>
        <xdr:cNvPr id="2" name="P4P Logo">
          <a:extLst>
            <a:ext uri="{FF2B5EF4-FFF2-40B4-BE49-F238E27FC236}">
              <a16:creationId xmlns:a16="http://schemas.microsoft.com/office/drawing/2014/main" id="{779EA4F9-A306-A240-AE00-EE7F648704C5}"/>
            </a:ext>
          </a:extLst>
        </xdr:cNvPr>
        <xdr:cNvPicPr preferRelativeResize="0"/>
      </xdr:nvPicPr>
      <xdr:blipFill>
        <a:blip xmlns:r="http://schemas.openxmlformats.org/officeDocument/2006/relationships" r:embed="rId1" cstate="print"/>
        <a:stretch>
          <a:fillRect/>
        </a:stretch>
      </xdr:blipFill>
      <xdr:spPr>
        <a:xfrm>
          <a:off x="101600" y="88900"/>
          <a:ext cx="1714500" cy="617139"/>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88900</xdr:colOff>
      <xdr:row>0</xdr:row>
      <xdr:rowOff>114300</xdr:rowOff>
    </xdr:from>
    <xdr:ext cx="1714500" cy="617139"/>
    <xdr:pic>
      <xdr:nvPicPr>
        <xdr:cNvPr id="2" name="P4P Logo">
          <a:extLst>
            <a:ext uri="{FF2B5EF4-FFF2-40B4-BE49-F238E27FC236}">
              <a16:creationId xmlns:a16="http://schemas.microsoft.com/office/drawing/2014/main" id="{1A2E3465-B248-FD41-985B-691CF10E2FA2}"/>
            </a:ext>
          </a:extLst>
        </xdr:cNvPr>
        <xdr:cNvPicPr preferRelativeResize="0"/>
      </xdr:nvPicPr>
      <xdr:blipFill>
        <a:blip xmlns:r="http://schemas.openxmlformats.org/officeDocument/2006/relationships" r:embed="rId1" cstate="print"/>
        <a:stretch>
          <a:fillRect/>
        </a:stretch>
      </xdr:blipFill>
      <xdr:spPr>
        <a:xfrm>
          <a:off x="88900" y="114300"/>
          <a:ext cx="1714500" cy="617139"/>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76200</xdr:colOff>
      <xdr:row>0</xdr:row>
      <xdr:rowOff>63500</xdr:rowOff>
    </xdr:from>
    <xdr:ext cx="1714500" cy="617139"/>
    <xdr:pic>
      <xdr:nvPicPr>
        <xdr:cNvPr id="2" name="P4P Logo">
          <a:extLst>
            <a:ext uri="{FF2B5EF4-FFF2-40B4-BE49-F238E27FC236}">
              <a16:creationId xmlns:a16="http://schemas.microsoft.com/office/drawing/2014/main" id="{6D481F82-A2A1-8349-8D07-56E9F2533F41}"/>
            </a:ext>
          </a:extLst>
        </xdr:cNvPr>
        <xdr:cNvPicPr preferRelativeResize="0"/>
      </xdr:nvPicPr>
      <xdr:blipFill>
        <a:blip xmlns:r="http://schemas.openxmlformats.org/officeDocument/2006/relationships" r:embed="rId1" cstate="print"/>
        <a:stretch>
          <a:fillRect/>
        </a:stretch>
      </xdr:blipFill>
      <xdr:spPr>
        <a:xfrm>
          <a:off x="76200" y="63500"/>
          <a:ext cx="1714500" cy="617139"/>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88900</xdr:colOff>
      <xdr:row>0</xdr:row>
      <xdr:rowOff>88900</xdr:rowOff>
    </xdr:from>
    <xdr:ext cx="1714500" cy="617139"/>
    <xdr:pic>
      <xdr:nvPicPr>
        <xdr:cNvPr id="2" name="P4P Logo">
          <a:extLst>
            <a:ext uri="{FF2B5EF4-FFF2-40B4-BE49-F238E27FC236}">
              <a16:creationId xmlns:a16="http://schemas.microsoft.com/office/drawing/2014/main" id="{C7EF338F-4E39-8345-9092-E33F3D6C15D2}"/>
            </a:ext>
          </a:extLst>
        </xdr:cNvPr>
        <xdr:cNvPicPr preferRelativeResize="0"/>
      </xdr:nvPicPr>
      <xdr:blipFill>
        <a:blip xmlns:r="http://schemas.openxmlformats.org/officeDocument/2006/relationships" r:embed="rId1" cstate="print"/>
        <a:stretch>
          <a:fillRect/>
        </a:stretch>
      </xdr:blipFill>
      <xdr:spPr>
        <a:xfrm>
          <a:off x="88900" y="88900"/>
          <a:ext cx="1714500" cy="617139"/>
        </a:xfrm>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165100</xdr:colOff>
      <xdr:row>0</xdr:row>
      <xdr:rowOff>114300</xdr:rowOff>
    </xdr:from>
    <xdr:ext cx="1714500" cy="617139"/>
    <xdr:pic>
      <xdr:nvPicPr>
        <xdr:cNvPr id="2" name="P4P Logo">
          <a:extLst>
            <a:ext uri="{FF2B5EF4-FFF2-40B4-BE49-F238E27FC236}">
              <a16:creationId xmlns:a16="http://schemas.microsoft.com/office/drawing/2014/main" id="{04D530EB-E788-3444-B3AA-B51AAE08E0FA}"/>
            </a:ext>
          </a:extLst>
        </xdr:cNvPr>
        <xdr:cNvPicPr preferRelativeResize="0"/>
      </xdr:nvPicPr>
      <xdr:blipFill>
        <a:blip xmlns:r="http://schemas.openxmlformats.org/officeDocument/2006/relationships" r:embed="rId1" cstate="print"/>
        <a:stretch>
          <a:fillRect/>
        </a:stretch>
      </xdr:blipFill>
      <xdr:spPr>
        <a:xfrm>
          <a:off x="165100" y="114300"/>
          <a:ext cx="1714500" cy="617139"/>
        </a:xfrm>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114300</xdr:colOff>
      <xdr:row>0</xdr:row>
      <xdr:rowOff>114300</xdr:rowOff>
    </xdr:from>
    <xdr:ext cx="1714500" cy="617139"/>
    <xdr:pic>
      <xdr:nvPicPr>
        <xdr:cNvPr id="2" name="P4P Logo">
          <a:extLst>
            <a:ext uri="{FF2B5EF4-FFF2-40B4-BE49-F238E27FC236}">
              <a16:creationId xmlns:a16="http://schemas.microsoft.com/office/drawing/2014/main" id="{2BCF2349-38D5-9245-B8AC-0DC3072C757E}"/>
            </a:ext>
          </a:extLst>
        </xdr:cNvPr>
        <xdr:cNvPicPr preferRelativeResize="0"/>
      </xdr:nvPicPr>
      <xdr:blipFill>
        <a:blip xmlns:r="http://schemas.openxmlformats.org/officeDocument/2006/relationships" r:embed="rId1" cstate="print"/>
        <a:stretch>
          <a:fillRect/>
        </a:stretch>
      </xdr:blipFill>
      <xdr:spPr>
        <a:xfrm>
          <a:off x="114300" y="114300"/>
          <a:ext cx="1714500" cy="617139"/>
        </a:xfrm>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101600</xdr:colOff>
      <xdr:row>0</xdr:row>
      <xdr:rowOff>114300</xdr:rowOff>
    </xdr:from>
    <xdr:ext cx="1714500" cy="617139"/>
    <xdr:pic>
      <xdr:nvPicPr>
        <xdr:cNvPr id="2" name="P4P Logo">
          <a:extLst>
            <a:ext uri="{FF2B5EF4-FFF2-40B4-BE49-F238E27FC236}">
              <a16:creationId xmlns:a16="http://schemas.microsoft.com/office/drawing/2014/main" id="{436D7F72-DA89-F54C-9727-089726592D20}"/>
            </a:ext>
          </a:extLst>
        </xdr:cNvPr>
        <xdr:cNvPicPr preferRelativeResize="0"/>
      </xdr:nvPicPr>
      <xdr:blipFill>
        <a:blip xmlns:r="http://schemas.openxmlformats.org/officeDocument/2006/relationships" r:embed="rId1" cstate="print"/>
        <a:stretch>
          <a:fillRect/>
        </a:stretch>
      </xdr:blipFill>
      <xdr:spPr>
        <a:xfrm>
          <a:off x="101600" y="114300"/>
          <a:ext cx="1714500" cy="617139"/>
        </a:xfrm>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0</xdr:col>
      <xdr:colOff>88900</xdr:colOff>
      <xdr:row>0</xdr:row>
      <xdr:rowOff>88900</xdr:rowOff>
    </xdr:from>
    <xdr:ext cx="1714500" cy="617139"/>
    <xdr:pic>
      <xdr:nvPicPr>
        <xdr:cNvPr id="2" name="P4P Logo">
          <a:extLst>
            <a:ext uri="{FF2B5EF4-FFF2-40B4-BE49-F238E27FC236}">
              <a16:creationId xmlns:a16="http://schemas.microsoft.com/office/drawing/2014/main" id="{82F6E67A-D143-624A-866A-D043397B458A}"/>
            </a:ext>
          </a:extLst>
        </xdr:cNvPr>
        <xdr:cNvPicPr preferRelativeResize="0"/>
      </xdr:nvPicPr>
      <xdr:blipFill>
        <a:blip xmlns:r="http://schemas.openxmlformats.org/officeDocument/2006/relationships" r:embed="rId1" cstate="print"/>
        <a:stretch>
          <a:fillRect/>
        </a:stretch>
      </xdr:blipFill>
      <xdr:spPr>
        <a:xfrm>
          <a:off x="88900" y="88900"/>
          <a:ext cx="1714500" cy="617139"/>
        </a:xfrm>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0</xdr:col>
      <xdr:colOff>88900</xdr:colOff>
      <xdr:row>0</xdr:row>
      <xdr:rowOff>114300</xdr:rowOff>
    </xdr:from>
    <xdr:ext cx="1714500" cy="617139"/>
    <xdr:pic>
      <xdr:nvPicPr>
        <xdr:cNvPr id="2" name="P4P Logo">
          <a:extLst>
            <a:ext uri="{FF2B5EF4-FFF2-40B4-BE49-F238E27FC236}">
              <a16:creationId xmlns:a16="http://schemas.microsoft.com/office/drawing/2014/main" id="{2F3AB406-3360-3442-8681-3988D5307260}"/>
            </a:ext>
          </a:extLst>
        </xdr:cNvPr>
        <xdr:cNvPicPr preferRelativeResize="0"/>
      </xdr:nvPicPr>
      <xdr:blipFill>
        <a:blip xmlns:r="http://schemas.openxmlformats.org/officeDocument/2006/relationships" r:embed="rId1" cstate="print"/>
        <a:stretch>
          <a:fillRect/>
        </a:stretch>
      </xdr:blipFill>
      <xdr:spPr>
        <a:xfrm>
          <a:off x="88900" y="114300"/>
          <a:ext cx="1714500" cy="617139"/>
        </a:xfrm>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0</xdr:col>
      <xdr:colOff>152400</xdr:colOff>
      <xdr:row>0</xdr:row>
      <xdr:rowOff>139700</xdr:rowOff>
    </xdr:from>
    <xdr:ext cx="1714500" cy="617139"/>
    <xdr:pic>
      <xdr:nvPicPr>
        <xdr:cNvPr id="2" name="P4P Logo">
          <a:extLst>
            <a:ext uri="{FF2B5EF4-FFF2-40B4-BE49-F238E27FC236}">
              <a16:creationId xmlns:a16="http://schemas.microsoft.com/office/drawing/2014/main" id="{8D1E0BB0-D82A-FB47-8FBF-87AA9A0E6AB4}"/>
            </a:ext>
          </a:extLst>
        </xdr:cNvPr>
        <xdr:cNvPicPr preferRelativeResize="0"/>
      </xdr:nvPicPr>
      <xdr:blipFill>
        <a:blip xmlns:r="http://schemas.openxmlformats.org/officeDocument/2006/relationships" r:embed="rId1" cstate="print"/>
        <a:stretch>
          <a:fillRect/>
        </a:stretch>
      </xdr:blipFill>
      <xdr:spPr>
        <a:xfrm>
          <a:off x="152400" y="139700"/>
          <a:ext cx="1714500" cy="617139"/>
        </a:xfrm>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dr:oneCellAnchor>
    <xdr:from>
      <xdr:col>0</xdr:col>
      <xdr:colOff>190500</xdr:colOff>
      <xdr:row>0</xdr:row>
      <xdr:rowOff>165100</xdr:rowOff>
    </xdr:from>
    <xdr:ext cx="1714500" cy="617139"/>
    <xdr:pic>
      <xdr:nvPicPr>
        <xdr:cNvPr id="2" name="P4P Logo">
          <a:extLst>
            <a:ext uri="{FF2B5EF4-FFF2-40B4-BE49-F238E27FC236}">
              <a16:creationId xmlns:a16="http://schemas.microsoft.com/office/drawing/2014/main" id="{D3888F02-993D-1542-A54A-903ECF42AF4E}"/>
            </a:ext>
          </a:extLst>
        </xdr:cNvPr>
        <xdr:cNvPicPr preferRelativeResize="0"/>
      </xdr:nvPicPr>
      <xdr:blipFill>
        <a:blip xmlns:r="http://schemas.openxmlformats.org/officeDocument/2006/relationships" r:embed="rId1" cstate="print"/>
        <a:stretch>
          <a:fillRect/>
        </a:stretch>
      </xdr:blipFill>
      <xdr:spPr>
        <a:xfrm>
          <a:off x="190500" y="165100"/>
          <a:ext cx="1714500" cy="617139"/>
        </a:xfrm>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dr:oneCellAnchor>
    <xdr:from>
      <xdr:col>0</xdr:col>
      <xdr:colOff>114300</xdr:colOff>
      <xdr:row>0</xdr:row>
      <xdr:rowOff>101600</xdr:rowOff>
    </xdr:from>
    <xdr:ext cx="1714500" cy="617139"/>
    <xdr:pic>
      <xdr:nvPicPr>
        <xdr:cNvPr id="2" name="P4P Logo">
          <a:extLst>
            <a:ext uri="{FF2B5EF4-FFF2-40B4-BE49-F238E27FC236}">
              <a16:creationId xmlns:a16="http://schemas.microsoft.com/office/drawing/2014/main" id="{2AC11378-ECC9-7441-A6D7-2B0A2626CAD7}"/>
            </a:ext>
          </a:extLst>
        </xdr:cNvPr>
        <xdr:cNvPicPr preferRelativeResize="0"/>
      </xdr:nvPicPr>
      <xdr:blipFill>
        <a:blip xmlns:r="http://schemas.openxmlformats.org/officeDocument/2006/relationships" r:embed="rId1" cstate="print"/>
        <a:stretch>
          <a:fillRect/>
        </a:stretch>
      </xdr:blipFill>
      <xdr:spPr>
        <a:xfrm>
          <a:off x="114300" y="101600"/>
          <a:ext cx="1714500" cy="617139"/>
        </a:xfrm>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dr:oneCellAnchor>
    <xdr:from>
      <xdr:col>1</xdr:col>
      <xdr:colOff>28575</xdr:colOff>
      <xdr:row>54</xdr:row>
      <xdr:rowOff>38100</xdr:rowOff>
    </xdr:from>
    <xdr:ext cx="5229225" cy="1447800"/>
    <xdr:sp macro="" textlink="">
      <xdr:nvSpPr>
        <xdr:cNvPr id="3" name="Shape 3">
          <a:extLst>
            <a:ext uri="{FF2B5EF4-FFF2-40B4-BE49-F238E27FC236}">
              <a16:creationId xmlns:a16="http://schemas.microsoft.com/office/drawing/2014/main" id="{00000000-0008-0000-1700-000003000000}"/>
            </a:ext>
          </a:extLst>
        </xdr:cNvPr>
        <xdr:cNvSpPr txBox="1"/>
      </xdr:nvSpPr>
      <xdr:spPr>
        <a:xfrm>
          <a:off x="2750438" y="3075150"/>
          <a:ext cx="5191125" cy="1409700"/>
        </a:xfrm>
        <a:prstGeom prst="rect">
          <a:avLst/>
        </a:prstGeom>
        <a:noFill/>
        <a:ln w="38100" cap="flat" cmpd="sng">
          <a:solidFill>
            <a:srgbClr val="FF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8</xdr:col>
      <xdr:colOff>390525</xdr:colOff>
      <xdr:row>54</xdr:row>
      <xdr:rowOff>38100</xdr:rowOff>
    </xdr:from>
    <xdr:ext cx="4524375" cy="676275"/>
    <xdr:sp macro="" textlink="">
      <xdr:nvSpPr>
        <xdr:cNvPr id="4" name="Shape 4">
          <a:extLst>
            <a:ext uri="{FF2B5EF4-FFF2-40B4-BE49-F238E27FC236}">
              <a16:creationId xmlns:a16="http://schemas.microsoft.com/office/drawing/2014/main" id="{00000000-0008-0000-1700-000004000000}"/>
            </a:ext>
          </a:extLst>
        </xdr:cNvPr>
        <xdr:cNvSpPr txBox="1"/>
      </xdr:nvSpPr>
      <xdr:spPr>
        <a:xfrm>
          <a:off x="3088575" y="3446625"/>
          <a:ext cx="4514850" cy="666750"/>
        </a:xfrm>
        <a:prstGeom prst="rect">
          <a:avLst/>
        </a:prstGeom>
        <a:solidFill>
          <a:srgbClr val="D8E6FC"/>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70C0"/>
            </a:buClr>
            <a:buSzPts val="1600"/>
            <a:buFont typeface="Arial"/>
            <a:buNone/>
          </a:pPr>
          <a:r>
            <a:rPr lang="en-US" sz="1600" b="1">
              <a:solidFill>
                <a:srgbClr val="0070C0"/>
              </a:solidFill>
              <a:latin typeface="Arial"/>
              <a:ea typeface="Arial"/>
              <a:cs typeface="Arial"/>
              <a:sym typeface="Arial"/>
            </a:rPr>
            <a:t>See SDS indicating the mixture of HFC gases used to produce R-410</a:t>
          </a:r>
          <a:endParaRPr sz="1600" b="1">
            <a:solidFill>
              <a:srgbClr val="0070C0"/>
            </a:solidFill>
          </a:endParaRPr>
        </a:p>
      </xdr:txBody>
    </xdr:sp>
    <xdr:clientData fLocksWithSheet="0"/>
  </xdr:oneCellAnchor>
  <xdr:oneCellAnchor>
    <xdr:from>
      <xdr:col>1</xdr:col>
      <xdr:colOff>0</xdr:colOff>
      <xdr:row>2</xdr:row>
      <xdr:rowOff>85725</xdr:rowOff>
    </xdr:from>
    <xdr:ext cx="6972300" cy="8734425"/>
    <xdr:pic>
      <xdr:nvPicPr>
        <xdr:cNvPr id="2" name="image3.png">
          <a:extLst>
            <a:ext uri="{FF2B5EF4-FFF2-40B4-BE49-F238E27FC236}">
              <a16:creationId xmlns:a16="http://schemas.microsoft.com/office/drawing/2014/main" id="{00000000-0008-0000-1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85725</xdr:colOff>
      <xdr:row>47</xdr:row>
      <xdr:rowOff>161925</xdr:rowOff>
    </xdr:from>
    <xdr:ext cx="6762750" cy="9229725"/>
    <xdr:pic>
      <xdr:nvPicPr>
        <xdr:cNvPr id="5" name="image2.png">
          <a:extLst>
            <a:ext uri="{FF2B5EF4-FFF2-40B4-BE49-F238E27FC236}">
              <a16:creationId xmlns:a16="http://schemas.microsoft.com/office/drawing/2014/main" id="{00000000-0008-0000-1700-000005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dr:oneCellAnchor>
    <xdr:from>
      <xdr:col>0</xdr:col>
      <xdr:colOff>161925</xdr:colOff>
      <xdr:row>38</xdr:row>
      <xdr:rowOff>28575</xdr:rowOff>
    </xdr:from>
    <xdr:ext cx="5248275" cy="257175"/>
    <xdr:sp macro="" textlink="">
      <xdr:nvSpPr>
        <xdr:cNvPr id="5" name="Shape 5">
          <a:extLst>
            <a:ext uri="{FF2B5EF4-FFF2-40B4-BE49-F238E27FC236}">
              <a16:creationId xmlns:a16="http://schemas.microsoft.com/office/drawing/2014/main" id="{00000000-0008-0000-1800-000005000000}"/>
            </a:ext>
          </a:extLst>
        </xdr:cNvPr>
        <xdr:cNvSpPr txBox="1"/>
      </xdr:nvSpPr>
      <xdr:spPr>
        <a:xfrm>
          <a:off x="2740913" y="3670463"/>
          <a:ext cx="5210175" cy="219075"/>
        </a:xfrm>
        <a:prstGeom prst="rect">
          <a:avLst/>
        </a:prstGeom>
        <a:noFill/>
        <a:ln w="38100" cap="flat" cmpd="sng">
          <a:solidFill>
            <a:srgbClr val="FF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8</xdr:col>
      <xdr:colOff>0</xdr:colOff>
      <xdr:row>38</xdr:row>
      <xdr:rowOff>0</xdr:rowOff>
    </xdr:from>
    <xdr:ext cx="4495800" cy="295275"/>
    <xdr:sp macro="" textlink="">
      <xdr:nvSpPr>
        <xdr:cNvPr id="6" name="Shape 6">
          <a:extLst>
            <a:ext uri="{FF2B5EF4-FFF2-40B4-BE49-F238E27FC236}">
              <a16:creationId xmlns:a16="http://schemas.microsoft.com/office/drawing/2014/main" id="{00000000-0008-0000-1800-000006000000}"/>
            </a:ext>
          </a:extLst>
        </xdr:cNvPr>
        <xdr:cNvSpPr txBox="1"/>
      </xdr:nvSpPr>
      <xdr:spPr>
        <a:xfrm>
          <a:off x="3102863" y="3637125"/>
          <a:ext cx="4486275" cy="285750"/>
        </a:xfrm>
        <a:prstGeom prst="rect">
          <a:avLst/>
        </a:prstGeom>
        <a:solidFill>
          <a:srgbClr val="D8E6FC"/>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70C0"/>
            </a:buClr>
            <a:buSzPts val="1600"/>
            <a:buFont typeface="Arial"/>
            <a:buNone/>
          </a:pPr>
          <a:r>
            <a:rPr lang="en-US" sz="1600" b="1">
              <a:solidFill>
                <a:srgbClr val="0070C0"/>
              </a:solidFill>
              <a:latin typeface="Arial"/>
              <a:ea typeface="Arial"/>
              <a:cs typeface="Arial"/>
              <a:sym typeface="Arial"/>
            </a:rPr>
            <a:t>Refrigerants used in the calculation</a:t>
          </a:r>
          <a:endParaRPr sz="1600" b="1">
            <a:solidFill>
              <a:srgbClr val="0070C0"/>
            </a:solidFill>
          </a:endParaRPr>
        </a:p>
      </xdr:txBody>
    </xdr:sp>
    <xdr:clientData fLocksWithSheet="0"/>
  </xdr:oneCellAnchor>
  <xdr:oneCellAnchor>
    <xdr:from>
      <xdr:col>0</xdr:col>
      <xdr:colOff>57150</xdr:colOff>
      <xdr:row>50</xdr:row>
      <xdr:rowOff>-28575</xdr:rowOff>
    </xdr:from>
    <xdr:ext cx="5248275" cy="257175"/>
    <xdr:sp macro="" textlink="">
      <xdr:nvSpPr>
        <xdr:cNvPr id="2" name="Shape 5">
          <a:extLst>
            <a:ext uri="{FF2B5EF4-FFF2-40B4-BE49-F238E27FC236}">
              <a16:creationId xmlns:a16="http://schemas.microsoft.com/office/drawing/2014/main" id="{00000000-0008-0000-1800-000002000000}"/>
            </a:ext>
          </a:extLst>
        </xdr:cNvPr>
        <xdr:cNvSpPr txBox="1"/>
      </xdr:nvSpPr>
      <xdr:spPr>
        <a:xfrm>
          <a:off x="2740913" y="3670463"/>
          <a:ext cx="5210175" cy="219075"/>
        </a:xfrm>
        <a:prstGeom prst="rect">
          <a:avLst/>
        </a:prstGeom>
        <a:noFill/>
        <a:ln w="38100" cap="flat" cmpd="sng">
          <a:solidFill>
            <a:srgbClr val="FF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0</xdr:col>
      <xdr:colOff>28575</xdr:colOff>
      <xdr:row>48</xdr:row>
      <xdr:rowOff>-28575</xdr:rowOff>
    </xdr:from>
    <xdr:ext cx="5248275" cy="257175"/>
    <xdr:sp macro="" textlink="">
      <xdr:nvSpPr>
        <xdr:cNvPr id="3" name="Shape 5">
          <a:extLst>
            <a:ext uri="{FF2B5EF4-FFF2-40B4-BE49-F238E27FC236}">
              <a16:creationId xmlns:a16="http://schemas.microsoft.com/office/drawing/2014/main" id="{00000000-0008-0000-1800-000003000000}"/>
            </a:ext>
          </a:extLst>
        </xdr:cNvPr>
        <xdr:cNvSpPr txBox="1"/>
      </xdr:nvSpPr>
      <xdr:spPr>
        <a:xfrm>
          <a:off x="2740913" y="3670463"/>
          <a:ext cx="5210175" cy="219075"/>
        </a:xfrm>
        <a:prstGeom prst="rect">
          <a:avLst/>
        </a:prstGeom>
        <a:noFill/>
        <a:ln w="38100" cap="flat" cmpd="sng">
          <a:solidFill>
            <a:srgbClr val="FF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0</xdr:col>
      <xdr:colOff>0</xdr:colOff>
      <xdr:row>2</xdr:row>
      <xdr:rowOff>0</xdr:rowOff>
    </xdr:from>
    <xdr:ext cx="5276850" cy="5543550"/>
    <xdr:pic>
      <xdr:nvPicPr>
        <xdr:cNvPr id="4" name="image4.png">
          <a:extLst>
            <a:ext uri="{FF2B5EF4-FFF2-40B4-BE49-F238E27FC236}">
              <a16:creationId xmlns:a16="http://schemas.microsoft.com/office/drawing/2014/main" id="{00000000-0008-0000-18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30</xdr:row>
      <xdr:rowOff>161925</xdr:rowOff>
    </xdr:from>
    <xdr:ext cx="5286375" cy="6391275"/>
    <xdr:pic>
      <xdr:nvPicPr>
        <xdr:cNvPr id="7" name="image5.png">
          <a:extLst>
            <a:ext uri="{FF2B5EF4-FFF2-40B4-BE49-F238E27FC236}">
              <a16:creationId xmlns:a16="http://schemas.microsoft.com/office/drawing/2014/main" id="{00000000-0008-0000-1800-000007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81633"/>
      </a:dk1>
      <a:lt1>
        <a:srgbClr val="FFFFFF"/>
      </a:lt1>
      <a:dk2>
        <a:srgbClr val="081633"/>
      </a:dk2>
      <a:lt2>
        <a:srgbClr val="FFFFFF"/>
      </a:lt2>
      <a:accent1>
        <a:srgbClr val="081633"/>
      </a:accent1>
      <a:accent2>
        <a:srgbClr val="FF4C4C"/>
      </a:accent2>
      <a:accent3>
        <a:srgbClr val="405468"/>
      </a:accent3>
      <a:accent4>
        <a:srgbClr val="A9C0CE"/>
      </a:accent4>
      <a:accent5>
        <a:srgbClr val="C5B7F2"/>
      </a:accent5>
      <a:accent6>
        <a:srgbClr val="D6C9B3"/>
      </a:accent6>
      <a:hlink>
        <a:srgbClr val="405468"/>
      </a:hlink>
      <a:folHlink>
        <a:srgbClr val="405468"/>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hyperlink" Target="https://www.epa.gov/sites/default/files/2015-09/documents/hfc_emissions_accounting_tool_supporting_documentation.pdf" TargetMode="External"/><Relationship Id="rId2" Type="http://schemas.openxmlformats.org/officeDocument/2006/relationships/hyperlink" Target="https://www.epa.gov/sites/default/files/2015-09/documents/hfc_emissions_accounting_tool_supporting_documentation.pdf" TargetMode="External"/><Relationship Id="rId1" Type="http://schemas.openxmlformats.org/officeDocument/2006/relationships/hyperlink" Target="https://www.epa.gov/sites/default/files/2015-09/documents/hfc_emissions_accounting_tool_supporting_documentation.pdf" TargetMode="External"/><Relationship Id="rId4"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hyperlink" Target="https://refrigerants.com/wp-content/uploads/2019/12/SDS-R410A.pdf"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hyperlink" Target="https://ghgprotocol.org/sites/default/files/ghgp/Global-Warming-Potential-Values%20%28Feb%2016%202016%29_1.pdf"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s://www.ghgenius.ca/index.php/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81633"/>
  </sheetPr>
  <dimension ref="A1:Z1003"/>
  <sheetViews>
    <sheetView showGridLines="0" workbookViewId="0">
      <selection activeCell="A23" sqref="A23"/>
    </sheetView>
  </sheetViews>
  <sheetFormatPr baseColWidth="10" defaultColWidth="12.6640625" defaultRowHeight="15" customHeight="1" x14ac:dyDescent="0.15"/>
  <cols>
    <col min="1" max="1" width="25.1640625" customWidth="1"/>
    <col min="2" max="8" width="16" customWidth="1"/>
    <col min="9" max="26" width="9.1640625" customWidth="1"/>
  </cols>
  <sheetData>
    <row r="1" spans="1:26" ht="12.75" customHeight="1" x14ac:dyDescent="0.15">
      <c r="A1" s="1"/>
      <c r="B1" s="2"/>
      <c r="C1" s="2"/>
      <c r="D1" s="2"/>
      <c r="E1" s="2"/>
      <c r="F1" s="2"/>
      <c r="G1" s="2"/>
      <c r="H1" s="2"/>
      <c r="I1" s="3"/>
      <c r="J1" s="3"/>
      <c r="K1" s="3"/>
      <c r="L1" s="3"/>
      <c r="M1" s="3"/>
      <c r="N1" s="3"/>
      <c r="O1" s="3"/>
      <c r="P1" s="3"/>
      <c r="Q1" s="3"/>
      <c r="R1" s="3"/>
      <c r="S1" s="3"/>
      <c r="T1" s="3"/>
      <c r="U1" s="3"/>
      <c r="V1" s="3"/>
      <c r="W1" s="3"/>
      <c r="X1" s="3"/>
      <c r="Y1" s="3"/>
      <c r="Z1" s="3"/>
    </row>
    <row r="2" spans="1:26" ht="12.75" customHeight="1" thickBot="1" x14ac:dyDescent="0.2">
      <c r="A2" s="1"/>
      <c r="B2" s="2"/>
      <c r="C2" s="2"/>
      <c r="D2" s="2"/>
      <c r="E2" s="2"/>
      <c r="F2" s="2"/>
      <c r="G2" s="2"/>
      <c r="H2" s="2"/>
      <c r="I2" s="3"/>
      <c r="J2" s="3"/>
      <c r="K2" s="3"/>
      <c r="L2" s="3"/>
      <c r="M2" s="3"/>
      <c r="N2" s="3"/>
      <c r="O2" s="3"/>
      <c r="P2" s="3"/>
      <c r="Q2" s="3"/>
      <c r="R2" s="3"/>
      <c r="S2" s="3"/>
      <c r="T2" s="3"/>
      <c r="U2" s="3"/>
      <c r="V2" s="3"/>
      <c r="W2" s="3"/>
      <c r="X2" s="3"/>
      <c r="Y2" s="3"/>
      <c r="Z2" s="3"/>
    </row>
    <row r="3" spans="1:26" ht="12.75" customHeight="1" x14ac:dyDescent="0.15">
      <c r="A3" s="544" t="s">
        <v>604</v>
      </c>
      <c r="B3" s="543" t="s">
        <v>611</v>
      </c>
      <c r="C3" s="543"/>
      <c r="D3" s="543"/>
      <c r="E3" s="543"/>
      <c r="F3" s="543"/>
      <c r="G3" s="543"/>
      <c r="H3" s="543"/>
      <c r="I3" s="543"/>
      <c r="J3" s="543"/>
      <c r="K3" s="3"/>
      <c r="L3" s="3"/>
      <c r="M3" s="3"/>
      <c r="N3" s="3"/>
      <c r="O3" s="3"/>
      <c r="P3" s="3"/>
      <c r="Q3" s="3"/>
      <c r="R3" s="3"/>
      <c r="S3" s="3"/>
      <c r="T3" s="3"/>
      <c r="U3" s="3"/>
      <c r="V3" s="3"/>
      <c r="W3" s="3"/>
      <c r="X3" s="3"/>
      <c r="Y3" s="3"/>
      <c r="Z3" s="3"/>
    </row>
    <row r="4" spans="1:26" ht="12.75" customHeight="1" x14ac:dyDescent="0.15">
      <c r="A4" s="545"/>
      <c r="B4" s="543"/>
      <c r="C4" s="543"/>
      <c r="D4" s="543"/>
      <c r="E4" s="543"/>
      <c r="F4" s="543"/>
      <c r="G4" s="543"/>
      <c r="H4" s="543"/>
      <c r="I4" s="543"/>
      <c r="J4" s="543"/>
      <c r="K4" s="3"/>
      <c r="L4" s="3"/>
      <c r="M4" s="3"/>
      <c r="N4" s="3"/>
      <c r="O4" s="3"/>
      <c r="P4" s="3"/>
      <c r="Q4" s="3"/>
      <c r="R4" s="3"/>
      <c r="S4" s="3"/>
      <c r="T4" s="3"/>
      <c r="U4" s="3"/>
      <c r="V4" s="3"/>
      <c r="W4" s="3"/>
      <c r="X4" s="3"/>
      <c r="Y4" s="3"/>
      <c r="Z4" s="3"/>
    </row>
    <row r="5" spans="1:26" ht="12.75" customHeight="1" x14ac:dyDescent="0.15">
      <c r="A5" s="545"/>
      <c r="B5" s="543"/>
      <c r="C5" s="543"/>
      <c r="D5" s="543"/>
      <c r="E5" s="543"/>
      <c r="F5" s="543"/>
      <c r="G5" s="543"/>
      <c r="H5" s="543"/>
      <c r="I5" s="543"/>
      <c r="J5" s="543"/>
      <c r="K5" s="3"/>
      <c r="L5" s="3"/>
      <c r="M5" s="3"/>
      <c r="N5" s="3"/>
      <c r="O5" s="3"/>
      <c r="P5" s="3"/>
      <c r="Q5" s="3"/>
      <c r="R5" s="3"/>
      <c r="S5" s="3"/>
      <c r="T5" s="3"/>
      <c r="U5" s="3"/>
      <c r="V5" s="3"/>
      <c r="W5" s="3"/>
      <c r="X5" s="3"/>
      <c r="Y5" s="3"/>
      <c r="Z5" s="3"/>
    </row>
    <row r="6" spans="1:26" ht="12.75" customHeight="1" x14ac:dyDescent="0.15">
      <c r="A6" s="545"/>
      <c r="B6" s="543"/>
      <c r="C6" s="543"/>
      <c r="D6" s="543"/>
      <c r="E6" s="543"/>
      <c r="F6" s="543"/>
      <c r="G6" s="543"/>
      <c r="H6" s="543"/>
      <c r="I6" s="543"/>
      <c r="J6" s="543"/>
      <c r="K6" s="3"/>
      <c r="L6" s="3"/>
      <c r="M6" s="3"/>
      <c r="N6" s="3"/>
      <c r="O6" s="3"/>
      <c r="P6" s="3"/>
      <c r="Q6" s="3"/>
      <c r="R6" s="3"/>
      <c r="S6" s="3"/>
      <c r="T6" s="3"/>
      <c r="U6" s="3"/>
      <c r="V6" s="3"/>
      <c r="W6" s="3"/>
      <c r="X6" s="3"/>
      <c r="Y6" s="3"/>
      <c r="Z6" s="3"/>
    </row>
    <row r="7" spans="1:26" ht="12.75" customHeight="1" x14ac:dyDescent="0.15">
      <c r="A7" s="545"/>
      <c r="B7" s="543"/>
      <c r="C7" s="543"/>
      <c r="D7" s="543"/>
      <c r="E7" s="543"/>
      <c r="F7" s="543"/>
      <c r="G7" s="543"/>
      <c r="H7" s="543"/>
      <c r="I7" s="543"/>
      <c r="J7" s="543"/>
      <c r="K7" s="3"/>
      <c r="L7" s="3"/>
      <c r="M7" s="3"/>
      <c r="N7" s="3"/>
      <c r="O7" s="3"/>
      <c r="P7" s="3"/>
      <c r="Q7" s="3"/>
      <c r="R7" s="3"/>
      <c r="S7" s="3"/>
      <c r="T7" s="3"/>
      <c r="U7" s="3"/>
      <c r="V7" s="3"/>
      <c r="W7" s="3"/>
      <c r="X7" s="3"/>
      <c r="Y7" s="3"/>
      <c r="Z7" s="3"/>
    </row>
    <row r="8" spans="1:26" ht="12.75" customHeight="1" x14ac:dyDescent="0.15">
      <c r="A8" s="545"/>
      <c r="B8" s="543"/>
      <c r="C8" s="543"/>
      <c r="D8" s="543"/>
      <c r="E8" s="543"/>
      <c r="F8" s="543"/>
      <c r="G8" s="543"/>
      <c r="H8" s="543"/>
      <c r="I8" s="543"/>
      <c r="J8" s="543"/>
      <c r="K8" s="3"/>
      <c r="L8" s="3"/>
      <c r="M8" s="3"/>
      <c r="N8" s="3"/>
      <c r="O8" s="3"/>
      <c r="P8" s="3"/>
      <c r="Q8" s="3"/>
      <c r="R8" s="3"/>
      <c r="S8" s="3"/>
      <c r="T8" s="3"/>
      <c r="U8" s="3"/>
      <c r="V8" s="3"/>
      <c r="W8" s="3"/>
      <c r="X8" s="3"/>
      <c r="Y8" s="3"/>
      <c r="Z8" s="3"/>
    </row>
    <row r="9" spans="1:26" ht="12.75" customHeight="1" x14ac:dyDescent="0.15">
      <c r="A9" s="545"/>
      <c r="B9" s="543"/>
      <c r="C9" s="543"/>
      <c r="D9" s="543"/>
      <c r="E9" s="543"/>
      <c r="F9" s="543"/>
      <c r="G9" s="543"/>
      <c r="H9" s="543"/>
      <c r="I9" s="543"/>
      <c r="J9" s="543"/>
      <c r="K9" s="3"/>
      <c r="L9" s="3"/>
      <c r="M9" s="3"/>
      <c r="N9" s="3"/>
      <c r="O9" s="3"/>
      <c r="P9" s="3"/>
      <c r="Q9" s="3"/>
      <c r="R9" s="3"/>
      <c r="S9" s="3"/>
      <c r="T9" s="3"/>
      <c r="U9" s="3"/>
      <c r="V9" s="3"/>
      <c r="W9" s="3"/>
      <c r="X9" s="3"/>
      <c r="Y9" s="3"/>
      <c r="Z9" s="3"/>
    </row>
    <row r="10" spans="1:26" ht="12.75" customHeight="1" x14ac:dyDescent="0.15">
      <c r="A10" s="545"/>
      <c r="B10" s="543"/>
      <c r="C10" s="543"/>
      <c r="D10" s="543"/>
      <c r="E10" s="543"/>
      <c r="F10" s="543"/>
      <c r="G10" s="543"/>
      <c r="H10" s="543"/>
      <c r="I10" s="543"/>
      <c r="J10" s="543"/>
      <c r="K10" s="3"/>
      <c r="L10" s="3"/>
      <c r="M10" s="3"/>
      <c r="N10" s="3"/>
      <c r="O10" s="3"/>
      <c r="P10" s="3"/>
      <c r="Q10" s="3"/>
      <c r="R10" s="3"/>
      <c r="S10" s="3"/>
      <c r="T10" s="3"/>
      <c r="U10" s="3"/>
      <c r="V10" s="3"/>
      <c r="W10" s="3"/>
      <c r="X10" s="3"/>
      <c r="Y10" s="3"/>
      <c r="Z10" s="3"/>
    </row>
    <row r="11" spans="1:26" ht="12.75" customHeight="1" x14ac:dyDescent="0.15">
      <c r="A11" s="545"/>
      <c r="B11" s="543"/>
      <c r="C11" s="543"/>
      <c r="D11" s="543"/>
      <c r="E11" s="543"/>
      <c r="F11" s="543"/>
      <c r="G11" s="543"/>
      <c r="H11" s="543"/>
      <c r="I11" s="543"/>
      <c r="J11" s="543"/>
      <c r="K11" s="3"/>
      <c r="L11" s="3"/>
      <c r="M11" s="3"/>
      <c r="N11" s="3"/>
      <c r="O11" s="3"/>
      <c r="P11" s="3"/>
      <c r="Q11" s="3"/>
      <c r="R11" s="3"/>
      <c r="S11" s="3"/>
      <c r="T11" s="3"/>
      <c r="U11" s="3"/>
      <c r="V11" s="3"/>
      <c r="W11" s="3"/>
      <c r="X11" s="3"/>
      <c r="Y11" s="3"/>
      <c r="Z11" s="3"/>
    </row>
    <row r="12" spans="1:26" ht="12.75" customHeight="1" x14ac:dyDescent="0.15">
      <c r="A12" s="545"/>
      <c r="B12" s="543"/>
      <c r="C12" s="543"/>
      <c r="D12" s="543"/>
      <c r="E12" s="543"/>
      <c r="F12" s="543"/>
      <c r="G12" s="543"/>
      <c r="H12" s="543"/>
      <c r="I12" s="543"/>
      <c r="J12" s="543"/>
      <c r="K12" s="3"/>
      <c r="L12" s="3"/>
      <c r="M12" s="3"/>
      <c r="N12" s="3"/>
      <c r="O12" s="3"/>
      <c r="P12" s="3"/>
      <c r="Q12" s="3"/>
      <c r="R12" s="3"/>
      <c r="S12" s="3"/>
      <c r="T12" s="3"/>
      <c r="U12" s="3"/>
      <c r="V12" s="3"/>
      <c r="W12" s="3"/>
      <c r="X12" s="3"/>
      <c r="Y12" s="3"/>
      <c r="Z12" s="3"/>
    </row>
    <row r="13" spans="1:26" ht="12.75" customHeight="1" x14ac:dyDescent="0.15">
      <c r="A13" s="545"/>
      <c r="B13" s="543"/>
      <c r="C13" s="543"/>
      <c r="D13" s="543"/>
      <c r="E13" s="543"/>
      <c r="F13" s="543"/>
      <c r="G13" s="543"/>
      <c r="H13" s="543"/>
      <c r="I13" s="543"/>
      <c r="J13" s="543"/>
      <c r="K13" s="3"/>
      <c r="L13" s="3"/>
      <c r="M13" s="3"/>
      <c r="N13" s="3"/>
      <c r="O13" s="3"/>
      <c r="P13" s="3"/>
      <c r="Q13" s="3"/>
      <c r="R13" s="3"/>
      <c r="S13" s="3"/>
      <c r="T13" s="3"/>
      <c r="U13" s="3"/>
      <c r="V13" s="3"/>
      <c r="W13" s="3"/>
      <c r="X13" s="3"/>
      <c r="Y13" s="3"/>
      <c r="Z13" s="3"/>
    </row>
    <row r="14" spans="1:26" ht="12.75" customHeight="1" x14ac:dyDescent="0.15">
      <c r="A14" s="545"/>
      <c r="B14" s="543"/>
      <c r="C14" s="543"/>
      <c r="D14" s="543"/>
      <c r="E14" s="543"/>
      <c r="F14" s="543"/>
      <c r="G14" s="543"/>
      <c r="H14" s="543"/>
      <c r="I14" s="543"/>
      <c r="J14" s="543"/>
      <c r="K14" s="3"/>
      <c r="L14" s="3"/>
      <c r="M14" s="3"/>
      <c r="N14" s="3"/>
      <c r="O14" s="3"/>
      <c r="P14" s="3"/>
      <c r="Q14" s="3"/>
      <c r="R14" s="3"/>
      <c r="S14" s="3"/>
      <c r="T14" s="3"/>
      <c r="U14" s="3"/>
      <c r="V14" s="3"/>
      <c r="W14" s="3"/>
      <c r="X14" s="3"/>
      <c r="Y14" s="3"/>
      <c r="Z14" s="3"/>
    </row>
    <row r="15" spans="1:26" ht="12.75" customHeight="1" x14ac:dyDescent="0.15">
      <c r="A15" s="545"/>
      <c r="B15" s="543"/>
      <c r="C15" s="543"/>
      <c r="D15" s="543"/>
      <c r="E15" s="543"/>
      <c r="F15" s="543"/>
      <c r="G15" s="543"/>
      <c r="H15" s="543"/>
      <c r="I15" s="543"/>
      <c r="J15" s="543"/>
      <c r="K15" s="3"/>
      <c r="L15" s="3"/>
      <c r="M15" s="3"/>
      <c r="N15" s="3"/>
      <c r="O15" s="3"/>
      <c r="P15" s="3"/>
      <c r="Q15" s="3"/>
      <c r="R15" s="3"/>
      <c r="S15" s="3"/>
      <c r="T15" s="3"/>
      <c r="U15" s="3"/>
      <c r="V15" s="3"/>
      <c r="W15" s="3"/>
      <c r="X15" s="3"/>
      <c r="Y15" s="3"/>
      <c r="Z15" s="3"/>
    </row>
    <row r="16" spans="1:26" ht="12.75" customHeight="1" x14ac:dyDescent="0.15">
      <c r="A16" s="545"/>
      <c r="B16" s="543"/>
      <c r="C16" s="543"/>
      <c r="D16" s="543"/>
      <c r="E16" s="543"/>
      <c r="F16" s="543"/>
      <c r="G16" s="543"/>
      <c r="H16" s="543"/>
      <c r="I16" s="543"/>
      <c r="J16" s="543"/>
      <c r="K16" s="3"/>
      <c r="L16" s="3"/>
      <c r="M16" s="3"/>
      <c r="N16" s="3"/>
      <c r="O16" s="3"/>
      <c r="P16" s="3"/>
      <c r="Q16" s="3"/>
      <c r="R16" s="3"/>
      <c r="S16" s="3"/>
      <c r="T16" s="3"/>
      <c r="U16" s="3"/>
      <c r="V16" s="3"/>
      <c r="W16" s="3"/>
      <c r="X16" s="3"/>
      <c r="Y16" s="3"/>
      <c r="Z16" s="3"/>
    </row>
    <row r="17" spans="1:26" ht="12.75" customHeight="1" x14ac:dyDescent="0.15">
      <c r="A17" s="545"/>
      <c r="B17" s="543"/>
      <c r="C17" s="543"/>
      <c r="D17" s="543"/>
      <c r="E17" s="543"/>
      <c r="F17" s="543"/>
      <c r="G17" s="543"/>
      <c r="H17" s="543"/>
      <c r="I17" s="543"/>
      <c r="J17" s="543"/>
      <c r="K17" s="3"/>
      <c r="L17" s="3"/>
      <c r="M17" s="3"/>
      <c r="N17" s="3"/>
      <c r="O17" s="3"/>
      <c r="P17" s="3"/>
      <c r="Q17" s="3"/>
      <c r="R17" s="3"/>
      <c r="S17" s="3"/>
      <c r="T17" s="3"/>
      <c r="U17" s="3"/>
      <c r="V17" s="3"/>
      <c r="W17" s="3"/>
      <c r="X17" s="3"/>
      <c r="Y17" s="3"/>
      <c r="Z17" s="3"/>
    </row>
    <row r="18" spans="1:26" ht="12.75" customHeight="1" x14ac:dyDescent="0.15">
      <c r="A18" s="545"/>
      <c r="B18" s="543"/>
      <c r="C18" s="543"/>
      <c r="D18" s="543"/>
      <c r="E18" s="543"/>
      <c r="F18" s="543"/>
      <c r="G18" s="543"/>
      <c r="H18" s="543"/>
      <c r="I18" s="543"/>
      <c r="J18" s="543"/>
      <c r="K18" s="3"/>
      <c r="L18" s="3"/>
      <c r="M18" s="3"/>
      <c r="N18" s="3"/>
      <c r="O18" s="3"/>
      <c r="P18" s="3"/>
      <c r="Q18" s="3"/>
      <c r="R18" s="3"/>
      <c r="S18" s="3"/>
      <c r="T18" s="3"/>
      <c r="U18" s="3"/>
      <c r="V18" s="3"/>
      <c r="W18" s="3"/>
      <c r="X18" s="3"/>
      <c r="Y18" s="3"/>
      <c r="Z18" s="3"/>
    </row>
    <row r="19" spans="1:26" ht="12.75" customHeight="1" thickBot="1" x14ac:dyDescent="0.2">
      <c r="A19" s="1"/>
      <c r="B19" s="2"/>
      <c r="C19" s="2"/>
      <c r="D19" s="2"/>
      <c r="E19" s="2"/>
      <c r="F19" s="2"/>
      <c r="G19" s="2"/>
      <c r="H19" s="2"/>
      <c r="I19" s="3"/>
      <c r="J19" s="3"/>
      <c r="K19" s="3"/>
      <c r="L19" s="3"/>
      <c r="M19" s="3"/>
      <c r="N19" s="3"/>
      <c r="O19" s="3"/>
      <c r="P19" s="3"/>
      <c r="Q19" s="3"/>
      <c r="R19" s="3"/>
      <c r="S19" s="3"/>
      <c r="T19" s="3"/>
      <c r="U19" s="3"/>
      <c r="V19" s="3"/>
      <c r="W19" s="3"/>
      <c r="X19" s="3"/>
      <c r="Y19" s="3"/>
      <c r="Z19" s="3"/>
    </row>
    <row r="20" spans="1:26" ht="18" customHeight="1" x14ac:dyDescent="0.15">
      <c r="A20" s="4" t="s">
        <v>0</v>
      </c>
      <c r="B20" s="2"/>
      <c r="C20" s="2"/>
      <c r="D20" s="2"/>
      <c r="E20" s="2"/>
      <c r="F20" s="2"/>
      <c r="G20" s="2"/>
      <c r="H20" s="2"/>
      <c r="I20" s="3"/>
      <c r="J20" s="3"/>
      <c r="K20" s="3"/>
      <c r="L20" s="3"/>
      <c r="M20" s="3"/>
      <c r="N20" s="3"/>
      <c r="O20" s="3"/>
      <c r="P20" s="3"/>
      <c r="Q20" s="3"/>
      <c r="R20" s="3"/>
      <c r="S20" s="3"/>
      <c r="T20" s="3"/>
      <c r="U20" s="3"/>
      <c r="V20" s="3"/>
      <c r="W20" s="3"/>
      <c r="X20" s="3"/>
      <c r="Y20" s="3"/>
      <c r="Z20" s="3"/>
    </row>
    <row r="21" spans="1:26" ht="18" customHeight="1" x14ac:dyDescent="0.15">
      <c r="A21" s="5"/>
      <c r="B21" s="6" t="s">
        <v>1</v>
      </c>
      <c r="C21" s="6"/>
      <c r="D21" s="6"/>
      <c r="E21" s="6"/>
      <c r="F21" s="6"/>
      <c r="G21" s="6"/>
      <c r="H21" s="7"/>
      <c r="I21" s="3"/>
      <c r="J21" s="3"/>
      <c r="K21" s="3"/>
      <c r="L21" s="3"/>
      <c r="M21" s="3"/>
      <c r="N21" s="3"/>
      <c r="O21" s="3"/>
      <c r="P21" s="3"/>
      <c r="Q21" s="3"/>
      <c r="R21" s="3"/>
      <c r="S21" s="3"/>
      <c r="T21" s="3"/>
      <c r="U21" s="3"/>
      <c r="V21" s="3"/>
      <c r="W21" s="3"/>
      <c r="X21" s="3"/>
      <c r="Y21" s="3"/>
      <c r="Z21" s="3"/>
    </row>
    <row r="22" spans="1:26" ht="18" customHeight="1" x14ac:dyDescent="0.15">
      <c r="A22" s="511"/>
      <c r="B22" s="2" t="s">
        <v>2</v>
      </c>
      <c r="C22" s="2"/>
      <c r="D22" s="2"/>
      <c r="E22" s="2"/>
      <c r="F22" s="2"/>
      <c r="G22" s="2"/>
      <c r="H22" s="8"/>
      <c r="I22" s="3"/>
      <c r="J22" s="3"/>
      <c r="K22" s="3"/>
      <c r="L22" s="3"/>
      <c r="M22" s="3"/>
      <c r="N22" s="3"/>
      <c r="O22" s="3"/>
      <c r="P22" s="3"/>
      <c r="Q22" s="3"/>
      <c r="R22" s="3"/>
      <c r="S22" s="3"/>
      <c r="T22" s="3"/>
      <c r="U22" s="3"/>
      <c r="V22" s="3"/>
      <c r="W22" s="3"/>
      <c r="X22" s="3"/>
      <c r="Y22" s="3"/>
      <c r="Z22" s="3"/>
    </row>
    <row r="23" spans="1:26" ht="18" customHeight="1" x14ac:dyDescent="0.15">
      <c r="A23" s="9"/>
      <c r="B23" s="2" t="s">
        <v>3</v>
      </c>
      <c r="C23" s="2"/>
      <c r="D23" s="2"/>
      <c r="E23" s="2"/>
      <c r="F23" s="2"/>
      <c r="G23" s="2"/>
      <c r="H23" s="8"/>
      <c r="I23" s="3"/>
      <c r="J23" s="3"/>
      <c r="K23" s="3"/>
      <c r="L23" s="3"/>
      <c r="M23" s="3"/>
      <c r="N23" s="3"/>
      <c r="O23" s="3"/>
      <c r="P23" s="3"/>
      <c r="Q23" s="3"/>
      <c r="R23" s="3"/>
      <c r="S23" s="3"/>
      <c r="T23" s="3"/>
      <c r="U23" s="3"/>
      <c r="V23" s="3"/>
      <c r="W23" s="3"/>
      <c r="X23" s="3"/>
      <c r="Y23" s="3"/>
      <c r="Z23" s="3"/>
    </row>
    <row r="24" spans="1:26" ht="18" customHeight="1" x14ac:dyDescent="0.15">
      <c r="A24" s="10"/>
      <c r="B24" s="11" t="s">
        <v>4</v>
      </c>
      <c r="C24" s="11"/>
      <c r="D24" s="11"/>
      <c r="E24" s="11"/>
      <c r="F24" s="11"/>
      <c r="G24" s="11"/>
      <c r="H24" s="12"/>
      <c r="I24" s="3"/>
      <c r="J24" s="3"/>
      <c r="K24" s="3"/>
      <c r="L24" s="3"/>
      <c r="M24" s="3"/>
      <c r="N24" s="3"/>
      <c r="O24" s="3"/>
      <c r="P24" s="3"/>
      <c r="Q24" s="3"/>
      <c r="R24" s="3"/>
      <c r="S24" s="3"/>
      <c r="T24" s="3"/>
      <c r="U24" s="3"/>
      <c r="V24" s="3"/>
      <c r="W24" s="3"/>
      <c r="X24" s="3"/>
      <c r="Y24" s="3"/>
      <c r="Z24" s="3"/>
    </row>
    <row r="25" spans="1:26" ht="12.75" customHeight="1" x14ac:dyDescent="0.15">
      <c r="A25" s="3"/>
      <c r="B25" s="3"/>
      <c r="C25" s="2"/>
      <c r="D25" s="2"/>
      <c r="E25" s="2"/>
      <c r="F25" s="2"/>
      <c r="G25" s="2"/>
      <c r="H25" s="2"/>
      <c r="I25" s="3"/>
      <c r="J25" s="3"/>
      <c r="K25" s="3"/>
      <c r="L25" s="3"/>
      <c r="M25" s="3"/>
      <c r="N25" s="3"/>
      <c r="O25" s="3"/>
      <c r="P25" s="3"/>
      <c r="Q25" s="3"/>
      <c r="R25" s="3"/>
      <c r="S25" s="3"/>
      <c r="T25" s="3"/>
      <c r="U25" s="3"/>
      <c r="V25" s="3"/>
      <c r="W25" s="3"/>
      <c r="X25" s="3"/>
      <c r="Y25" s="3"/>
      <c r="Z25" s="3"/>
    </row>
    <row r="26" spans="1:26" ht="12.75" customHeight="1" x14ac:dyDescent="0.15">
      <c r="A26" s="1"/>
      <c r="B26" s="2"/>
      <c r="C26" s="2"/>
      <c r="D26" s="2"/>
      <c r="E26" s="2"/>
      <c r="F26" s="2"/>
      <c r="G26" s="2"/>
      <c r="H26" s="2"/>
      <c r="I26" s="3"/>
      <c r="J26" s="3"/>
      <c r="K26" s="3"/>
      <c r="L26" s="3"/>
      <c r="M26" s="3"/>
      <c r="N26" s="3"/>
      <c r="O26" s="3"/>
      <c r="P26" s="3"/>
      <c r="Q26" s="3"/>
      <c r="R26" s="3"/>
      <c r="S26" s="3"/>
      <c r="T26" s="3"/>
      <c r="U26" s="3"/>
      <c r="V26" s="3"/>
      <c r="W26" s="3"/>
      <c r="X26" s="3"/>
      <c r="Y26" s="3"/>
      <c r="Z26" s="3"/>
    </row>
    <row r="27" spans="1:26" ht="13" x14ac:dyDescent="0.15">
      <c r="A27" s="536" t="s">
        <v>626</v>
      </c>
    </row>
    <row r="131" spans="1:26" ht="15" customHeight="1" x14ac:dyDescent="0.15">
      <c r="A131" s="546"/>
      <c r="B131" s="546"/>
      <c r="C131" s="546"/>
      <c r="D131" s="546"/>
      <c r="E131" s="546"/>
      <c r="F131" s="546"/>
      <c r="G131" s="546"/>
      <c r="H131" s="546"/>
    </row>
    <row r="132" spans="1:26" ht="15" customHeight="1" x14ac:dyDescent="0.15">
      <c r="A132" s="546"/>
      <c r="B132" s="546"/>
      <c r="C132" s="546"/>
      <c r="D132" s="546"/>
      <c r="E132" s="546"/>
      <c r="F132" s="546"/>
      <c r="G132" s="546"/>
      <c r="H132" s="546"/>
    </row>
    <row r="133" spans="1:26" ht="15" customHeight="1" x14ac:dyDescent="0.15">
      <c r="A133" s="546"/>
      <c r="B133" s="546"/>
      <c r="C133" s="546"/>
      <c r="D133" s="546"/>
      <c r="E133" s="546"/>
      <c r="F133" s="546"/>
      <c r="G133" s="546"/>
      <c r="H133" s="546"/>
    </row>
    <row r="134" spans="1:26" ht="15" customHeight="1" x14ac:dyDescent="0.15">
      <c r="A134" s="546"/>
      <c r="B134" s="546"/>
      <c r="C134" s="546"/>
      <c r="D134" s="546"/>
      <c r="E134" s="546"/>
      <c r="F134" s="546"/>
      <c r="G134" s="546"/>
      <c r="H134" s="546"/>
    </row>
    <row r="135" spans="1:26" ht="12.75" customHeight="1" x14ac:dyDescent="0.15">
      <c r="A135" s="550"/>
      <c r="B135" s="546"/>
      <c r="C135" s="546"/>
      <c r="D135" s="546"/>
      <c r="E135" s="546"/>
      <c r="F135" s="546"/>
      <c r="G135" s="546"/>
      <c r="H135" s="547"/>
      <c r="I135" s="3"/>
      <c r="J135" s="3"/>
      <c r="K135" s="3"/>
      <c r="L135" s="3"/>
      <c r="M135" s="3"/>
      <c r="N135" s="3"/>
      <c r="O135" s="3"/>
      <c r="P135" s="3"/>
      <c r="Q135" s="3"/>
      <c r="R135" s="3"/>
      <c r="S135" s="3"/>
      <c r="T135" s="3"/>
      <c r="U135" s="3"/>
      <c r="V135" s="3"/>
      <c r="W135" s="3"/>
      <c r="X135" s="3"/>
      <c r="Y135" s="3"/>
      <c r="Z135" s="3"/>
    </row>
    <row r="136" spans="1:26" ht="12.75" customHeight="1" x14ac:dyDescent="0.15">
      <c r="A136" s="550"/>
      <c r="B136" s="546"/>
      <c r="C136" s="546"/>
      <c r="D136" s="546"/>
      <c r="E136" s="546"/>
      <c r="F136" s="546"/>
      <c r="G136" s="546"/>
      <c r="H136" s="547"/>
      <c r="I136" s="3"/>
      <c r="J136" s="3"/>
      <c r="K136" s="3"/>
      <c r="L136" s="3"/>
      <c r="M136" s="3"/>
      <c r="N136" s="3"/>
      <c r="O136" s="3"/>
      <c r="P136" s="3"/>
      <c r="Q136" s="3"/>
      <c r="R136" s="3"/>
      <c r="S136" s="3"/>
      <c r="T136" s="3"/>
      <c r="U136" s="3"/>
      <c r="V136" s="3"/>
      <c r="W136" s="3"/>
      <c r="X136" s="3"/>
      <c r="Y136" s="3"/>
      <c r="Z136" s="3"/>
    </row>
    <row r="137" spans="1:26" ht="12.75" customHeight="1" x14ac:dyDescent="0.15">
      <c r="A137" s="550"/>
      <c r="B137" s="546"/>
      <c r="C137" s="546"/>
      <c r="D137" s="546"/>
      <c r="E137" s="546"/>
      <c r="F137" s="546"/>
      <c r="G137" s="546"/>
      <c r="H137" s="547"/>
      <c r="I137" s="3"/>
      <c r="J137" s="3"/>
      <c r="K137" s="3"/>
      <c r="L137" s="3"/>
      <c r="M137" s="3"/>
      <c r="N137" s="3"/>
      <c r="O137" s="3"/>
      <c r="P137" s="3"/>
      <c r="Q137" s="3"/>
      <c r="R137" s="3"/>
      <c r="S137" s="3"/>
      <c r="T137" s="3"/>
      <c r="U137" s="3"/>
      <c r="V137" s="3"/>
      <c r="W137" s="3"/>
      <c r="X137" s="3"/>
      <c r="Y137" s="3"/>
      <c r="Z137" s="3"/>
    </row>
    <row r="138" spans="1:26" ht="12.75" customHeight="1" x14ac:dyDescent="0.15">
      <c r="A138" s="550"/>
      <c r="B138" s="546"/>
      <c r="C138" s="546"/>
      <c r="D138" s="546"/>
      <c r="E138" s="546"/>
      <c r="F138" s="546"/>
      <c r="G138" s="546"/>
      <c r="H138" s="547"/>
      <c r="I138" s="3"/>
      <c r="J138" s="3"/>
      <c r="K138" s="3"/>
      <c r="L138" s="3"/>
      <c r="M138" s="3"/>
      <c r="N138" s="3"/>
      <c r="O138" s="3"/>
      <c r="P138" s="3"/>
      <c r="Q138" s="3"/>
      <c r="R138" s="3"/>
      <c r="S138" s="3"/>
      <c r="T138" s="3"/>
      <c r="U138" s="3"/>
      <c r="V138" s="3"/>
      <c r="W138" s="3"/>
      <c r="X138" s="3"/>
      <c r="Y138" s="3"/>
      <c r="Z138" s="3"/>
    </row>
    <row r="139" spans="1:26" ht="12.75" customHeight="1" x14ac:dyDescent="0.15">
      <c r="A139" s="550"/>
      <c r="B139" s="546"/>
      <c r="C139" s="546"/>
      <c r="D139" s="546"/>
      <c r="E139" s="546"/>
      <c r="F139" s="546"/>
      <c r="G139" s="546"/>
      <c r="H139" s="547"/>
      <c r="I139" s="3"/>
      <c r="J139" s="3"/>
      <c r="K139" s="3"/>
      <c r="L139" s="3"/>
      <c r="M139" s="3"/>
      <c r="N139" s="3"/>
      <c r="O139" s="3"/>
      <c r="P139" s="3"/>
      <c r="Q139" s="3"/>
      <c r="R139" s="3"/>
      <c r="S139" s="3"/>
      <c r="T139" s="3"/>
      <c r="U139" s="3"/>
      <c r="V139" s="3"/>
      <c r="W139" s="3"/>
      <c r="X139" s="3"/>
      <c r="Y139" s="3"/>
      <c r="Z139" s="3"/>
    </row>
    <row r="140" spans="1:26" ht="12.75" customHeight="1" x14ac:dyDescent="0.15">
      <c r="A140" s="550"/>
      <c r="B140" s="546"/>
      <c r="C140" s="546"/>
      <c r="D140" s="546"/>
      <c r="E140" s="546"/>
      <c r="F140" s="546"/>
      <c r="G140" s="546"/>
      <c r="H140" s="547"/>
      <c r="I140" s="3"/>
      <c r="J140" s="3"/>
      <c r="K140" s="3"/>
      <c r="L140" s="3"/>
      <c r="M140" s="3"/>
      <c r="N140" s="3"/>
      <c r="O140" s="3"/>
      <c r="P140" s="3"/>
      <c r="Q140" s="3"/>
      <c r="R140" s="3"/>
      <c r="S140" s="3"/>
      <c r="T140" s="3"/>
      <c r="U140" s="3"/>
      <c r="V140" s="3"/>
      <c r="W140" s="3"/>
      <c r="X140" s="3"/>
      <c r="Y140" s="3"/>
      <c r="Z140" s="3"/>
    </row>
    <row r="141" spans="1:26" ht="12.75" customHeight="1" x14ac:dyDescent="0.15">
      <c r="A141" s="550"/>
      <c r="B141" s="546"/>
      <c r="C141" s="546"/>
      <c r="D141" s="546"/>
      <c r="E141" s="546"/>
      <c r="F141" s="546"/>
      <c r="G141" s="546"/>
      <c r="H141" s="547"/>
      <c r="I141" s="3"/>
      <c r="J141" s="3"/>
      <c r="K141" s="3"/>
      <c r="L141" s="3"/>
      <c r="M141" s="3"/>
      <c r="N141" s="3"/>
      <c r="O141" s="3"/>
      <c r="P141" s="3"/>
      <c r="Q141" s="3"/>
      <c r="R141" s="3"/>
      <c r="S141" s="3"/>
      <c r="T141" s="3"/>
      <c r="U141" s="3"/>
      <c r="V141" s="3"/>
      <c r="W141" s="3"/>
      <c r="X141" s="3"/>
      <c r="Y141" s="3"/>
      <c r="Z141" s="3"/>
    </row>
    <row r="142" spans="1:26" ht="12.75" customHeight="1" x14ac:dyDescent="0.15">
      <c r="A142" s="550"/>
      <c r="B142" s="546"/>
      <c r="C142" s="546"/>
      <c r="D142" s="546"/>
      <c r="E142" s="546"/>
      <c r="F142" s="546"/>
      <c r="G142" s="546"/>
      <c r="H142" s="547"/>
      <c r="I142" s="3"/>
      <c r="J142" s="3"/>
      <c r="K142" s="3"/>
      <c r="L142" s="3"/>
      <c r="M142" s="3"/>
      <c r="N142" s="3"/>
      <c r="O142" s="3"/>
      <c r="P142" s="3"/>
      <c r="Q142" s="3"/>
      <c r="R142" s="3"/>
      <c r="S142" s="3"/>
      <c r="T142" s="3"/>
      <c r="U142" s="3"/>
      <c r="V142" s="3"/>
      <c r="W142" s="3"/>
      <c r="X142" s="3"/>
      <c r="Y142" s="3"/>
      <c r="Z142" s="3"/>
    </row>
    <row r="143" spans="1:26" ht="12.75" customHeight="1" x14ac:dyDescent="0.15">
      <c r="A143" s="550"/>
      <c r="B143" s="546"/>
      <c r="C143" s="546"/>
      <c r="D143" s="546"/>
      <c r="E143" s="546"/>
      <c r="F143" s="546"/>
      <c r="G143" s="546"/>
      <c r="H143" s="547"/>
      <c r="I143" s="3"/>
      <c r="J143" s="3"/>
      <c r="K143" s="3"/>
      <c r="L143" s="3"/>
      <c r="M143" s="3"/>
      <c r="N143" s="3"/>
      <c r="O143" s="3"/>
      <c r="P143" s="3"/>
      <c r="Q143" s="3"/>
      <c r="R143" s="3"/>
      <c r="S143" s="3"/>
      <c r="T143" s="3"/>
      <c r="U143" s="3"/>
      <c r="V143" s="3"/>
      <c r="W143" s="3"/>
      <c r="X143" s="3"/>
      <c r="Y143" s="3"/>
      <c r="Z143" s="3"/>
    </row>
    <row r="144" spans="1:26" ht="12.75" customHeight="1" x14ac:dyDescent="0.15">
      <c r="A144" s="550"/>
      <c r="B144" s="546"/>
      <c r="C144" s="546"/>
      <c r="D144" s="546"/>
      <c r="E144" s="546"/>
      <c r="F144" s="546"/>
      <c r="G144" s="546"/>
      <c r="H144" s="547"/>
      <c r="I144" s="3"/>
      <c r="J144" s="3"/>
      <c r="K144" s="3"/>
      <c r="L144" s="3"/>
      <c r="M144" s="3"/>
      <c r="N144" s="3"/>
      <c r="O144" s="3"/>
      <c r="P144" s="3"/>
      <c r="Q144" s="3"/>
      <c r="R144" s="3"/>
      <c r="S144" s="3"/>
      <c r="T144" s="3"/>
      <c r="U144" s="3"/>
      <c r="V144" s="3"/>
      <c r="W144" s="3"/>
      <c r="X144" s="3"/>
      <c r="Y144" s="3"/>
      <c r="Z144" s="3"/>
    </row>
    <row r="145" spans="1:26" ht="12.75" customHeight="1" x14ac:dyDescent="0.15">
      <c r="A145" s="550"/>
      <c r="B145" s="546"/>
      <c r="C145" s="546"/>
      <c r="D145" s="546"/>
      <c r="E145" s="546"/>
      <c r="F145" s="546"/>
      <c r="G145" s="546"/>
      <c r="H145" s="547"/>
      <c r="I145" s="3"/>
      <c r="J145" s="3"/>
      <c r="K145" s="3"/>
      <c r="L145" s="3"/>
      <c r="M145" s="3"/>
      <c r="N145" s="3"/>
      <c r="O145" s="3"/>
      <c r="P145" s="3"/>
      <c r="Q145" s="3"/>
      <c r="R145" s="3"/>
      <c r="S145" s="3"/>
      <c r="T145" s="3"/>
      <c r="U145" s="3"/>
      <c r="V145" s="3"/>
      <c r="W145" s="3"/>
      <c r="X145" s="3"/>
      <c r="Y145" s="3"/>
      <c r="Z145" s="3"/>
    </row>
    <row r="146" spans="1:26" ht="12.75" customHeight="1" x14ac:dyDescent="0.15">
      <c r="A146" s="551"/>
      <c r="B146" s="548"/>
      <c r="C146" s="548"/>
      <c r="D146" s="548"/>
      <c r="E146" s="548"/>
      <c r="F146" s="548"/>
      <c r="G146" s="548"/>
      <c r="H146" s="549"/>
      <c r="I146" s="3"/>
      <c r="J146" s="3"/>
      <c r="K146" s="3"/>
      <c r="L146" s="3"/>
      <c r="M146" s="3"/>
      <c r="N146" s="3"/>
      <c r="O146" s="3"/>
      <c r="P146" s="3"/>
      <c r="Q146" s="3"/>
      <c r="R146" s="3"/>
      <c r="S146" s="3"/>
      <c r="T146" s="3"/>
      <c r="U146" s="3"/>
      <c r="V146" s="3"/>
      <c r="W146" s="3"/>
      <c r="X146" s="3"/>
      <c r="Y146" s="3"/>
      <c r="Z146" s="3"/>
    </row>
    <row r="147" spans="1:26" ht="12.75" customHeight="1" x14ac:dyDescent="0.15">
      <c r="A147" s="1"/>
      <c r="B147" s="2"/>
      <c r="C147" s="2"/>
      <c r="D147" s="2"/>
      <c r="E147" s="2"/>
      <c r="F147" s="2"/>
      <c r="G147" s="2"/>
      <c r="H147" s="2"/>
      <c r="I147" s="3"/>
      <c r="J147" s="3"/>
      <c r="K147" s="3"/>
      <c r="L147" s="3"/>
      <c r="M147" s="3"/>
      <c r="N147" s="3"/>
      <c r="O147" s="3"/>
      <c r="P147" s="3"/>
      <c r="Q147" s="3"/>
      <c r="R147" s="3"/>
      <c r="S147" s="3"/>
      <c r="T147" s="3"/>
      <c r="U147" s="3"/>
      <c r="V147" s="3"/>
      <c r="W147" s="3"/>
      <c r="X147" s="3"/>
      <c r="Y147" s="3"/>
      <c r="Z147" s="3"/>
    </row>
    <row r="148" spans="1:26" ht="12.75" customHeight="1" x14ac:dyDescent="0.15">
      <c r="A148" s="1"/>
      <c r="B148" s="2"/>
      <c r="C148" s="2"/>
      <c r="D148" s="2"/>
      <c r="E148" s="2"/>
      <c r="F148" s="2"/>
      <c r="G148" s="2"/>
      <c r="H148" s="2"/>
      <c r="I148" s="3"/>
      <c r="J148" s="3"/>
      <c r="K148" s="3"/>
      <c r="L148" s="3"/>
      <c r="M148" s="3"/>
      <c r="N148" s="3"/>
      <c r="O148" s="3"/>
      <c r="P148" s="3"/>
      <c r="Q148" s="3"/>
      <c r="R148" s="3"/>
      <c r="S148" s="3"/>
      <c r="T148" s="3"/>
      <c r="U148" s="3"/>
      <c r="V148" s="3"/>
      <c r="W148" s="3"/>
      <c r="X148" s="3"/>
      <c r="Y148" s="3"/>
      <c r="Z148" s="3"/>
    </row>
    <row r="149" spans="1:26" ht="12.75" customHeight="1" x14ac:dyDescent="0.15">
      <c r="A149" s="1"/>
      <c r="B149" s="2"/>
      <c r="C149" s="2"/>
      <c r="D149" s="2"/>
      <c r="E149" s="2"/>
      <c r="F149" s="2"/>
      <c r="G149" s="2"/>
      <c r="H149" s="2"/>
      <c r="I149" s="3"/>
      <c r="J149" s="3"/>
      <c r="K149" s="3"/>
      <c r="L149" s="3"/>
      <c r="M149" s="3"/>
      <c r="N149" s="3"/>
      <c r="O149" s="3"/>
      <c r="P149" s="3"/>
      <c r="Q149" s="3"/>
      <c r="R149" s="3"/>
      <c r="S149" s="3"/>
      <c r="T149" s="3"/>
      <c r="U149" s="3"/>
      <c r="V149" s="3"/>
      <c r="W149" s="3"/>
      <c r="X149" s="3"/>
      <c r="Y149" s="3"/>
      <c r="Z149" s="3"/>
    </row>
    <row r="150" spans="1:26" ht="12.75" customHeight="1" x14ac:dyDescent="0.15">
      <c r="A150" s="1"/>
      <c r="B150" s="2"/>
      <c r="C150" s="2"/>
      <c r="D150" s="2"/>
      <c r="E150" s="2"/>
      <c r="F150" s="2"/>
      <c r="G150" s="2"/>
      <c r="H150" s="2"/>
      <c r="I150" s="3"/>
      <c r="J150" s="3"/>
      <c r="K150" s="3"/>
      <c r="L150" s="3"/>
      <c r="M150" s="3"/>
      <c r="N150" s="3"/>
      <c r="O150" s="3"/>
      <c r="P150" s="3"/>
      <c r="Q150" s="3"/>
      <c r="R150" s="3"/>
      <c r="S150" s="3"/>
      <c r="T150" s="3"/>
      <c r="U150" s="3"/>
      <c r="V150" s="3"/>
      <c r="W150" s="3"/>
      <c r="X150" s="3"/>
      <c r="Y150" s="3"/>
      <c r="Z150" s="3"/>
    </row>
    <row r="151" spans="1:26" ht="12.75" customHeight="1" x14ac:dyDescent="0.15">
      <c r="A151" s="1"/>
      <c r="B151" s="2"/>
      <c r="C151" s="2"/>
      <c r="D151" s="2"/>
      <c r="E151" s="2"/>
      <c r="F151" s="2"/>
      <c r="G151" s="2"/>
      <c r="H151" s="2"/>
      <c r="I151" s="3"/>
      <c r="J151" s="3"/>
      <c r="K151" s="3"/>
      <c r="L151" s="3"/>
      <c r="M151" s="3"/>
      <c r="N151" s="3"/>
      <c r="O151" s="3"/>
      <c r="P151" s="3"/>
      <c r="Q151" s="3"/>
      <c r="R151" s="3"/>
      <c r="S151" s="3"/>
      <c r="T151" s="3"/>
      <c r="U151" s="3"/>
      <c r="V151" s="3"/>
      <c r="W151" s="3"/>
      <c r="X151" s="3"/>
      <c r="Y151" s="3"/>
      <c r="Z151" s="3"/>
    </row>
    <row r="152" spans="1:26" ht="12.75" customHeight="1" x14ac:dyDescent="0.15">
      <c r="A152" s="1"/>
      <c r="B152" s="2"/>
      <c r="C152" s="2"/>
      <c r="D152" s="2"/>
      <c r="E152" s="2"/>
      <c r="F152" s="2"/>
      <c r="G152" s="2"/>
      <c r="H152" s="2"/>
      <c r="I152" s="3"/>
      <c r="J152" s="3"/>
      <c r="K152" s="3"/>
      <c r="L152" s="3"/>
      <c r="M152" s="3"/>
      <c r="N152" s="3"/>
      <c r="O152" s="3"/>
      <c r="P152" s="3"/>
      <c r="Q152" s="3"/>
      <c r="R152" s="3"/>
      <c r="S152" s="3"/>
      <c r="T152" s="3"/>
      <c r="U152" s="3"/>
      <c r="V152" s="3"/>
      <c r="W152" s="3"/>
      <c r="X152" s="3"/>
      <c r="Y152" s="3"/>
      <c r="Z152" s="3"/>
    </row>
    <row r="153" spans="1:26" ht="12.75" customHeight="1" x14ac:dyDescent="0.15">
      <c r="A153" s="1"/>
      <c r="B153" s="2"/>
      <c r="C153" s="2"/>
      <c r="D153" s="2"/>
      <c r="E153" s="2"/>
      <c r="F153" s="2"/>
      <c r="G153" s="2"/>
      <c r="H153" s="2"/>
      <c r="I153" s="3"/>
      <c r="J153" s="3"/>
      <c r="K153" s="3"/>
      <c r="L153" s="3"/>
      <c r="M153" s="3"/>
      <c r="N153" s="3"/>
      <c r="O153" s="3"/>
      <c r="P153" s="3"/>
      <c r="Q153" s="3"/>
      <c r="R153" s="3"/>
      <c r="S153" s="3"/>
      <c r="T153" s="3"/>
      <c r="U153" s="3"/>
      <c r="V153" s="3"/>
      <c r="W153" s="3"/>
      <c r="X153" s="3"/>
      <c r="Y153" s="3"/>
      <c r="Z153" s="3"/>
    </row>
    <row r="154" spans="1:26" ht="12.75" customHeight="1" x14ac:dyDescent="0.15">
      <c r="A154" s="1"/>
      <c r="B154" s="2"/>
      <c r="C154" s="2"/>
      <c r="D154" s="2"/>
      <c r="E154" s="2"/>
      <c r="F154" s="2"/>
      <c r="G154" s="2"/>
      <c r="H154" s="2"/>
      <c r="I154" s="3"/>
      <c r="J154" s="3"/>
      <c r="K154" s="3"/>
      <c r="L154" s="3"/>
      <c r="M154" s="3"/>
      <c r="N154" s="3"/>
      <c r="O154" s="3"/>
      <c r="P154" s="3"/>
      <c r="Q154" s="3"/>
      <c r="R154" s="3"/>
      <c r="S154" s="3"/>
      <c r="T154" s="3"/>
      <c r="U154" s="3"/>
      <c r="V154" s="3"/>
      <c r="W154" s="3"/>
      <c r="X154" s="3"/>
      <c r="Y154" s="3"/>
      <c r="Z154" s="3"/>
    </row>
    <row r="155" spans="1:26" ht="12.75" customHeight="1" x14ac:dyDescent="0.15">
      <c r="A155" s="1"/>
      <c r="B155" s="2"/>
      <c r="C155" s="2"/>
      <c r="D155" s="2"/>
      <c r="E155" s="2"/>
      <c r="F155" s="2"/>
      <c r="G155" s="2"/>
      <c r="H155" s="2"/>
      <c r="I155" s="3"/>
      <c r="J155" s="3"/>
      <c r="K155" s="3"/>
      <c r="L155" s="3"/>
      <c r="M155" s="3"/>
      <c r="N155" s="3"/>
      <c r="O155" s="3"/>
      <c r="P155" s="3"/>
      <c r="Q155" s="3"/>
      <c r="R155" s="3"/>
      <c r="S155" s="3"/>
      <c r="T155" s="3"/>
      <c r="U155" s="3"/>
      <c r="V155" s="3"/>
      <c r="W155" s="3"/>
      <c r="X155" s="3"/>
      <c r="Y155" s="3"/>
      <c r="Z155" s="3"/>
    </row>
    <row r="156" spans="1:26" ht="12.75" customHeight="1" x14ac:dyDescent="0.15">
      <c r="A156" s="1"/>
      <c r="B156" s="2"/>
      <c r="C156" s="2"/>
      <c r="D156" s="2"/>
      <c r="E156" s="2"/>
      <c r="F156" s="2"/>
      <c r="G156" s="2"/>
      <c r="H156" s="2"/>
      <c r="I156" s="3"/>
      <c r="J156" s="3"/>
      <c r="K156" s="3"/>
      <c r="L156" s="3"/>
      <c r="M156" s="3"/>
      <c r="N156" s="3"/>
      <c r="O156" s="3"/>
      <c r="P156" s="3"/>
      <c r="Q156" s="3"/>
      <c r="R156" s="3"/>
      <c r="S156" s="3"/>
      <c r="T156" s="3"/>
      <c r="U156" s="3"/>
      <c r="V156" s="3"/>
      <c r="W156" s="3"/>
      <c r="X156" s="3"/>
      <c r="Y156" s="3"/>
      <c r="Z156" s="3"/>
    </row>
    <row r="157" spans="1:26" ht="12.75" customHeight="1" x14ac:dyDescent="0.15">
      <c r="A157" s="1"/>
      <c r="B157" s="2"/>
      <c r="C157" s="2"/>
      <c r="D157" s="2"/>
      <c r="E157" s="2"/>
      <c r="F157" s="2"/>
      <c r="G157" s="2"/>
      <c r="H157" s="2"/>
      <c r="I157" s="3"/>
      <c r="J157" s="3"/>
      <c r="K157" s="3"/>
      <c r="L157" s="3"/>
      <c r="M157" s="3"/>
      <c r="N157" s="3"/>
      <c r="O157" s="3"/>
      <c r="P157" s="3"/>
      <c r="Q157" s="3"/>
      <c r="R157" s="3"/>
      <c r="S157" s="3"/>
      <c r="T157" s="3"/>
      <c r="U157" s="3"/>
      <c r="V157" s="3"/>
      <c r="W157" s="3"/>
      <c r="X157" s="3"/>
      <c r="Y157" s="3"/>
      <c r="Z157" s="3"/>
    </row>
    <row r="158" spans="1:26" ht="12.75" customHeight="1" x14ac:dyDescent="0.15">
      <c r="A158" s="1"/>
      <c r="B158" s="2"/>
      <c r="C158" s="2"/>
      <c r="D158" s="2"/>
      <c r="E158" s="2"/>
      <c r="F158" s="2"/>
      <c r="G158" s="2"/>
      <c r="H158" s="2"/>
      <c r="I158" s="3"/>
      <c r="J158" s="3"/>
      <c r="K158" s="3"/>
      <c r="L158" s="3"/>
      <c r="M158" s="3"/>
      <c r="N158" s="3"/>
      <c r="O158" s="3"/>
      <c r="P158" s="3"/>
      <c r="Q158" s="3"/>
      <c r="R158" s="3"/>
      <c r="S158" s="3"/>
      <c r="T158" s="3"/>
      <c r="U158" s="3"/>
      <c r="V158" s="3"/>
      <c r="W158" s="3"/>
      <c r="X158" s="3"/>
      <c r="Y158" s="3"/>
      <c r="Z158" s="3"/>
    </row>
    <row r="159" spans="1:26" ht="12.75" customHeight="1" x14ac:dyDescent="0.15">
      <c r="A159" s="1"/>
      <c r="B159" s="2"/>
      <c r="C159" s="2"/>
      <c r="D159" s="2"/>
      <c r="E159" s="2"/>
      <c r="F159" s="2"/>
      <c r="G159" s="2"/>
      <c r="H159" s="2"/>
      <c r="I159" s="3"/>
      <c r="J159" s="3"/>
      <c r="K159" s="3"/>
      <c r="L159" s="3"/>
      <c r="M159" s="3"/>
      <c r="N159" s="3"/>
      <c r="O159" s="3"/>
      <c r="P159" s="3"/>
      <c r="Q159" s="3"/>
      <c r="R159" s="3"/>
      <c r="S159" s="3"/>
      <c r="T159" s="3"/>
      <c r="U159" s="3"/>
      <c r="V159" s="3"/>
      <c r="W159" s="3"/>
      <c r="X159" s="3"/>
      <c r="Y159" s="3"/>
      <c r="Z159" s="3"/>
    </row>
    <row r="160" spans="1:26" ht="12.75" customHeight="1" x14ac:dyDescent="0.15">
      <c r="A160" s="1"/>
      <c r="B160" s="2"/>
      <c r="C160" s="2"/>
      <c r="D160" s="2"/>
      <c r="E160" s="2"/>
      <c r="F160" s="2"/>
      <c r="G160" s="2"/>
      <c r="H160" s="2"/>
      <c r="I160" s="3"/>
      <c r="J160" s="3"/>
      <c r="K160" s="3"/>
      <c r="L160" s="3"/>
      <c r="M160" s="3"/>
      <c r="N160" s="3"/>
      <c r="O160" s="3"/>
      <c r="P160" s="3"/>
      <c r="Q160" s="3"/>
      <c r="R160" s="3"/>
      <c r="S160" s="3"/>
      <c r="T160" s="3"/>
      <c r="U160" s="3"/>
      <c r="V160" s="3"/>
      <c r="W160" s="3"/>
      <c r="X160" s="3"/>
      <c r="Y160" s="3"/>
      <c r="Z160" s="3"/>
    </row>
    <row r="161" spans="1:26" ht="12.75" customHeight="1" x14ac:dyDescent="0.15">
      <c r="A161" s="1"/>
      <c r="B161" s="2"/>
      <c r="C161" s="2"/>
      <c r="D161" s="2"/>
      <c r="E161" s="2"/>
      <c r="F161" s="2"/>
      <c r="G161" s="2"/>
      <c r="H161" s="2"/>
      <c r="I161" s="3"/>
      <c r="J161" s="3"/>
      <c r="K161" s="3"/>
      <c r="L161" s="3"/>
      <c r="M161" s="3"/>
      <c r="N161" s="3"/>
      <c r="O161" s="3"/>
      <c r="P161" s="3"/>
      <c r="Q161" s="3"/>
      <c r="R161" s="3"/>
      <c r="S161" s="3"/>
      <c r="T161" s="3"/>
      <c r="U161" s="3"/>
      <c r="V161" s="3"/>
      <c r="W161" s="3"/>
      <c r="X161" s="3"/>
      <c r="Y161" s="3"/>
      <c r="Z161" s="3"/>
    </row>
    <row r="162" spans="1:26" ht="12.75" customHeight="1" x14ac:dyDescent="0.15">
      <c r="A162" s="1"/>
      <c r="B162" s="2"/>
      <c r="C162" s="2"/>
      <c r="D162" s="2"/>
      <c r="E162" s="2"/>
      <c r="F162" s="2"/>
      <c r="G162" s="2"/>
      <c r="H162" s="2"/>
      <c r="I162" s="3"/>
      <c r="J162" s="3"/>
      <c r="K162" s="3"/>
      <c r="L162" s="3"/>
      <c r="M162" s="3"/>
      <c r="N162" s="3"/>
      <c r="O162" s="3"/>
      <c r="P162" s="3"/>
      <c r="Q162" s="3"/>
      <c r="R162" s="3"/>
      <c r="S162" s="3"/>
      <c r="T162" s="3"/>
      <c r="U162" s="3"/>
      <c r="V162" s="3"/>
      <c r="W162" s="3"/>
      <c r="X162" s="3"/>
      <c r="Y162" s="3"/>
      <c r="Z162" s="3"/>
    </row>
    <row r="163" spans="1:26" ht="12.75" customHeight="1" x14ac:dyDescent="0.15">
      <c r="A163" s="1"/>
      <c r="B163" s="2"/>
      <c r="C163" s="2"/>
      <c r="D163" s="2"/>
      <c r="E163" s="2"/>
      <c r="F163" s="2"/>
      <c r="G163" s="2"/>
      <c r="H163" s="2"/>
      <c r="I163" s="3"/>
      <c r="J163" s="3"/>
      <c r="K163" s="3"/>
      <c r="L163" s="3"/>
      <c r="M163" s="3"/>
      <c r="N163" s="3"/>
      <c r="O163" s="3"/>
      <c r="P163" s="3"/>
      <c r="Q163" s="3"/>
      <c r="R163" s="3"/>
      <c r="S163" s="3"/>
      <c r="T163" s="3"/>
      <c r="U163" s="3"/>
      <c r="V163" s="3"/>
      <c r="W163" s="3"/>
      <c r="X163" s="3"/>
      <c r="Y163" s="3"/>
      <c r="Z163" s="3"/>
    </row>
    <row r="164" spans="1:26" ht="12.75" customHeight="1" x14ac:dyDescent="0.15">
      <c r="A164" s="1"/>
      <c r="B164" s="2"/>
      <c r="C164" s="2"/>
      <c r="D164" s="2"/>
      <c r="E164" s="2"/>
      <c r="F164" s="2"/>
      <c r="G164" s="2"/>
      <c r="H164" s="2"/>
      <c r="I164" s="3"/>
      <c r="J164" s="3"/>
      <c r="K164" s="3"/>
      <c r="L164" s="3"/>
      <c r="M164" s="3"/>
      <c r="N164" s="3"/>
      <c r="O164" s="3"/>
      <c r="P164" s="3"/>
      <c r="Q164" s="3"/>
      <c r="R164" s="3"/>
      <c r="S164" s="3"/>
      <c r="T164" s="3"/>
      <c r="U164" s="3"/>
      <c r="V164" s="3"/>
      <c r="W164" s="3"/>
      <c r="X164" s="3"/>
      <c r="Y164" s="3"/>
      <c r="Z164" s="3"/>
    </row>
    <row r="165" spans="1:26" ht="12.75" customHeight="1" x14ac:dyDescent="0.15">
      <c r="A165" s="1"/>
      <c r="B165" s="2"/>
      <c r="C165" s="2"/>
      <c r="D165" s="2"/>
      <c r="E165" s="2"/>
      <c r="F165" s="2"/>
      <c r="G165" s="2"/>
      <c r="H165" s="2"/>
      <c r="I165" s="3"/>
      <c r="J165" s="3"/>
      <c r="K165" s="3"/>
      <c r="L165" s="3"/>
      <c r="M165" s="3"/>
      <c r="N165" s="3"/>
      <c r="O165" s="3"/>
      <c r="P165" s="3"/>
      <c r="Q165" s="3"/>
      <c r="R165" s="3"/>
      <c r="S165" s="3"/>
      <c r="T165" s="3"/>
      <c r="U165" s="3"/>
      <c r="V165" s="3"/>
      <c r="W165" s="3"/>
      <c r="X165" s="3"/>
      <c r="Y165" s="3"/>
      <c r="Z165" s="3"/>
    </row>
    <row r="166" spans="1:26" ht="12.75" customHeight="1" x14ac:dyDescent="0.15">
      <c r="A166" s="1"/>
      <c r="B166" s="2"/>
      <c r="C166" s="2"/>
      <c r="D166" s="2"/>
      <c r="E166" s="2"/>
      <c r="F166" s="2"/>
      <c r="G166" s="2"/>
      <c r="H166" s="2"/>
      <c r="I166" s="3"/>
      <c r="J166" s="3"/>
      <c r="K166" s="3"/>
      <c r="L166" s="3"/>
      <c r="M166" s="3"/>
      <c r="N166" s="3"/>
      <c r="O166" s="3"/>
      <c r="P166" s="3"/>
      <c r="Q166" s="3"/>
      <c r="R166" s="3"/>
      <c r="S166" s="3"/>
      <c r="T166" s="3"/>
      <c r="U166" s="3"/>
      <c r="V166" s="3"/>
      <c r="W166" s="3"/>
      <c r="X166" s="3"/>
      <c r="Y166" s="3"/>
      <c r="Z166" s="3"/>
    </row>
    <row r="167" spans="1:26" ht="12.75" customHeight="1" x14ac:dyDescent="0.15">
      <c r="A167" s="1"/>
      <c r="B167" s="2"/>
      <c r="C167" s="2"/>
      <c r="D167" s="2"/>
      <c r="E167" s="2"/>
      <c r="F167" s="2"/>
      <c r="G167" s="2"/>
      <c r="H167" s="2"/>
      <c r="I167" s="3"/>
      <c r="J167" s="3"/>
      <c r="K167" s="3"/>
      <c r="L167" s="3"/>
      <c r="M167" s="3"/>
      <c r="N167" s="3"/>
      <c r="O167" s="3"/>
      <c r="P167" s="3"/>
      <c r="Q167" s="3"/>
      <c r="R167" s="3"/>
      <c r="S167" s="3"/>
      <c r="T167" s="3"/>
      <c r="U167" s="3"/>
      <c r="V167" s="3"/>
      <c r="W167" s="3"/>
      <c r="X167" s="3"/>
      <c r="Y167" s="3"/>
      <c r="Z167" s="3"/>
    </row>
    <row r="168" spans="1:26" ht="12.75" customHeight="1" x14ac:dyDescent="0.15">
      <c r="A168" s="1"/>
      <c r="B168" s="2"/>
      <c r="C168" s="2"/>
      <c r="D168" s="2"/>
      <c r="E168" s="2"/>
      <c r="F168" s="2"/>
      <c r="G168" s="2"/>
      <c r="H168" s="2"/>
      <c r="I168" s="3"/>
      <c r="J168" s="3"/>
      <c r="K168" s="3"/>
      <c r="L168" s="3"/>
      <c r="M168" s="3"/>
      <c r="N168" s="3"/>
      <c r="O168" s="3"/>
      <c r="P168" s="3"/>
      <c r="Q168" s="3"/>
      <c r="R168" s="3"/>
      <c r="S168" s="3"/>
      <c r="T168" s="3"/>
      <c r="U168" s="3"/>
      <c r="V168" s="3"/>
      <c r="W168" s="3"/>
      <c r="X168" s="3"/>
      <c r="Y168" s="3"/>
      <c r="Z168" s="3"/>
    </row>
    <row r="169" spans="1:26" ht="12.75" customHeight="1" x14ac:dyDescent="0.15">
      <c r="A169" s="1"/>
      <c r="B169" s="2"/>
      <c r="C169" s="2"/>
      <c r="D169" s="2"/>
      <c r="E169" s="2"/>
      <c r="F169" s="2"/>
      <c r="G169" s="2"/>
      <c r="H169" s="2"/>
      <c r="I169" s="3"/>
      <c r="J169" s="3"/>
      <c r="K169" s="3"/>
      <c r="L169" s="3"/>
      <c r="M169" s="3"/>
      <c r="N169" s="3"/>
      <c r="O169" s="3"/>
      <c r="P169" s="3"/>
      <c r="Q169" s="3"/>
      <c r="R169" s="3"/>
      <c r="S169" s="3"/>
      <c r="T169" s="3"/>
      <c r="U169" s="3"/>
      <c r="V169" s="3"/>
      <c r="W169" s="3"/>
      <c r="X169" s="3"/>
      <c r="Y169" s="3"/>
      <c r="Z169" s="3"/>
    </row>
    <row r="170" spans="1:26" ht="12.75" customHeight="1" x14ac:dyDescent="0.15">
      <c r="A170" s="1"/>
      <c r="B170" s="2"/>
      <c r="C170" s="2"/>
      <c r="D170" s="2"/>
      <c r="E170" s="2"/>
      <c r="F170" s="2"/>
      <c r="G170" s="2"/>
      <c r="H170" s="2"/>
      <c r="I170" s="3"/>
      <c r="J170" s="3"/>
      <c r="K170" s="3"/>
      <c r="L170" s="3"/>
      <c r="M170" s="3"/>
      <c r="N170" s="3"/>
      <c r="O170" s="3"/>
      <c r="P170" s="3"/>
      <c r="Q170" s="3"/>
      <c r="R170" s="3"/>
      <c r="S170" s="3"/>
      <c r="T170" s="3"/>
      <c r="U170" s="3"/>
      <c r="V170" s="3"/>
      <c r="W170" s="3"/>
      <c r="X170" s="3"/>
      <c r="Y170" s="3"/>
      <c r="Z170" s="3"/>
    </row>
    <row r="171" spans="1:26" ht="12.75" customHeight="1" x14ac:dyDescent="0.15">
      <c r="A171" s="1"/>
      <c r="B171" s="2"/>
      <c r="C171" s="2"/>
      <c r="D171" s="2"/>
      <c r="E171" s="2"/>
      <c r="F171" s="2"/>
      <c r="G171" s="2"/>
      <c r="H171" s="2"/>
      <c r="I171" s="3"/>
      <c r="J171" s="3"/>
      <c r="K171" s="3"/>
      <c r="L171" s="3"/>
      <c r="M171" s="3"/>
      <c r="N171" s="3"/>
      <c r="O171" s="3"/>
      <c r="P171" s="3"/>
      <c r="Q171" s="3"/>
      <c r="R171" s="3"/>
      <c r="S171" s="3"/>
      <c r="T171" s="3"/>
      <c r="U171" s="3"/>
      <c r="V171" s="3"/>
      <c r="W171" s="3"/>
      <c r="X171" s="3"/>
      <c r="Y171" s="3"/>
      <c r="Z171" s="3"/>
    </row>
    <row r="172" spans="1:26" ht="12.75" customHeight="1" x14ac:dyDescent="0.15">
      <c r="A172" s="1"/>
      <c r="B172" s="2"/>
      <c r="C172" s="2"/>
      <c r="D172" s="2"/>
      <c r="E172" s="2"/>
      <c r="F172" s="2"/>
      <c r="G172" s="2"/>
      <c r="H172" s="2"/>
      <c r="I172" s="3"/>
      <c r="J172" s="3"/>
      <c r="K172" s="3"/>
      <c r="L172" s="3"/>
      <c r="M172" s="3"/>
      <c r="N172" s="3"/>
      <c r="O172" s="3"/>
      <c r="P172" s="3"/>
      <c r="Q172" s="3"/>
      <c r="R172" s="3"/>
      <c r="S172" s="3"/>
      <c r="T172" s="3"/>
      <c r="U172" s="3"/>
      <c r="V172" s="3"/>
      <c r="W172" s="3"/>
      <c r="X172" s="3"/>
      <c r="Y172" s="3"/>
      <c r="Z172" s="3"/>
    </row>
    <row r="173" spans="1:26" ht="12.75" customHeight="1" x14ac:dyDescent="0.15">
      <c r="A173" s="1"/>
      <c r="B173" s="2"/>
      <c r="C173" s="2"/>
      <c r="D173" s="2"/>
      <c r="E173" s="2"/>
      <c r="F173" s="2"/>
      <c r="G173" s="2"/>
      <c r="H173" s="2"/>
      <c r="I173" s="3"/>
      <c r="J173" s="3"/>
      <c r="K173" s="3"/>
      <c r="L173" s="3"/>
      <c r="M173" s="3"/>
      <c r="N173" s="3"/>
      <c r="O173" s="3"/>
      <c r="P173" s="3"/>
      <c r="Q173" s="3"/>
      <c r="R173" s="3"/>
      <c r="S173" s="3"/>
      <c r="T173" s="3"/>
      <c r="U173" s="3"/>
      <c r="V173" s="3"/>
      <c r="W173" s="3"/>
      <c r="X173" s="3"/>
      <c r="Y173" s="3"/>
      <c r="Z173" s="3"/>
    </row>
    <row r="174" spans="1:26" ht="12.75" customHeight="1" x14ac:dyDescent="0.15">
      <c r="A174" s="1"/>
      <c r="B174" s="2"/>
      <c r="C174" s="2"/>
      <c r="D174" s="2"/>
      <c r="E174" s="2"/>
      <c r="F174" s="2"/>
      <c r="G174" s="2"/>
      <c r="H174" s="2"/>
      <c r="I174" s="3"/>
      <c r="J174" s="3"/>
      <c r="K174" s="3"/>
      <c r="L174" s="3"/>
      <c r="M174" s="3"/>
      <c r="N174" s="3"/>
      <c r="O174" s="3"/>
      <c r="P174" s="3"/>
      <c r="Q174" s="3"/>
      <c r="R174" s="3"/>
      <c r="S174" s="3"/>
      <c r="T174" s="3"/>
      <c r="U174" s="3"/>
      <c r="V174" s="3"/>
      <c r="W174" s="3"/>
      <c r="X174" s="3"/>
      <c r="Y174" s="3"/>
      <c r="Z174" s="3"/>
    </row>
    <row r="175" spans="1:26" ht="12.75" customHeight="1" x14ac:dyDescent="0.15">
      <c r="A175" s="1"/>
      <c r="B175" s="2"/>
      <c r="C175" s="2"/>
      <c r="D175" s="2"/>
      <c r="E175" s="2"/>
      <c r="F175" s="2"/>
      <c r="G175" s="2"/>
      <c r="H175" s="2"/>
      <c r="I175" s="3"/>
      <c r="J175" s="3"/>
      <c r="K175" s="3"/>
      <c r="L175" s="3"/>
      <c r="M175" s="3"/>
      <c r="N175" s="3"/>
      <c r="O175" s="3"/>
      <c r="P175" s="3"/>
      <c r="Q175" s="3"/>
      <c r="R175" s="3"/>
      <c r="S175" s="3"/>
      <c r="T175" s="3"/>
      <c r="U175" s="3"/>
      <c r="V175" s="3"/>
      <c r="W175" s="3"/>
      <c r="X175" s="3"/>
      <c r="Y175" s="3"/>
      <c r="Z175" s="3"/>
    </row>
    <row r="176" spans="1:26" ht="12.75" customHeight="1" x14ac:dyDescent="0.15">
      <c r="A176" s="1"/>
      <c r="B176" s="2"/>
      <c r="C176" s="2"/>
      <c r="D176" s="2"/>
      <c r="E176" s="2"/>
      <c r="F176" s="2"/>
      <c r="G176" s="2"/>
      <c r="H176" s="2"/>
      <c r="I176" s="3"/>
      <c r="J176" s="3"/>
      <c r="K176" s="3"/>
      <c r="L176" s="3"/>
      <c r="M176" s="3"/>
      <c r="N176" s="3"/>
      <c r="O176" s="3"/>
      <c r="P176" s="3"/>
      <c r="Q176" s="3"/>
      <c r="R176" s="3"/>
      <c r="S176" s="3"/>
      <c r="T176" s="3"/>
      <c r="U176" s="3"/>
      <c r="V176" s="3"/>
      <c r="W176" s="3"/>
      <c r="X176" s="3"/>
      <c r="Y176" s="3"/>
      <c r="Z176" s="3"/>
    </row>
    <row r="177" spans="1:26" ht="12.75" customHeight="1" x14ac:dyDescent="0.15">
      <c r="A177" s="1"/>
      <c r="B177" s="2"/>
      <c r="C177" s="2"/>
      <c r="D177" s="2"/>
      <c r="E177" s="2"/>
      <c r="F177" s="2"/>
      <c r="G177" s="2"/>
      <c r="H177" s="2"/>
      <c r="I177" s="3"/>
      <c r="J177" s="3"/>
      <c r="K177" s="3"/>
      <c r="L177" s="3"/>
      <c r="M177" s="3"/>
      <c r="N177" s="3"/>
      <c r="O177" s="3"/>
      <c r="P177" s="3"/>
      <c r="Q177" s="3"/>
      <c r="R177" s="3"/>
      <c r="S177" s="3"/>
      <c r="T177" s="3"/>
      <c r="U177" s="3"/>
      <c r="V177" s="3"/>
      <c r="W177" s="3"/>
      <c r="X177" s="3"/>
      <c r="Y177" s="3"/>
      <c r="Z177" s="3"/>
    </row>
    <row r="178" spans="1:26" ht="12.75" customHeight="1" x14ac:dyDescent="0.15">
      <c r="A178" s="1"/>
      <c r="B178" s="2"/>
      <c r="C178" s="2"/>
      <c r="D178" s="2"/>
      <c r="E178" s="2"/>
      <c r="F178" s="2"/>
      <c r="G178" s="2"/>
      <c r="H178" s="2"/>
      <c r="I178" s="3"/>
      <c r="J178" s="3"/>
      <c r="K178" s="3"/>
      <c r="L178" s="3"/>
      <c r="M178" s="3"/>
      <c r="N178" s="3"/>
      <c r="O178" s="3"/>
      <c r="P178" s="3"/>
      <c r="Q178" s="3"/>
      <c r="R178" s="3"/>
      <c r="S178" s="3"/>
      <c r="T178" s="3"/>
      <c r="U178" s="3"/>
      <c r="V178" s="3"/>
      <c r="W178" s="3"/>
      <c r="X178" s="3"/>
      <c r="Y178" s="3"/>
      <c r="Z178" s="3"/>
    </row>
    <row r="179" spans="1:26" ht="12.75" customHeight="1" x14ac:dyDescent="0.15">
      <c r="A179" s="1"/>
      <c r="B179" s="2"/>
      <c r="C179" s="2"/>
      <c r="D179" s="2"/>
      <c r="E179" s="2"/>
      <c r="F179" s="2"/>
      <c r="G179" s="2"/>
      <c r="H179" s="2"/>
      <c r="I179" s="3"/>
      <c r="J179" s="3"/>
      <c r="K179" s="3"/>
      <c r="L179" s="3"/>
      <c r="M179" s="3"/>
      <c r="N179" s="3"/>
      <c r="O179" s="3"/>
      <c r="P179" s="3"/>
      <c r="Q179" s="3"/>
      <c r="R179" s="3"/>
      <c r="S179" s="3"/>
      <c r="T179" s="3"/>
      <c r="U179" s="3"/>
      <c r="V179" s="3"/>
      <c r="W179" s="3"/>
      <c r="X179" s="3"/>
      <c r="Y179" s="3"/>
      <c r="Z179" s="3"/>
    </row>
    <row r="180" spans="1:26" ht="12.75" customHeight="1" x14ac:dyDescent="0.15">
      <c r="A180" s="1"/>
      <c r="B180" s="2"/>
      <c r="C180" s="2"/>
      <c r="D180" s="2"/>
      <c r="E180" s="2"/>
      <c r="F180" s="2"/>
      <c r="G180" s="2"/>
      <c r="H180" s="2"/>
      <c r="I180" s="3"/>
      <c r="J180" s="3"/>
      <c r="K180" s="3"/>
      <c r="L180" s="3"/>
      <c r="M180" s="3"/>
      <c r="N180" s="3"/>
      <c r="O180" s="3"/>
      <c r="P180" s="3"/>
      <c r="Q180" s="3"/>
      <c r="R180" s="3"/>
      <c r="S180" s="3"/>
      <c r="T180" s="3"/>
      <c r="U180" s="3"/>
      <c r="V180" s="3"/>
      <c r="W180" s="3"/>
      <c r="X180" s="3"/>
      <c r="Y180" s="3"/>
      <c r="Z180" s="3"/>
    </row>
    <row r="181" spans="1:26" ht="12.75" customHeight="1" x14ac:dyDescent="0.15">
      <c r="A181" s="1"/>
      <c r="B181" s="2"/>
      <c r="C181" s="2"/>
      <c r="D181" s="2"/>
      <c r="E181" s="2"/>
      <c r="F181" s="2"/>
      <c r="G181" s="2"/>
      <c r="H181" s="2"/>
      <c r="I181" s="3"/>
      <c r="J181" s="3"/>
      <c r="K181" s="3"/>
      <c r="L181" s="3"/>
      <c r="M181" s="3"/>
      <c r="N181" s="3"/>
      <c r="O181" s="3"/>
      <c r="P181" s="3"/>
      <c r="Q181" s="3"/>
      <c r="R181" s="3"/>
      <c r="S181" s="3"/>
      <c r="T181" s="3"/>
      <c r="U181" s="3"/>
      <c r="V181" s="3"/>
      <c r="W181" s="3"/>
      <c r="X181" s="3"/>
      <c r="Y181" s="3"/>
      <c r="Z181" s="3"/>
    </row>
    <row r="182" spans="1:26" ht="12.75" customHeight="1" x14ac:dyDescent="0.15">
      <c r="A182" s="1"/>
      <c r="B182" s="2"/>
      <c r="C182" s="2"/>
      <c r="D182" s="2"/>
      <c r="E182" s="2"/>
      <c r="F182" s="2"/>
      <c r="G182" s="2"/>
      <c r="H182" s="2"/>
      <c r="I182" s="3"/>
      <c r="J182" s="3"/>
      <c r="K182" s="3"/>
      <c r="L182" s="3"/>
      <c r="M182" s="3"/>
      <c r="N182" s="3"/>
      <c r="O182" s="3"/>
      <c r="P182" s="3"/>
      <c r="Q182" s="3"/>
      <c r="R182" s="3"/>
      <c r="S182" s="3"/>
      <c r="T182" s="3"/>
      <c r="U182" s="3"/>
      <c r="V182" s="3"/>
      <c r="W182" s="3"/>
      <c r="X182" s="3"/>
      <c r="Y182" s="3"/>
      <c r="Z182" s="3"/>
    </row>
    <row r="183" spans="1:26" ht="12.75" customHeight="1" x14ac:dyDescent="0.15">
      <c r="A183" s="1"/>
      <c r="B183" s="2"/>
      <c r="C183" s="2"/>
      <c r="D183" s="2"/>
      <c r="E183" s="2"/>
      <c r="F183" s="2"/>
      <c r="G183" s="2"/>
      <c r="H183" s="2"/>
      <c r="I183" s="3"/>
      <c r="J183" s="3"/>
      <c r="K183" s="3"/>
      <c r="L183" s="3"/>
      <c r="M183" s="3"/>
      <c r="N183" s="3"/>
      <c r="O183" s="3"/>
      <c r="P183" s="3"/>
      <c r="Q183" s="3"/>
      <c r="R183" s="3"/>
      <c r="S183" s="3"/>
      <c r="T183" s="3"/>
      <c r="U183" s="3"/>
      <c r="V183" s="3"/>
      <c r="W183" s="3"/>
      <c r="X183" s="3"/>
      <c r="Y183" s="3"/>
      <c r="Z183" s="3"/>
    </row>
    <row r="184" spans="1:26" ht="12.75" customHeight="1" x14ac:dyDescent="0.15">
      <c r="A184" s="1"/>
      <c r="B184" s="2"/>
      <c r="C184" s="2"/>
      <c r="D184" s="2"/>
      <c r="E184" s="2"/>
      <c r="F184" s="2"/>
      <c r="G184" s="2"/>
      <c r="H184" s="2"/>
      <c r="I184" s="3"/>
      <c r="J184" s="3"/>
      <c r="K184" s="3"/>
      <c r="L184" s="3"/>
      <c r="M184" s="3"/>
      <c r="N184" s="3"/>
      <c r="O184" s="3"/>
      <c r="P184" s="3"/>
      <c r="Q184" s="3"/>
      <c r="R184" s="3"/>
      <c r="S184" s="3"/>
      <c r="T184" s="3"/>
      <c r="U184" s="3"/>
      <c r="V184" s="3"/>
      <c r="W184" s="3"/>
      <c r="X184" s="3"/>
      <c r="Y184" s="3"/>
      <c r="Z184" s="3"/>
    </row>
    <row r="185" spans="1:26" ht="12.75" customHeight="1" x14ac:dyDescent="0.15">
      <c r="A185" s="1"/>
      <c r="B185" s="2"/>
      <c r="C185" s="2"/>
      <c r="D185" s="2"/>
      <c r="E185" s="2"/>
      <c r="F185" s="2"/>
      <c r="G185" s="2"/>
      <c r="H185" s="2"/>
      <c r="I185" s="3"/>
      <c r="J185" s="3"/>
      <c r="K185" s="3"/>
      <c r="L185" s="3"/>
      <c r="M185" s="3"/>
      <c r="N185" s="3"/>
      <c r="O185" s="3"/>
      <c r="P185" s="3"/>
      <c r="Q185" s="3"/>
      <c r="R185" s="3"/>
      <c r="S185" s="3"/>
      <c r="T185" s="3"/>
      <c r="U185" s="3"/>
      <c r="V185" s="3"/>
      <c r="W185" s="3"/>
      <c r="X185" s="3"/>
      <c r="Y185" s="3"/>
      <c r="Z185" s="3"/>
    </row>
    <row r="186" spans="1:26" ht="12.75" customHeight="1" x14ac:dyDescent="0.15">
      <c r="A186" s="1"/>
      <c r="B186" s="2"/>
      <c r="C186" s="2"/>
      <c r="D186" s="2"/>
      <c r="E186" s="2"/>
      <c r="F186" s="2"/>
      <c r="G186" s="2"/>
      <c r="H186" s="2"/>
      <c r="I186" s="3"/>
      <c r="J186" s="3"/>
      <c r="K186" s="3"/>
      <c r="L186" s="3"/>
      <c r="M186" s="3"/>
      <c r="N186" s="3"/>
      <c r="O186" s="3"/>
      <c r="P186" s="3"/>
      <c r="Q186" s="3"/>
      <c r="R186" s="3"/>
      <c r="S186" s="3"/>
      <c r="T186" s="3"/>
      <c r="U186" s="3"/>
      <c r="V186" s="3"/>
      <c r="W186" s="3"/>
      <c r="X186" s="3"/>
      <c r="Y186" s="3"/>
      <c r="Z186" s="3"/>
    </row>
    <row r="187" spans="1:26" ht="12.75" customHeight="1" x14ac:dyDescent="0.15">
      <c r="A187" s="1"/>
      <c r="B187" s="2"/>
      <c r="C187" s="2"/>
      <c r="D187" s="2"/>
      <c r="E187" s="2"/>
      <c r="F187" s="2"/>
      <c r="G187" s="2"/>
      <c r="H187" s="2"/>
      <c r="I187" s="3"/>
      <c r="J187" s="3"/>
      <c r="K187" s="3"/>
      <c r="L187" s="3"/>
      <c r="M187" s="3"/>
      <c r="N187" s="3"/>
      <c r="O187" s="3"/>
      <c r="P187" s="3"/>
      <c r="Q187" s="3"/>
      <c r="R187" s="3"/>
      <c r="S187" s="3"/>
      <c r="T187" s="3"/>
      <c r="U187" s="3"/>
      <c r="V187" s="3"/>
      <c r="W187" s="3"/>
      <c r="X187" s="3"/>
      <c r="Y187" s="3"/>
      <c r="Z187" s="3"/>
    </row>
    <row r="188" spans="1:26" ht="12.75" customHeight="1" x14ac:dyDescent="0.15">
      <c r="A188" s="1"/>
      <c r="B188" s="2"/>
      <c r="C188" s="2"/>
      <c r="D188" s="2"/>
      <c r="E188" s="2"/>
      <c r="F188" s="2"/>
      <c r="G188" s="2"/>
      <c r="H188" s="2"/>
      <c r="I188" s="3"/>
      <c r="J188" s="3"/>
      <c r="K188" s="3"/>
      <c r="L188" s="3"/>
      <c r="M188" s="3"/>
      <c r="N188" s="3"/>
      <c r="O188" s="3"/>
      <c r="P188" s="3"/>
      <c r="Q188" s="3"/>
      <c r="R188" s="3"/>
      <c r="S188" s="3"/>
      <c r="T188" s="3"/>
      <c r="U188" s="3"/>
      <c r="V188" s="3"/>
      <c r="W188" s="3"/>
      <c r="X188" s="3"/>
      <c r="Y188" s="3"/>
      <c r="Z188" s="3"/>
    </row>
    <row r="189" spans="1:26" ht="12.75" customHeight="1" x14ac:dyDescent="0.15">
      <c r="A189" s="1"/>
      <c r="B189" s="2"/>
      <c r="C189" s="2"/>
      <c r="D189" s="2"/>
      <c r="E189" s="2"/>
      <c r="F189" s="2"/>
      <c r="G189" s="2"/>
      <c r="H189" s="2"/>
      <c r="I189" s="3"/>
      <c r="J189" s="3"/>
      <c r="K189" s="3"/>
      <c r="L189" s="3"/>
      <c r="M189" s="3"/>
      <c r="N189" s="3"/>
      <c r="O189" s="3"/>
      <c r="P189" s="3"/>
      <c r="Q189" s="3"/>
      <c r="R189" s="3"/>
      <c r="S189" s="3"/>
      <c r="T189" s="3"/>
      <c r="U189" s="3"/>
      <c r="V189" s="3"/>
      <c r="W189" s="3"/>
      <c r="X189" s="3"/>
      <c r="Y189" s="3"/>
      <c r="Z189" s="3"/>
    </row>
    <row r="190" spans="1:26" ht="12.75" customHeight="1" x14ac:dyDescent="0.15">
      <c r="A190" s="1"/>
      <c r="B190" s="2"/>
      <c r="C190" s="2"/>
      <c r="D190" s="2"/>
      <c r="E190" s="2"/>
      <c r="F190" s="2"/>
      <c r="G190" s="2"/>
      <c r="H190" s="2"/>
      <c r="I190" s="3"/>
      <c r="J190" s="3"/>
      <c r="K190" s="3"/>
      <c r="L190" s="3"/>
      <c r="M190" s="3"/>
      <c r="N190" s="3"/>
      <c r="O190" s="3"/>
      <c r="P190" s="3"/>
      <c r="Q190" s="3"/>
      <c r="R190" s="3"/>
      <c r="S190" s="3"/>
      <c r="T190" s="3"/>
      <c r="U190" s="3"/>
      <c r="V190" s="3"/>
      <c r="W190" s="3"/>
      <c r="X190" s="3"/>
      <c r="Y190" s="3"/>
      <c r="Z190" s="3"/>
    </row>
    <row r="191" spans="1:26" ht="12.75" customHeight="1" x14ac:dyDescent="0.15">
      <c r="A191" s="1"/>
      <c r="B191" s="2"/>
      <c r="C191" s="2"/>
      <c r="D191" s="2"/>
      <c r="E191" s="2"/>
      <c r="F191" s="2"/>
      <c r="G191" s="2"/>
      <c r="H191" s="2"/>
      <c r="I191" s="3"/>
      <c r="J191" s="3"/>
      <c r="K191" s="3"/>
      <c r="L191" s="3"/>
      <c r="M191" s="3"/>
      <c r="N191" s="3"/>
      <c r="O191" s="3"/>
      <c r="P191" s="3"/>
      <c r="Q191" s="3"/>
      <c r="R191" s="3"/>
      <c r="S191" s="3"/>
      <c r="T191" s="3"/>
      <c r="U191" s="3"/>
      <c r="V191" s="3"/>
      <c r="W191" s="3"/>
      <c r="X191" s="3"/>
      <c r="Y191" s="3"/>
      <c r="Z191" s="3"/>
    </row>
    <row r="192" spans="1:26" ht="12.75" customHeight="1" x14ac:dyDescent="0.15">
      <c r="A192" s="1"/>
      <c r="B192" s="2"/>
      <c r="C192" s="2"/>
      <c r="D192" s="2"/>
      <c r="E192" s="2"/>
      <c r="F192" s="2"/>
      <c r="G192" s="2"/>
      <c r="H192" s="2"/>
      <c r="I192" s="3"/>
      <c r="J192" s="3"/>
      <c r="K192" s="3"/>
      <c r="L192" s="3"/>
      <c r="M192" s="3"/>
      <c r="N192" s="3"/>
      <c r="O192" s="3"/>
      <c r="P192" s="3"/>
      <c r="Q192" s="3"/>
      <c r="R192" s="3"/>
      <c r="S192" s="3"/>
      <c r="T192" s="3"/>
      <c r="U192" s="3"/>
      <c r="V192" s="3"/>
      <c r="W192" s="3"/>
      <c r="X192" s="3"/>
      <c r="Y192" s="3"/>
      <c r="Z192" s="3"/>
    </row>
    <row r="193" spans="1:26" ht="12.75" customHeight="1" x14ac:dyDescent="0.15">
      <c r="A193" s="1"/>
      <c r="B193" s="2"/>
      <c r="C193" s="2"/>
      <c r="D193" s="2"/>
      <c r="E193" s="2"/>
      <c r="F193" s="2"/>
      <c r="G193" s="2"/>
      <c r="H193" s="2"/>
      <c r="I193" s="3"/>
      <c r="J193" s="3"/>
      <c r="K193" s="3"/>
      <c r="L193" s="3"/>
      <c r="M193" s="3"/>
      <c r="N193" s="3"/>
      <c r="O193" s="3"/>
      <c r="P193" s="3"/>
      <c r="Q193" s="3"/>
      <c r="R193" s="3"/>
      <c r="S193" s="3"/>
      <c r="T193" s="3"/>
      <c r="U193" s="3"/>
      <c r="V193" s="3"/>
      <c r="W193" s="3"/>
      <c r="X193" s="3"/>
      <c r="Y193" s="3"/>
      <c r="Z193" s="3"/>
    </row>
    <row r="194" spans="1:26" ht="12.75" customHeight="1" x14ac:dyDescent="0.15">
      <c r="A194" s="1"/>
      <c r="B194" s="2"/>
      <c r="C194" s="2"/>
      <c r="D194" s="2"/>
      <c r="E194" s="2"/>
      <c r="F194" s="2"/>
      <c r="G194" s="2"/>
      <c r="H194" s="2"/>
      <c r="I194" s="3"/>
      <c r="J194" s="3"/>
      <c r="K194" s="3"/>
      <c r="L194" s="3"/>
      <c r="M194" s="3"/>
      <c r="N194" s="3"/>
      <c r="O194" s="3"/>
      <c r="P194" s="3"/>
      <c r="Q194" s="3"/>
      <c r="R194" s="3"/>
      <c r="S194" s="3"/>
      <c r="T194" s="3"/>
      <c r="U194" s="3"/>
      <c r="V194" s="3"/>
      <c r="W194" s="3"/>
      <c r="X194" s="3"/>
      <c r="Y194" s="3"/>
      <c r="Z194" s="3"/>
    </row>
    <row r="195" spans="1:26" ht="12.75" customHeight="1" x14ac:dyDescent="0.15">
      <c r="A195" s="1"/>
      <c r="B195" s="2"/>
      <c r="C195" s="2"/>
      <c r="D195" s="2"/>
      <c r="E195" s="2"/>
      <c r="F195" s="2"/>
      <c r="G195" s="2"/>
      <c r="H195" s="2"/>
      <c r="I195" s="3"/>
      <c r="J195" s="3"/>
      <c r="K195" s="3"/>
      <c r="L195" s="3"/>
      <c r="M195" s="3"/>
      <c r="N195" s="3"/>
      <c r="O195" s="3"/>
      <c r="P195" s="3"/>
      <c r="Q195" s="3"/>
      <c r="R195" s="3"/>
      <c r="S195" s="3"/>
      <c r="T195" s="3"/>
      <c r="U195" s="3"/>
      <c r="V195" s="3"/>
      <c r="W195" s="3"/>
      <c r="X195" s="3"/>
      <c r="Y195" s="3"/>
      <c r="Z195" s="3"/>
    </row>
    <row r="196" spans="1:26" ht="12.75" customHeight="1" x14ac:dyDescent="0.15">
      <c r="A196" s="1"/>
      <c r="B196" s="2"/>
      <c r="C196" s="2"/>
      <c r="D196" s="2"/>
      <c r="E196" s="2"/>
      <c r="F196" s="2"/>
      <c r="G196" s="2"/>
      <c r="H196" s="2"/>
      <c r="I196" s="3"/>
      <c r="J196" s="3"/>
      <c r="K196" s="3"/>
      <c r="L196" s="3"/>
      <c r="M196" s="3"/>
      <c r="N196" s="3"/>
      <c r="O196" s="3"/>
      <c r="P196" s="3"/>
      <c r="Q196" s="3"/>
      <c r="R196" s="3"/>
      <c r="S196" s="3"/>
      <c r="T196" s="3"/>
      <c r="U196" s="3"/>
      <c r="V196" s="3"/>
      <c r="W196" s="3"/>
      <c r="X196" s="3"/>
      <c r="Y196" s="3"/>
      <c r="Z196" s="3"/>
    </row>
    <row r="197" spans="1:26" ht="12.75" customHeight="1" x14ac:dyDescent="0.15">
      <c r="A197" s="1"/>
      <c r="B197" s="2"/>
      <c r="C197" s="2"/>
      <c r="D197" s="2"/>
      <c r="E197" s="2"/>
      <c r="F197" s="2"/>
      <c r="G197" s="2"/>
      <c r="H197" s="2"/>
      <c r="I197" s="3"/>
      <c r="J197" s="3"/>
      <c r="K197" s="3"/>
      <c r="L197" s="3"/>
      <c r="M197" s="3"/>
      <c r="N197" s="3"/>
      <c r="O197" s="3"/>
      <c r="P197" s="3"/>
      <c r="Q197" s="3"/>
      <c r="R197" s="3"/>
      <c r="S197" s="3"/>
      <c r="T197" s="3"/>
      <c r="U197" s="3"/>
      <c r="V197" s="3"/>
      <c r="W197" s="3"/>
      <c r="X197" s="3"/>
      <c r="Y197" s="3"/>
      <c r="Z197" s="3"/>
    </row>
    <row r="198" spans="1:26" ht="12.75" customHeight="1" x14ac:dyDescent="0.15">
      <c r="A198" s="1"/>
      <c r="B198" s="2"/>
      <c r="C198" s="2"/>
      <c r="D198" s="2"/>
      <c r="E198" s="2"/>
      <c r="F198" s="2"/>
      <c r="G198" s="2"/>
      <c r="H198" s="2"/>
      <c r="I198" s="3"/>
      <c r="J198" s="3"/>
      <c r="K198" s="3"/>
      <c r="L198" s="3"/>
      <c r="M198" s="3"/>
      <c r="N198" s="3"/>
      <c r="O198" s="3"/>
      <c r="P198" s="3"/>
      <c r="Q198" s="3"/>
      <c r="R198" s="3"/>
      <c r="S198" s="3"/>
      <c r="T198" s="3"/>
      <c r="U198" s="3"/>
      <c r="V198" s="3"/>
      <c r="W198" s="3"/>
      <c r="X198" s="3"/>
      <c r="Y198" s="3"/>
      <c r="Z198" s="3"/>
    </row>
    <row r="199" spans="1:26" ht="12.75" customHeight="1" x14ac:dyDescent="0.15">
      <c r="A199" s="1"/>
      <c r="B199" s="2"/>
      <c r="C199" s="2"/>
      <c r="D199" s="2"/>
      <c r="E199" s="2"/>
      <c r="F199" s="2"/>
      <c r="G199" s="2"/>
      <c r="H199" s="2"/>
      <c r="I199" s="3"/>
      <c r="J199" s="3"/>
      <c r="K199" s="3"/>
      <c r="L199" s="3"/>
      <c r="M199" s="3"/>
      <c r="N199" s="3"/>
      <c r="O199" s="3"/>
      <c r="P199" s="3"/>
      <c r="Q199" s="3"/>
      <c r="R199" s="3"/>
      <c r="S199" s="3"/>
      <c r="T199" s="3"/>
      <c r="U199" s="3"/>
      <c r="V199" s="3"/>
      <c r="W199" s="3"/>
      <c r="X199" s="3"/>
      <c r="Y199" s="3"/>
      <c r="Z199" s="3"/>
    </row>
    <row r="200" spans="1:26" ht="12.75" customHeight="1" x14ac:dyDescent="0.15">
      <c r="A200" s="1"/>
      <c r="B200" s="2"/>
      <c r="C200" s="2"/>
      <c r="D200" s="2"/>
      <c r="E200" s="2"/>
      <c r="F200" s="2"/>
      <c r="G200" s="2"/>
      <c r="H200" s="2"/>
      <c r="I200" s="3"/>
      <c r="J200" s="3"/>
      <c r="K200" s="3"/>
      <c r="L200" s="3"/>
      <c r="M200" s="3"/>
      <c r="N200" s="3"/>
      <c r="O200" s="3"/>
      <c r="P200" s="3"/>
      <c r="Q200" s="3"/>
      <c r="R200" s="3"/>
      <c r="S200" s="3"/>
      <c r="T200" s="3"/>
      <c r="U200" s="3"/>
      <c r="V200" s="3"/>
      <c r="W200" s="3"/>
      <c r="X200" s="3"/>
      <c r="Y200" s="3"/>
      <c r="Z200" s="3"/>
    </row>
    <row r="201" spans="1:26" ht="12.75" customHeight="1" x14ac:dyDescent="0.15">
      <c r="A201" s="1"/>
      <c r="B201" s="2"/>
      <c r="C201" s="2"/>
      <c r="D201" s="2"/>
      <c r="E201" s="2"/>
      <c r="F201" s="2"/>
      <c r="G201" s="2"/>
      <c r="H201" s="2"/>
      <c r="I201" s="3"/>
      <c r="J201" s="3"/>
      <c r="K201" s="3"/>
      <c r="L201" s="3"/>
      <c r="M201" s="3"/>
      <c r="N201" s="3"/>
      <c r="O201" s="3"/>
      <c r="P201" s="3"/>
      <c r="Q201" s="3"/>
      <c r="R201" s="3"/>
      <c r="S201" s="3"/>
      <c r="T201" s="3"/>
      <c r="U201" s="3"/>
      <c r="V201" s="3"/>
      <c r="W201" s="3"/>
      <c r="X201" s="3"/>
      <c r="Y201" s="3"/>
      <c r="Z201" s="3"/>
    </row>
    <row r="202" spans="1:26" ht="12.75" customHeight="1" x14ac:dyDescent="0.15">
      <c r="A202" s="1"/>
      <c r="B202" s="2"/>
      <c r="C202" s="2"/>
      <c r="D202" s="2"/>
      <c r="E202" s="2"/>
      <c r="F202" s="2"/>
      <c r="G202" s="2"/>
      <c r="H202" s="2"/>
      <c r="I202" s="3"/>
      <c r="J202" s="3"/>
      <c r="K202" s="3"/>
      <c r="L202" s="3"/>
      <c r="M202" s="3"/>
      <c r="N202" s="3"/>
      <c r="O202" s="3"/>
      <c r="P202" s="3"/>
      <c r="Q202" s="3"/>
      <c r="R202" s="3"/>
      <c r="S202" s="3"/>
      <c r="T202" s="3"/>
      <c r="U202" s="3"/>
      <c r="V202" s="3"/>
      <c r="W202" s="3"/>
      <c r="X202" s="3"/>
      <c r="Y202" s="3"/>
      <c r="Z202" s="3"/>
    </row>
    <row r="203" spans="1:26" ht="12.75" customHeight="1" x14ac:dyDescent="0.15">
      <c r="A203" s="1"/>
      <c r="B203" s="2"/>
      <c r="C203" s="2"/>
      <c r="D203" s="2"/>
      <c r="E203" s="2"/>
      <c r="F203" s="2"/>
      <c r="G203" s="2"/>
      <c r="H203" s="2"/>
      <c r="I203" s="3"/>
      <c r="J203" s="3"/>
      <c r="K203" s="3"/>
      <c r="L203" s="3"/>
      <c r="M203" s="3"/>
      <c r="N203" s="3"/>
      <c r="O203" s="3"/>
      <c r="P203" s="3"/>
      <c r="Q203" s="3"/>
      <c r="R203" s="3"/>
      <c r="S203" s="3"/>
      <c r="T203" s="3"/>
      <c r="U203" s="3"/>
      <c r="V203" s="3"/>
      <c r="W203" s="3"/>
      <c r="X203" s="3"/>
      <c r="Y203" s="3"/>
      <c r="Z203" s="3"/>
    </row>
    <row r="204" spans="1:26" ht="12.75" customHeight="1" x14ac:dyDescent="0.15">
      <c r="A204" s="1"/>
      <c r="B204" s="2"/>
      <c r="C204" s="2"/>
      <c r="D204" s="2"/>
      <c r="E204" s="2"/>
      <c r="F204" s="2"/>
      <c r="G204" s="2"/>
      <c r="H204" s="2"/>
      <c r="I204" s="3"/>
      <c r="J204" s="3"/>
      <c r="K204" s="3"/>
      <c r="L204" s="3"/>
      <c r="M204" s="3"/>
      <c r="N204" s="3"/>
      <c r="O204" s="3"/>
      <c r="P204" s="3"/>
      <c r="Q204" s="3"/>
      <c r="R204" s="3"/>
      <c r="S204" s="3"/>
      <c r="T204" s="3"/>
      <c r="U204" s="3"/>
      <c r="V204" s="3"/>
      <c r="W204" s="3"/>
      <c r="X204" s="3"/>
      <c r="Y204" s="3"/>
      <c r="Z204" s="3"/>
    </row>
    <row r="205" spans="1:26" ht="12.75" customHeight="1" x14ac:dyDescent="0.15">
      <c r="A205" s="1"/>
      <c r="B205" s="2"/>
      <c r="C205" s="2"/>
      <c r="D205" s="2"/>
      <c r="E205" s="2"/>
      <c r="F205" s="2"/>
      <c r="G205" s="2"/>
      <c r="H205" s="2"/>
      <c r="I205" s="3"/>
      <c r="J205" s="3"/>
      <c r="K205" s="3"/>
      <c r="L205" s="3"/>
      <c r="M205" s="3"/>
      <c r="N205" s="3"/>
      <c r="O205" s="3"/>
      <c r="P205" s="3"/>
      <c r="Q205" s="3"/>
      <c r="R205" s="3"/>
      <c r="S205" s="3"/>
      <c r="T205" s="3"/>
      <c r="U205" s="3"/>
      <c r="V205" s="3"/>
      <c r="W205" s="3"/>
      <c r="X205" s="3"/>
      <c r="Y205" s="3"/>
      <c r="Z205" s="3"/>
    </row>
    <row r="206" spans="1:26" ht="12.75" customHeight="1" x14ac:dyDescent="0.15">
      <c r="A206" s="1"/>
      <c r="B206" s="2"/>
      <c r="C206" s="2"/>
      <c r="D206" s="2"/>
      <c r="E206" s="2"/>
      <c r="F206" s="2"/>
      <c r="G206" s="2"/>
      <c r="H206" s="2"/>
      <c r="I206" s="3"/>
      <c r="J206" s="3"/>
      <c r="K206" s="3"/>
      <c r="L206" s="3"/>
      <c r="M206" s="3"/>
      <c r="N206" s="3"/>
      <c r="O206" s="3"/>
      <c r="P206" s="3"/>
      <c r="Q206" s="3"/>
      <c r="R206" s="3"/>
      <c r="S206" s="3"/>
      <c r="T206" s="3"/>
      <c r="U206" s="3"/>
      <c r="V206" s="3"/>
      <c r="W206" s="3"/>
      <c r="X206" s="3"/>
      <c r="Y206" s="3"/>
      <c r="Z206" s="3"/>
    </row>
    <row r="207" spans="1:26" ht="12.75" customHeight="1" x14ac:dyDescent="0.15">
      <c r="A207" s="1"/>
      <c r="B207" s="2"/>
      <c r="C207" s="2"/>
      <c r="D207" s="2"/>
      <c r="E207" s="2"/>
      <c r="F207" s="2"/>
      <c r="G207" s="2"/>
      <c r="H207" s="2"/>
      <c r="I207" s="3"/>
      <c r="J207" s="3"/>
      <c r="K207" s="3"/>
      <c r="L207" s="3"/>
      <c r="M207" s="3"/>
      <c r="N207" s="3"/>
      <c r="O207" s="3"/>
      <c r="P207" s="3"/>
      <c r="Q207" s="3"/>
      <c r="R207" s="3"/>
      <c r="S207" s="3"/>
      <c r="T207" s="3"/>
      <c r="U207" s="3"/>
      <c r="V207" s="3"/>
      <c r="W207" s="3"/>
      <c r="X207" s="3"/>
      <c r="Y207" s="3"/>
      <c r="Z207" s="3"/>
    </row>
    <row r="208" spans="1:26" ht="12.75" customHeight="1" x14ac:dyDescent="0.15">
      <c r="A208" s="1"/>
      <c r="B208" s="2"/>
      <c r="C208" s="2"/>
      <c r="D208" s="2"/>
      <c r="E208" s="2"/>
      <c r="F208" s="2"/>
      <c r="G208" s="2"/>
      <c r="H208" s="2"/>
      <c r="I208" s="3"/>
      <c r="J208" s="3"/>
      <c r="K208" s="3"/>
      <c r="L208" s="3"/>
      <c r="M208" s="3"/>
      <c r="N208" s="3"/>
      <c r="O208" s="3"/>
      <c r="P208" s="3"/>
      <c r="Q208" s="3"/>
      <c r="R208" s="3"/>
      <c r="S208" s="3"/>
      <c r="T208" s="3"/>
      <c r="U208" s="3"/>
      <c r="V208" s="3"/>
      <c r="W208" s="3"/>
      <c r="X208" s="3"/>
      <c r="Y208" s="3"/>
      <c r="Z208" s="3"/>
    </row>
    <row r="209" spans="1:26" ht="12.75" customHeight="1" x14ac:dyDescent="0.15">
      <c r="A209" s="1"/>
      <c r="B209" s="2"/>
      <c r="C209" s="2"/>
      <c r="D209" s="2"/>
      <c r="E209" s="2"/>
      <c r="F209" s="2"/>
      <c r="G209" s="2"/>
      <c r="H209" s="2"/>
      <c r="I209" s="3"/>
      <c r="J209" s="3"/>
      <c r="K209" s="3"/>
      <c r="L209" s="3"/>
      <c r="M209" s="3"/>
      <c r="N209" s="3"/>
      <c r="O209" s="3"/>
      <c r="P209" s="3"/>
      <c r="Q209" s="3"/>
      <c r="R209" s="3"/>
      <c r="S209" s="3"/>
      <c r="T209" s="3"/>
      <c r="U209" s="3"/>
      <c r="V209" s="3"/>
      <c r="W209" s="3"/>
      <c r="X209" s="3"/>
      <c r="Y209" s="3"/>
      <c r="Z209" s="3"/>
    </row>
    <row r="210" spans="1:26" ht="12.75" customHeight="1" x14ac:dyDescent="0.15">
      <c r="A210" s="1"/>
      <c r="B210" s="2"/>
      <c r="C210" s="2"/>
      <c r="D210" s="2"/>
      <c r="E210" s="2"/>
      <c r="F210" s="2"/>
      <c r="G210" s="2"/>
      <c r="H210" s="2"/>
      <c r="I210" s="3"/>
      <c r="J210" s="3"/>
      <c r="K210" s="3"/>
      <c r="L210" s="3"/>
      <c r="M210" s="3"/>
      <c r="N210" s="3"/>
      <c r="O210" s="3"/>
      <c r="P210" s="3"/>
      <c r="Q210" s="3"/>
      <c r="R210" s="3"/>
      <c r="S210" s="3"/>
      <c r="T210" s="3"/>
      <c r="U210" s="3"/>
      <c r="V210" s="3"/>
      <c r="W210" s="3"/>
      <c r="X210" s="3"/>
      <c r="Y210" s="3"/>
      <c r="Z210" s="3"/>
    </row>
    <row r="211" spans="1:26" ht="12.75" customHeight="1" x14ac:dyDescent="0.15">
      <c r="A211" s="1"/>
      <c r="B211" s="2"/>
      <c r="C211" s="2"/>
      <c r="D211" s="2"/>
      <c r="E211" s="2"/>
      <c r="F211" s="2"/>
      <c r="G211" s="2"/>
      <c r="H211" s="2"/>
      <c r="I211" s="3"/>
      <c r="J211" s="3"/>
      <c r="K211" s="3"/>
      <c r="L211" s="3"/>
      <c r="M211" s="3"/>
      <c r="N211" s="3"/>
      <c r="O211" s="3"/>
      <c r="P211" s="3"/>
      <c r="Q211" s="3"/>
      <c r="R211" s="3"/>
      <c r="S211" s="3"/>
      <c r="T211" s="3"/>
      <c r="U211" s="3"/>
      <c r="V211" s="3"/>
      <c r="W211" s="3"/>
      <c r="X211" s="3"/>
      <c r="Y211" s="3"/>
      <c r="Z211" s="3"/>
    </row>
    <row r="212" spans="1:26" ht="12.75" customHeight="1" x14ac:dyDescent="0.15">
      <c r="A212" s="1"/>
      <c r="B212" s="2"/>
      <c r="C212" s="2"/>
      <c r="D212" s="2"/>
      <c r="E212" s="2"/>
      <c r="F212" s="2"/>
      <c r="G212" s="2"/>
      <c r="H212" s="2"/>
      <c r="I212" s="3"/>
      <c r="J212" s="3"/>
      <c r="K212" s="3"/>
      <c r="L212" s="3"/>
      <c r="M212" s="3"/>
      <c r="N212" s="3"/>
      <c r="O212" s="3"/>
      <c r="P212" s="3"/>
      <c r="Q212" s="3"/>
      <c r="R212" s="3"/>
      <c r="S212" s="3"/>
      <c r="T212" s="3"/>
      <c r="U212" s="3"/>
      <c r="V212" s="3"/>
      <c r="W212" s="3"/>
      <c r="X212" s="3"/>
      <c r="Y212" s="3"/>
      <c r="Z212" s="3"/>
    </row>
    <row r="213" spans="1:26" ht="12.75" customHeight="1" x14ac:dyDescent="0.15">
      <c r="A213" s="1"/>
      <c r="B213" s="2"/>
      <c r="C213" s="2"/>
      <c r="D213" s="2"/>
      <c r="E213" s="2"/>
      <c r="F213" s="2"/>
      <c r="G213" s="2"/>
      <c r="H213" s="2"/>
      <c r="I213" s="3"/>
      <c r="J213" s="3"/>
      <c r="K213" s="3"/>
      <c r="L213" s="3"/>
      <c r="M213" s="3"/>
      <c r="N213" s="3"/>
      <c r="O213" s="3"/>
      <c r="P213" s="3"/>
      <c r="Q213" s="3"/>
      <c r="R213" s="3"/>
      <c r="S213" s="3"/>
      <c r="T213" s="3"/>
      <c r="U213" s="3"/>
      <c r="V213" s="3"/>
      <c r="W213" s="3"/>
      <c r="X213" s="3"/>
      <c r="Y213" s="3"/>
      <c r="Z213" s="3"/>
    </row>
    <row r="214" spans="1:26" ht="12.75" customHeight="1" x14ac:dyDescent="0.15">
      <c r="A214" s="1"/>
      <c r="B214" s="2"/>
      <c r="C214" s="2"/>
      <c r="D214" s="2"/>
      <c r="E214" s="2"/>
      <c r="F214" s="2"/>
      <c r="G214" s="2"/>
      <c r="H214" s="2"/>
      <c r="I214" s="3"/>
      <c r="J214" s="3"/>
      <c r="K214" s="3"/>
      <c r="L214" s="3"/>
      <c r="M214" s="3"/>
      <c r="N214" s="3"/>
      <c r="O214" s="3"/>
      <c r="P214" s="3"/>
      <c r="Q214" s="3"/>
      <c r="R214" s="3"/>
      <c r="S214" s="3"/>
      <c r="T214" s="3"/>
      <c r="U214" s="3"/>
      <c r="V214" s="3"/>
      <c r="W214" s="3"/>
      <c r="X214" s="3"/>
      <c r="Y214" s="3"/>
      <c r="Z214" s="3"/>
    </row>
    <row r="215" spans="1:26" ht="12.75" customHeight="1" x14ac:dyDescent="0.15">
      <c r="A215" s="1"/>
      <c r="B215" s="2"/>
      <c r="C215" s="2"/>
      <c r="D215" s="2"/>
      <c r="E215" s="2"/>
      <c r="F215" s="2"/>
      <c r="G215" s="2"/>
      <c r="H215" s="2"/>
      <c r="I215" s="3"/>
      <c r="J215" s="3"/>
      <c r="K215" s="3"/>
      <c r="L215" s="3"/>
      <c r="M215" s="3"/>
      <c r="N215" s="3"/>
      <c r="O215" s="3"/>
      <c r="P215" s="3"/>
      <c r="Q215" s="3"/>
      <c r="R215" s="3"/>
      <c r="S215" s="3"/>
      <c r="T215" s="3"/>
      <c r="U215" s="3"/>
      <c r="V215" s="3"/>
      <c r="W215" s="3"/>
      <c r="X215" s="3"/>
      <c r="Y215" s="3"/>
      <c r="Z215" s="3"/>
    </row>
    <row r="216" spans="1:26" ht="12.75" customHeight="1" x14ac:dyDescent="0.15">
      <c r="A216" s="1"/>
      <c r="B216" s="2"/>
      <c r="C216" s="2"/>
      <c r="D216" s="2"/>
      <c r="E216" s="2"/>
      <c r="F216" s="2"/>
      <c r="G216" s="2"/>
      <c r="H216" s="2"/>
      <c r="I216" s="3"/>
      <c r="J216" s="3"/>
      <c r="K216" s="3"/>
      <c r="L216" s="3"/>
      <c r="M216" s="3"/>
      <c r="N216" s="3"/>
      <c r="O216" s="3"/>
      <c r="P216" s="3"/>
      <c r="Q216" s="3"/>
      <c r="R216" s="3"/>
      <c r="S216" s="3"/>
      <c r="T216" s="3"/>
      <c r="U216" s="3"/>
      <c r="V216" s="3"/>
      <c r="W216" s="3"/>
      <c r="X216" s="3"/>
      <c r="Y216" s="3"/>
      <c r="Z216" s="3"/>
    </row>
    <row r="217" spans="1:26" ht="12.75" customHeight="1" x14ac:dyDescent="0.15">
      <c r="A217" s="1"/>
      <c r="B217" s="2"/>
      <c r="C217" s="2"/>
      <c r="D217" s="2"/>
      <c r="E217" s="2"/>
      <c r="F217" s="2"/>
      <c r="G217" s="2"/>
      <c r="H217" s="2"/>
      <c r="I217" s="3"/>
      <c r="J217" s="3"/>
      <c r="K217" s="3"/>
      <c r="L217" s="3"/>
      <c r="M217" s="3"/>
      <c r="N217" s="3"/>
      <c r="O217" s="3"/>
      <c r="P217" s="3"/>
      <c r="Q217" s="3"/>
      <c r="R217" s="3"/>
      <c r="S217" s="3"/>
      <c r="T217" s="3"/>
      <c r="U217" s="3"/>
      <c r="V217" s="3"/>
      <c r="W217" s="3"/>
      <c r="X217" s="3"/>
      <c r="Y217" s="3"/>
      <c r="Z217" s="3"/>
    </row>
    <row r="218" spans="1:26" ht="12.75" customHeight="1" x14ac:dyDescent="0.15">
      <c r="A218" s="1"/>
      <c r="B218" s="2"/>
      <c r="C218" s="2"/>
      <c r="D218" s="2"/>
      <c r="E218" s="2"/>
      <c r="F218" s="2"/>
      <c r="G218" s="2"/>
      <c r="H218" s="2"/>
      <c r="I218" s="3"/>
      <c r="J218" s="3"/>
      <c r="K218" s="3"/>
      <c r="L218" s="3"/>
      <c r="M218" s="3"/>
      <c r="N218" s="3"/>
      <c r="O218" s="3"/>
      <c r="P218" s="3"/>
      <c r="Q218" s="3"/>
      <c r="R218" s="3"/>
      <c r="S218" s="3"/>
      <c r="T218" s="3"/>
      <c r="U218" s="3"/>
      <c r="V218" s="3"/>
      <c r="W218" s="3"/>
      <c r="X218" s="3"/>
      <c r="Y218" s="3"/>
      <c r="Z218" s="3"/>
    </row>
    <row r="219" spans="1:26" ht="12.75" customHeight="1" x14ac:dyDescent="0.15">
      <c r="A219" s="1"/>
      <c r="B219" s="2"/>
      <c r="C219" s="2"/>
      <c r="D219" s="2"/>
      <c r="E219" s="2"/>
      <c r="F219" s="2"/>
      <c r="G219" s="2"/>
      <c r="H219" s="2"/>
      <c r="I219" s="3"/>
      <c r="J219" s="3"/>
      <c r="K219" s="3"/>
      <c r="L219" s="3"/>
      <c r="M219" s="3"/>
      <c r="N219" s="3"/>
      <c r="O219" s="3"/>
      <c r="P219" s="3"/>
      <c r="Q219" s="3"/>
      <c r="R219" s="3"/>
      <c r="S219" s="3"/>
      <c r="T219" s="3"/>
      <c r="U219" s="3"/>
      <c r="V219" s="3"/>
      <c r="W219" s="3"/>
      <c r="X219" s="3"/>
      <c r="Y219" s="3"/>
      <c r="Z219" s="3"/>
    </row>
    <row r="220" spans="1:26" ht="12.75" customHeight="1" x14ac:dyDescent="0.15">
      <c r="A220" s="1"/>
      <c r="B220" s="2"/>
      <c r="C220" s="2"/>
      <c r="D220" s="2"/>
      <c r="E220" s="2"/>
      <c r="F220" s="2"/>
      <c r="G220" s="2"/>
      <c r="H220" s="2"/>
      <c r="I220" s="3"/>
      <c r="J220" s="3"/>
      <c r="K220" s="3"/>
      <c r="L220" s="3"/>
      <c r="M220" s="3"/>
      <c r="N220" s="3"/>
      <c r="O220" s="3"/>
      <c r="P220" s="3"/>
      <c r="Q220" s="3"/>
      <c r="R220" s="3"/>
      <c r="S220" s="3"/>
      <c r="T220" s="3"/>
      <c r="U220" s="3"/>
      <c r="V220" s="3"/>
      <c r="W220" s="3"/>
      <c r="X220" s="3"/>
      <c r="Y220" s="3"/>
      <c r="Z220" s="3"/>
    </row>
    <row r="221" spans="1:26" ht="12.75" customHeight="1" x14ac:dyDescent="0.15">
      <c r="A221" s="1"/>
      <c r="B221" s="2"/>
      <c r="C221" s="2"/>
      <c r="D221" s="2"/>
      <c r="E221" s="2"/>
      <c r="F221" s="2"/>
      <c r="G221" s="2"/>
      <c r="H221" s="2"/>
      <c r="I221" s="3"/>
      <c r="J221" s="3"/>
      <c r="K221" s="3"/>
      <c r="L221" s="3"/>
      <c r="M221" s="3"/>
      <c r="N221" s="3"/>
      <c r="O221" s="3"/>
      <c r="P221" s="3"/>
      <c r="Q221" s="3"/>
      <c r="R221" s="3"/>
      <c r="S221" s="3"/>
      <c r="T221" s="3"/>
      <c r="U221" s="3"/>
      <c r="V221" s="3"/>
      <c r="W221" s="3"/>
      <c r="X221" s="3"/>
      <c r="Y221" s="3"/>
      <c r="Z221" s="3"/>
    </row>
    <row r="222" spans="1:26" ht="12.75" customHeight="1" x14ac:dyDescent="0.15">
      <c r="A222" s="1"/>
      <c r="B222" s="2"/>
      <c r="C222" s="2"/>
      <c r="D222" s="2"/>
      <c r="E222" s="2"/>
      <c r="F222" s="2"/>
      <c r="G222" s="2"/>
      <c r="H222" s="2"/>
      <c r="I222" s="3"/>
      <c r="J222" s="3"/>
      <c r="K222" s="3"/>
      <c r="L222" s="3"/>
      <c r="M222" s="3"/>
      <c r="N222" s="3"/>
      <c r="O222" s="3"/>
      <c r="P222" s="3"/>
      <c r="Q222" s="3"/>
      <c r="R222" s="3"/>
      <c r="S222" s="3"/>
      <c r="T222" s="3"/>
      <c r="U222" s="3"/>
      <c r="V222" s="3"/>
      <c r="W222" s="3"/>
      <c r="X222" s="3"/>
      <c r="Y222" s="3"/>
      <c r="Z222" s="3"/>
    </row>
    <row r="223" spans="1:26" ht="12.75" customHeight="1" x14ac:dyDescent="0.15">
      <c r="A223" s="1"/>
      <c r="B223" s="2"/>
      <c r="C223" s="2"/>
      <c r="D223" s="2"/>
      <c r="E223" s="2"/>
      <c r="F223" s="2"/>
      <c r="G223" s="2"/>
      <c r="H223" s="2"/>
      <c r="I223" s="3"/>
      <c r="J223" s="3"/>
      <c r="K223" s="3"/>
      <c r="L223" s="3"/>
      <c r="M223" s="3"/>
      <c r="N223" s="3"/>
      <c r="O223" s="3"/>
      <c r="P223" s="3"/>
      <c r="Q223" s="3"/>
      <c r="R223" s="3"/>
      <c r="S223" s="3"/>
      <c r="T223" s="3"/>
      <c r="U223" s="3"/>
      <c r="V223" s="3"/>
      <c r="W223" s="3"/>
      <c r="X223" s="3"/>
      <c r="Y223" s="3"/>
      <c r="Z223" s="3"/>
    </row>
    <row r="224" spans="1:26" ht="12.75" customHeight="1" x14ac:dyDescent="0.15">
      <c r="A224" s="1"/>
      <c r="B224" s="2"/>
      <c r="C224" s="2"/>
      <c r="D224" s="2"/>
      <c r="E224" s="2"/>
      <c r="F224" s="2"/>
      <c r="G224" s="2"/>
      <c r="H224" s="2"/>
      <c r="I224" s="3"/>
      <c r="J224" s="3"/>
      <c r="K224" s="3"/>
      <c r="L224" s="3"/>
      <c r="M224" s="3"/>
      <c r="N224" s="3"/>
      <c r="O224" s="3"/>
      <c r="P224" s="3"/>
      <c r="Q224" s="3"/>
      <c r="R224" s="3"/>
      <c r="S224" s="3"/>
      <c r="T224" s="3"/>
      <c r="U224" s="3"/>
      <c r="V224" s="3"/>
      <c r="W224" s="3"/>
      <c r="X224" s="3"/>
      <c r="Y224" s="3"/>
      <c r="Z224" s="3"/>
    </row>
    <row r="225" spans="1:26" ht="12.75" customHeight="1" x14ac:dyDescent="0.15">
      <c r="A225" s="1"/>
      <c r="B225" s="2"/>
      <c r="C225" s="2"/>
      <c r="D225" s="2"/>
      <c r="E225" s="2"/>
      <c r="F225" s="2"/>
      <c r="G225" s="2"/>
      <c r="H225" s="2"/>
      <c r="I225" s="3"/>
      <c r="J225" s="3"/>
      <c r="K225" s="3"/>
      <c r="L225" s="3"/>
      <c r="M225" s="3"/>
      <c r="N225" s="3"/>
      <c r="O225" s="3"/>
      <c r="P225" s="3"/>
      <c r="Q225" s="3"/>
      <c r="R225" s="3"/>
      <c r="S225" s="3"/>
      <c r="T225" s="3"/>
      <c r="U225" s="3"/>
      <c r="V225" s="3"/>
      <c r="W225" s="3"/>
      <c r="X225" s="3"/>
      <c r="Y225" s="3"/>
      <c r="Z225" s="3"/>
    </row>
    <row r="226" spans="1:26" ht="12.75" customHeight="1" x14ac:dyDescent="0.15">
      <c r="A226" s="1"/>
      <c r="B226" s="2"/>
      <c r="C226" s="2"/>
      <c r="D226" s="2"/>
      <c r="E226" s="2"/>
      <c r="F226" s="2"/>
      <c r="G226" s="2"/>
      <c r="H226" s="2"/>
      <c r="I226" s="3"/>
      <c r="J226" s="3"/>
      <c r="K226" s="3"/>
      <c r="L226" s="3"/>
      <c r="M226" s="3"/>
      <c r="N226" s="3"/>
      <c r="O226" s="3"/>
      <c r="P226" s="3"/>
      <c r="Q226" s="3"/>
      <c r="R226" s="3"/>
      <c r="S226" s="3"/>
      <c r="T226" s="3"/>
      <c r="U226" s="3"/>
      <c r="V226" s="3"/>
      <c r="W226" s="3"/>
      <c r="X226" s="3"/>
      <c r="Y226" s="3"/>
      <c r="Z226" s="3"/>
    </row>
    <row r="227" spans="1:26" ht="12.75" customHeight="1" x14ac:dyDescent="0.15">
      <c r="A227" s="1"/>
      <c r="B227" s="2"/>
      <c r="C227" s="2"/>
      <c r="D227" s="2"/>
      <c r="E227" s="2"/>
      <c r="F227" s="2"/>
      <c r="G227" s="2"/>
      <c r="H227" s="2"/>
      <c r="I227" s="3"/>
      <c r="J227" s="3"/>
      <c r="K227" s="3"/>
      <c r="L227" s="3"/>
      <c r="M227" s="3"/>
      <c r="N227" s="3"/>
      <c r="O227" s="3"/>
      <c r="P227" s="3"/>
      <c r="Q227" s="3"/>
      <c r="R227" s="3"/>
      <c r="S227" s="3"/>
      <c r="T227" s="3"/>
      <c r="U227" s="3"/>
      <c r="V227" s="3"/>
      <c r="W227" s="3"/>
      <c r="X227" s="3"/>
      <c r="Y227" s="3"/>
      <c r="Z227" s="3"/>
    </row>
    <row r="228" spans="1:26" ht="12.75" customHeight="1" x14ac:dyDescent="0.15">
      <c r="A228" s="1"/>
      <c r="B228" s="2"/>
      <c r="C228" s="2"/>
      <c r="D228" s="2"/>
      <c r="E228" s="2"/>
      <c r="F228" s="2"/>
      <c r="G228" s="2"/>
      <c r="H228" s="2"/>
      <c r="I228" s="3"/>
      <c r="J228" s="3"/>
      <c r="K228" s="3"/>
      <c r="L228" s="3"/>
      <c r="M228" s="3"/>
      <c r="N228" s="3"/>
      <c r="O228" s="3"/>
      <c r="P228" s="3"/>
      <c r="Q228" s="3"/>
      <c r="R228" s="3"/>
      <c r="S228" s="3"/>
      <c r="T228" s="3"/>
      <c r="U228" s="3"/>
      <c r="V228" s="3"/>
      <c r="W228" s="3"/>
      <c r="X228" s="3"/>
      <c r="Y228" s="3"/>
      <c r="Z228" s="3"/>
    </row>
    <row r="229" spans="1:26" ht="12.75" customHeight="1" x14ac:dyDescent="0.15">
      <c r="A229" s="1"/>
      <c r="B229" s="2"/>
      <c r="C229" s="2"/>
      <c r="D229" s="2"/>
      <c r="E229" s="2"/>
      <c r="F229" s="2"/>
      <c r="G229" s="2"/>
      <c r="H229" s="2"/>
      <c r="I229" s="3"/>
      <c r="J229" s="3"/>
      <c r="K229" s="3"/>
      <c r="L229" s="3"/>
      <c r="M229" s="3"/>
      <c r="N229" s="3"/>
      <c r="O229" s="3"/>
      <c r="P229" s="3"/>
      <c r="Q229" s="3"/>
      <c r="R229" s="3"/>
      <c r="S229" s="3"/>
      <c r="T229" s="3"/>
      <c r="U229" s="3"/>
      <c r="V229" s="3"/>
      <c r="W229" s="3"/>
      <c r="X229" s="3"/>
      <c r="Y229" s="3"/>
      <c r="Z229" s="3"/>
    </row>
    <row r="230" spans="1:26" ht="12.75" customHeight="1" x14ac:dyDescent="0.15">
      <c r="A230" s="1"/>
      <c r="B230" s="2"/>
      <c r="C230" s="2"/>
      <c r="D230" s="2"/>
      <c r="E230" s="2"/>
      <c r="F230" s="2"/>
      <c r="G230" s="2"/>
      <c r="H230" s="2"/>
      <c r="I230" s="3"/>
      <c r="J230" s="3"/>
      <c r="K230" s="3"/>
      <c r="L230" s="3"/>
      <c r="M230" s="3"/>
      <c r="N230" s="3"/>
      <c r="O230" s="3"/>
      <c r="P230" s="3"/>
      <c r="Q230" s="3"/>
      <c r="R230" s="3"/>
      <c r="S230" s="3"/>
      <c r="T230" s="3"/>
      <c r="U230" s="3"/>
      <c r="V230" s="3"/>
      <c r="W230" s="3"/>
      <c r="X230" s="3"/>
      <c r="Y230" s="3"/>
      <c r="Z230" s="3"/>
    </row>
    <row r="231" spans="1:26" ht="12.75" customHeight="1" x14ac:dyDescent="0.15">
      <c r="A231" s="1"/>
      <c r="B231" s="2"/>
      <c r="C231" s="2"/>
      <c r="D231" s="2"/>
      <c r="E231" s="2"/>
      <c r="F231" s="2"/>
      <c r="G231" s="2"/>
      <c r="H231" s="2"/>
      <c r="I231" s="3"/>
      <c r="J231" s="3"/>
      <c r="K231" s="3"/>
      <c r="L231" s="3"/>
      <c r="M231" s="3"/>
      <c r="N231" s="3"/>
      <c r="O231" s="3"/>
      <c r="P231" s="3"/>
      <c r="Q231" s="3"/>
      <c r="R231" s="3"/>
      <c r="S231" s="3"/>
      <c r="T231" s="3"/>
      <c r="U231" s="3"/>
      <c r="V231" s="3"/>
      <c r="W231" s="3"/>
      <c r="X231" s="3"/>
      <c r="Y231" s="3"/>
      <c r="Z231" s="3"/>
    </row>
    <row r="232" spans="1:26" ht="12.75" customHeight="1" x14ac:dyDescent="0.15">
      <c r="A232" s="1"/>
      <c r="B232" s="2"/>
      <c r="C232" s="2"/>
      <c r="D232" s="2"/>
      <c r="E232" s="2"/>
      <c r="F232" s="2"/>
      <c r="G232" s="2"/>
      <c r="H232" s="2"/>
      <c r="I232" s="3"/>
      <c r="J232" s="3"/>
      <c r="K232" s="3"/>
      <c r="L232" s="3"/>
      <c r="M232" s="3"/>
      <c r="N232" s="3"/>
      <c r="O232" s="3"/>
      <c r="P232" s="3"/>
      <c r="Q232" s="3"/>
      <c r="R232" s="3"/>
      <c r="S232" s="3"/>
      <c r="T232" s="3"/>
      <c r="U232" s="3"/>
      <c r="V232" s="3"/>
      <c r="W232" s="3"/>
      <c r="X232" s="3"/>
      <c r="Y232" s="3"/>
      <c r="Z232" s="3"/>
    </row>
    <row r="233" spans="1:26" ht="12.75" customHeight="1" x14ac:dyDescent="0.15">
      <c r="A233" s="1"/>
      <c r="B233" s="2"/>
      <c r="C233" s="2"/>
      <c r="D233" s="2"/>
      <c r="E233" s="2"/>
      <c r="F233" s="2"/>
      <c r="G233" s="2"/>
      <c r="H233" s="2"/>
      <c r="I233" s="3"/>
      <c r="J233" s="3"/>
      <c r="K233" s="3"/>
      <c r="L233" s="3"/>
      <c r="M233" s="3"/>
      <c r="N233" s="3"/>
      <c r="O233" s="3"/>
      <c r="P233" s="3"/>
      <c r="Q233" s="3"/>
      <c r="R233" s="3"/>
      <c r="S233" s="3"/>
      <c r="T233" s="3"/>
      <c r="U233" s="3"/>
      <c r="V233" s="3"/>
      <c r="W233" s="3"/>
      <c r="X233" s="3"/>
      <c r="Y233" s="3"/>
      <c r="Z233" s="3"/>
    </row>
    <row r="234" spans="1:26" ht="12.75" customHeight="1" x14ac:dyDescent="0.15">
      <c r="A234" s="1"/>
      <c r="B234" s="2"/>
      <c r="C234" s="2"/>
      <c r="D234" s="2"/>
      <c r="E234" s="2"/>
      <c r="F234" s="2"/>
      <c r="G234" s="2"/>
      <c r="H234" s="2"/>
      <c r="I234" s="3"/>
      <c r="J234" s="3"/>
      <c r="K234" s="3"/>
      <c r="L234" s="3"/>
      <c r="M234" s="3"/>
      <c r="N234" s="3"/>
      <c r="O234" s="3"/>
      <c r="P234" s="3"/>
      <c r="Q234" s="3"/>
      <c r="R234" s="3"/>
      <c r="S234" s="3"/>
      <c r="T234" s="3"/>
      <c r="U234" s="3"/>
      <c r="V234" s="3"/>
      <c r="W234" s="3"/>
      <c r="X234" s="3"/>
      <c r="Y234" s="3"/>
      <c r="Z234" s="3"/>
    </row>
    <row r="235" spans="1:26" ht="12.75" customHeight="1" x14ac:dyDescent="0.15">
      <c r="A235" s="1"/>
      <c r="B235" s="2"/>
      <c r="C235" s="2"/>
      <c r="D235" s="2"/>
      <c r="E235" s="2"/>
      <c r="F235" s="2"/>
      <c r="G235" s="2"/>
      <c r="H235" s="2"/>
      <c r="I235" s="3"/>
      <c r="J235" s="3"/>
      <c r="K235" s="3"/>
      <c r="L235" s="3"/>
      <c r="M235" s="3"/>
      <c r="N235" s="3"/>
      <c r="O235" s="3"/>
      <c r="P235" s="3"/>
      <c r="Q235" s="3"/>
      <c r="R235" s="3"/>
      <c r="S235" s="3"/>
      <c r="T235" s="3"/>
      <c r="U235" s="3"/>
      <c r="V235" s="3"/>
      <c r="W235" s="3"/>
      <c r="X235" s="3"/>
      <c r="Y235" s="3"/>
      <c r="Z235" s="3"/>
    </row>
    <row r="236" spans="1:26" ht="12.75" customHeight="1" x14ac:dyDescent="0.15">
      <c r="A236" s="1"/>
      <c r="B236" s="2"/>
      <c r="C236" s="2"/>
      <c r="D236" s="2"/>
      <c r="E236" s="2"/>
      <c r="F236" s="2"/>
      <c r="G236" s="2"/>
      <c r="H236" s="2"/>
      <c r="I236" s="3"/>
      <c r="J236" s="3"/>
      <c r="K236" s="3"/>
      <c r="L236" s="3"/>
      <c r="M236" s="3"/>
      <c r="N236" s="3"/>
      <c r="O236" s="3"/>
      <c r="P236" s="3"/>
      <c r="Q236" s="3"/>
      <c r="R236" s="3"/>
      <c r="S236" s="3"/>
      <c r="T236" s="3"/>
      <c r="U236" s="3"/>
      <c r="V236" s="3"/>
      <c r="W236" s="3"/>
      <c r="X236" s="3"/>
      <c r="Y236" s="3"/>
      <c r="Z236" s="3"/>
    </row>
    <row r="237" spans="1:26" ht="12.75" customHeight="1" x14ac:dyDescent="0.15">
      <c r="A237" s="1"/>
      <c r="B237" s="2"/>
      <c r="C237" s="2"/>
      <c r="D237" s="2"/>
      <c r="E237" s="2"/>
      <c r="F237" s="2"/>
      <c r="G237" s="2"/>
      <c r="H237" s="2"/>
      <c r="I237" s="3"/>
      <c r="J237" s="3"/>
      <c r="K237" s="3"/>
      <c r="L237" s="3"/>
      <c r="M237" s="3"/>
      <c r="N237" s="3"/>
      <c r="O237" s="3"/>
      <c r="P237" s="3"/>
      <c r="Q237" s="3"/>
      <c r="R237" s="3"/>
      <c r="S237" s="3"/>
      <c r="T237" s="3"/>
      <c r="U237" s="3"/>
      <c r="V237" s="3"/>
      <c r="W237" s="3"/>
      <c r="X237" s="3"/>
      <c r="Y237" s="3"/>
      <c r="Z237" s="3"/>
    </row>
    <row r="238" spans="1:26" ht="12.75" customHeight="1" x14ac:dyDescent="0.15">
      <c r="A238" s="1"/>
      <c r="B238" s="2"/>
      <c r="C238" s="2"/>
      <c r="D238" s="2"/>
      <c r="E238" s="2"/>
      <c r="F238" s="2"/>
      <c r="G238" s="2"/>
      <c r="H238" s="2"/>
      <c r="I238" s="3"/>
      <c r="J238" s="3"/>
      <c r="K238" s="3"/>
      <c r="L238" s="3"/>
      <c r="M238" s="3"/>
      <c r="N238" s="3"/>
      <c r="O238" s="3"/>
      <c r="P238" s="3"/>
      <c r="Q238" s="3"/>
      <c r="R238" s="3"/>
      <c r="S238" s="3"/>
      <c r="T238" s="3"/>
      <c r="U238" s="3"/>
      <c r="V238" s="3"/>
      <c r="W238" s="3"/>
      <c r="X238" s="3"/>
      <c r="Y238" s="3"/>
      <c r="Z238" s="3"/>
    </row>
    <row r="239" spans="1:26" ht="12.75" customHeight="1" x14ac:dyDescent="0.15">
      <c r="A239" s="1"/>
      <c r="B239" s="2"/>
      <c r="C239" s="2"/>
      <c r="D239" s="2"/>
      <c r="E239" s="2"/>
      <c r="F239" s="2"/>
      <c r="G239" s="2"/>
      <c r="H239" s="2"/>
      <c r="I239" s="3"/>
      <c r="J239" s="3"/>
      <c r="K239" s="3"/>
      <c r="L239" s="3"/>
      <c r="M239" s="3"/>
      <c r="N239" s="3"/>
      <c r="O239" s="3"/>
      <c r="P239" s="3"/>
      <c r="Q239" s="3"/>
      <c r="R239" s="3"/>
      <c r="S239" s="3"/>
      <c r="T239" s="3"/>
      <c r="U239" s="3"/>
      <c r="V239" s="3"/>
      <c r="W239" s="3"/>
      <c r="X239" s="3"/>
      <c r="Y239" s="3"/>
      <c r="Z239" s="3"/>
    </row>
    <row r="240" spans="1:26" ht="12.75" customHeight="1" x14ac:dyDescent="0.15">
      <c r="A240" s="1"/>
      <c r="B240" s="2"/>
      <c r="C240" s="2"/>
      <c r="D240" s="2"/>
      <c r="E240" s="2"/>
      <c r="F240" s="2"/>
      <c r="G240" s="2"/>
      <c r="H240" s="2"/>
      <c r="I240" s="3"/>
      <c r="J240" s="3"/>
      <c r="K240" s="3"/>
      <c r="L240" s="3"/>
      <c r="M240" s="3"/>
      <c r="N240" s="3"/>
      <c r="O240" s="3"/>
      <c r="P240" s="3"/>
      <c r="Q240" s="3"/>
      <c r="R240" s="3"/>
      <c r="S240" s="3"/>
      <c r="T240" s="3"/>
      <c r="U240" s="3"/>
      <c r="V240" s="3"/>
      <c r="W240" s="3"/>
      <c r="X240" s="3"/>
      <c r="Y240" s="3"/>
      <c r="Z240" s="3"/>
    </row>
    <row r="241" spans="1:26" ht="12.75" customHeight="1" x14ac:dyDescent="0.15">
      <c r="A241" s="1"/>
      <c r="B241" s="2"/>
      <c r="C241" s="2"/>
      <c r="D241" s="2"/>
      <c r="E241" s="2"/>
      <c r="F241" s="2"/>
      <c r="G241" s="2"/>
      <c r="H241" s="2"/>
      <c r="I241" s="3"/>
      <c r="J241" s="3"/>
      <c r="K241" s="3"/>
      <c r="L241" s="3"/>
      <c r="M241" s="3"/>
      <c r="N241" s="3"/>
      <c r="O241" s="3"/>
      <c r="P241" s="3"/>
      <c r="Q241" s="3"/>
      <c r="R241" s="3"/>
      <c r="S241" s="3"/>
      <c r="T241" s="3"/>
      <c r="U241" s="3"/>
      <c r="V241" s="3"/>
      <c r="W241" s="3"/>
      <c r="X241" s="3"/>
      <c r="Y241" s="3"/>
      <c r="Z241" s="3"/>
    </row>
    <row r="242" spans="1:26" ht="12.75" customHeight="1" x14ac:dyDescent="0.15">
      <c r="A242" s="1"/>
      <c r="B242" s="2"/>
      <c r="C242" s="2"/>
      <c r="D242" s="2"/>
      <c r="E242" s="2"/>
      <c r="F242" s="2"/>
      <c r="G242" s="2"/>
      <c r="H242" s="2"/>
      <c r="I242" s="3"/>
      <c r="J242" s="3"/>
      <c r="K242" s="3"/>
      <c r="L242" s="3"/>
      <c r="M242" s="3"/>
      <c r="N242" s="3"/>
      <c r="O242" s="3"/>
      <c r="P242" s="3"/>
      <c r="Q242" s="3"/>
      <c r="R242" s="3"/>
      <c r="S242" s="3"/>
      <c r="T242" s="3"/>
      <c r="U242" s="3"/>
      <c r="V242" s="3"/>
      <c r="W242" s="3"/>
      <c r="X242" s="3"/>
      <c r="Y242" s="3"/>
      <c r="Z242" s="3"/>
    </row>
    <row r="243" spans="1:26" ht="12.75" customHeight="1" x14ac:dyDescent="0.15">
      <c r="A243" s="1"/>
      <c r="B243" s="2"/>
      <c r="C243" s="2"/>
      <c r="D243" s="2"/>
      <c r="E243" s="2"/>
      <c r="F243" s="2"/>
      <c r="G243" s="2"/>
      <c r="H243" s="2"/>
      <c r="I243" s="3"/>
      <c r="J243" s="3"/>
      <c r="K243" s="3"/>
      <c r="L243" s="3"/>
      <c r="M243" s="3"/>
      <c r="N243" s="3"/>
      <c r="O243" s="3"/>
      <c r="P243" s="3"/>
      <c r="Q243" s="3"/>
      <c r="R243" s="3"/>
      <c r="S243" s="3"/>
      <c r="T243" s="3"/>
      <c r="U243" s="3"/>
      <c r="V243" s="3"/>
      <c r="W243" s="3"/>
      <c r="X243" s="3"/>
      <c r="Y243" s="3"/>
      <c r="Z243" s="3"/>
    </row>
    <row r="244" spans="1:26" ht="12.75" customHeight="1" x14ac:dyDescent="0.15">
      <c r="A244" s="1"/>
      <c r="B244" s="2"/>
      <c r="C244" s="2"/>
      <c r="D244" s="2"/>
      <c r="E244" s="2"/>
      <c r="F244" s="2"/>
      <c r="G244" s="2"/>
      <c r="H244" s="2"/>
      <c r="I244" s="3"/>
      <c r="J244" s="3"/>
      <c r="K244" s="3"/>
      <c r="L244" s="3"/>
      <c r="M244" s="3"/>
      <c r="N244" s="3"/>
      <c r="O244" s="3"/>
      <c r="P244" s="3"/>
      <c r="Q244" s="3"/>
      <c r="R244" s="3"/>
      <c r="S244" s="3"/>
      <c r="T244" s="3"/>
      <c r="U244" s="3"/>
      <c r="V244" s="3"/>
      <c r="W244" s="3"/>
      <c r="X244" s="3"/>
      <c r="Y244" s="3"/>
      <c r="Z244" s="3"/>
    </row>
    <row r="245" spans="1:26" ht="12.75" customHeight="1" x14ac:dyDescent="0.15">
      <c r="A245" s="1"/>
      <c r="B245" s="2"/>
      <c r="C245" s="2"/>
      <c r="D245" s="2"/>
      <c r="E245" s="2"/>
      <c r="F245" s="2"/>
      <c r="G245" s="2"/>
      <c r="H245" s="2"/>
      <c r="I245" s="3"/>
      <c r="J245" s="3"/>
      <c r="K245" s="3"/>
      <c r="L245" s="3"/>
      <c r="M245" s="3"/>
      <c r="N245" s="3"/>
      <c r="O245" s="3"/>
      <c r="P245" s="3"/>
      <c r="Q245" s="3"/>
      <c r="R245" s="3"/>
      <c r="S245" s="3"/>
      <c r="T245" s="3"/>
      <c r="U245" s="3"/>
      <c r="V245" s="3"/>
      <c r="W245" s="3"/>
      <c r="X245" s="3"/>
      <c r="Y245" s="3"/>
      <c r="Z245" s="3"/>
    </row>
    <row r="246" spans="1:26" ht="12.75" customHeight="1" x14ac:dyDescent="0.15">
      <c r="A246" s="1"/>
      <c r="B246" s="2"/>
      <c r="C246" s="2"/>
      <c r="D246" s="2"/>
      <c r="E246" s="2"/>
      <c r="F246" s="2"/>
      <c r="G246" s="2"/>
      <c r="H246" s="2"/>
      <c r="I246" s="3"/>
      <c r="J246" s="3"/>
      <c r="K246" s="3"/>
      <c r="L246" s="3"/>
      <c r="M246" s="3"/>
      <c r="N246" s="3"/>
      <c r="O246" s="3"/>
      <c r="P246" s="3"/>
      <c r="Q246" s="3"/>
      <c r="R246" s="3"/>
      <c r="S246" s="3"/>
      <c r="T246" s="3"/>
      <c r="U246" s="3"/>
      <c r="V246" s="3"/>
      <c r="W246" s="3"/>
      <c r="X246" s="3"/>
      <c r="Y246" s="3"/>
      <c r="Z246" s="3"/>
    </row>
    <row r="247" spans="1:26" ht="12.75" customHeight="1" x14ac:dyDescent="0.15">
      <c r="A247" s="1"/>
      <c r="B247" s="2"/>
      <c r="C247" s="2"/>
      <c r="D247" s="2"/>
      <c r="E247" s="2"/>
      <c r="F247" s="2"/>
      <c r="G247" s="2"/>
      <c r="H247" s="2"/>
      <c r="I247" s="3"/>
      <c r="J247" s="3"/>
      <c r="K247" s="3"/>
      <c r="L247" s="3"/>
      <c r="M247" s="3"/>
      <c r="N247" s="3"/>
      <c r="O247" s="3"/>
      <c r="P247" s="3"/>
      <c r="Q247" s="3"/>
      <c r="R247" s="3"/>
      <c r="S247" s="3"/>
      <c r="T247" s="3"/>
      <c r="U247" s="3"/>
      <c r="V247" s="3"/>
      <c r="W247" s="3"/>
      <c r="X247" s="3"/>
      <c r="Y247" s="3"/>
      <c r="Z247" s="3"/>
    </row>
    <row r="248" spans="1:26" ht="12.75" customHeight="1" x14ac:dyDescent="0.15">
      <c r="A248" s="1"/>
      <c r="B248" s="2"/>
      <c r="C248" s="2"/>
      <c r="D248" s="2"/>
      <c r="E248" s="2"/>
      <c r="F248" s="2"/>
      <c r="G248" s="2"/>
      <c r="H248" s="2"/>
      <c r="I248" s="3"/>
      <c r="J248" s="3"/>
      <c r="K248" s="3"/>
      <c r="L248" s="3"/>
      <c r="M248" s="3"/>
      <c r="N248" s="3"/>
      <c r="O248" s="3"/>
      <c r="P248" s="3"/>
      <c r="Q248" s="3"/>
      <c r="R248" s="3"/>
      <c r="S248" s="3"/>
      <c r="T248" s="3"/>
      <c r="U248" s="3"/>
      <c r="V248" s="3"/>
      <c r="W248" s="3"/>
      <c r="X248" s="3"/>
      <c r="Y248" s="3"/>
      <c r="Z248" s="3"/>
    </row>
    <row r="249" spans="1:26" ht="12.75" customHeight="1" x14ac:dyDescent="0.15">
      <c r="A249" s="1"/>
      <c r="B249" s="2"/>
      <c r="C249" s="2"/>
      <c r="D249" s="2"/>
      <c r="E249" s="2"/>
      <c r="F249" s="2"/>
      <c r="G249" s="2"/>
      <c r="H249" s="2"/>
      <c r="I249" s="3"/>
      <c r="J249" s="3"/>
      <c r="K249" s="3"/>
      <c r="L249" s="3"/>
      <c r="M249" s="3"/>
      <c r="N249" s="3"/>
      <c r="O249" s="3"/>
      <c r="P249" s="3"/>
      <c r="Q249" s="3"/>
      <c r="R249" s="3"/>
      <c r="S249" s="3"/>
      <c r="T249" s="3"/>
      <c r="U249" s="3"/>
      <c r="V249" s="3"/>
      <c r="W249" s="3"/>
      <c r="X249" s="3"/>
      <c r="Y249" s="3"/>
      <c r="Z249" s="3"/>
    </row>
    <row r="250" spans="1:26" ht="12.75" customHeight="1" x14ac:dyDescent="0.15">
      <c r="A250" s="1"/>
      <c r="B250" s="2"/>
      <c r="C250" s="2"/>
      <c r="D250" s="2"/>
      <c r="E250" s="2"/>
      <c r="F250" s="2"/>
      <c r="G250" s="2"/>
      <c r="H250" s="2"/>
      <c r="I250" s="3"/>
      <c r="J250" s="3"/>
      <c r="K250" s="3"/>
      <c r="L250" s="3"/>
      <c r="M250" s="3"/>
      <c r="N250" s="3"/>
      <c r="O250" s="3"/>
      <c r="P250" s="3"/>
      <c r="Q250" s="3"/>
      <c r="R250" s="3"/>
      <c r="S250" s="3"/>
      <c r="T250" s="3"/>
      <c r="U250" s="3"/>
      <c r="V250" s="3"/>
      <c r="W250" s="3"/>
      <c r="X250" s="3"/>
      <c r="Y250" s="3"/>
      <c r="Z250" s="3"/>
    </row>
    <row r="251" spans="1:26" ht="12.75" customHeight="1" x14ac:dyDescent="0.15">
      <c r="A251" s="1"/>
      <c r="B251" s="2"/>
      <c r="C251" s="2"/>
      <c r="D251" s="2"/>
      <c r="E251" s="2"/>
      <c r="F251" s="2"/>
      <c r="G251" s="2"/>
      <c r="H251" s="2"/>
      <c r="I251" s="3"/>
      <c r="J251" s="3"/>
      <c r="K251" s="3"/>
      <c r="L251" s="3"/>
      <c r="M251" s="3"/>
      <c r="N251" s="3"/>
      <c r="O251" s="3"/>
      <c r="P251" s="3"/>
      <c r="Q251" s="3"/>
      <c r="R251" s="3"/>
      <c r="S251" s="3"/>
      <c r="T251" s="3"/>
      <c r="U251" s="3"/>
      <c r="V251" s="3"/>
      <c r="W251" s="3"/>
      <c r="X251" s="3"/>
      <c r="Y251" s="3"/>
      <c r="Z251" s="3"/>
    </row>
    <row r="252" spans="1:26" ht="12.75" customHeight="1" x14ac:dyDescent="0.15">
      <c r="A252" s="1"/>
      <c r="B252" s="2"/>
      <c r="C252" s="2"/>
      <c r="D252" s="2"/>
      <c r="E252" s="2"/>
      <c r="F252" s="2"/>
      <c r="G252" s="2"/>
      <c r="H252" s="2"/>
      <c r="I252" s="3"/>
      <c r="J252" s="3"/>
      <c r="K252" s="3"/>
      <c r="L252" s="3"/>
      <c r="M252" s="3"/>
      <c r="N252" s="3"/>
      <c r="O252" s="3"/>
      <c r="P252" s="3"/>
      <c r="Q252" s="3"/>
      <c r="R252" s="3"/>
      <c r="S252" s="3"/>
      <c r="T252" s="3"/>
      <c r="U252" s="3"/>
      <c r="V252" s="3"/>
      <c r="W252" s="3"/>
      <c r="X252" s="3"/>
      <c r="Y252" s="3"/>
      <c r="Z252" s="3"/>
    </row>
    <row r="253" spans="1:26" ht="12.75" customHeight="1" x14ac:dyDescent="0.15">
      <c r="A253" s="1"/>
      <c r="B253" s="2"/>
      <c r="C253" s="2"/>
      <c r="D253" s="2"/>
      <c r="E253" s="2"/>
      <c r="F253" s="2"/>
      <c r="G253" s="2"/>
      <c r="H253" s="2"/>
      <c r="I253" s="3"/>
      <c r="J253" s="3"/>
      <c r="K253" s="3"/>
      <c r="L253" s="3"/>
      <c r="M253" s="3"/>
      <c r="N253" s="3"/>
      <c r="O253" s="3"/>
      <c r="P253" s="3"/>
      <c r="Q253" s="3"/>
      <c r="R253" s="3"/>
      <c r="S253" s="3"/>
      <c r="T253" s="3"/>
      <c r="U253" s="3"/>
      <c r="V253" s="3"/>
      <c r="W253" s="3"/>
      <c r="X253" s="3"/>
      <c r="Y253" s="3"/>
      <c r="Z253" s="3"/>
    </row>
    <row r="254" spans="1:26" ht="12.75" customHeight="1" x14ac:dyDescent="0.15">
      <c r="A254" s="1"/>
      <c r="B254" s="2"/>
      <c r="C254" s="2"/>
      <c r="D254" s="2"/>
      <c r="E254" s="2"/>
      <c r="F254" s="2"/>
      <c r="G254" s="2"/>
      <c r="H254" s="2"/>
      <c r="I254" s="3"/>
      <c r="J254" s="3"/>
      <c r="K254" s="3"/>
      <c r="L254" s="3"/>
      <c r="M254" s="3"/>
      <c r="N254" s="3"/>
      <c r="O254" s="3"/>
      <c r="P254" s="3"/>
      <c r="Q254" s="3"/>
      <c r="R254" s="3"/>
      <c r="S254" s="3"/>
      <c r="T254" s="3"/>
      <c r="U254" s="3"/>
      <c r="V254" s="3"/>
      <c r="W254" s="3"/>
      <c r="X254" s="3"/>
      <c r="Y254" s="3"/>
      <c r="Z254" s="3"/>
    </row>
    <row r="255" spans="1:26" ht="12.75" customHeight="1" x14ac:dyDescent="0.15">
      <c r="A255" s="1"/>
      <c r="B255" s="2"/>
      <c r="C255" s="2"/>
      <c r="D255" s="2"/>
      <c r="E255" s="2"/>
      <c r="F255" s="2"/>
      <c r="G255" s="2"/>
      <c r="H255" s="2"/>
      <c r="I255" s="3"/>
      <c r="J255" s="3"/>
      <c r="K255" s="3"/>
      <c r="L255" s="3"/>
      <c r="M255" s="3"/>
      <c r="N255" s="3"/>
      <c r="O255" s="3"/>
      <c r="P255" s="3"/>
      <c r="Q255" s="3"/>
      <c r="R255" s="3"/>
      <c r="S255" s="3"/>
      <c r="T255" s="3"/>
      <c r="U255" s="3"/>
      <c r="V255" s="3"/>
      <c r="W255" s="3"/>
      <c r="X255" s="3"/>
      <c r="Y255" s="3"/>
      <c r="Z255" s="3"/>
    </row>
    <row r="256" spans="1:26" ht="12.75" customHeight="1" x14ac:dyDescent="0.15">
      <c r="A256" s="1"/>
      <c r="B256" s="2"/>
      <c r="C256" s="2"/>
      <c r="D256" s="2"/>
      <c r="E256" s="2"/>
      <c r="F256" s="2"/>
      <c r="G256" s="2"/>
      <c r="H256" s="2"/>
      <c r="I256" s="3"/>
      <c r="J256" s="3"/>
      <c r="K256" s="3"/>
      <c r="L256" s="3"/>
      <c r="M256" s="3"/>
      <c r="N256" s="3"/>
      <c r="O256" s="3"/>
      <c r="P256" s="3"/>
      <c r="Q256" s="3"/>
      <c r="R256" s="3"/>
      <c r="S256" s="3"/>
      <c r="T256" s="3"/>
      <c r="U256" s="3"/>
      <c r="V256" s="3"/>
      <c r="W256" s="3"/>
      <c r="X256" s="3"/>
      <c r="Y256" s="3"/>
      <c r="Z256" s="3"/>
    </row>
    <row r="257" spans="1:26" ht="12.75" customHeight="1" x14ac:dyDescent="0.15">
      <c r="A257" s="1"/>
      <c r="B257" s="2"/>
      <c r="C257" s="2"/>
      <c r="D257" s="2"/>
      <c r="E257" s="2"/>
      <c r="F257" s="2"/>
      <c r="G257" s="2"/>
      <c r="H257" s="2"/>
      <c r="I257" s="3"/>
      <c r="J257" s="3"/>
      <c r="K257" s="3"/>
      <c r="L257" s="3"/>
      <c r="M257" s="3"/>
      <c r="N257" s="3"/>
      <c r="O257" s="3"/>
      <c r="P257" s="3"/>
      <c r="Q257" s="3"/>
      <c r="R257" s="3"/>
      <c r="S257" s="3"/>
      <c r="T257" s="3"/>
      <c r="U257" s="3"/>
      <c r="V257" s="3"/>
      <c r="W257" s="3"/>
      <c r="X257" s="3"/>
      <c r="Y257" s="3"/>
      <c r="Z257" s="3"/>
    </row>
    <row r="258" spans="1:26" ht="12.75" customHeight="1" x14ac:dyDescent="0.15">
      <c r="A258" s="1"/>
      <c r="B258" s="2"/>
      <c r="C258" s="2"/>
      <c r="D258" s="2"/>
      <c r="E258" s="2"/>
      <c r="F258" s="2"/>
      <c r="G258" s="2"/>
      <c r="H258" s="2"/>
      <c r="I258" s="3"/>
      <c r="J258" s="3"/>
      <c r="K258" s="3"/>
      <c r="L258" s="3"/>
      <c r="M258" s="3"/>
      <c r="N258" s="3"/>
      <c r="O258" s="3"/>
      <c r="P258" s="3"/>
      <c r="Q258" s="3"/>
      <c r="R258" s="3"/>
      <c r="S258" s="3"/>
      <c r="T258" s="3"/>
      <c r="U258" s="3"/>
      <c r="V258" s="3"/>
      <c r="W258" s="3"/>
      <c r="X258" s="3"/>
      <c r="Y258" s="3"/>
      <c r="Z258" s="3"/>
    </row>
    <row r="259" spans="1:26" ht="12.75" customHeight="1" x14ac:dyDescent="0.15">
      <c r="A259" s="1"/>
      <c r="B259" s="2"/>
      <c r="C259" s="2"/>
      <c r="D259" s="2"/>
      <c r="E259" s="2"/>
      <c r="F259" s="2"/>
      <c r="G259" s="2"/>
      <c r="H259" s="2"/>
      <c r="I259" s="3"/>
      <c r="J259" s="3"/>
      <c r="K259" s="3"/>
      <c r="L259" s="3"/>
      <c r="M259" s="3"/>
      <c r="N259" s="3"/>
      <c r="O259" s="3"/>
      <c r="P259" s="3"/>
      <c r="Q259" s="3"/>
      <c r="R259" s="3"/>
      <c r="S259" s="3"/>
      <c r="T259" s="3"/>
      <c r="U259" s="3"/>
      <c r="V259" s="3"/>
      <c r="W259" s="3"/>
      <c r="X259" s="3"/>
      <c r="Y259" s="3"/>
      <c r="Z259" s="3"/>
    </row>
    <row r="260" spans="1:26" ht="12.75" customHeight="1" x14ac:dyDescent="0.15">
      <c r="A260" s="1"/>
      <c r="B260" s="2"/>
      <c r="C260" s="2"/>
      <c r="D260" s="2"/>
      <c r="E260" s="2"/>
      <c r="F260" s="2"/>
      <c r="G260" s="2"/>
      <c r="H260" s="2"/>
      <c r="I260" s="3"/>
      <c r="J260" s="3"/>
      <c r="K260" s="3"/>
      <c r="L260" s="3"/>
      <c r="M260" s="3"/>
      <c r="N260" s="3"/>
      <c r="O260" s="3"/>
      <c r="P260" s="3"/>
      <c r="Q260" s="3"/>
      <c r="R260" s="3"/>
      <c r="S260" s="3"/>
      <c r="T260" s="3"/>
      <c r="U260" s="3"/>
      <c r="V260" s="3"/>
      <c r="W260" s="3"/>
      <c r="X260" s="3"/>
      <c r="Y260" s="3"/>
      <c r="Z260" s="3"/>
    </row>
    <row r="261" spans="1:26" ht="12.75" customHeight="1" x14ac:dyDescent="0.15">
      <c r="A261" s="1"/>
      <c r="B261" s="2"/>
      <c r="C261" s="2"/>
      <c r="D261" s="2"/>
      <c r="E261" s="2"/>
      <c r="F261" s="2"/>
      <c r="G261" s="2"/>
      <c r="H261" s="2"/>
      <c r="I261" s="3"/>
      <c r="J261" s="3"/>
      <c r="K261" s="3"/>
      <c r="L261" s="3"/>
      <c r="M261" s="3"/>
      <c r="N261" s="3"/>
      <c r="O261" s="3"/>
      <c r="P261" s="3"/>
      <c r="Q261" s="3"/>
      <c r="R261" s="3"/>
      <c r="S261" s="3"/>
      <c r="T261" s="3"/>
      <c r="U261" s="3"/>
      <c r="V261" s="3"/>
      <c r="W261" s="3"/>
      <c r="X261" s="3"/>
      <c r="Y261" s="3"/>
      <c r="Z261" s="3"/>
    </row>
    <row r="262" spans="1:26" ht="12.75" customHeight="1" x14ac:dyDescent="0.15">
      <c r="A262" s="1"/>
      <c r="B262" s="2"/>
      <c r="C262" s="2"/>
      <c r="D262" s="2"/>
      <c r="E262" s="2"/>
      <c r="F262" s="2"/>
      <c r="G262" s="2"/>
      <c r="H262" s="2"/>
      <c r="I262" s="3"/>
      <c r="J262" s="3"/>
      <c r="K262" s="3"/>
      <c r="L262" s="3"/>
      <c r="M262" s="3"/>
      <c r="N262" s="3"/>
      <c r="O262" s="3"/>
      <c r="P262" s="3"/>
      <c r="Q262" s="3"/>
      <c r="R262" s="3"/>
      <c r="S262" s="3"/>
      <c r="T262" s="3"/>
      <c r="U262" s="3"/>
      <c r="V262" s="3"/>
      <c r="W262" s="3"/>
      <c r="X262" s="3"/>
      <c r="Y262" s="3"/>
      <c r="Z262" s="3"/>
    </row>
    <row r="263" spans="1:26" ht="12.75" customHeight="1" x14ac:dyDescent="0.15">
      <c r="A263" s="1"/>
      <c r="B263" s="2"/>
      <c r="C263" s="2"/>
      <c r="D263" s="2"/>
      <c r="E263" s="2"/>
      <c r="F263" s="2"/>
      <c r="G263" s="2"/>
      <c r="H263" s="2"/>
      <c r="I263" s="3"/>
      <c r="J263" s="3"/>
      <c r="K263" s="3"/>
      <c r="L263" s="3"/>
      <c r="M263" s="3"/>
      <c r="N263" s="3"/>
      <c r="O263" s="3"/>
      <c r="P263" s="3"/>
      <c r="Q263" s="3"/>
      <c r="R263" s="3"/>
      <c r="S263" s="3"/>
      <c r="T263" s="3"/>
      <c r="U263" s="3"/>
      <c r="V263" s="3"/>
      <c r="W263" s="3"/>
      <c r="X263" s="3"/>
      <c r="Y263" s="3"/>
      <c r="Z263" s="3"/>
    </row>
    <row r="264" spans="1:26" ht="12.75" customHeight="1" x14ac:dyDescent="0.15">
      <c r="A264" s="1"/>
      <c r="B264" s="2"/>
      <c r="C264" s="2"/>
      <c r="D264" s="2"/>
      <c r="E264" s="2"/>
      <c r="F264" s="2"/>
      <c r="G264" s="2"/>
      <c r="H264" s="2"/>
      <c r="I264" s="3"/>
      <c r="J264" s="3"/>
      <c r="K264" s="3"/>
      <c r="L264" s="3"/>
      <c r="M264" s="3"/>
      <c r="N264" s="3"/>
      <c r="O264" s="3"/>
      <c r="P264" s="3"/>
      <c r="Q264" s="3"/>
      <c r="R264" s="3"/>
      <c r="S264" s="3"/>
      <c r="T264" s="3"/>
      <c r="U264" s="3"/>
      <c r="V264" s="3"/>
      <c r="W264" s="3"/>
      <c r="X264" s="3"/>
      <c r="Y264" s="3"/>
      <c r="Z264" s="3"/>
    </row>
    <row r="265" spans="1:26" ht="12.75" customHeight="1" x14ac:dyDescent="0.15">
      <c r="A265" s="1"/>
      <c r="B265" s="2"/>
      <c r="C265" s="2"/>
      <c r="D265" s="2"/>
      <c r="E265" s="2"/>
      <c r="F265" s="2"/>
      <c r="G265" s="2"/>
      <c r="H265" s="2"/>
      <c r="I265" s="3"/>
      <c r="J265" s="3"/>
      <c r="K265" s="3"/>
      <c r="L265" s="3"/>
      <c r="M265" s="3"/>
      <c r="N265" s="3"/>
      <c r="O265" s="3"/>
      <c r="P265" s="3"/>
      <c r="Q265" s="3"/>
      <c r="R265" s="3"/>
      <c r="S265" s="3"/>
      <c r="T265" s="3"/>
      <c r="U265" s="3"/>
      <c r="V265" s="3"/>
      <c r="W265" s="3"/>
      <c r="X265" s="3"/>
      <c r="Y265" s="3"/>
      <c r="Z265" s="3"/>
    </row>
    <row r="266" spans="1:26" ht="12.75" customHeight="1" x14ac:dyDescent="0.15">
      <c r="A266" s="1"/>
      <c r="B266" s="2"/>
      <c r="C266" s="2"/>
      <c r="D266" s="2"/>
      <c r="E266" s="2"/>
      <c r="F266" s="2"/>
      <c r="G266" s="2"/>
      <c r="H266" s="2"/>
      <c r="I266" s="3"/>
      <c r="J266" s="3"/>
      <c r="K266" s="3"/>
      <c r="L266" s="3"/>
      <c r="M266" s="3"/>
      <c r="N266" s="3"/>
      <c r="O266" s="3"/>
      <c r="P266" s="3"/>
      <c r="Q266" s="3"/>
      <c r="R266" s="3"/>
      <c r="S266" s="3"/>
      <c r="T266" s="3"/>
      <c r="U266" s="3"/>
      <c r="V266" s="3"/>
      <c r="W266" s="3"/>
      <c r="X266" s="3"/>
      <c r="Y266" s="3"/>
      <c r="Z266" s="3"/>
    </row>
    <row r="267" spans="1:26" ht="12.75" customHeight="1" x14ac:dyDescent="0.15">
      <c r="A267" s="1"/>
      <c r="B267" s="2"/>
      <c r="C267" s="2"/>
      <c r="D267" s="2"/>
      <c r="E267" s="2"/>
      <c r="F267" s="2"/>
      <c r="G267" s="2"/>
      <c r="H267" s="2"/>
      <c r="I267" s="3"/>
      <c r="J267" s="3"/>
      <c r="K267" s="3"/>
      <c r="L267" s="3"/>
      <c r="M267" s="3"/>
      <c r="N267" s="3"/>
      <c r="O267" s="3"/>
      <c r="P267" s="3"/>
      <c r="Q267" s="3"/>
      <c r="R267" s="3"/>
      <c r="S267" s="3"/>
      <c r="T267" s="3"/>
      <c r="U267" s="3"/>
      <c r="V267" s="3"/>
      <c r="W267" s="3"/>
      <c r="X267" s="3"/>
      <c r="Y267" s="3"/>
      <c r="Z267" s="3"/>
    </row>
    <row r="268" spans="1:26" ht="12.75" customHeight="1" x14ac:dyDescent="0.15">
      <c r="A268" s="1"/>
      <c r="B268" s="2"/>
      <c r="C268" s="2"/>
      <c r="D268" s="2"/>
      <c r="E268" s="2"/>
      <c r="F268" s="2"/>
      <c r="G268" s="2"/>
      <c r="H268" s="2"/>
      <c r="I268" s="3"/>
      <c r="J268" s="3"/>
      <c r="K268" s="3"/>
      <c r="L268" s="3"/>
      <c r="M268" s="3"/>
      <c r="N268" s="3"/>
      <c r="O268" s="3"/>
      <c r="P268" s="3"/>
      <c r="Q268" s="3"/>
      <c r="R268" s="3"/>
      <c r="S268" s="3"/>
      <c r="T268" s="3"/>
      <c r="U268" s="3"/>
      <c r="V268" s="3"/>
      <c r="W268" s="3"/>
      <c r="X268" s="3"/>
      <c r="Y268" s="3"/>
      <c r="Z268" s="3"/>
    </row>
    <row r="269" spans="1:26" ht="12.75" customHeight="1" x14ac:dyDescent="0.15">
      <c r="A269" s="1"/>
      <c r="B269" s="2"/>
      <c r="C269" s="2"/>
      <c r="D269" s="2"/>
      <c r="E269" s="2"/>
      <c r="F269" s="2"/>
      <c r="G269" s="2"/>
      <c r="H269" s="2"/>
      <c r="I269" s="3"/>
      <c r="J269" s="3"/>
      <c r="K269" s="3"/>
      <c r="L269" s="3"/>
      <c r="M269" s="3"/>
      <c r="N269" s="3"/>
      <c r="O269" s="3"/>
      <c r="P269" s="3"/>
      <c r="Q269" s="3"/>
      <c r="R269" s="3"/>
      <c r="S269" s="3"/>
      <c r="T269" s="3"/>
      <c r="U269" s="3"/>
      <c r="V269" s="3"/>
      <c r="W269" s="3"/>
      <c r="X269" s="3"/>
      <c r="Y269" s="3"/>
      <c r="Z269" s="3"/>
    </row>
    <row r="270" spans="1:26" ht="12.75" customHeight="1" x14ac:dyDescent="0.15">
      <c r="A270" s="1"/>
      <c r="B270" s="2"/>
      <c r="C270" s="2"/>
      <c r="D270" s="2"/>
      <c r="E270" s="2"/>
      <c r="F270" s="2"/>
      <c r="G270" s="2"/>
      <c r="H270" s="2"/>
      <c r="I270" s="3"/>
      <c r="J270" s="3"/>
      <c r="K270" s="3"/>
      <c r="L270" s="3"/>
      <c r="M270" s="3"/>
      <c r="N270" s="3"/>
      <c r="O270" s="3"/>
      <c r="P270" s="3"/>
      <c r="Q270" s="3"/>
      <c r="R270" s="3"/>
      <c r="S270" s="3"/>
      <c r="T270" s="3"/>
      <c r="U270" s="3"/>
      <c r="V270" s="3"/>
      <c r="W270" s="3"/>
      <c r="X270" s="3"/>
      <c r="Y270" s="3"/>
      <c r="Z270" s="3"/>
    </row>
    <row r="271" spans="1:26" ht="12.75" customHeight="1" x14ac:dyDescent="0.15">
      <c r="A271" s="1"/>
      <c r="B271" s="2"/>
      <c r="C271" s="2"/>
      <c r="D271" s="2"/>
      <c r="E271" s="2"/>
      <c r="F271" s="2"/>
      <c r="G271" s="2"/>
      <c r="H271" s="2"/>
      <c r="I271" s="3"/>
      <c r="J271" s="3"/>
      <c r="K271" s="3"/>
      <c r="L271" s="3"/>
      <c r="M271" s="3"/>
      <c r="N271" s="3"/>
      <c r="O271" s="3"/>
      <c r="P271" s="3"/>
      <c r="Q271" s="3"/>
      <c r="R271" s="3"/>
      <c r="S271" s="3"/>
      <c r="T271" s="3"/>
      <c r="U271" s="3"/>
      <c r="V271" s="3"/>
      <c r="W271" s="3"/>
      <c r="X271" s="3"/>
      <c r="Y271" s="3"/>
      <c r="Z271" s="3"/>
    </row>
    <row r="272" spans="1:26" ht="12.75" customHeight="1" x14ac:dyDescent="0.15">
      <c r="A272" s="1"/>
      <c r="B272" s="2"/>
      <c r="C272" s="2"/>
      <c r="D272" s="2"/>
      <c r="E272" s="2"/>
      <c r="F272" s="2"/>
      <c r="G272" s="2"/>
      <c r="H272" s="2"/>
      <c r="I272" s="3"/>
      <c r="J272" s="3"/>
      <c r="K272" s="3"/>
      <c r="L272" s="3"/>
      <c r="M272" s="3"/>
      <c r="N272" s="3"/>
      <c r="O272" s="3"/>
      <c r="P272" s="3"/>
      <c r="Q272" s="3"/>
      <c r="R272" s="3"/>
      <c r="S272" s="3"/>
      <c r="T272" s="3"/>
      <c r="U272" s="3"/>
      <c r="V272" s="3"/>
      <c r="W272" s="3"/>
      <c r="X272" s="3"/>
      <c r="Y272" s="3"/>
      <c r="Z272" s="3"/>
    </row>
    <row r="273" spans="1:26" ht="12.75" customHeight="1" x14ac:dyDescent="0.15">
      <c r="A273" s="1"/>
      <c r="B273" s="2"/>
      <c r="C273" s="2"/>
      <c r="D273" s="2"/>
      <c r="E273" s="2"/>
      <c r="F273" s="2"/>
      <c r="G273" s="2"/>
      <c r="H273" s="2"/>
      <c r="I273" s="3"/>
      <c r="J273" s="3"/>
      <c r="K273" s="3"/>
      <c r="L273" s="3"/>
      <c r="M273" s="3"/>
      <c r="N273" s="3"/>
      <c r="O273" s="3"/>
      <c r="P273" s="3"/>
      <c r="Q273" s="3"/>
      <c r="R273" s="3"/>
      <c r="S273" s="3"/>
      <c r="T273" s="3"/>
      <c r="U273" s="3"/>
      <c r="V273" s="3"/>
      <c r="W273" s="3"/>
      <c r="X273" s="3"/>
      <c r="Y273" s="3"/>
      <c r="Z273" s="3"/>
    </row>
    <row r="274" spans="1:26" ht="12.75" customHeight="1" x14ac:dyDescent="0.15">
      <c r="A274" s="1"/>
      <c r="B274" s="2"/>
      <c r="C274" s="2"/>
      <c r="D274" s="2"/>
      <c r="E274" s="2"/>
      <c r="F274" s="2"/>
      <c r="G274" s="2"/>
      <c r="H274" s="2"/>
      <c r="I274" s="3"/>
      <c r="J274" s="3"/>
      <c r="K274" s="3"/>
      <c r="L274" s="3"/>
      <c r="M274" s="3"/>
      <c r="N274" s="3"/>
      <c r="O274" s="3"/>
      <c r="P274" s="3"/>
      <c r="Q274" s="3"/>
      <c r="R274" s="3"/>
      <c r="S274" s="3"/>
      <c r="T274" s="3"/>
      <c r="U274" s="3"/>
      <c r="V274" s="3"/>
      <c r="W274" s="3"/>
      <c r="X274" s="3"/>
      <c r="Y274" s="3"/>
      <c r="Z274" s="3"/>
    </row>
    <row r="275" spans="1:26" ht="12.75" customHeight="1" x14ac:dyDescent="0.15">
      <c r="A275" s="1"/>
      <c r="B275" s="2"/>
      <c r="C275" s="2"/>
      <c r="D275" s="2"/>
      <c r="E275" s="2"/>
      <c r="F275" s="2"/>
      <c r="G275" s="2"/>
      <c r="H275" s="2"/>
      <c r="I275" s="3"/>
      <c r="J275" s="3"/>
      <c r="K275" s="3"/>
      <c r="L275" s="3"/>
      <c r="M275" s="3"/>
      <c r="N275" s="3"/>
      <c r="O275" s="3"/>
      <c r="P275" s="3"/>
      <c r="Q275" s="3"/>
      <c r="R275" s="3"/>
      <c r="S275" s="3"/>
      <c r="T275" s="3"/>
      <c r="U275" s="3"/>
      <c r="V275" s="3"/>
      <c r="W275" s="3"/>
      <c r="X275" s="3"/>
      <c r="Y275" s="3"/>
      <c r="Z275" s="3"/>
    </row>
    <row r="276" spans="1:26" ht="12.75" customHeight="1" x14ac:dyDescent="0.15">
      <c r="A276" s="1"/>
      <c r="B276" s="2"/>
      <c r="C276" s="2"/>
      <c r="D276" s="2"/>
      <c r="E276" s="2"/>
      <c r="F276" s="2"/>
      <c r="G276" s="2"/>
      <c r="H276" s="2"/>
      <c r="I276" s="3"/>
      <c r="J276" s="3"/>
      <c r="K276" s="3"/>
      <c r="L276" s="3"/>
      <c r="M276" s="3"/>
      <c r="N276" s="3"/>
      <c r="O276" s="3"/>
      <c r="P276" s="3"/>
      <c r="Q276" s="3"/>
      <c r="R276" s="3"/>
      <c r="S276" s="3"/>
      <c r="T276" s="3"/>
      <c r="U276" s="3"/>
      <c r="V276" s="3"/>
      <c r="W276" s="3"/>
      <c r="X276" s="3"/>
      <c r="Y276" s="3"/>
      <c r="Z276" s="3"/>
    </row>
    <row r="277" spans="1:26" ht="12.75" customHeight="1" x14ac:dyDescent="0.15">
      <c r="A277" s="1"/>
      <c r="B277" s="2"/>
      <c r="C277" s="2"/>
      <c r="D277" s="2"/>
      <c r="E277" s="2"/>
      <c r="F277" s="2"/>
      <c r="G277" s="2"/>
      <c r="H277" s="2"/>
      <c r="I277" s="3"/>
      <c r="J277" s="3"/>
      <c r="K277" s="3"/>
      <c r="L277" s="3"/>
      <c r="M277" s="3"/>
      <c r="N277" s="3"/>
      <c r="O277" s="3"/>
      <c r="P277" s="3"/>
      <c r="Q277" s="3"/>
      <c r="R277" s="3"/>
      <c r="S277" s="3"/>
      <c r="T277" s="3"/>
      <c r="U277" s="3"/>
      <c r="V277" s="3"/>
      <c r="W277" s="3"/>
      <c r="X277" s="3"/>
      <c r="Y277" s="3"/>
      <c r="Z277" s="3"/>
    </row>
    <row r="278" spans="1:26" ht="12.75" customHeight="1" x14ac:dyDescent="0.15">
      <c r="A278" s="1"/>
      <c r="B278" s="2"/>
      <c r="C278" s="2"/>
      <c r="D278" s="2"/>
      <c r="E278" s="2"/>
      <c r="F278" s="2"/>
      <c r="G278" s="2"/>
      <c r="H278" s="2"/>
      <c r="I278" s="3"/>
      <c r="J278" s="3"/>
      <c r="K278" s="3"/>
      <c r="L278" s="3"/>
      <c r="M278" s="3"/>
      <c r="N278" s="3"/>
      <c r="O278" s="3"/>
      <c r="P278" s="3"/>
      <c r="Q278" s="3"/>
      <c r="R278" s="3"/>
      <c r="S278" s="3"/>
      <c r="T278" s="3"/>
      <c r="U278" s="3"/>
      <c r="V278" s="3"/>
      <c r="W278" s="3"/>
      <c r="X278" s="3"/>
      <c r="Y278" s="3"/>
      <c r="Z278" s="3"/>
    </row>
    <row r="279" spans="1:26" ht="12.75" customHeight="1" x14ac:dyDescent="0.15">
      <c r="A279" s="1"/>
      <c r="B279" s="2"/>
      <c r="C279" s="2"/>
      <c r="D279" s="2"/>
      <c r="E279" s="2"/>
      <c r="F279" s="2"/>
      <c r="G279" s="2"/>
      <c r="H279" s="2"/>
      <c r="I279" s="3"/>
      <c r="J279" s="3"/>
      <c r="K279" s="3"/>
      <c r="L279" s="3"/>
      <c r="M279" s="3"/>
      <c r="N279" s="3"/>
      <c r="O279" s="3"/>
      <c r="P279" s="3"/>
      <c r="Q279" s="3"/>
      <c r="R279" s="3"/>
      <c r="S279" s="3"/>
      <c r="T279" s="3"/>
      <c r="U279" s="3"/>
      <c r="V279" s="3"/>
      <c r="W279" s="3"/>
      <c r="X279" s="3"/>
      <c r="Y279" s="3"/>
      <c r="Z279" s="3"/>
    </row>
    <row r="280" spans="1:26" ht="12.75" customHeight="1" x14ac:dyDescent="0.15">
      <c r="A280" s="1"/>
      <c r="B280" s="2"/>
      <c r="C280" s="2"/>
      <c r="D280" s="2"/>
      <c r="E280" s="2"/>
      <c r="F280" s="2"/>
      <c r="G280" s="2"/>
      <c r="H280" s="2"/>
      <c r="I280" s="3"/>
      <c r="J280" s="3"/>
      <c r="K280" s="3"/>
      <c r="L280" s="3"/>
      <c r="M280" s="3"/>
      <c r="N280" s="3"/>
      <c r="O280" s="3"/>
      <c r="P280" s="3"/>
      <c r="Q280" s="3"/>
      <c r="R280" s="3"/>
      <c r="S280" s="3"/>
      <c r="T280" s="3"/>
      <c r="U280" s="3"/>
      <c r="V280" s="3"/>
      <c r="W280" s="3"/>
      <c r="X280" s="3"/>
      <c r="Y280" s="3"/>
      <c r="Z280" s="3"/>
    </row>
    <row r="281" spans="1:26" ht="12.75" customHeight="1" x14ac:dyDescent="0.15">
      <c r="A281" s="1"/>
      <c r="B281" s="2"/>
      <c r="C281" s="2"/>
      <c r="D281" s="2"/>
      <c r="E281" s="2"/>
      <c r="F281" s="2"/>
      <c r="G281" s="2"/>
      <c r="H281" s="2"/>
      <c r="I281" s="3"/>
      <c r="J281" s="3"/>
      <c r="K281" s="3"/>
      <c r="L281" s="3"/>
      <c r="M281" s="3"/>
      <c r="N281" s="3"/>
      <c r="O281" s="3"/>
      <c r="P281" s="3"/>
      <c r="Q281" s="3"/>
      <c r="R281" s="3"/>
      <c r="S281" s="3"/>
      <c r="T281" s="3"/>
      <c r="U281" s="3"/>
      <c r="V281" s="3"/>
      <c r="W281" s="3"/>
      <c r="X281" s="3"/>
      <c r="Y281" s="3"/>
      <c r="Z281" s="3"/>
    </row>
    <row r="282" spans="1:26" ht="12.75" customHeight="1" x14ac:dyDescent="0.15">
      <c r="A282" s="1"/>
      <c r="B282" s="2"/>
      <c r="C282" s="2"/>
      <c r="D282" s="2"/>
      <c r="E282" s="2"/>
      <c r="F282" s="2"/>
      <c r="G282" s="2"/>
      <c r="H282" s="2"/>
      <c r="I282" s="3"/>
      <c r="J282" s="3"/>
      <c r="K282" s="3"/>
      <c r="L282" s="3"/>
      <c r="M282" s="3"/>
      <c r="N282" s="3"/>
      <c r="O282" s="3"/>
      <c r="P282" s="3"/>
      <c r="Q282" s="3"/>
      <c r="R282" s="3"/>
      <c r="S282" s="3"/>
      <c r="T282" s="3"/>
      <c r="U282" s="3"/>
      <c r="V282" s="3"/>
      <c r="W282" s="3"/>
      <c r="X282" s="3"/>
      <c r="Y282" s="3"/>
      <c r="Z282" s="3"/>
    </row>
    <row r="283" spans="1:26" ht="12.75" customHeight="1" x14ac:dyDescent="0.15">
      <c r="A283" s="1"/>
      <c r="B283" s="2"/>
      <c r="C283" s="2"/>
      <c r="D283" s="2"/>
      <c r="E283" s="2"/>
      <c r="F283" s="2"/>
      <c r="G283" s="2"/>
      <c r="H283" s="2"/>
      <c r="I283" s="3"/>
      <c r="J283" s="3"/>
      <c r="K283" s="3"/>
      <c r="L283" s="3"/>
      <c r="M283" s="3"/>
      <c r="N283" s="3"/>
      <c r="O283" s="3"/>
      <c r="P283" s="3"/>
      <c r="Q283" s="3"/>
      <c r="R283" s="3"/>
      <c r="S283" s="3"/>
      <c r="T283" s="3"/>
      <c r="U283" s="3"/>
      <c r="V283" s="3"/>
      <c r="W283" s="3"/>
      <c r="X283" s="3"/>
      <c r="Y283" s="3"/>
      <c r="Z283" s="3"/>
    </row>
    <row r="284" spans="1:26" ht="12.75" customHeight="1" x14ac:dyDescent="0.15">
      <c r="A284" s="1"/>
      <c r="B284" s="2"/>
      <c r="C284" s="2"/>
      <c r="D284" s="2"/>
      <c r="E284" s="2"/>
      <c r="F284" s="2"/>
      <c r="G284" s="2"/>
      <c r="H284" s="2"/>
      <c r="I284" s="3"/>
      <c r="J284" s="3"/>
      <c r="K284" s="3"/>
      <c r="L284" s="3"/>
      <c r="M284" s="3"/>
      <c r="N284" s="3"/>
      <c r="O284" s="3"/>
      <c r="P284" s="3"/>
      <c r="Q284" s="3"/>
      <c r="R284" s="3"/>
      <c r="S284" s="3"/>
      <c r="T284" s="3"/>
      <c r="U284" s="3"/>
      <c r="V284" s="3"/>
      <c r="W284" s="3"/>
      <c r="X284" s="3"/>
      <c r="Y284" s="3"/>
      <c r="Z284" s="3"/>
    </row>
    <row r="285" spans="1:26" ht="12.75" customHeight="1" x14ac:dyDescent="0.15">
      <c r="A285" s="1"/>
      <c r="B285" s="2"/>
      <c r="C285" s="2"/>
      <c r="D285" s="2"/>
      <c r="E285" s="2"/>
      <c r="F285" s="2"/>
      <c r="G285" s="2"/>
      <c r="H285" s="2"/>
      <c r="I285" s="3"/>
      <c r="J285" s="3"/>
      <c r="K285" s="3"/>
      <c r="L285" s="3"/>
      <c r="M285" s="3"/>
      <c r="N285" s="3"/>
      <c r="O285" s="3"/>
      <c r="P285" s="3"/>
      <c r="Q285" s="3"/>
      <c r="R285" s="3"/>
      <c r="S285" s="3"/>
      <c r="T285" s="3"/>
      <c r="U285" s="3"/>
      <c r="V285" s="3"/>
      <c r="W285" s="3"/>
      <c r="X285" s="3"/>
      <c r="Y285" s="3"/>
      <c r="Z285" s="3"/>
    </row>
    <row r="286" spans="1:26" ht="12.75" customHeight="1" x14ac:dyDescent="0.15">
      <c r="A286" s="1"/>
      <c r="B286" s="2"/>
      <c r="C286" s="2"/>
      <c r="D286" s="2"/>
      <c r="E286" s="2"/>
      <c r="F286" s="2"/>
      <c r="G286" s="2"/>
      <c r="H286" s="2"/>
      <c r="I286" s="3"/>
      <c r="J286" s="3"/>
      <c r="K286" s="3"/>
      <c r="L286" s="3"/>
      <c r="M286" s="3"/>
      <c r="N286" s="3"/>
      <c r="O286" s="3"/>
      <c r="P286" s="3"/>
      <c r="Q286" s="3"/>
      <c r="R286" s="3"/>
      <c r="S286" s="3"/>
      <c r="T286" s="3"/>
      <c r="U286" s="3"/>
      <c r="V286" s="3"/>
      <c r="W286" s="3"/>
      <c r="X286" s="3"/>
      <c r="Y286" s="3"/>
      <c r="Z286" s="3"/>
    </row>
    <row r="287" spans="1:26" ht="12.75" customHeight="1" x14ac:dyDescent="0.15">
      <c r="A287" s="1"/>
      <c r="B287" s="2"/>
      <c r="C287" s="2"/>
      <c r="D287" s="2"/>
      <c r="E287" s="2"/>
      <c r="F287" s="2"/>
      <c r="G287" s="2"/>
      <c r="H287" s="2"/>
      <c r="I287" s="3"/>
      <c r="J287" s="3"/>
      <c r="K287" s="3"/>
      <c r="L287" s="3"/>
      <c r="M287" s="3"/>
      <c r="N287" s="3"/>
      <c r="O287" s="3"/>
      <c r="P287" s="3"/>
      <c r="Q287" s="3"/>
      <c r="R287" s="3"/>
      <c r="S287" s="3"/>
      <c r="T287" s="3"/>
      <c r="U287" s="3"/>
      <c r="V287" s="3"/>
      <c r="W287" s="3"/>
      <c r="X287" s="3"/>
      <c r="Y287" s="3"/>
      <c r="Z287" s="3"/>
    </row>
    <row r="288" spans="1:26" ht="12.75" customHeight="1" x14ac:dyDescent="0.15">
      <c r="A288" s="1"/>
      <c r="B288" s="2"/>
      <c r="C288" s="2"/>
      <c r="D288" s="2"/>
      <c r="E288" s="2"/>
      <c r="F288" s="2"/>
      <c r="G288" s="2"/>
      <c r="H288" s="2"/>
      <c r="I288" s="3"/>
      <c r="J288" s="3"/>
      <c r="K288" s="3"/>
      <c r="L288" s="3"/>
      <c r="M288" s="3"/>
      <c r="N288" s="3"/>
      <c r="O288" s="3"/>
      <c r="P288" s="3"/>
      <c r="Q288" s="3"/>
      <c r="R288" s="3"/>
      <c r="S288" s="3"/>
      <c r="T288" s="3"/>
      <c r="U288" s="3"/>
      <c r="V288" s="3"/>
      <c r="W288" s="3"/>
      <c r="X288" s="3"/>
      <c r="Y288" s="3"/>
      <c r="Z288" s="3"/>
    </row>
    <row r="289" spans="1:26" ht="12.75" customHeight="1" x14ac:dyDescent="0.15">
      <c r="A289" s="1"/>
      <c r="B289" s="2"/>
      <c r="C289" s="2"/>
      <c r="D289" s="2"/>
      <c r="E289" s="2"/>
      <c r="F289" s="2"/>
      <c r="G289" s="2"/>
      <c r="H289" s="2"/>
      <c r="I289" s="3"/>
      <c r="J289" s="3"/>
      <c r="K289" s="3"/>
      <c r="L289" s="3"/>
      <c r="M289" s="3"/>
      <c r="N289" s="3"/>
      <c r="O289" s="3"/>
      <c r="P289" s="3"/>
      <c r="Q289" s="3"/>
      <c r="R289" s="3"/>
      <c r="S289" s="3"/>
      <c r="T289" s="3"/>
      <c r="U289" s="3"/>
      <c r="V289" s="3"/>
      <c r="W289" s="3"/>
      <c r="X289" s="3"/>
      <c r="Y289" s="3"/>
      <c r="Z289" s="3"/>
    </row>
    <row r="290" spans="1:26" ht="12.75" customHeight="1" x14ac:dyDescent="0.15">
      <c r="A290" s="1"/>
      <c r="B290" s="2"/>
      <c r="C290" s="2"/>
      <c r="D290" s="2"/>
      <c r="E290" s="2"/>
      <c r="F290" s="2"/>
      <c r="G290" s="2"/>
      <c r="H290" s="2"/>
      <c r="I290" s="3"/>
      <c r="J290" s="3"/>
      <c r="K290" s="3"/>
      <c r="L290" s="3"/>
      <c r="M290" s="3"/>
      <c r="N290" s="3"/>
      <c r="O290" s="3"/>
      <c r="P290" s="3"/>
      <c r="Q290" s="3"/>
      <c r="R290" s="3"/>
      <c r="S290" s="3"/>
      <c r="T290" s="3"/>
      <c r="U290" s="3"/>
      <c r="V290" s="3"/>
      <c r="W290" s="3"/>
      <c r="X290" s="3"/>
      <c r="Y290" s="3"/>
      <c r="Z290" s="3"/>
    </row>
    <row r="291" spans="1:26" ht="12.75" customHeight="1" x14ac:dyDescent="0.15">
      <c r="A291" s="1"/>
      <c r="B291" s="2"/>
      <c r="C291" s="2"/>
      <c r="D291" s="2"/>
      <c r="E291" s="2"/>
      <c r="F291" s="2"/>
      <c r="G291" s="2"/>
      <c r="H291" s="2"/>
      <c r="I291" s="3"/>
      <c r="J291" s="3"/>
      <c r="K291" s="3"/>
      <c r="L291" s="3"/>
      <c r="M291" s="3"/>
      <c r="N291" s="3"/>
      <c r="O291" s="3"/>
      <c r="P291" s="3"/>
      <c r="Q291" s="3"/>
      <c r="R291" s="3"/>
      <c r="S291" s="3"/>
      <c r="T291" s="3"/>
      <c r="U291" s="3"/>
      <c r="V291" s="3"/>
      <c r="W291" s="3"/>
      <c r="X291" s="3"/>
      <c r="Y291" s="3"/>
      <c r="Z291" s="3"/>
    </row>
    <row r="292" spans="1:26" ht="12.75" customHeight="1" x14ac:dyDescent="0.15">
      <c r="A292" s="1"/>
      <c r="B292" s="2"/>
      <c r="C292" s="2"/>
      <c r="D292" s="2"/>
      <c r="E292" s="2"/>
      <c r="F292" s="2"/>
      <c r="G292" s="2"/>
      <c r="H292" s="2"/>
      <c r="I292" s="3"/>
      <c r="J292" s="3"/>
      <c r="K292" s="3"/>
      <c r="L292" s="3"/>
      <c r="M292" s="3"/>
      <c r="N292" s="3"/>
      <c r="O292" s="3"/>
      <c r="P292" s="3"/>
      <c r="Q292" s="3"/>
      <c r="R292" s="3"/>
      <c r="S292" s="3"/>
      <c r="T292" s="3"/>
      <c r="U292" s="3"/>
      <c r="V292" s="3"/>
      <c r="W292" s="3"/>
      <c r="X292" s="3"/>
      <c r="Y292" s="3"/>
      <c r="Z292" s="3"/>
    </row>
    <row r="293" spans="1:26" ht="12.75" customHeight="1" x14ac:dyDescent="0.15">
      <c r="A293" s="1"/>
      <c r="B293" s="2"/>
      <c r="C293" s="2"/>
      <c r="D293" s="2"/>
      <c r="E293" s="2"/>
      <c r="F293" s="2"/>
      <c r="G293" s="2"/>
      <c r="H293" s="2"/>
      <c r="I293" s="3"/>
      <c r="J293" s="3"/>
      <c r="K293" s="3"/>
      <c r="L293" s="3"/>
      <c r="M293" s="3"/>
      <c r="N293" s="3"/>
      <c r="O293" s="3"/>
      <c r="P293" s="3"/>
      <c r="Q293" s="3"/>
      <c r="R293" s="3"/>
      <c r="S293" s="3"/>
      <c r="T293" s="3"/>
      <c r="U293" s="3"/>
      <c r="V293" s="3"/>
      <c r="W293" s="3"/>
      <c r="X293" s="3"/>
      <c r="Y293" s="3"/>
      <c r="Z293" s="3"/>
    </row>
    <row r="294" spans="1:26" ht="12.75" customHeight="1" x14ac:dyDescent="0.15">
      <c r="A294" s="1"/>
      <c r="B294" s="2"/>
      <c r="C294" s="2"/>
      <c r="D294" s="2"/>
      <c r="E294" s="2"/>
      <c r="F294" s="2"/>
      <c r="G294" s="2"/>
      <c r="H294" s="2"/>
      <c r="I294" s="3"/>
      <c r="J294" s="3"/>
      <c r="K294" s="3"/>
      <c r="L294" s="3"/>
      <c r="M294" s="3"/>
      <c r="N294" s="3"/>
      <c r="O294" s="3"/>
      <c r="P294" s="3"/>
      <c r="Q294" s="3"/>
      <c r="R294" s="3"/>
      <c r="S294" s="3"/>
      <c r="T294" s="3"/>
      <c r="U294" s="3"/>
      <c r="V294" s="3"/>
      <c r="W294" s="3"/>
      <c r="X294" s="3"/>
      <c r="Y294" s="3"/>
      <c r="Z294" s="3"/>
    </row>
    <row r="295" spans="1:26" ht="12.75" customHeight="1" x14ac:dyDescent="0.15">
      <c r="A295" s="1"/>
      <c r="B295" s="2"/>
      <c r="C295" s="2"/>
      <c r="D295" s="2"/>
      <c r="E295" s="2"/>
      <c r="F295" s="2"/>
      <c r="G295" s="2"/>
      <c r="H295" s="2"/>
      <c r="I295" s="3"/>
      <c r="J295" s="3"/>
      <c r="K295" s="3"/>
      <c r="L295" s="3"/>
      <c r="M295" s="3"/>
      <c r="N295" s="3"/>
      <c r="O295" s="3"/>
      <c r="P295" s="3"/>
      <c r="Q295" s="3"/>
      <c r="R295" s="3"/>
      <c r="S295" s="3"/>
      <c r="T295" s="3"/>
      <c r="U295" s="3"/>
      <c r="V295" s="3"/>
      <c r="W295" s="3"/>
      <c r="X295" s="3"/>
      <c r="Y295" s="3"/>
      <c r="Z295" s="3"/>
    </row>
    <row r="296" spans="1:26" ht="12.75" customHeight="1" x14ac:dyDescent="0.15">
      <c r="A296" s="1"/>
      <c r="B296" s="2"/>
      <c r="C296" s="2"/>
      <c r="D296" s="2"/>
      <c r="E296" s="2"/>
      <c r="F296" s="2"/>
      <c r="G296" s="2"/>
      <c r="H296" s="2"/>
      <c r="I296" s="3"/>
      <c r="J296" s="3"/>
      <c r="K296" s="3"/>
      <c r="L296" s="3"/>
      <c r="M296" s="3"/>
      <c r="N296" s="3"/>
      <c r="O296" s="3"/>
      <c r="P296" s="3"/>
      <c r="Q296" s="3"/>
      <c r="R296" s="3"/>
      <c r="S296" s="3"/>
      <c r="T296" s="3"/>
      <c r="U296" s="3"/>
      <c r="V296" s="3"/>
      <c r="W296" s="3"/>
      <c r="X296" s="3"/>
      <c r="Y296" s="3"/>
      <c r="Z296" s="3"/>
    </row>
    <row r="297" spans="1:26" ht="12.75" customHeight="1" x14ac:dyDescent="0.15">
      <c r="A297" s="1"/>
      <c r="B297" s="2"/>
      <c r="C297" s="2"/>
      <c r="D297" s="2"/>
      <c r="E297" s="2"/>
      <c r="F297" s="2"/>
      <c r="G297" s="2"/>
      <c r="H297" s="2"/>
      <c r="I297" s="3"/>
      <c r="J297" s="3"/>
      <c r="K297" s="3"/>
      <c r="L297" s="3"/>
      <c r="M297" s="3"/>
      <c r="N297" s="3"/>
      <c r="O297" s="3"/>
      <c r="P297" s="3"/>
      <c r="Q297" s="3"/>
      <c r="R297" s="3"/>
      <c r="S297" s="3"/>
      <c r="T297" s="3"/>
      <c r="U297" s="3"/>
      <c r="V297" s="3"/>
      <c r="W297" s="3"/>
      <c r="X297" s="3"/>
      <c r="Y297" s="3"/>
      <c r="Z297" s="3"/>
    </row>
    <row r="298" spans="1:26" ht="12.75" customHeight="1" x14ac:dyDescent="0.15">
      <c r="A298" s="1"/>
      <c r="B298" s="2"/>
      <c r="C298" s="2"/>
      <c r="D298" s="2"/>
      <c r="E298" s="2"/>
      <c r="F298" s="2"/>
      <c r="G298" s="2"/>
      <c r="H298" s="2"/>
      <c r="I298" s="3"/>
      <c r="J298" s="3"/>
      <c r="K298" s="3"/>
      <c r="L298" s="3"/>
      <c r="M298" s="3"/>
      <c r="N298" s="3"/>
      <c r="O298" s="3"/>
      <c r="P298" s="3"/>
      <c r="Q298" s="3"/>
      <c r="R298" s="3"/>
      <c r="S298" s="3"/>
      <c r="T298" s="3"/>
      <c r="U298" s="3"/>
      <c r="V298" s="3"/>
      <c r="W298" s="3"/>
      <c r="X298" s="3"/>
      <c r="Y298" s="3"/>
      <c r="Z298" s="3"/>
    </row>
    <row r="299" spans="1:26" ht="12.75" customHeight="1" x14ac:dyDescent="0.15">
      <c r="A299" s="1"/>
      <c r="B299" s="2"/>
      <c r="C299" s="2"/>
      <c r="D299" s="2"/>
      <c r="E299" s="2"/>
      <c r="F299" s="2"/>
      <c r="G299" s="2"/>
      <c r="H299" s="2"/>
      <c r="I299" s="3"/>
      <c r="J299" s="3"/>
      <c r="K299" s="3"/>
      <c r="L299" s="3"/>
      <c r="M299" s="3"/>
      <c r="N299" s="3"/>
      <c r="O299" s="3"/>
      <c r="P299" s="3"/>
      <c r="Q299" s="3"/>
      <c r="R299" s="3"/>
      <c r="S299" s="3"/>
      <c r="T299" s="3"/>
      <c r="U299" s="3"/>
      <c r="V299" s="3"/>
      <c r="W299" s="3"/>
      <c r="X299" s="3"/>
      <c r="Y299" s="3"/>
      <c r="Z299" s="3"/>
    </row>
    <row r="300" spans="1:26" ht="12.75" customHeight="1" x14ac:dyDescent="0.15">
      <c r="A300" s="1"/>
      <c r="B300" s="2"/>
      <c r="C300" s="2"/>
      <c r="D300" s="2"/>
      <c r="E300" s="2"/>
      <c r="F300" s="2"/>
      <c r="G300" s="2"/>
      <c r="H300" s="2"/>
      <c r="I300" s="3"/>
      <c r="J300" s="3"/>
      <c r="K300" s="3"/>
      <c r="L300" s="3"/>
      <c r="M300" s="3"/>
      <c r="N300" s="3"/>
      <c r="O300" s="3"/>
      <c r="P300" s="3"/>
      <c r="Q300" s="3"/>
      <c r="R300" s="3"/>
      <c r="S300" s="3"/>
      <c r="T300" s="3"/>
      <c r="U300" s="3"/>
      <c r="V300" s="3"/>
      <c r="W300" s="3"/>
      <c r="X300" s="3"/>
      <c r="Y300" s="3"/>
      <c r="Z300" s="3"/>
    </row>
    <row r="301" spans="1:26" ht="12.75" customHeight="1" x14ac:dyDescent="0.15">
      <c r="A301" s="1"/>
      <c r="B301" s="2"/>
      <c r="C301" s="2"/>
      <c r="D301" s="2"/>
      <c r="E301" s="2"/>
      <c r="F301" s="2"/>
      <c r="G301" s="2"/>
      <c r="H301" s="2"/>
      <c r="I301" s="3"/>
      <c r="J301" s="3"/>
      <c r="K301" s="3"/>
      <c r="L301" s="3"/>
      <c r="M301" s="3"/>
      <c r="N301" s="3"/>
      <c r="O301" s="3"/>
      <c r="P301" s="3"/>
      <c r="Q301" s="3"/>
      <c r="R301" s="3"/>
      <c r="S301" s="3"/>
      <c r="T301" s="3"/>
      <c r="U301" s="3"/>
      <c r="V301" s="3"/>
      <c r="W301" s="3"/>
      <c r="X301" s="3"/>
      <c r="Y301" s="3"/>
      <c r="Z301" s="3"/>
    </row>
    <row r="302" spans="1:26" ht="12.75" customHeight="1" x14ac:dyDescent="0.15">
      <c r="A302" s="1"/>
      <c r="B302" s="2"/>
      <c r="C302" s="2"/>
      <c r="D302" s="2"/>
      <c r="E302" s="2"/>
      <c r="F302" s="2"/>
      <c r="G302" s="2"/>
      <c r="H302" s="2"/>
      <c r="I302" s="3"/>
      <c r="J302" s="3"/>
      <c r="K302" s="3"/>
      <c r="L302" s="3"/>
      <c r="M302" s="3"/>
      <c r="N302" s="3"/>
      <c r="O302" s="3"/>
      <c r="P302" s="3"/>
      <c r="Q302" s="3"/>
      <c r="R302" s="3"/>
      <c r="S302" s="3"/>
      <c r="T302" s="3"/>
      <c r="U302" s="3"/>
      <c r="V302" s="3"/>
      <c r="W302" s="3"/>
      <c r="X302" s="3"/>
      <c r="Y302" s="3"/>
      <c r="Z302" s="3"/>
    </row>
    <row r="303" spans="1:26" ht="12.75" customHeight="1" x14ac:dyDescent="0.15">
      <c r="A303" s="1"/>
      <c r="B303" s="2"/>
      <c r="C303" s="2"/>
      <c r="D303" s="2"/>
      <c r="E303" s="2"/>
      <c r="F303" s="2"/>
      <c r="G303" s="2"/>
      <c r="H303" s="2"/>
      <c r="I303" s="3"/>
      <c r="J303" s="3"/>
      <c r="K303" s="3"/>
      <c r="L303" s="3"/>
      <c r="M303" s="3"/>
      <c r="N303" s="3"/>
      <c r="O303" s="3"/>
      <c r="P303" s="3"/>
      <c r="Q303" s="3"/>
      <c r="R303" s="3"/>
      <c r="S303" s="3"/>
      <c r="T303" s="3"/>
      <c r="U303" s="3"/>
      <c r="V303" s="3"/>
      <c r="W303" s="3"/>
      <c r="X303" s="3"/>
      <c r="Y303" s="3"/>
      <c r="Z303" s="3"/>
    </row>
    <row r="304" spans="1:26" ht="12.75" customHeight="1" x14ac:dyDescent="0.15">
      <c r="A304" s="1"/>
      <c r="B304" s="2"/>
      <c r="C304" s="2"/>
      <c r="D304" s="2"/>
      <c r="E304" s="2"/>
      <c r="F304" s="2"/>
      <c r="G304" s="2"/>
      <c r="H304" s="2"/>
      <c r="I304" s="3"/>
      <c r="J304" s="3"/>
      <c r="K304" s="3"/>
      <c r="L304" s="3"/>
      <c r="M304" s="3"/>
      <c r="N304" s="3"/>
      <c r="O304" s="3"/>
      <c r="P304" s="3"/>
      <c r="Q304" s="3"/>
      <c r="R304" s="3"/>
      <c r="S304" s="3"/>
      <c r="T304" s="3"/>
      <c r="U304" s="3"/>
      <c r="V304" s="3"/>
      <c r="W304" s="3"/>
      <c r="X304" s="3"/>
      <c r="Y304" s="3"/>
      <c r="Z304" s="3"/>
    </row>
    <row r="305" spans="1:26" ht="12.75" customHeight="1" x14ac:dyDescent="0.15">
      <c r="A305" s="1"/>
      <c r="B305" s="2"/>
      <c r="C305" s="2"/>
      <c r="D305" s="2"/>
      <c r="E305" s="2"/>
      <c r="F305" s="2"/>
      <c r="G305" s="2"/>
      <c r="H305" s="2"/>
      <c r="I305" s="3"/>
      <c r="J305" s="3"/>
      <c r="K305" s="3"/>
      <c r="L305" s="3"/>
      <c r="M305" s="3"/>
      <c r="N305" s="3"/>
      <c r="O305" s="3"/>
      <c r="P305" s="3"/>
      <c r="Q305" s="3"/>
      <c r="R305" s="3"/>
      <c r="S305" s="3"/>
      <c r="T305" s="3"/>
      <c r="U305" s="3"/>
      <c r="V305" s="3"/>
      <c r="W305" s="3"/>
      <c r="X305" s="3"/>
      <c r="Y305" s="3"/>
      <c r="Z305" s="3"/>
    </row>
    <row r="306" spans="1:26" ht="12.75" customHeight="1" x14ac:dyDescent="0.15">
      <c r="A306" s="1"/>
      <c r="B306" s="2"/>
      <c r="C306" s="2"/>
      <c r="D306" s="2"/>
      <c r="E306" s="2"/>
      <c r="F306" s="2"/>
      <c r="G306" s="2"/>
      <c r="H306" s="2"/>
      <c r="I306" s="3"/>
      <c r="J306" s="3"/>
      <c r="K306" s="3"/>
      <c r="L306" s="3"/>
      <c r="M306" s="3"/>
      <c r="N306" s="3"/>
      <c r="O306" s="3"/>
      <c r="P306" s="3"/>
      <c r="Q306" s="3"/>
      <c r="R306" s="3"/>
      <c r="S306" s="3"/>
      <c r="T306" s="3"/>
      <c r="U306" s="3"/>
      <c r="V306" s="3"/>
      <c r="W306" s="3"/>
      <c r="X306" s="3"/>
      <c r="Y306" s="3"/>
      <c r="Z306" s="3"/>
    </row>
    <row r="307" spans="1:26" ht="12.75" customHeight="1" x14ac:dyDescent="0.15">
      <c r="A307" s="1"/>
      <c r="B307" s="2"/>
      <c r="C307" s="2"/>
      <c r="D307" s="2"/>
      <c r="E307" s="2"/>
      <c r="F307" s="2"/>
      <c r="G307" s="2"/>
      <c r="H307" s="2"/>
      <c r="I307" s="3"/>
      <c r="J307" s="3"/>
      <c r="K307" s="3"/>
      <c r="L307" s="3"/>
      <c r="M307" s="3"/>
      <c r="N307" s="3"/>
      <c r="O307" s="3"/>
      <c r="P307" s="3"/>
      <c r="Q307" s="3"/>
      <c r="R307" s="3"/>
      <c r="S307" s="3"/>
      <c r="T307" s="3"/>
      <c r="U307" s="3"/>
      <c r="V307" s="3"/>
      <c r="W307" s="3"/>
      <c r="X307" s="3"/>
      <c r="Y307" s="3"/>
      <c r="Z307" s="3"/>
    </row>
    <row r="308" spans="1:26" ht="12.75" customHeight="1" x14ac:dyDescent="0.15">
      <c r="A308" s="1"/>
      <c r="B308" s="2"/>
      <c r="C308" s="2"/>
      <c r="D308" s="2"/>
      <c r="E308" s="2"/>
      <c r="F308" s="2"/>
      <c r="G308" s="2"/>
      <c r="H308" s="2"/>
      <c r="I308" s="3"/>
      <c r="J308" s="3"/>
      <c r="K308" s="3"/>
      <c r="L308" s="3"/>
      <c r="M308" s="3"/>
      <c r="N308" s="3"/>
      <c r="O308" s="3"/>
      <c r="P308" s="3"/>
      <c r="Q308" s="3"/>
      <c r="R308" s="3"/>
      <c r="S308" s="3"/>
      <c r="T308" s="3"/>
      <c r="U308" s="3"/>
      <c r="V308" s="3"/>
      <c r="W308" s="3"/>
      <c r="X308" s="3"/>
      <c r="Y308" s="3"/>
      <c r="Z308" s="3"/>
    </row>
    <row r="309" spans="1:26" ht="12.75" customHeight="1" x14ac:dyDescent="0.15">
      <c r="A309" s="1"/>
      <c r="B309" s="2"/>
      <c r="C309" s="2"/>
      <c r="D309" s="2"/>
      <c r="E309" s="2"/>
      <c r="F309" s="2"/>
      <c r="G309" s="2"/>
      <c r="H309" s="2"/>
      <c r="I309" s="3"/>
      <c r="J309" s="3"/>
      <c r="K309" s="3"/>
      <c r="L309" s="3"/>
      <c r="M309" s="3"/>
      <c r="N309" s="3"/>
      <c r="O309" s="3"/>
      <c r="P309" s="3"/>
      <c r="Q309" s="3"/>
      <c r="R309" s="3"/>
      <c r="S309" s="3"/>
      <c r="T309" s="3"/>
      <c r="U309" s="3"/>
      <c r="V309" s="3"/>
      <c r="W309" s="3"/>
      <c r="X309" s="3"/>
      <c r="Y309" s="3"/>
      <c r="Z309" s="3"/>
    </row>
    <row r="310" spans="1:26" ht="12.75" customHeight="1" x14ac:dyDescent="0.15">
      <c r="A310" s="1"/>
      <c r="B310" s="2"/>
      <c r="C310" s="2"/>
      <c r="D310" s="2"/>
      <c r="E310" s="2"/>
      <c r="F310" s="2"/>
      <c r="G310" s="2"/>
      <c r="H310" s="2"/>
      <c r="I310" s="3"/>
      <c r="J310" s="3"/>
      <c r="K310" s="3"/>
      <c r="L310" s="3"/>
      <c r="M310" s="3"/>
      <c r="N310" s="3"/>
      <c r="O310" s="3"/>
      <c r="P310" s="3"/>
      <c r="Q310" s="3"/>
      <c r="R310" s="3"/>
      <c r="S310" s="3"/>
      <c r="T310" s="3"/>
      <c r="U310" s="3"/>
      <c r="V310" s="3"/>
      <c r="W310" s="3"/>
      <c r="X310" s="3"/>
      <c r="Y310" s="3"/>
      <c r="Z310" s="3"/>
    </row>
    <row r="311" spans="1:26" ht="12.75" customHeight="1" x14ac:dyDescent="0.15">
      <c r="A311" s="1"/>
      <c r="B311" s="2"/>
      <c r="C311" s="2"/>
      <c r="D311" s="2"/>
      <c r="E311" s="2"/>
      <c r="F311" s="2"/>
      <c r="G311" s="2"/>
      <c r="H311" s="2"/>
      <c r="I311" s="3"/>
      <c r="J311" s="3"/>
      <c r="K311" s="3"/>
      <c r="L311" s="3"/>
      <c r="M311" s="3"/>
      <c r="N311" s="3"/>
      <c r="O311" s="3"/>
      <c r="P311" s="3"/>
      <c r="Q311" s="3"/>
      <c r="R311" s="3"/>
      <c r="S311" s="3"/>
      <c r="T311" s="3"/>
      <c r="U311" s="3"/>
      <c r="V311" s="3"/>
      <c r="W311" s="3"/>
      <c r="X311" s="3"/>
      <c r="Y311" s="3"/>
      <c r="Z311" s="3"/>
    </row>
    <row r="312" spans="1:26" ht="12.75" customHeight="1" x14ac:dyDescent="0.15">
      <c r="A312" s="1"/>
      <c r="B312" s="2"/>
      <c r="C312" s="2"/>
      <c r="D312" s="2"/>
      <c r="E312" s="2"/>
      <c r="F312" s="2"/>
      <c r="G312" s="2"/>
      <c r="H312" s="2"/>
      <c r="I312" s="3"/>
      <c r="J312" s="3"/>
      <c r="K312" s="3"/>
      <c r="L312" s="3"/>
      <c r="M312" s="3"/>
      <c r="N312" s="3"/>
      <c r="O312" s="3"/>
      <c r="P312" s="3"/>
      <c r="Q312" s="3"/>
      <c r="R312" s="3"/>
      <c r="S312" s="3"/>
      <c r="T312" s="3"/>
      <c r="U312" s="3"/>
      <c r="V312" s="3"/>
      <c r="W312" s="3"/>
      <c r="X312" s="3"/>
      <c r="Y312" s="3"/>
      <c r="Z312" s="3"/>
    </row>
    <row r="313" spans="1:26" ht="12.75" customHeight="1" x14ac:dyDescent="0.15">
      <c r="A313" s="1"/>
      <c r="B313" s="2"/>
      <c r="C313" s="2"/>
      <c r="D313" s="2"/>
      <c r="E313" s="2"/>
      <c r="F313" s="2"/>
      <c r="G313" s="2"/>
      <c r="H313" s="2"/>
      <c r="I313" s="3"/>
      <c r="J313" s="3"/>
      <c r="K313" s="3"/>
      <c r="L313" s="3"/>
      <c r="M313" s="3"/>
      <c r="N313" s="3"/>
      <c r="O313" s="3"/>
      <c r="P313" s="3"/>
      <c r="Q313" s="3"/>
      <c r="R313" s="3"/>
      <c r="S313" s="3"/>
      <c r="T313" s="3"/>
      <c r="U313" s="3"/>
      <c r="V313" s="3"/>
      <c r="W313" s="3"/>
      <c r="X313" s="3"/>
      <c r="Y313" s="3"/>
      <c r="Z313" s="3"/>
    </row>
    <row r="314" spans="1:26" ht="12.75" customHeight="1" x14ac:dyDescent="0.15">
      <c r="A314" s="1"/>
      <c r="B314" s="2"/>
      <c r="C314" s="2"/>
      <c r="D314" s="2"/>
      <c r="E314" s="2"/>
      <c r="F314" s="2"/>
      <c r="G314" s="2"/>
      <c r="H314" s="2"/>
      <c r="I314" s="3"/>
      <c r="J314" s="3"/>
      <c r="K314" s="3"/>
      <c r="L314" s="3"/>
      <c r="M314" s="3"/>
      <c r="N314" s="3"/>
      <c r="O314" s="3"/>
      <c r="P314" s="3"/>
      <c r="Q314" s="3"/>
      <c r="R314" s="3"/>
      <c r="S314" s="3"/>
      <c r="T314" s="3"/>
      <c r="U314" s="3"/>
      <c r="V314" s="3"/>
      <c r="W314" s="3"/>
      <c r="X314" s="3"/>
      <c r="Y314" s="3"/>
      <c r="Z314" s="3"/>
    </row>
    <row r="315" spans="1:26" ht="12.75" customHeight="1" x14ac:dyDescent="0.15">
      <c r="A315" s="1"/>
      <c r="B315" s="2"/>
      <c r="C315" s="2"/>
      <c r="D315" s="2"/>
      <c r="E315" s="2"/>
      <c r="F315" s="2"/>
      <c r="G315" s="2"/>
      <c r="H315" s="2"/>
      <c r="I315" s="3"/>
      <c r="J315" s="3"/>
      <c r="K315" s="3"/>
      <c r="L315" s="3"/>
      <c r="M315" s="3"/>
      <c r="N315" s="3"/>
      <c r="O315" s="3"/>
      <c r="P315" s="3"/>
      <c r="Q315" s="3"/>
      <c r="R315" s="3"/>
      <c r="S315" s="3"/>
      <c r="T315" s="3"/>
      <c r="U315" s="3"/>
      <c r="V315" s="3"/>
      <c r="W315" s="3"/>
      <c r="X315" s="3"/>
      <c r="Y315" s="3"/>
      <c r="Z315" s="3"/>
    </row>
    <row r="316" spans="1:26" ht="12.75" customHeight="1" x14ac:dyDescent="0.15">
      <c r="A316" s="1"/>
      <c r="B316" s="2"/>
      <c r="C316" s="2"/>
      <c r="D316" s="2"/>
      <c r="E316" s="2"/>
      <c r="F316" s="2"/>
      <c r="G316" s="2"/>
      <c r="H316" s="2"/>
      <c r="I316" s="3"/>
      <c r="J316" s="3"/>
      <c r="K316" s="3"/>
      <c r="L316" s="3"/>
      <c r="M316" s="3"/>
      <c r="N316" s="3"/>
      <c r="O316" s="3"/>
      <c r="P316" s="3"/>
      <c r="Q316" s="3"/>
      <c r="R316" s="3"/>
      <c r="S316" s="3"/>
      <c r="T316" s="3"/>
      <c r="U316" s="3"/>
      <c r="V316" s="3"/>
      <c r="W316" s="3"/>
      <c r="X316" s="3"/>
      <c r="Y316" s="3"/>
      <c r="Z316" s="3"/>
    </row>
    <row r="317" spans="1:26" ht="12.75" customHeight="1" x14ac:dyDescent="0.15">
      <c r="A317" s="1"/>
      <c r="B317" s="2"/>
      <c r="C317" s="2"/>
      <c r="D317" s="2"/>
      <c r="E317" s="2"/>
      <c r="F317" s="2"/>
      <c r="G317" s="2"/>
      <c r="H317" s="2"/>
      <c r="I317" s="3"/>
      <c r="J317" s="3"/>
      <c r="K317" s="3"/>
      <c r="L317" s="3"/>
      <c r="M317" s="3"/>
      <c r="N317" s="3"/>
      <c r="O317" s="3"/>
      <c r="P317" s="3"/>
      <c r="Q317" s="3"/>
      <c r="R317" s="3"/>
      <c r="S317" s="3"/>
      <c r="T317" s="3"/>
      <c r="U317" s="3"/>
      <c r="V317" s="3"/>
      <c r="W317" s="3"/>
      <c r="X317" s="3"/>
      <c r="Y317" s="3"/>
      <c r="Z317" s="3"/>
    </row>
    <row r="318" spans="1:26" ht="12.75" customHeight="1" x14ac:dyDescent="0.15">
      <c r="A318" s="1"/>
      <c r="B318" s="2"/>
      <c r="C318" s="2"/>
      <c r="D318" s="2"/>
      <c r="E318" s="2"/>
      <c r="F318" s="2"/>
      <c r="G318" s="2"/>
      <c r="H318" s="2"/>
      <c r="I318" s="3"/>
      <c r="J318" s="3"/>
      <c r="K318" s="3"/>
      <c r="L318" s="3"/>
      <c r="M318" s="3"/>
      <c r="N318" s="3"/>
      <c r="O318" s="3"/>
      <c r="P318" s="3"/>
      <c r="Q318" s="3"/>
      <c r="R318" s="3"/>
      <c r="S318" s="3"/>
      <c r="T318" s="3"/>
      <c r="U318" s="3"/>
      <c r="V318" s="3"/>
      <c r="W318" s="3"/>
      <c r="X318" s="3"/>
      <c r="Y318" s="3"/>
      <c r="Z318" s="3"/>
    </row>
    <row r="319" spans="1:26" ht="12.75" customHeight="1" x14ac:dyDescent="0.15">
      <c r="A319" s="1"/>
      <c r="B319" s="2"/>
      <c r="C319" s="2"/>
      <c r="D319" s="2"/>
      <c r="E319" s="2"/>
      <c r="F319" s="2"/>
      <c r="G319" s="2"/>
      <c r="H319" s="2"/>
      <c r="I319" s="3"/>
      <c r="J319" s="3"/>
      <c r="K319" s="3"/>
      <c r="L319" s="3"/>
      <c r="M319" s="3"/>
      <c r="N319" s="3"/>
      <c r="O319" s="3"/>
      <c r="P319" s="3"/>
      <c r="Q319" s="3"/>
      <c r="R319" s="3"/>
      <c r="S319" s="3"/>
      <c r="T319" s="3"/>
      <c r="U319" s="3"/>
      <c r="V319" s="3"/>
      <c r="W319" s="3"/>
      <c r="X319" s="3"/>
      <c r="Y319" s="3"/>
      <c r="Z319" s="3"/>
    </row>
    <row r="320" spans="1:26" ht="12.75" customHeight="1" x14ac:dyDescent="0.15">
      <c r="A320" s="1"/>
      <c r="B320" s="2"/>
      <c r="C320" s="2"/>
      <c r="D320" s="2"/>
      <c r="E320" s="2"/>
      <c r="F320" s="2"/>
      <c r="G320" s="2"/>
      <c r="H320" s="2"/>
      <c r="I320" s="3"/>
      <c r="J320" s="3"/>
      <c r="K320" s="3"/>
      <c r="L320" s="3"/>
      <c r="M320" s="3"/>
      <c r="N320" s="3"/>
      <c r="O320" s="3"/>
      <c r="P320" s="3"/>
      <c r="Q320" s="3"/>
      <c r="R320" s="3"/>
      <c r="S320" s="3"/>
      <c r="T320" s="3"/>
      <c r="U320" s="3"/>
      <c r="V320" s="3"/>
      <c r="W320" s="3"/>
      <c r="X320" s="3"/>
      <c r="Y320" s="3"/>
      <c r="Z320" s="3"/>
    </row>
    <row r="321" spans="1:26" ht="12.75" customHeight="1" x14ac:dyDescent="0.15">
      <c r="A321" s="1"/>
      <c r="B321" s="2"/>
      <c r="C321" s="2"/>
      <c r="D321" s="2"/>
      <c r="E321" s="2"/>
      <c r="F321" s="2"/>
      <c r="G321" s="2"/>
      <c r="H321" s="2"/>
      <c r="I321" s="3"/>
      <c r="J321" s="3"/>
      <c r="K321" s="3"/>
      <c r="L321" s="3"/>
      <c r="M321" s="3"/>
      <c r="N321" s="3"/>
      <c r="O321" s="3"/>
      <c r="P321" s="3"/>
      <c r="Q321" s="3"/>
      <c r="R321" s="3"/>
      <c r="S321" s="3"/>
      <c r="T321" s="3"/>
      <c r="U321" s="3"/>
      <c r="V321" s="3"/>
      <c r="W321" s="3"/>
      <c r="X321" s="3"/>
      <c r="Y321" s="3"/>
      <c r="Z321" s="3"/>
    </row>
    <row r="322" spans="1:26" ht="12.75" customHeight="1" x14ac:dyDescent="0.15">
      <c r="A322" s="1"/>
      <c r="B322" s="2"/>
      <c r="C322" s="2"/>
      <c r="D322" s="2"/>
      <c r="E322" s="2"/>
      <c r="F322" s="2"/>
      <c r="G322" s="2"/>
      <c r="H322" s="2"/>
      <c r="I322" s="3"/>
      <c r="J322" s="3"/>
      <c r="K322" s="3"/>
      <c r="L322" s="3"/>
      <c r="M322" s="3"/>
      <c r="N322" s="3"/>
      <c r="O322" s="3"/>
      <c r="P322" s="3"/>
      <c r="Q322" s="3"/>
      <c r="R322" s="3"/>
      <c r="S322" s="3"/>
      <c r="T322" s="3"/>
      <c r="U322" s="3"/>
      <c r="V322" s="3"/>
      <c r="W322" s="3"/>
      <c r="X322" s="3"/>
      <c r="Y322" s="3"/>
      <c r="Z322" s="3"/>
    </row>
    <row r="323" spans="1:26" ht="12.75" customHeight="1" x14ac:dyDescent="0.15">
      <c r="A323" s="1"/>
      <c r="B323" s="2"/>
      <c r="C323" s="2"/>
      <c r="D323" s="2"/>
      <c r="E323" s="2"/>
      <c r="F323" s="2"/>
      <c r="G323" s="2"/>
      <c r="H323" s="2"/>
      <c r="I323" s="3"/>
      <c r="J323" s="3"/>
      <c r="K323" s="3"/>
      <c r="L323" s="3"/>
      <c r="M323" s="3"/>
      <c r="N323" s="3"/>
      <c r="O323" s="3"/>
      <c r="P323" s="3"/>
      <c r="Q323" s="3"/>
      <c r="R323" s="3"/>
      <c r="S323" s="3"/>
      <c r="T323" s="3"/>
      <c r="U323" s="3"/>
      <c r="V323" s="3"/>
      <c r="W323" s="3"/>
      <c r="X323" s="3"/>
      <c r="Y323" s="3"/>
      <c r="Z323" s="3"/>
    </row>
    <row r="324" spans="1:26" ht="12.75" customHeight="1" x14ac:dyDescent="0.15">
      <c r="A324" s="1"/>
      <c r="B324" s="2"/>
      <c r="C324" s="2"/>
      <c r="D324" s="2"/>
      <c r="E324" s="2"/>
      <c r="F324" s="2"/>
      <c r="G324" s="2"/>
      <c r="H324" s="2"/>
      <c r="I324" s="3"/>
      <c r="J324" s="3"/>
      <c r="K324" s="3"/>
      <c r="L324" s="3"/>
      <c r="M324" s="3"/>
      <c r="N324" s="3"/>
      <c r="O324" s="3"/>
      <c r="P324" s="3"/>
      <c r="Q324" s="3"/>
      <c r="R324" s="3"/>
      <c r="S324" s="3"/>
      <c r="T324" s="3"/>
      <c r="U324" s="3"/>
      <c r="V324" s="3"/>
      <c r="W324" s="3"/>
      <c r="X324" s="3"/>
      <c r="Y324" s="3"/>
      <c r="Z324" s="3"/>
    </row>
    <row r="325" spans="1:26" ht="12.75" customHeight="1" x14ac:dyDescent="0.15">
      <c r="A325" s="1"/>
      <c r="B325" s="2"/>
      <c r="C325" s="2"/>
      <c r="D325" s="2"/>
      <c r="E325" s="2"/>
      <c r="F325" s="2"/>
      <c r="G325" s="2"/>
      <c r="H325" s="2"/>
      <c r="I325" s="3"/>
      <c r="J325" s="3"/>
      <c r="K325" s="3"/>
      <c r="L325" s="3"/>
      <c r="M325" s="3"/>
      <c r="N325" s="3"/>
      <c r="O325" s="3"/>
      <c r="P325" s="3"/>
      <c r="Q325" s="3"/>
      <c r="R325" s="3"/>
      <c r="S325" s="3"/>
      <c r="T325" s="3"/>
      <c r="U325" s="3"/>
      <c r="V325" s="3"/>
      <c r="W325" s="3"/>
      <c r="X325" s="3"/>
      <c r="Y325" s="3"/>
      <c r="Z325" s="3"/>
    </row>
    <row r="326" spans="1:26" ht="12.75" customHeight="1" x14ac:dyDescent="0.15">
      <c r="A326" s="1"/>
      <c r="B326" s="2"/>
      <c r="C326" s="2"/>
      <c r="D326" s="2"/>
      <c r="E326" s="2"/>
      <c r="F326" s="2"/>
      <c r="G326" s="2"/>
      <c r="H326" s="2"/>
      <c r="I326" s="3"/>
      <c r="J326" s="3"/>
      <c r="K326" s="3"/>
      <c r="L326" s="3"/>
      <c r="M326" s="3"/>
      <c r="N326" s="3"/>
      <c r="O326" s="3"/>
      <c r="P326" s="3"/>
      <c r="Q326" s="3"/>
      <c r="R326" s="3"/>
      <c r="S326" s="3"/>
      <c r="T326" s="3"/>
      <c r="U326" s="3"/>
      <c r="V326" s="3"/>
      <c r="W326" s="3"/>
      <c r="X326" s="3"/>
      <c r="Y326" s="3"/>
      <c r="Z326" s="3"/>
    </row>
    <row r="327" spans="1:26" ht="12.75" customHeight="1" x14ac:dyDescent="0.15">
      <c r="A327" s="1"/>
      <c r="B327" s="2"/>
      <c r="C327" s="2"/>
      <c r="D327" s="2"/>
      <c r="E327" s="2"/>
      <c r="F327" s="2"/>
      <c r="G327" s="2"/>
      <c r="H327" s="2"/>
      <c r="I327" s="3"/>
      <c r="J327" s="3"/>
      <c r="K327" s="3"/>
      <c r="L327" s="3"/>
      <c r="M327" s="3"/>
      <c r="N327" s="3"/>
      <c r="O327" s="3"/>
      <c r="P327" s="3"/>
      <c r="Q327" s="3"/>
      <c r="R327" s="3"/>
      <c r="S327" s="3"/>
      <c r="T327" s="3"/>
      <c r="U327" s="3"/>
      <c r="V327" s="3"/>
      <c r="W327" s="3"/>
      <c r="X327" s="3"/>
      <c r="Y327" s="3"/>
      <c r="Z327" s="3"/>
    </row>
    <row r="328" spans="1:26" ht="12.75" customHeight="1" x14ac:dyDescent="0.15">
      <c r="A328" s="1"/>
      <c r="B328" s="2"/>
      <c r="C328" s="2"/>
      <c r="D328" s="2"/>
      <c r="E328" s="2"/>
      <c r="F328" s="2"/>
      <c r="G328" s="2"/>
      <c r="H328" s="2"/>
      <c r="I328" s="3"/>
      <c r="J328" s="3"/>
      <c r="K328" s="3"/>
      <c r="L328" s="3"/>
      <c r="M328" s="3"/>
      <c r="N328" s="3"/>
      <c r="O328" s="3"/>
      <c r="P328" s="3"/>
      <c r="Q328" s="3"/>
      <c r="R328" s="3"/>
      <c r="S328" s="3"/>
      <c r="T328" s="3"/>
      <c r="U328" s="3"/>
      <c r="V328" s="3"/>
      <c r="W328" s="3"/>
      <c r="X328" s="3"/>
      <c r="Y328" s="3"/>
      <c r="Z328" s="3"/>
    </row>
    <row r="329" spans="1:26" ht="12.75" customHeight="1" x14ac:dyDescent="0.15">
      <c r="A329" s="1"/>
      <c r="B329" s="2"/>
      <c r="C329" s="2"/>
      <c r="D329" s="2"/>
      <c r="E329" s="2"/>
      <c r="F329" s="2"/>
      <c r="G329" s="2"/>
      <c r="H329" s="2"/>
      <c r="I329" s="3"/>
      <c r="J329" s="3"/>
      <c r="K329" s="3"/>
      <c r="L329" s="3"/>
      <c r="M329" s="3"/>
      <c r="N329" s="3"/>
      <c r="O329" s="3"/>
      <c r="P329" s="3"/>
      <c r="Q329" s="3"/>
      <c r="R329" s="3"/>
      <c r="S329" s="3"/>
      <c r="T329" s="3"/>
      <c r="U329" s="3"/>
      <c r="V329" s="3"/>
      <c r="W329" s="3"/>
      <c r="X329" s="3"/>
      <c r="Y329" s="3"/>
      <c r="Z329" s="3"/>
    </row>
    <row r="330" spans="1:26" ht="12.75" customHeight="1" x14ac:dyDescent="0.15">
      <c r="A330" s="1"/>
      <c r="B330" s="2"/>
      <c r="C330" s="2"/>
      <c r="D330" s="2"/>
      <c r="E330" s="2"/>
      <c r="F330" s="2"/>
      <c r="G330" s="2"/>
      <c r="H330" s="2"/>
      <c r="I330" s="3"/>
      <c r="J330" s="3"/>
      <c r="K330" s="3"/>
      <c r="L330" s="3"/>
      <c r="M330" s="3"/>
      <c r="N330" s="3"/>
      <c r="O330" s="3"/>
      <c r="P330" s="3"/>
      <c r="Q330" s="3"/>
      <c r="R330" s="3"/>
      <c r="S330" s="3"/>
      <c r="T330" s="3"/>
      <c r="U330" s="3"/>
      <c r="V330" s="3"/>
      <c r="W330" s="3"/>
      <c r="X330" s="3"/>
      <c r="Y330" s="3"/>
      <c r="Z330" s="3"/>
    </row>
    <row r="331" spans="1:26" ht="12.75" customHeight="1" x14ac:dyDescent="0.15">
      <c r="A331" s="1"/>
      <c r="B331" s="2"/>
      <c r="C331" s="2"/>
      <c r="D331" s="2"/>
      <c r="E331" s="2"/>
      <c r="F331" s="2"/>
      <c r="G331" s="2"/>
      <c r="H331" s="2"/>
      <c r="I331" s="3"/>
      <c r="J331" s="3"/>
      <c r="K331" s="3"/>
      <c r="L331" s="3"/>
      <c r="M331" s="3"/>
      <c r="N331" s="3"/>
      <c r="O331" s="3"/>
      <c r="P331" s="3"/>
      <c r="Q331" s="3"/>
      <c r="R331" s="3"/>
      <c r="S331" s="3"/>
      <c r="T331" s="3"/>
      <c r="U331" s="3"/>
      <c r="V331" s="3"/>
      <c r="W331" s="3"/>
      <c r="X331" s="3"/>
      <c r="Y331" s="3"/>
      <c r="Z331" s="3"/>
    </row>
    <row r="332" spans="1:26" ht="12.75" customHeight="1" x14ac:dyDescent="0.15">
      <c r="A332" s="1"/>
      <c r="B332" s="2"/>
      <c r="C332" s="2"/>
      <c r="D332" s="2"/>
      <c r="E332" s="2"/>
      <c r="F332" s="2"/>
      <c r="G332" s="2"/>
      <c r="H332" s="2"/>
      <c r="I332" s="3"/>
      <c r="J332" s="3"/>
      <c r="K332" s="3"/>
      <c r="L332" s="3"/>
      <c r="M332" s="3"/>
      <c r="N332" s="3"/>
      <c r="O332" s="3"/>
      <c r="P332" s="3"/>
      <c r="Q332" s="3"/>
      <c r="R332" s="3"/>
      <c r="S332" s="3"/>
      <c r="T332" s="3"/>
      <c r="U332" s="3"/>
      <c r="V332" s="3"/>
      <c r="W332" s="3"/>
      <c r="X332" s="3"/>
      <c r="Y332" s="3"/>
      <c r="Z332" s="3"/>
    </row>
    <row r="333" spans="1:26" ht="12.75" customHeight="1" x14ac:dyDescent="0.15">
      <c r="A333" s="1"/>
      <c r="B333" s="2"/>
      <c r="C333" s="2"/>
      <c r="D333" s="2"/>
      <c r="E333" s="2"/>
      <c r="F333" s="2"/>
      <c r="G333" s="2"/>
      <c r="H333" s="2"/>
      <c r="I333" s="3"/>
      <c r="J333" s="3"/>
      <c r="K333" s="3"/>
      <c r="L333" s="3"/>
      <c r="M333" s="3"/>
      <c r="N333" s="3"/>
      <c r="O333" s="3"/>
      <c r="P333" s="3"/>
      <c r="Q333" s="3"/>
      <c r="R333" s="3"/>
      <c r="S333" s="3"/>
      <c r="T333" s="3"/>
      <c r="U333" s="3"/>
      <c r="V333" s="3"/>
      <c r="W333" s="3"/>
      <c r="X333" s="3"/>
      <c r="Y333" s="3"/>
      <c r="Z333" s="3"/>
    </row>
    <row r="334" spans="1:26" ht="12.75" customHeight="1" x14ac:dyDescent="0.15">
      <c r="A334" s="1"/>
      <c r="B334" s="2"/>
      <c r="C334" s="2"/>
      <c r="D334" s="2"/>
      <c r="E334" s="2"/>
      <c r="F334" s="2"/>
      <c r="G334" s="2"/>
      <c r="H334" s="2"/>
      <c r="I334" s="3"/>
      <c r="J334" s="3"/>
      <c r="K334" s="3"/>
      <c r="L334" s="3"/>
      <c r="M334" s="3"/>
      <c r="N334" s="3"/>
      <c r="O334" s="3"/>
      <c r="P334" s="3"/>
      <c r="Q334" s="3"/>
      <c r="R334" s="3"/>
      <c r="S334" s="3"/>
      <c r="T334" s="3"/>
      <c r="U334" s="3"/>
      <c r="V334" s="3"/>
      <c r="W334" s="3"/>
      <c r="X334" s="3"/>
      <c r="Y334" s="3"/>
      <c r="Z334" s="3"/>
    </row>
    <row r="335" spans="1:26" ht="12.75" customHeight="1" x14ac:dyDescent="0.15">
      <c r="A335" s="1"/>
      <c r="B335" s="2"/>
      <c r="C335" s="2"/>
      <c r="D335" s="2"/>
      <c r="E335" s="2"/>
      <c r="F335" s="2"/>
      <c r="G335" s="2"/>
      <c r="H335" s="2"/>
      <c r="I335" s="3"/>
      <c r="J335" s="3"/>
      <c r="K335" s="3"/>
      <c r="L335" s="3"/>
      <c r="M335" s="3"/>
      <c r="N335" s="3"/>
      <c r="O335" s="3"/>
      <c r="P335" s="3"/>
      <c r="Q335" s="3"/>
      <c r="R335" s="3"/>
      <c r="S335" s="3"/>
      <c r="T335" s="3"/>
      <c r="U335" s="3"/>
      <c r="V335" s="3"/>
      <c r="W335" s="3"/>
      <c r="X335" s="3"/>
      <c r="Y335" s="3"/>
      <c r="Z335" s="3"/>
    </row>
    <row r="336" spans="1:26" ht="12.75" customHeight="1" x14ac:dyDescent="0.15">
      <c r="A336" s="1"/>
      <c r="B336" s="2"/>
      <c r="C336" s="2"/>
      <c r="D336" s="2"/>
      <c r="E336" s="2"/>
      <c r="F336" s="2"/>
      <c r="G336" s="2"/>
      <c r="H336" s="2"/>
      <c r="I336" s="3"/>
      <c r="J336" s="3"/>
      <c r="K336" s="3"/>
      <c r="L336" s="3"/>
      <c r="M336" s="3"/>
      <c r="N336" s="3"/>
      <c r="O336" s="3"/>
      <c r="P336" s="3"/>
      <c r="Q336" s="3"/>
      <c r="R336" s="3"/>
      <c r="S336" s="3"/>
      <c r="T336" s="3"/>
      <c r="U336" s="3"/>
      <c r="V336" s="3"/>
      <c r="W336" s="3"/>
      <c r="X336" s="3"/>
      <c r="Y336" s="3"/>
      <c r="Z336" s="3"/>
    </row>
    <row r="337" spans="1:26" ht="12.75" customHeight="1" x14ac:dyDescent="0.15">
      <c r="A337" s="1"/>
      <c r="B337" s="2"/>
      <c r="C337" s="2"/>
      <c r="D337" s="2"/>
      <c r="E337" s="2"/>
      <c r="F337" s="2"/>
      <c r="G337" s="2"/>
      <c r="H337" s="2"/>
      <c r="I337" s="3"/>
      <c r="J337" s="3"/>
      <c r="K337" s="3"/>
      <c r="L337" s="3"/>
      <c r="M337" s="3"/>
      <c r="N337" s="3"/>
      <c r="O337" s="3"/>
      <c r="P337" s="3"/>
      <c r="Q337" s="3"/>
      <c r="R337" s="3"/>
      <c r="S337" s="3"/>
      <c r="T337" s="3"/>
      <c r="U337" s="3"/>
      <c r="V337" s="3"/>
      <c r="W337" s="3"/>
      <c r="X337" s="3"/>
      <c r="Y337" s="3"/>
      <c r="Z337" s="3"/>
    </row>
    <row r="338" spans="1:26" ht="12.75" customHeight="1" x14ac:dyDescent="0.15">
      <c r="A338" s="1"/>
      <c r="B338" s="2"/>
      <c r="C338" s="2"/>
      <c r="D338" s="2"/>
      <c r="E338" s="2"/>
      <c r="F338" s="2"/>
      <c r="G338" s="2"/>
      <c r="H338" s="2"/>
      <c r="I338" s="3"/>
      <c r="J338" s="3"/>
      <c r="K338" s="3"/>
      <c r="L338" s="3"/>
      <c r="M338" s="3"/>
      <c r="N338" s="3"/>
      <c r="O338" s="3"/>
      <c r="P338" s="3"/>
      <c r="Q338" s="3"/>
      <c r="R338" s="3"/>
      <c r="S338" s="3"/>
      <c r="T338" s="3"/>
      <c r="U338" s="3"/>
      <c r="V338" s="3"/>
      <c r="W338" s="3"/>
      <c r="X338" s="3"/>
      <c r="Y338" s="3"/>
      <c r="Z338" s="3"/>
    </row>
    <row r="339" spans="1:26" ht="12.75" customHeight="1" x14ac:dyDescent="0.15">
      <c r="A339" s="1"/>
      <c r="B339" s="2"/>
      <c r="C339" s="2"/>
      <c r="D339" s="2"/>
      <c r="E339" s="2"/>
      <c r="F339" s="2"/>
      <c r="G339" s="2"/>
      <c r="H339" s="2"/>
      <c r="I339" s="3"/>
      <c r="J339" s="3"/>
      <c r="K339" s="3"/>
      <c r="L339" s="3"/>
      <c r="M339" s="3"/>
      <c r="N339" s="3"/>
      <c r="O339" s="3"/>
      <c r="P339" s="3"/>
      <c r="Q339" s="3"/>
      <c r="R339" s="3"/>
      <c r="S339" s="3"/>
      <c r="T339" s="3"/>
      <c r="U339" s="3"/>
      <c r="V339" s="3"/>
      <c r="W339" s="3"/>
      <c r="X339" s="3"/>
      <c r="Y339" s="3"/>
      <c r="Z339" s="3"/>
    </row>
    <row r="340" spans="1:26" ht="12.75" customHeight="1" x14ac:dyDescent="0.15">
      <c r="A340" s="1"/>
      <c r="B340" s="2"/>
      <c r="C340" s="2"/>
      <c r="D340" s="2"/>
      <c r="E340" s="2"/>
      <c r="F340" s="2"/>
      <c r="G340" s="2"/>
      <c r="H340" s="2"/>
      <c r="I340" s="3"/>
      <c r="J340" s="3"/>
      <c r="K340" s="3"/>
      <c r="L340" s="3"/>
      <c r="M340" s="3"/>
      <c r="N340" s="3"/>
      <c r="O340" s="3"/>
      <c r="P340" s="3"/>
      <c r="Q340" s="3"/>
      <c r="R340" s="3"/>
      <c r="S340" s="3"/>
      <c r="T340" s="3"/>
      <c r="U340" s="3"/>
      <c r="V340" s="3"/>
      <c r="W340" s="3"/>
      <c r="X340" s="3"/>
      <c r="Y340" s="3"/>
      <c r="Z340" s="3"/>
    </row>
    <row r="341" spans="1:26" ht="12.75" customHeight="1" x14ac:dyDescent="0.15">
      <c r="A341" s="1"/>
      <c r="B341" s="2"/>
      <c r="C341" s="2"/>
      <c r="D341" s="2"/>
      <c r="E341" s="2"/>
      <c r="F341" s="2"/>
      <c r="G341" s="2"/>
      <c r="H341" s="2"/>
      <c r="I341" s="3"/>
      <c r="J341" s="3"/>
      <c r="K341" s="3"/>
      <c r="L341" s="3"/>
      <c r="M341" s="3"/>
      <c r="N341" s="3"/>
      <c r="O341" s="3"/>
      <c r="P341" s="3"/>
      <c r="Q341" s="3"/>
      <c r="R341" s="3"/>
      <c r="S341" s="3"/>
      <c r="T341" s="3"/>
      <c r="U341" s="3"/>
      <c r="V341" s="3"/>
      <c r="W341" s="3"/>
      <c r="X341" s="3"/>
      <c r="Y341" s="3"/>
      <c r="Z341" s="3"/>
    </row>
    <row r="342" spans="1:26" ht="12.75" customHeight="1" x14ac:dyDescent="0.15">
      <c r="A342" s="1"/>
      <c r="B342" s="2"/>
      <c r="C342" s="2"/>
      <c r="D342" s="2"/>
      <c r="E342" s="2"/>
      <c r="F342" s="2"/>
      <c r="G342" s="2"/>
      <c r="H342" s="2"/>
      <c r="I342" s="3"/>
      <c r="J342" s="3"/>
      <c r="K342" s="3"/>
      <c r="L342" s="3"/>
      <c r="M342" s="3"/>
      <c r="N342" s="3"/>
      <c r="O342" s="3"/>
      <c r="P342" s="3"/>
      <c r="Q342" s="3"/>
      <c r="R342" s="3"/>
      <c r="S342" s="3"/>
      <c r="T342" s="3"/>
      <c r="U342" s="3"/>
      <c r="V342" s="3"/>
      <c r="W342" s="3"/>
      <c r="X342" s="3"/>
      <c r="Y342" s="3"/>
      <c r="Z342" s="3"/>
    </row>
    <row r="343" spans="1:26" ht="12.75" customHeight="1" x14ac:dyDescent="0.15">
      <c r="A343" s="1"/>
      <c r="B343" s="2"/>
      <c r="C343" s="2"/>
      <c r="D343" s="2"/>
      <c r="E343" s="2"/>
      <c r="F343" s="2"/>
      <c r="G343" s="2"/>
      <c r="H343" s="2"/>
      <c r="I343" s="3"/>
      <c r="J343" s="3"/>
      <c r="K343" s="3"/>
      <c r="L343" s="3"/>
      <c r="M343" s="3"/>
      <c r="N343" s="3"/>
      <c r="O343" s="3"/>
      <c r="P343" s="3"/>
      <c r="Q343" s="3"/>
      <c r="R343" s="3"/>
      <c r="S343" s="3"/>
      <c r="T343" s="3"/>
      <c r="U343" s="3"/>
      <c r="V343" s="3"/>
      <c r="W343" s="3"/>
      <c r="X343" s="3"/>
      <c r="Y343" s="3"/>
      <c r="Z343" s="3"/>
    </row>
    <row r="344" spans="1:26" ht="12.75" customHeight="1" x14ac:dyDescent="0.15">
      <c r="A344" s="1"/>
      <c r="B344" s="2"/>
      <c r="C344" s="2"/>
      <c r="D344" s="2"/>
      <c r="E344" s="2"/>
      <c r="F344" s="2"/>
      <c r="G344" s="2"/>
      <c r="H344" s="2"/>
      <c r="I344" s="3"/>
      <c r="J344" s="3"/>
      <c r="K344" s="3"/>
      <c r="L344" s="3"/>
      <c r="M344" s="3"/>
      <c r="N344" s="3"/>
      <c r="O344" s="3"/>
      <c r="P344" s="3"/>
      <c r="Q344" s="3"/>
      <c r="R344" s="3"/>
      <c r="S344" s="3"/>
      <c r="T344" s="3"/>
      <c r="U344" s="3"/>
      <c r="V344" s="3"/>
      <c r="W344" s="3"/>
      <c r="X344" s="3"/>
      <c r="Y344" s="3"/>
      <c r="Z344" s="3"/>
    </row>
    <row r="345" spans="1:26" ht="12.75" customHeight="1" x14ac:dyDescent="0.15">
      <c r="A345" s="1"/>
      <c r="B345" s="2"/>
      <c r="C345" s="2"/>
      <c r="D345" s="2"/>
      <c r="E345" s="2"/>
      <c r="F345" s="2"/>
      <c r="G345" s="2"/>
      <c r="H345" s="2"/>
      <c r="I345" s="3"/>
      <c r="J345" s="3"/>
      <c r="K345" s="3"/>
      <c r="L345" s="3"/>
      <c r="M345" s="3"/>
      <c r="N345" s="3"/>
      <c r="O345" s="3"/>
      <c r="P345" s="3"/>
      <c r="Q345" s="3"/>
      <c r="R345" s="3"/>
      <c r="S345" s="3"/>
      <c r="T345" s="3"/>
      <c r="U345" s="3"/>
      <c r="V345" s="3"/>
      <c r="W345" s="3"/>
      <c r="X345" s="3"/>
      <c r="Y345" s="3"/>
      <c r="Z345" s="3"/>
    </row>
    <row r="346" spans="1:26" ht="12.75" customHeight="1" x14ac:dyDescent="0.15">
      <c r="A346" s="1"/>
      <c r="B346" s="2"/>
      <c r="C346" s="2"/>
      <c r="D346" s="2"/>
      <c r="E346" s="2"/>
      <c r="F346" s="2"/>
      <c r="G346" s="2"/>
      <c r="H346" s="2"/>
      <c r="I346" s="3"/>
      <c r="J346" s="3"/>
      <c r="K346" s="3"/>
      <c r="L346" s="3"/>
      <c r="M346" s="3"/>
      <c r="N346" s="3"/>
      <c r="O346" s="3"/>
      <c r="P346" s="3"/>
      <c r="Q346" s="3"/>
      <c r="R346" s="3"/>
      <c r="S346" s="3"/>
      <c r="T346" s="3"/>
      <c r="U346" s="3"/>
      <c r="V346" s="3"/>
      <c r="W346" s="3"/>
      <c r="X346" s="3"/>
      <c r="Y346" s="3"/>
      <c r="Z346" s="3"/>
    </row>
    <row r="347" spans="1:26" ht="12.75" customHeight="1" x14ac:dyDescent="0.15">
      <c r="A347" s="1"/>
      <c r="B347" s="2"/>
      <c r="C347" s="2"/>
      <c r="D347" s="2"/>
      <c r="E347" s="2"/>
      <c r="F347" s="2"/>
      <c r="G347" s="2"/>
      <c r="H347" s="2"/>
      <c r="I347" s="3"/>
      <c r="J347" s="3"/>
      <c r="K347" s="3"/>
      <c r="L347" s="3"/>
      <c r="M347" s="3"/>
      <c r="N347" s="3"/>
      <c r="O347" s="3"/>
      <c r="P347" s="3"/>
      <c r="Q347" s="3"/>
      <c r="R347" s="3"/>
      <c r="S347" s="3"/>
      <c r="T347" s="3"/>
      <c r="U347" s="3"/>
      <c r="V347" s="3"/>
      <c r="W347" s="3"/>
      <c r="X347" s="3"/>
      <c r="Y347" s="3"/>
      <c r="Z347" s="3"/>
    </row>
    <row r="348" spans="1:26" ht="12.75" customHeight="1" x14ac:dyDescent="0.15">
      <c r="A348" s="1"/>
      <c r="B348" s="2"/>
      <c r="C348" s="2"/>
      <c r="D348" s="2"/>
      <c r="E348" s="2"/>
      <c r="F348" s="2"/>
      <c r="G348" s="2"/>
      <c r="H348" s="2"/>
      <c r="I348" s="3"/>
      <c r="J348" s="3"/>
      <c r="K348" s="3"/>
      <c r="L348" s="3"/>
      <c r="M348" s="3"/>
      <c r="N348" s="3"/>
      <c r="O348" s="3"/>
      <c r="P348" s="3"/>
      <c r="Q348" s="3"/>
      <c r="R348" s="3"/>
      <c r="S348" s="3"/>
      <c r="T348" s="3"/>
      <c r="U348" s="3"/>
      <c r="V348" s="3"/>
      <c r="W348" s="3"/>
      <c r="X348" s="3"/>
      <c r="Y348" s="3"/>
      <c r="Z348" s="3"/>
    </row>
    <row r="349" spans="1:26" ht="12.75" customHeight="1" x14ac:dyDescent="0.15">
      <c r="A349" s="1"/>
      <c r="B349" s="2"/>
      <c r="C349" s="2"/>
      <c r="D349" s="2"/>
      <c r="E349" s="2"/>
      <c r="F349" s="2"/>
      <c r="G349" s="2"/>
      <c r="H349" s="2"/>
      <c r="I349" s="3"/>
      <c r="J349" s="3"/>
      <c r="K349" s="3"/>
      <c r="L349" s="3"/>
      <c r="M349" s="3"/>
      <c r="N349" s="3"/>
      <c r="O349" s="3"/>
      <c r="P349" s="3"/>
      <c r="Q349" s="3"/>
      <c r="R349" s="3"/>
      <c r="S349" s="3"/>
      <c r="T349" s="3"/>
      <c r="U349" s="3"/>
      <c r="V349" s="3"/>
      <c r="W349" s="3"/>
      <c r="X349" s="3"/>
      <c r="Y349" s="3"/>
      <c r="Z349" s="3"/>
    </row>
    <row r="350" spans="1:26" ht="12.75" customHeight="1" x14ac:dyDescent="0.15">
      <c r="A350" s="1"/>
      <c r="B350" s="2"/>
      <c r="C350" s="2"/>
      <c r="D350" s="2"/>
      <c r="E350" s="2"/>
      <c r="F350" s="2"/>
      <c r="G350" s="2"/>
      <c r="H350" s="2"/>
      <c r="I350" s="3"/>
      <c r="J350" s="3"/>
      <c r="K350" s="3"/>
      <c r="L350" s="3"/>
      <c r="M350" s="3"/>
      <c r="N350" s="3"/>
      <c r="O350" s="3"/>
      <c r="P350" s="3"/>
      <c r="Q350" s="3"/>
      <c r="R350" s="3"/>
      <c r="S350" s="3"/>
      <c r="T350" s="3"/>
      <c r="U350" s="3"/>
      <c r="V350" s="3"/>
      <c r="W350" s="3"/>
      <c r="X350" s="3"/>
      <c r="Y350" s="3"/>
      <c r="Z350" s="3"/>
    </row>
    <row r="351" spans="1:26" ht="12.75" customHeight="1" x14ac:dyDescent="0.15">
      <c r="A351" s="1"/>
      <c r="B351" s="2"/>
      <c r="C351" s="2"/>
      <c r="D351" s="2"/>
      <c r="E351" s="2"/>
      <c r="F351" s="2"/>
      <c r="G351" s="2"/>
      <c r="H351" s="2"/>
      <c r="I351" s="3"/>
      <c r="J351" s="3"/>
      <c r="K351" s="3"/>
      <c r="L351" s="3"/>
      <c r="M351" s="3"/>
      <c r="N351" s="3"/>
      <c r="O351" s="3"/>
      <c r="P351" s="3"/>
      <c r="Q351" s="3"/>
      <c r="R351" s="3"/>
      <c r="S351" s="3"/>
      <c r="T351" s="3"/>
      <c r="U351" s="3"/>
      <c r="V351" s="3"/>
      <c r="W351" s="3"/>
      <c r="X351" s="3"/>
      <c r="Y351" s="3"/>
      <c r="Z351" s="3"/>
    </row>
    <row r="352" spans="1:26" ht="12.75" customHeight="1" x14ac:dyDescent="0.15">
      <c r="A352" s="1"/>
      <c r="B352" s="2"/>
      <c r="C352" s="2"/>
      <c r="D352" s="2"/>
      <c r="E352" s="2"/>
      <c r="F352" s="2"/>
      <c r="G352" s="2"/>
      <c r="H352" s="2"/>
      <c r="I352" s="3"/>
      <c r="J352" s="3"/>
      <c r="K352" s="3"/>
      <c r="L352" s="3"/>
      <c r="M352" s="3"/>
      <c r="N352" s="3"/>
      <c r="O352" s="3"/>
      <c r="P352" s="3"/>
      <c r="Q352" s="3"/>
      <c r="R352" s="3"/>
      <c r="S352" s="3"/>
      <c r="T352" s="3"/>
      <c r="U352" s="3"/>
      <c r="V352" s="3"/>
      <c r="W352" s="3"/>
      <c r="X352" s="3"/>
      <c r="Y352" s="3"/>
      <c r="Z352" s="3"/>
    </row>
    <row r="353" spans="1:26" ht="12.75" customHeight="1" x14ac:dyDescent="0.15">
      <c r="A353" s="1"/>
      <c r="B353" s="2"/>
      <c r="C353" s="2"/>
      <c r="D353" s="2"/>
      <c r="E353" s="2"/>
      <c r="F353" s="2"/>
      <c r="G353" s="2"/>
      <c r="H353" s="2"/>
      <c r="I353" s="3"/>
      <c r="J353" s="3"/>
      <c r="K353" s="3"/>
      <c r="L353" s="3"/>
      <c r="M353" s="3"/>
      <c r="N353" s="3"/>
      <c r="O353" s="3"/>
      <c r="P353" s="3"/>
      <c r="Q353" s="3"/>
      <c r="R353" s="3"/>
      <c r="S353" s="3"/>
      <c r="T353" s="3"/>
      <c r="U353" s="3"/>
      <c r="V353" s="3"/>
      <c r="W353" s="3"/>
      <c r="X353" s="3"/>
      <c r="Y353" s="3"/>
      <c r="Z353" s="3"/>
    </row>
    <row r="354" spans="1:26" ht="12.75" customHeight="1" x14ac:dyDescent="0.15">
      <c r="A354" s="1"/>
      <c r="B354" s="2"/>
      <c r="C354" s="2"/>
      <c r="D354" s="2"/>
      <c r="E354" s="2"/>
      <c r="F354" s="2"/>
      <c r="G354" s="2"/>
      <c r="H354" s="2"/>
      <c r="I354" s="3"/>
      <c r="J354" s="3"/>
      <c r="K354" s="3"/>
      <c r="L354" s="3"/>
      <c r="M354" s="3"/>
      <c r="N354" s="3"/>
      <c r="O354" s="3"/>
      <c r="P354" s="3"/>
      <c r="Q354" s="3"/>
      <c r="R354" s="3"/>
      <c r="S354" s="3"/>
      <c r="T354" s="3"/>
      <c r="U354" s="3"/>
      <c r="V354" s="3"/>
      <c r="W354" s="3"/>
      <c r="X354" s="3"/>
      <c r="Y354" s="3"/>
      <c r="Z354" s="3"/>
    </row>
    <row r="355" spans="1:26" ht="12.75" customHeight="1" x14ac:dyDescent="0.15">
      <c r="A355" s="1"/>
      <c r="B355" s="2"/>
      <c r="C355" s="2"/>
      <c r="D355" s="2"/>
      <c r="E355" s="2"/>
      <c r="F355" s="2"/>
      <c r="G355" s="2"/>
      <c r="H355" s="2"/>
      <c r="I355" s="3"/>
      <c r="J355" s="3"/>
      <c r="K355" s="3"/>
      <c r="L355" s="3"/>
      <c r="M355" s="3"/>
      <c r="N355" s="3"/>
      <c r="O355" s="3"/>
      <c r="P355" s="3"/>
      <c r="Q355" s="3"/>
      <c r="R355" s="3"/>
      <c r="S355" s="3"/>
      <c r="T355" s="3"/>
      <c r="U355" s="3"/>
      <c r="V355" s="3"/>
      <c r="W355" s="3"/>
      <c r="X355" s="3"/>
      <c r="Y355" s="3"/>
      <c r="Z355" s="3"/>
    </row>
    <row r="356" spans="1:26" ht="12.75" customHeight="1" x14ac:dyDescent="0.15">
      <c r="A356" s="1"/>
      <c r="B356" s="2"/>
      <c r="C356" s="2"/>
      <c r="D356" s="2"/>
      <c r="E356" s="2"/>
      <c r="F356" s="2"/>
      <c r="G356" s="2"/>
      <c r="H356" s="2"/>
      <c r="I356" s="3"/>
      <c r="J356" s="3"/>
      <c r="K356" s="3"/>
      <c r="L356" s="3"/>
      <c r="M356" s="3"/>
      <c r="N356" s="3"/>
      <c r="O356" s="3"/>
      <c r="P356" s="3"/>
      <c r="Q356" s="3"/>
      <c r="R356" s="3"/>
      <c r="S356" s="3"/>
      <c r="T356" s="3"/>
      <c r="U356" s="3"/>
      <c r="V356" s="3"/>
      <c r="W356" s="3"/>
      <c r="X356" s="3"/>
      <c r="Y356" s="3"/>
      <c r="Z356" s="3"/>
    </row>
    <row r="357" spans="1:26" ht="12.75" customHeight="1" x14ac:dyDescent="0.15">
      <c r="A357" s="1"/>
      <c r="B357" s="2"/>
      <c r="C357" s="2"/>
      <c r="D357" s="2"/>
      <c r="E357" s="2"/>
      <c r="F357" s="2"/>
      <c r="G357" s="2"/>
      <c r="H357" s="2"/>
      <c r="I357" s="3"/>
      <c r="J357" s="3"/>
      <c r="K357" s="3"/>
      <c r="L357" s="3"/>
      <c r="M357" s="3"/>
      <c r="N357" s="3"/>
      <c r="O357" s="3"/>
      <c r="P357" s="3"/>
      <c r="Q357" s="3"/>
      <c r="R357" s="3"/>
      <c r="S357" s="3"/>
      <c r="T357" s="3"/>
      <c r="U357" s="3"/>
      <c r="V357" s="3"/>
      <c r="W357" s="3"/>
      <c r="X357" s="3"/>
      <c r="Y357" s="3"/>
      <c r="Z357" s="3"/>
    </row>
    <row r="358" spans="1:26" ht="12.75" customHeight="1" x14ac:dyDescent="0.15">
      <c r="A358" s="1"/>
      <c r="B358" s="2"/>
      <c r="C358" s="2"/>
      <c r="D358" s="2"/>
      <c r="E358" s="2"/>
      <c r="F358" s="2"/>
      <c r="G358" s="2"/>
      <c r="H358" s="2"/>
      <c r="I358" s="3"/>
      <c r="J358" s="3"/>
      <c r="K358" s="3"/>
      <c r="L358" s="3"/>
      <c r="M358" s="3"/>
      <c r="N358" s="3"/>
      <c r="O358" s="3"/>
      <c r="P358" s="3"/>
      <c r="Q358" s="3"/>
      <c r="R358" s="3"/>
      <c r="S358" s="3"/>
      <c r="T358" s="3"/>
      <c r="U358" s="3"/>
      <c r="V358" s="3"/>
      <c r="W358" s="3"/>
      <c r="X358" s="3"/>
      <c r="Y358" s="3"/>
      <c r="Z358" s="3"/>
    </row>
    <row r="359" spans="1:26" ht="12.75" customHeight="1" x14ac:dyDescent="0.15">
      <c r="A359" s="1"/>
      <c r="B359" s="2"/>
      <c r="C359" s="2"/>
      <c r="D359" s="2"/>
      <c r="E359" s="2"/>
      <c r="F359" s="2"/>
      <c r="G359" s="2"/>
      <c r="H359" s="2"/>
      <c r="I359" s="3"/>
      <c r="J359" s="3"/>
      <c r="K359" s="3"/>
      <c r="L359" s="3"/>
      <c r="M359" s="3"/>
      <c r="N359" s="3"/>
      <c r="O359" s="3"/>
      <c r="P359" s="3"/>
      <c r="Q359" s="3"/>
      <c r="R359" s="3"/>
      <c r="S359" s="3"/>
      <c r="T359" s="3"/>
      <c r="U359" s="3"/>
      <c r="V359" s="3"/>
      <c r="W359" s="3"/>
      <c r="X359" s="3"/>
      <c r="Y359" s="3"/>
      <c r="Z359" s="3"/>
    </row>
    <row r="360" spans="1:26" ht="12.75" customHeight="1" x14ac:dyDescent="0.15">
      <c r="A360" s="1"/>
      <c r="B360" s="2"/>
      <c r="C360" s="2"/>
      <c r="D360" s="2"/>
      <c r="E360" s="2"/>
      <c r="F360" s="2"/>
      <c r="G360" s="2"/>
      <c r="H360" s="2"/>
      <c r="I360" s="3"/>
      <c r="J360" s="3"/>
      <c r="K360" s="3"/>
      <c r="L360" s="3"/>
      <c r="M360" s="3"/>
      <c r="N360" s="3"/>
      <c r="O360" s="3"/>
      <c r="P360" s="3"/>
      <c r="Q360" s="3"/>
      <c r="R360" s="3"/>
      <c r="S360" s="3"/>
      <c r="T360" s="3"/>
      <c r="U360" s="3"/>
      <c r="V360" s="3"/>
      <c r="W360" s="3"/>
      <c r="X360" s="3"/>
      <c r="Y360" s="3"/>
      <c r="Z360" s="3"/>
    </row>
    <row r="361" spans="1:26" ht="12.75" customHeight="1" x14ac:dyDescent="0.15">
      <c r="A361" s="1"/>
      <c r="B361" s="2"/>
      <c r="C361" s="2"/>
      <c r="D361" s="2"/>
      <c r="E361" s="2"/>
      <c r="F361" s="2"/>
      <c r="G361" s="2"/>
      <c r="H361" s="2"/>
      <c r="I361" s="3"/>
      <c r="J361" s="3"/>
      <c r="K361" s="3"/>
      <c r="L361" s="3"/>
      <c r="M361" s="3"/>
      <c r="N361" s="3"/>
      <c r="O361" s="3"/>
      <c r="P361" s="3"/>
      <c r="Q361" s="3"/>
      <c r="R361" s="3"/>
      <c r="S361" s="3"/>
      <c r="T361" s="3"/>
      <c r="U361" s="3"/>
      <c r="V361" s="3"/>
      <c r="W361" s="3"/>
      <c r="X361" s="3"/>
      <c r="Y361" s="3"/>
      <c r="Z361" s="3"/>
    </row>
    <row r="362" spans="1:26" ht="12.75" customHeight="1" x14ac:dyDescent="0.15">
      <c r="A362" s="1"/>
      <c r="B362" s="2"/>
      <c r="C362" s="2"/>
      <c r="D362" s="2"/>
      <c r="E362" s="2"/>
      <c r="F362" s="2"/>
      <c r="G362" s="2"/>
      <c r="H362" s="2"/>
      <c r="I362" s="3"/>
      <c r="J362" s="3"/>
      <c r="K362" s="3"/>
      <c r="L362" s="3"/>
      <c r="M362" s="3"/>
      <c r="N362" s="3"/>
      <c r="O362" s="3"/>
      <c r="P362" s="3"/>
      <c r="Q362" s="3"/>
      <c r="R362" s="3"/>
      <c r="S362" s="3"/>
      <c r="T362" s="3"/>
      <c r="U362" s="3"/>
      <c r="V362" s="3"/>
      <c r="W362" s="3"/>
      <c r="X362" s="3"/>
      <c r="Y362" s="3"/>
      <c r="Z362" s="3"/>
    </row>
    <row r="363" spans="1:26" ht="12.75" customHeight="1" x14ac:dyDescent="0.15">
      <c r="A363" s="1"/>
      <c r="B363" s="2"/>
      <c r="C363" s="2"/>
      <c r="D363" s="2"/>
      <c r="E363" s="2"/>
      <c r="F363" s="2"/>
      <c r="G363" s="2"/>
      <c r="H363" s="2"/>
      <c r="I363" s="3"/>
      <c r="J363" s="3"/>
      <c r="K363" s="3"/>
      <c r="L363" s="3"/>
      <c r="M363" s="3"/>
      <c r="N363" s="3"/>
      <c r="O363" s="3"/>
      <c r="P363" s="3"/>
      <c r="Q363" s="3"/>
      <c r="R363" s="3"/>
      <c r="S363" s="3"/>
      <c r="T363" s="3"/>
      <c r="U363" s="3"/>
      <c r="V363" s="3"/>
      <c r="W363" s="3"/>
      <c r="X363" s="3"/>
      <c r="Y363" s="3"/>
      <c r="Z363" s="3"/>
    </row>
    <row r="364" spans="1:26" ht="12.75" customHeight="1" x14ac:dyDescent="0.15">
      <c r="A364" s="1"/>
      <c r="B364" s="2"/>
      <c r="C364" s="2"/>
      <c r="D364" s="2"/>
      <c r="E364" s="2"/>
      <c r="F364" s="2"/>
      <c r="G364" s="2"/>
      <c r="H364" s="2"/>
      <c r="I364" s="3"/>
      <c r="J364" s="3"/>
      <c r="K364" s="3"/>
      <c r="L364" s="3"/>
      <c r="M364" s="3"/>
      <c r="N364" s="3"/>
      <c r="O364" s="3"/>
      <c r="P364" s="3"/>
      <c r="Q364" s="3"/>
      <c r="R364" s="3"/>
      <c r="S364" s="3"/>
      <c r="T364" s="3"/>
      <c r="U364" s="3"/>
      <c r="V364" s="3"/>
      <c r="W364" s="3"/>
      <c r="X364" s="3"/>
      <c r="Y364" s="3"/>
      <c r="Z364" s="3"/>
    </row>
    <row r="365" spans="1:26" ht="12.75" customHeight="1" x14ac:dyDescent="0.15">
      <c r="A365" s="1"/>
      <c r="B365" s="2"/>
      <c r="C365" s="2"/>
      <c r="D365" s="2"/>
      <c r="E365" s="2"/>
      <c r="F365" s="2"/>
      <c r="G365" s="2"/>
      <c r="H365" s="2"/>
      <c r="I365" s="3"/>
      <c r="J365" s="3"/>
      <c r="K365" s="3"/>
      <c r="L365" s="3"/>
      <c r="M365" s="3"/>
      <c r="N365" s="3"/>
      <c r="O365" s="3"/>
      <c r="P365" s="3"/>
      <c r="Q365" s="3"/>
      <c r="R365" s="3"/>
      <c r="S365" s="3"/>
      <c r="T365" s="3"/>
      <c r="U365" s="3"/>
      <c r="V365" s="3"/>
      <c r="W365" s="3"/>
      <c r="X365" s="3"/>
      <c r="Y365" s="3"/>
      <c r="Z365" s="3"/>
    </row>
    <row r="366" spans="1:26" ht="12.75" customHeight="1" x14ac:dyDescent="0.15">
      <c r="A366" s="1"/>
      <c r="B366" s="2"/>
      <c r="C366" s="2"/>
      <c r="D366" s="2"/>
      <c r="E366" s="2"/>
      <c r="F366" s="2"/>
      <c r="G366" s="2"/>
      <c r="H366" s="2"/>
      <c r="I366" s="3"/>
      <c r="J366" s="3"/>
      <c r="K366" s="3"/>
      <c r="L366" s="3"/>
      <c r="M366" s="3"/>
      <c r="N366" s="3"/>
      <c r="O366" s="3"/>
      <c r="P366" s="3"/>
      <c r="Q366" s="3"/>
      <c r="R366" s="3"/>
      <c r="S366" s="3"/>
      <c r="T366" s="3"/>
      <c r="U366" s="3"/>
      <c r="V366" s="3"/>
      <c r="W366" s="3"/>
      <c r="X366" s="3"/>
      <c r="Y366" s="3"/>
      <c r="Z366" s="3"/>
    </row>
    <row r="367" spans="1:26" ht="12.75" customHeight="1" x14ac:dyDescent="0.15">
      <c r="A367" s="1"/>
      <c r="B367" s="2"/>
      <c r="C367" s="2"/>
      <c r="D367" s="2"/>
      <c r="E367" s="2"/>
      <c r="F367" s="2"/>
      <c r="G367" s="2"/>
      <c r="H367" s="2"/>
      <c r="I367" s="3"/>
      <c r="J367" s="3"/>
      <c r="K367" s="3"/>
      <c r="L367" s="3"/>
      <c r="M367" s="3"/>
      <c r="N367" s="3"/>
      <c r="O367" s="3"/>
      <c r="P367" s="3"/>
      <c r="Q367" s="3"/>
      <c r="R367" s="3"/>
      <c r="S367" s="3"/>
      <c r="T367" s="3"/>
      <c r="U367" s="3"/>
      <c r="V367" s="3"/>
      <c r="W367" s="3"/>
      <c r="X367" s="3"/>
      <c r="Y367" s="3"/>
      <c r="Z367" s="3"/>
    </row>
    <row r="368" spans="1:26" ht="12.75" customHeight="1" x14ac:dyDescent="0.15">
      <c r="A368" s="1"/>
      <c r="B368" s="2"/>
      <c r="C368" s="2"/>
      <c r="D368" s="2"/>
      <c r="E368" s="2"/>
      <c r="F368" s="2"/>
      <c r="G368" s="2"/>
      <c r="H368" s="2"/>
      <c r="I368" s="3"/>
      <c r="J368" s="3"/>
      <c r="K368" s="3"/>
      <c r="L368" s="3"/>
      <c r="M368" s="3"/>
      <c r="N368" s="3"/>
      <c r="O368" s="3"/>
      <c r="P368" s="3"/>
      <c r="Q368" s="3"/>
      <c r="R368" s="3"/>
      <c r="S368" s="3"/>
      <c r="T368" s="3"/>
      <c r="U368" s="3"/>
      <c r="V368" s="3"/>
      <c r="W368" s="3"/>
      <c r="X368" s="3"/>
      <c r="Y368" s="3"/>
      <c r="Z368" s="3"/>
    </row>
    <row r="369" spans="1:26" ht="12.75" customHeight="1" x14ac:dyDescent="0.15">
      <c r="A369" s="1"/>
      <c r="B369" s="2"/>
      <c r="C369" s="2"/>
      <c r="D369" s="2"/>
      <c r="E369" s="2"/>
      <c r="F369" s="2"/>
      <c r="G369" s="2"/>
      <c r="H369" s="2"/>
      <c r="I369" s="3"/>
      <c r="J369" s="3"/>
      <c r="K369" s="3"/>
      <c r="L369" s="3"/>
      <c r="M369" s="3"/>
      <c r="N369" s="3"/>
      <c r="O369" s="3"/>
      <c r="P369" s="3"/>
      <c r="Q369" s="3"/>
      <c r="R369" s="3"/>
      <c r="S369" s="3"/>
      <c r="T369" s="3"/>
      <c r="U369" s="3"/>
      <c r="V369" s="3"/>
      <c r="W369" s="3"/>
      <c r="X369" s="3"/>
      <c r="Y369" s="3"/>
      <c r="Z369" s="3"/>
    </row>
    <row r="370" spans="1:26" ht="12.75" customHeight="1" x14ac:dyDescent="0.15">
      <c r="A370" s="1"/>
      <c r="B370" s="2"/>
      <c r="C370" s="2"/>
      <c r="D370" s="2"/>
      <c r="E370" s="2"/>
      <c r="F370" s="2"/>
      <c r="G370" s="2"/>
      <c r="H370" s="2"/>
      <c r="I370" s="3"/>
      <c r="J370" s="3"/>
      <c r="K370" s="3"/>
      <c r="L370" s="3"/>
      <c r="M370" s="3"/>
      <c r="N370" s="3"/>
      <c r="O370" s="3"/>
      <c r="P370" s="3"/>
      <c r="Q370" s="3"/>
      <c r="R370" s="3"/>
      <c r="S370" s="3"/>
      <c r="T370" s="3"/>
      <c r="U370" s="3"/>
      <c r="V370" s="3"/>
      <c r="W370" s="3"/>
      <c r="X370" s="3"/>
      <c r="Y370" s="3"/>
      <c r="Z370" s="3"/>
    </row>
    <row r="371" spans="1:26" ht="12.75" customHeight="1" x14ac:dyDescent="0.15">
      <c r="A371" s="1"/>
      <c r="B371" s="2"/>
      <c r="C371" s="2"/>
      <c r="D371" s="2"/>
      <c r="E371" s="2"/>
      <c r="F371" s="2"/>
      <c r="G371" s="2"/>
      <c r="H371" s="2"/>
      <c r="I371" s="3"/>
      <c r="J371" s="3"/>
      <c r="K371" s="3"/>
      <c r="L371" s="3"/>
      <c r="M371" s="3"/>
      <c r="N371" s="3"/>
      <c r="O371" s="3"/>
      <c r="P371" s="3"/>
      <c r="Q371" s="3"/>
      <c r="R371" s="3"/>
      <c r="S371" s="3"/>
      <c r="T371" s="3"/>
      <c r="U371" s="3"/>
      <c r="V371" s="3"/>
      <c r="W371" s="3"/>
      <c r="X371" s="3"/>
      <c r="Y371" s="3"/>
      <c r="Z371" s="3"/>
    </row>
    <row r="372" spans="1:26" ht="12.75" customHeight="1" x14ac:dyDescent="0.15">
      <c r="A372" s="1"/>
      <c r="B372" s="2"/>
      <c r="C372" s="2"/>
      <c r="D372" s="2"/>
      <c r="E372" s="2"/>
      <c r="F372" s="2"/>
      <c r="G372" s="2"/>
      <c r="H372" s="2"/>
      <c r="I372" s="3"/>
      <c r="J372" s="3"/>
      <c r="K372" s="3"/>
      <c r="L372" s="3"/>
      <c r="M372" s="3"/>
      <c r="N372" s="3"/>
      <c r="O372" s="3"/>
      <c r="P372" s="3"/>
      <c r="Q372" s="3"/>
      <c r="R372" s="3"/>
      <c r="S372" s="3"/>
      <c r="T372" s="3"/>
      <c r="U372" s="3"/>
      <c r="V372" s="3"/>
      <c r="W372" s="3"/>
      <c r="X372" s="3"/>
      <c r="Y372" s="3"/>
      <c r="Z372" s="3"/>
    </row>
    <row r="373" spans="1:26" ht="12.75" customHeight="1" x14ac:dyDescent="0.15">
      <c r="A373" s="1"/>
      <c r="B373" s="2"/>
      <c r="C373" s="2"/>
      <c r="D373" s="2"/>
      <c r="E373" s="2"/>
      <c r="F373" s="2"/>
      <c r="G373" s="2"/>
      <c r="H373" s="2"/>
      <c r="I373" s="3"/>
      <c r="J373" s="3"/>
      <c r="K373" s="3"/>
      <c r="L373" s="3"/>
      <c r="M373" s="3"/>
      <c r="N373" s="3"/>
      <c r="O373" s="3"/>
      <c r="P373" s="3"/>
      <c r="Q373" s="3"/>
      <c r="R373" s="3"/>
      <c r="S373" s="3"/>
      <c r="T373" s="3"/>
      <c r="U373" s="3"/>
      <c r="V373" s="3"/>
      <c r="W373" s="3"/>
      <c r="X373" s="3"/>
      <c r="Y373" s="3"/>
      <c r="Z373" s="3"/>
    </row>
    <row r="374" spans="1:26" ht="12.75" customHeight="1" x14ac:dyDescent="0.15">
      <c r="A374" s="1"/>
      <c r="B374" s="2"/>
      <c r="C374" s="2"/>
      <c r="D374" s="2"/>
      <c r="E374" s="2"/>
      <c r="F374" s="2"/>
      <c r="G374" s="2"/>
      <c r="H374" s="2"/>
      <c r="I374" s="3"/>
      <c r="J374" s="3"/>
      <c r="K374" s="3"/>
      <c r="L374" s="3"/>
      <c r="M374" s="3"/>
      <c r="N374" s="3"/>
      <c r="O374" s="3"/>
      <c r="P374" s="3"/>
      <c r="Q374" s="3"/>
      <c r="R374" s="3"/>
      <c r="S374" s="3"/>
      <c r="T374" s="3"/>
      <c r="U374" s="3"/>
      <c r="V374" s="3"/>
      <c r="W374" s="3"/>
      <c r="X374" s="3"/>
      <c r="Y374" s="3"/>
      <c r="Z374" s="3"/>
    </row>
    <row r="375" spans="1:26" ht="12.75" customHeight="1" x14ac:dyDescent="0.15">
      <c r="A375" s="1"/>
      <c r="B375" s="2"/>
      <c r="C375" s="2"/>
      <c r="D375" s="2"/>
      <c r="E375" s="2"/>
      <c r="F375" s="2"/>
      <c r="G375" s="2"/>
      <c r="H375" s="2"/>
      <c r="I375" s="3"/>
      <c r="J375" s="3"/>
      <c r="K375" s="3"/>
      <c r="L375" s="3"/>
      <c r="M375" s="3"/>
      <c r="N375" s="3"/>
      <c r="O375" s="3"/>
      <c r="P375" s="3"/>
      <c r="Q375" s="3"/>
      <c r="R375" s="3"/>
      <c r="S375" s="3"/>
      <c r="T375" s="3"/>
      <c r="U375" s="3"/>
      <c r="V375" s="3"/>
      <c r="W375" s="3"/>
      <c r="X375" s="3"/>
      <c r="Y375" s="3"/>
      <c r="Z375" s="3"/>
    </row>
    <row r="376" spans="1:26" ht="12.75" customHeight="1" x14ac:dyDescent="0.15">
      <c r="A376" s="1"/>
      <c r="B376" s="2"/>
      <c r="C376" s="2"/>
      <c r="D376" s="2"/>
      <c r="E376" s="2"/>
      <c r="F376" s="2"/>
      <c r="G376" s="2"/>
      <c r="H376" s="2"/>
      <c r="I376" s="3"/>
      <c r="J376" s="3"/>
      <c r="K376" s="3"/>
      <c r="L376" s="3"/>
      <c r="M376" s="3"/>
      <c r="N376" s="3"/>
      <c r="O376" s="3"/>
      <c r="P376" s="3"/>
      <c r="Q376" s="3"/>
      <c r="R376" s="3"/>
      <c r="S376" s="3"/>
      <c r="T376" s="3"/>
      <c r="U376" s="3"/>
      <c r="V376" s="3"/>
      <c r="W376" s="3"/>
      <c r="X376" s="3"/>
      <c r="Y376" s="3"/>
      <c r="Z376" s="3"/>
    </row>
    <row r="377" spans="1:26" ht="12.75" customHeight="1" x14ac:dyDescent="0.15">
      <c r="A377" s="1"/>
      <c r="B377" s="2"/>
      <c r="C377" s="2"/>
      <c r="D377" s="2"/>
      <c r="E377" s="2"/>
      <c r="F377" s="2"/>
      <c r="G377" s="2"/>
      <c r="H377" s="2"/>
      <c r="I377" s="3"/>
      <c r="J377" s="3"/>
      <c r="K377" s="3"/>
      <c r="L377" s="3"/>
      <c r="M377" s="3"/>
      <c r="N377" s="3"/>
      <c r="O377" s="3"/>
      <c r="P377" s="3"/>
      <c r="Q377" s="3"/>
      <c r="R377" s="3"/>
      <c r="S377" s="3"/>
      <c r="T377" s="3"/>
      <c r="U377" s="3"/>
      <c r="V377" s="3"/>
      <c r="W377" s="3"/>
      <c r="X377" s="3"/>
      <c r="Y377" s="3"/>
      <c r="Z377" s="3"/>
    </row>
    <row r="378" spans="1:26" ht="12.75" customHeight="1" x14ac:dyDescent="0.15">
      <c r="A378" s="1"/>
      <c r="B378" s="2"/>
      <c r="C378" s="2"/>
      <c r="D378" s="2"/>
      <c r="E378" s="2"/>
      <c r="F378" s="2"/>
      <c r="G378" s="2"/>
      <c r="H378" s="2"/>
      <c r="I378" s="3"/>
      <c r="J378" s="3"/>
      <c r="K378" s="3"/>
      <c r="L378" s="3"/>
      <c r="M378" s="3"/>
      <c r="N378" s="3"/>
      <c r="O378" s="3"/>
      <c r="P378" s="3"/>
      <c r="Q378" s="3"/>
      <c r="R378" s="3"/>
      <c r="S378" s="3"/>
      <c r="T378" s="3"/>
      <c r="U378" s="3"/>
      <c r="V378" s="3"/>
      <c r="W378" s="3"/>
      <c r="X378" s="3"/>
      <c r="Y378" s="3"/>
      <c r="Z378" s="3"/>
    </row>
    <row r="379" spans="1:26" ht="12.75" customHeight="1" x14ac:dyDescent="0.15">
      <c r="A379" s="1"/>
      <c r="B379" s="2"/>
      <c r="C379" s="2"/>
      <c r="D379" s="2"/>
      <c r="E379" s="2"/>
      <c r="F379" s="2"/>
      <c r="G379" s="2"/>
      <c r="H379" s="2"/>
      <c r="I379" s="3"/>
      <c r="J379" s="3"/>
      <c r="K379" s="3"/>
      <c r="L379" s="3"/>
      <c r="M379" s="3"/>
      <c r="N379" s="3"/>
      <c r="O379" s="3"/>
      <c r="P379" s="3"/>
      <c r="Q379" s="3"/>
      <c r="R379" s="3"/>
      <c r="S379" s="3"/>
      <c r="T379" s="3"/>
      <c r="U379" s="3"/>
      <c r="V379" s="3"/>
      <c r="W379" s="3"/>
      <c r="X379" s="3"/>
      <c r="Y379" s="3"/>
      <c r="Z379" s="3"/>
    </row>
    <row r="380" spans="1:26" ht="12.75" customHeight="1" x14ac:dyDescent="0.15">
      <c r="A380" s="1"/>
      <c r="B380" s="2"/>
      <c r="C380" s="2"/>
      <c r="D380" s="2"/>
      <c r="E380" s="2"/>
      <c r="F380" s="2"/>
      <c r="G380" s="2"/>
      <c r="H380" s="2"/>
      <c r="I380" s="3"/>
      <c r="J380" s="3"/>
      <c r="K380" s="3"/>
      <c r="L380" s="3"/>
      <c r="M380" s="3"/>
      <c r="N380" s="3"/>
      <c r="O380" s="3"/>
      <c r="P380" s="3"/>
      <c r="Q380" s="3"/>
      <c r="R380" s="3"/>
      <c r="S380" s="3"/>
      <c r="T380" s="3"/>
      <c r="U380" s="3"/>
      <c r="V380" s="3"/>
      <c r="W380" s="3"/>
      <c r="X380" s="3"/>
      <c r="Y380" s="3"/>
      <c r="Z380" s="3"/>
    </row>
    <row r="381" spans="1:26" ht="12.75" customHeight="1" x14ac:dyDescent="0.15">
      <c r="A381" s="1"/>
      <c r="B381" s="2"/>
      <c r="C381" s="2"/>
      <c r="D381" s="2"/>
      <c r="E381" s="2"/>
      <c r="F381" s="2"/>
      <c r="G381" s="2"/>
      <c r="H381" s="2"/>
      <c r="I381" s="3"/>
      <c r="J381" s="3"/>
      <c r="K381" s="3"/>
      <c r="L381" s="3"/>
      <c r="M381" s="3"/>
      <c r="N381" s="3"/>
      <c r="O381" s="3"/>
      <c r="P381" s="3"/>
      <c r="Q381" s="3"/>
      <c r="R381" s="3"/>
      <c r="S381" s="3"/>
      <c r="T381" s="3"/>
      <c r="U381" s="3"/>
      <c r="V381" s="3"/>
      <c r="W381" s="3"/>
      <c r="X381" s="3"/>
      <c r="Y381" s="3"/>
      <c r="Z381" s="3"/>
    </row>
    <row r="382" spans="1:26" ht="12.75" customHeight="1" x14ac:dyDescent="0.15">
      <c r="A382" s="1"/>
      <c r="B382" s="2"/>
      <c r="C382" s="2"/>
      <c r="D382" s="2"/>
      <c r="E382" s="2"/>
      <c r="F382" s="2"/>
      <c r="G382" s="2"/>
      <c r="H382" s="2"/>
      <c r="I382" s="3"/>
      <c r="J382" s="3"/>
      <c r="K382" s="3"/>
      <c r="L382" s="3"/>
      <c r="M382" s="3"/>
      <c r="N382" s="3"/>
      <c r="O382" s="3"/>
      <c r="P382" s="3"/>
      <c r="Q382" s="3"/>
      <c r="R382" s="3"/>
      <c r="S382" s="3"/>
      <c r="T382" s="3"/>
      <c r="U382" s="3"/>
      <c r="V382" s="3"/>
      <c r="W382" s="3"/>
      <c r="X382" s="3"/>
      <c r="Y382" s="3"/>
      <c r="Z382" s="3"/>
    </row>
    <row r="383" spans="1:26" ht="12.75" customHeight="1" x14ac:dyDescent="0.15">
      <c r="A383" s="1"/>
      <c r="B383" s="2"/>
      <c r="C383" s="2"/>
      <c r="D383" s="2"/>
      <c r="E383" s="2"/>
      <c r="F383" s="2"/>
      <c r="G383" s="2"/>
      <c r="H383" s="2"/>
      <c r="I383" s="3"/>
      <c r="J383" s="3"/>
      <c r="K383" s="3"/>
      <c r="L383" s="3"/>
      <c r="M383" s="3"/>
      <c r="N383" s="3"/>
      <c r="O383" s="3"/>
      <c r="P383" s="3"/>
      <c r="Q383" s="3"/>
      <c r="R383" s="3"/>
      <c r="S383" s="3"/>
      <c r="T383" s="3"/>
      <c r="U383" s="3"/>
      <c r="V383" s="3"/>
      <c r="W383" s="3"/>
      <c r="X383" s="3"/>
      <c r="Y383" s="3"/>
      <c r="Z383" s="3"/>
    </row>
    <row r="384" spans="1:26" ht="12.75" customHeight="1" x14ac:dyDescent="0.15">
      <c r="A384" s="1"/>
      <c r="B384" s="2"/>
      <c r="C384" s="2"/>
      <c r="D384" s="2"/>
      <c r="E384" s="2"/>
      <c r="F384" s="2"/>
      <c r="G384" s="2"/>
      <c r="H384" s="2"/>
      <c r="I384" s="3"/>
      <c r="J384" s="3"/>
      <c r="K384" s="3"/>
      <c r="L384" s="3"/>
      <c r="M384" s="3"/>
      <c r="N384" s="3"/>
      <c r="O384" s="3"/>
      <c r="P384" s="3"/>
      <c r="Q384" s="3"/>
      <c r="R384" s="3"/>
      <c r="S384" s="3"/>
      <c r="T384" s="3"/>
      <c r="U384" s="3"/>
      <c r="V384" s="3"/>
      <c r="W384" s="3"/>
      <c r="X384" s="3"/>
      <c r="Y384" s="3"/>
      <c r="Z384" s="3"/>
    </row>
    <row r="385" spans="1:26" ht="12.75" customHeight="1" x14ac:dyDescent="0.15">
      <c r="A385" s="1"/>
      <c r="B385" s="2"/>
      <c r="C385" s="2"/>
      <c r="D385" s="2"/>
      <c r="E385" s="2"/>
      <c r="F385" s="2"/>
      <c r="G385" s="2"/>
      <c r="H385" s="2"/>
      <c r="I385" s="3"/>
      <c r="J385" s="3"/>
      <c r="K385" s="3"/>
      <c r="L385" s="3"/>
      <c r="M385" s="3"/>
      <c r="N385" s="3"/>
      <c r="O385" s="3"/>
      <c r="P385" s="3"/>
      <c r="Q385" s="3"/>
      <c r="R385" s="3"/>
      <c r="S385" s="3"/>
      <c r="T385" s="3"/>
      <c r="U385" s="3"/>
      <c r="V385" s="3"/>
      <c r="W385" s="3"/>
      <c r="X385" s="3"/>
      <c r="Y385" s="3"/>
      <c r="Z385" s="3"/>
    </row>
    <row r="386" spans="1:26" ht="12.75" customHeight="1" x14ac:dyDescent="0.15">
      <c r="A386" s="1"/>
      <c r="B386" s="2"/>
      <c r="C386" s="2"/>
      <c r="D386" s="2"/>
      <c r="E386" s="2"/>
      <c r="F386" s="2"/>
      <c r="G386" s="2"/>
      <c r="H386" s="2"/>
      <c r="I386" s="3"/>
      <c r="J386" s="3"/>
      <c r="K386" s="3"/>
      <c r="L386" s="3"/>
      <c r="M386" s="3"/>
      <c r="N386" s="3"/>
      <c r="O386" s="3"/>
      <c r="P386" s="3"/>
      <c r="Q386" s="3"/>
      <c r="R386" s="3"/>
      <c r="S386" s="3"/>
      <c r="T386" s="3"/>
      <c r="U386" s="3"/>
      <c r="V386" s="3"/>
      <c r="W386" s="3"/>
      <c r="X386" s="3"/>
      <c r="Y386" s="3"/>
      <c r="Z386" s="3"/>
    </row>
    <row r="387" spans="1:26" ht="12.75" customHeight="1" x14ac:dyDescent="0.15">
      <c r="A387" s="1"/>
      <c r="B387" s="2"/>
      <c r="C387" s="2"/>
      <c r="D387" s="2"/>
      <c r="E387" s="2"/>
      <c r="F387" s="2"/>
      <c r="G387" s="2"/>
      <c r="H387" s="2"/>
      <c r="I387" s="3"/>
      <c r="J387" s="3"/>
      <c r="K387" s="3"/>
      <c r="L387" s="3"/>
      <c r="M387" s="3"/>
      <c r="N387" s="3"/>
      <c r="O387" s="3"/>
      <c r="P387" s="3"/>
      <c r="Q387" s="3"/>
      <c r="R387" s="3"/>
      <c r="S387" s="3"/>
      <c r="T387" s="3"/>
      <c r="U387" s="3"/>
      <c r="V387" s="3"/>
      <c r="W387" s="3"/>
      <c r="X387" s="3"/>
      <c r="Y387" s="3"/>
      <c r="Z387" s="3"/>
    </row>
    <row r="388" spans="1:26" ht="12.75" customHeight="1" x14ac:dyDescent="0.15">
      <c r="A388" s="1"/>
      <c r="B388" s="2"/>
      <c r="C388" s="2"/>
      <c r="D388" s="2"/>
      <c r="E388" s="2"/>
      <c r="F388" s="2"/>
      <c r="G388" s="2"/>
      <c r="H388" s="2"/>
      <c r="I388" s="3"/>
      <c r="J388" s="3"/>
      <c r="K388" s="3"/>
      <c r="L388" s="3"/>
      <c r="M388" s="3"/>
      <c r="N388" s="3"/>
      <c r="O388" s="3"/>
      <c r="P388" s="3"/>
      <c r="Q388" s="3"/>
      <c r="R388" s="3"/>
      <c r="S388" s="3"/>
      <c r="T388" s="3"/>
      <c r="U388" s="3"/>
      <c r="V388" s="3"/>
      <c r="W388" s="3"/>
      <c r="X388" s="3"/>
      <c r="Y388" s="3"/>
      <c r="Z388" s="3"/>
    </row>
    <row r="389" spans="1:26" ht="12.75" customHeight="1" x14ac:dyDescent="0.15">
      <c r="A389" s="1"/>
      <c r="B389" s="2"/>
      <c r="C389" s="2"/>
      <c r="D389" s="2"/>
      <c r="E389" s="2"/>
      <c r="F389" s="2"/>
      <c r="G389" s="2"/>
      <c r="H389" s="2"/>
      <c r="I389" s="3"/>
      <c r="J389" s="3"/>
      <c r="K389" s="3"/>
      <c r="L389" s="3"/>
      <c r="M389" s="3"/>
      <c r="N389" s="3"/>
      <c r="O389" s="3"/>
      <c r="P389" s="3"/>
      <c r="Q389" s="3"/>
      <c r="R389" s="3"/>
      <c r="S389" s="3"/>
      <c r="T389" s="3"/>
      <c r="U389" s="3"/>
      <c r="V389" s="3"/>
      <c r="W389" s="3"/>
      <c r="X389" s="3"/>
      <c r="Y389" s="3"/>
      <c r="Z389" s="3"/>
    </row>
    <row r="390" spans="1:26" ht="12.75" customHeight="1" x14ac:dyDescent="0.15">
      <c r="A390" s="1"/>
      <c r="B390" s="2"/>
      <c r="C390" s="2"/>
      <c r="D390" s="2"/>
      <c r="E390" s="2"/>
      <c r="F390" s="2"/>
      <c r="G390" s="2"/>
      <c r="H390" s="2"/>
      <c r="I390" s="3"/>
      <c r="J390" s="3"/>
      <c r="K390" s="3"/>
      <c r="L390" s="3"/>
      <c r="M390" s="3"/>
      <c r="N390" s="3"/>
      <c r="O390" s="3"/>
      <c r="P390" s="3"/>
      <c r="Q390" s="3"/>
      <c r="R390" s="3"/>
      <c r="S390" s="3"/>
      <c r="T390" s="3"/>
      <c r="U390" s="3"/>
      <c r="V390" s="3"/>
      <c r="W390" s="3"/>
      <c r="X390" s="3"/>
      <c r="Y390" s="3"/>
      <c r="Z390" s="3"/>
    </row>
    <row r="391" spans="1:26" ht="12.75" customHeight="1" x14ac:dyDescent="0.15">
      <c r="A391" s="1"/>
      <c r="B391" s="2"/>
      <c r="C391" s="2"/>
      <c r="D391" s="2"/>
      <c r="E391" s="2"/>
      <c r="F391" s="2"/>
      <c r="G391" s="2"/>
      <c r="H391" s="2"/>
      <c r="I391" s="3"/>
      <c r="J391" s="3"/>
      <c r="K391" s="3"/>
      <c r="L391" s="3"/>
      <c r="M391" s="3"/>
      <c r="N391" s="3"/>
      <c r="O391" s="3"/>
      <c r="P391" s="3"/>
      <c r="Q391" s="3"/>
      <c r="R391" s="3"/>
      <c r="S391" s="3"/>
      <c r="T391" s="3"/>
      <c r="U391" s="3"/>
      <c r="V391" s="3"/>
      <c r="W391" s="3"/>
      <c r="X391" s="3"/>
      <c r="Y391" s="3"/>
      <c r="Z391" s="3"/>
    </row>
    <row r="392" spans="1:26" ht="12.75" customHeight="1" x14ac:dyDescent="0.15">
      <c r="A392" s="1"/>
      <c r="B392" s="2"/>
      <c r="C392" s="2"/>
      <c r="D392" s="2"/>
      <c r="E392" s="2"/>
      <c r="F392" s="2"/>
      <c r="G392" s="2"/>
      <c r="H392" s="2"/>
      <c r="I392" s="3"/>
      <c r="J392" s="3"/>
      <c r="K392" s="3"/>
      <c r="L392" s="3"/>
      <c r="M392" s="3"/>
      <c r="N392" s="3"/>
      <c r="O392" s="3"/>
      <c r="P392" s="3"/>
      <c r="Q392" s="3"/>
      <c r="R392" s="3"/>
      <c r="S392" s="3"/>
      <c r="T392" s="3"/>
      <c r="U392" s="3"/>
      <c r="V392" s="3"/>
      <c r="W392" s="3"/>
      <c r="X392" s="3"/>
      <c r="Y392" s="3"/>
      <c r="Z392" s="3"/>
    </row>
    <row r="393" spans="1:26" ht="12.75" customHeight="1" x14ac:dyDescent="0.15">
      <c r="A393" s="1"/>
      <c r="B393" s="2"/>
      <c r="C393" s="2"/>
      <c r="D393" s="2"/>
      <c r="E393" s="2"/>
      <c r="F393" s="2"/>
      <c r="G393" s="2"/>
      <c r="H393" s="2"/>
      <c r="I393" s="3"/>
      <c r="J393" s="3"/>
      <c r="K393" s="3"/>
      <c r="L393" s="3"/>
      <c r="M393" s="3"/>
      <c r="N393" s="3"/>
      <c r="O393" s="3"/>
      <c r="P393" s="3"/>
      <c r="Q393" s="3"/>
      <c r="R393" s="3"/>
      <c r="S393" s="3"/>
      <c r="T393" s="3"/>
      <c r="U393" s="3"/>
      <c r="V393" s="3"/>
      <c r="W393" s="3"/>
      <c r="X393" s="3"/>
      <c r="Y393" s="3"/>
      <c r="Z393" s="3"/>
    </row>
    <row r="394" spans="1:26" ht="12.75" customHeight="1" x14ac:dyDescent="0.15">
      <c r="A394" s="1"/>
      <c r="B394" s="2"/>
      <c r="C394" s="2"/>
      <c r="D394" s="2"/>
      <c r="E394" s="2"/>
      <c r="F394" s="2"/>
      <c r="G394" s="2"/>
      <c r="H394" s="2"/>
      <c r="I394" s="3"/>
      <c r="J394" s="3"/>
      <c r="K394" s="3"/>
      <c r="L394" s="3"/>
      <c r="M394" s="3"/>
      <c r="N394" s="3"/>
      <c r="O394" s="3"/>
      <c r="P394" s="3"/>
      <c r="Q394" s="3"/>
      <c r="R394" s="3"/>
      <c r="S394" s="3"/>
      <c r="T394" s="3"/>
      <c r="U394" s="3"/>
      <c r="V394" s="3"/>
      <c r="W394" s="3"/>
      <c r="X394" s="3"/>
      <c r="Y394" s="3"/>
      <c r="Z394" s="3"/>
    </row>
    <row r="395" spans="1:26" ht="12.75" customHeight="1" x14ac:dyDescent="0.15">
      <c r="A395" s="1"/>
      <c r="B395" s="2"/>
      <c r="C395" s="2"/>
      <c r="D395" s="2"/>
      <c r="E395" s="2"/>
      <c r="F395" s="2"/>
      <c r="G395" s="2"/>
      <c r="H395" s="2"/>
      <c r="I395" s="3"/>
      <c r="J395" s="3"/>
      <c r="K395" s="3"/>
      <c r="L395" s="3"/>
      <c r="M395" s="3"/>
      <c r="N395" s="3"/>
      <c r="O395" s="3"/>
      <c r="P395" s="3"/>
      <c r="Q395" s="3"/>
      <c r="R395" s="3"/>
      <c r="S395" s="3"/>
      <c r="T395" s="3"/>
      <c r="U395" s="3"/>
      <c r="V395" s="3"/>
      <c r="W395" s="3"/>
      <c r="X395" s="3"/>
      <c r="Y395" s="3"/>
      <c r="Z395" s="3"/>
    </row>
    <row r="396" spans="1:26" ht="12.75" customHeight="1" x14ac:dyDescent="0.15">
      <c r="A396" s="1"/>
      <c r="B396" s="2"/>
      <c r="C396" s="2"/>
      <c r="D396" s="2"/>
      <c r="E396" s="2"/>
      <c r="F396" s="2"/>
      <c r="G396" s="2"/>
      <c r="H396" s="2"/>
      <c r="I396" s="3"/>
      <c r="J396" s="3"/>
      <c r="K396" s="3"/>
      <c r="L396" s="3"/>
      <c r="M396" s="3"/>
      <c r="N396" s="3"/>
      <c r="O396" s="3"/>
      <c r="P396" s="3"/>
      <c r="Q396" s="3"/>
      <c r="R396" s="3"/>
      <c r="S396" s="3"/>
      <c r="T396" s="3"/>
      <c r="U396" s="3"/>
      <c r="V396" s="3"/>
      <c r="W396" s="3"/>
      <c r="X396" s="3"/>
      <c r="Y396" s="3"/>
      <c r="Z396" s="3"/>
    </row>
    <row r="397" spans="1:26" ht="12.75" customHeight="1" x14ac:dyDescent="0.15">
      <c r="A397" s="1"/>
      <c r="B397" s="2"/>
      <c r="C397" s="2"/>
      <c r="D397" s="2"/>
      <c r="E397" s="2"/>
      <c r="F397" s="2"/>
      <c r="G397" s="2"/>
      <c r="H397" s="2"/>
      <c r="I397" s="3"/>
      <c r="J397" s="3"/>
      <c r="K397" s="3"/>
      <c r="L397" s="3"/>
      <c r="M397" s="3"/>
      <c r="N397" s="3"/>
      <c r="O397" s="3"/>
      <c r="P397" s="3"/>
      <c r="Q397" s="3"/>
      <c r="R397" s="3"/>
      <c r="S397" s="3"/>
      <c r="T397" s="3"/>
      <c r="U397" s="3"/>
      <c r="V397" s="3"/>
      <c r="W397" s="3"/>
      <c r="X397" s="3"/>
      <c r="Y397" s="3"/>
      <c r="Z397" s="3"/>
    </row>
    <row r="398" spans="1:26" ht="12.75" customHeight="1" x14ac:dyDescent="0.15">
      <c r="A398" s="1"/>
      <c r="B398" s="2"/>
      <c r="C398" s="2"/>
      <c r="D398" s="2"/>
      <c r="E398" s="2"/>
      <c r="F398" s="2"/>
      <c r="G398" s="2"/>
      <c r="H398" s="2"/>
      <c r="I398" s="3"/>
      <c r="J398" s="3"/>
      <c r="K398" s="3"/>
      <c r="L398" s="3"/>
      <c r="M398" s="3"/>
      <c r="N398" s="3"/>
      <c r="O398" s="3"/>
      <c r="P398" s="3"/>
      <c r="Q398" s="3"/>
      <c r="R398" s="3"/>
      <c r="S398" s="3"/>
      <c r="T398" s="3"/>
      <c r="U398" s="3"/>
      <c r="V398" s="3"/>
      <c r="W398" s="3"/>
      <c r="X398" s="3"/>
      <c r="Y398" s="3"/>
      <c r="Z398" s="3"/>
    </row>
    <row r="399" spans="1:26" ht="12.75" customHeight="1" x14ac:dyDescent="0.15">
      <c r="A399" s="1"/>
      <c r="B399" s="2"/>
      <c r="C399" s="2"/>
      <c r="D399" s="2"/>
      <c r="E399" s="2"/>
      <c r="F399" s="2"/>
      <c r="G399" s="2"/>
      <c r="H399" s="2"/>
      <c r="I399" s="3"/>
      <c r="J399" s="3"/>
      <c r="K399" s="3"/>
      <c r="L399" s="3"/>
      <c r="M399" s="3"/>
      <c r="N399" s="3"/>
      <c r="O399" s="3"/>
      <c r="P399" s="3"/>
      <c r="Q399" s="3"/>
      <c r="R399" s="3"/>
      <c r="S399" s="3"/>
      <c r="T399" s="3"/>
      <c r="U399" s="3"/>
      <c r="V399" s="3"/>
      <c r="W399" s="3"/>
      <c r="X399" s="3"/>
      <c r="Y399" s="3"/>
      <c r="Z399" s="3"/>
    </row>
    <row r="400" spans="1:26" ht="12.75" customHeight="1" x14ac:dyDescent="0.15">
      <c r="A400" s="1"/>
      <c r="B400" s="2"/>
      <c r="C400" s="2"/>
      <c r="D400" s="2"/>
      <c r="E400" s="2"/>
      <c r="F400" s="2"/>
      <c r="G400" s="2"/>
      <c r="H400" s="2"/>
      <c r="I400" s="3"/>
      <c r="J400" s="3"/>
      <c r="K400" s="3"/>
      <c r="L400" s="3"/>
      <c r="M400" s="3"/>
      <c r="N400" s="3"/>
      <c r="O400" s="3"/>
      <c r="P400" s="3"/>
      <c r="Q400" s="3"/>
      <c r="R400" s="3"/>
      <c r="S400" s="3"/>
      <c r="T400" s="3"/>
      <c r="U400" s="3"/>
      <c r="V400" s="3"/>
      <c r="W400" s="3"/>
      <c r="X400" s="3"/>
      <c r="Y400" s="3"/>
      <c r="Z400" s="3"/>
    </row>
    <row r="401" spans="1:26" ht="12.75" customHeight="1" x14ac:dyDescent="0.15">
      <c r="A401" s="1"/>
      <c r="B401" s="2"/>
      <c r="C401" s="2"/>
      <c r="D401" s="2"/>
      <c r="E401" s="2"/>
      <c r="F401" s="2"/>
      <c r="G401" s="2"/>
      <c r="H401" s="2"/>
      <c r="I401" s="3"/>
      <c r="J401" s="3"/>
      <c r="K401" s="3"/>
      <c r="L401" s="3"/>
      <c r="M401" s="3"/>
      <c r="N401" s="3"/>
      <c r="O401" s="3"/>
      <c r="P401" s="3"/>
      <c r="Q401" s="3"/>
      <c r="R401" s="3"/>
      <c r="S401" s="3"/>
      <c r="T401" s="3"/>
      <c r="U401" s="3"/>
      <c r="V401" s="3"/>
      <c r="W401" s="3"/>
      <c r="X401" s="3"/>
      <c r="Y401" s="3"/>
      <c r="Z401" s="3"/>
    </row>
    <row r="402" spans="1:26" ht="12.75" customHeight="1" x14ac:dyDescent="0.15">
      <c r="A402" s="1"/>
      <c r="B402" s="2"/>
      <c r="C402" s="2"/>
      <c r="D402" s="2"/>
      <c r="E402" s="2"/>
      <c r="F402" s="2"/>
      <c r="G402" s="2"/>
      <c r="H402" s="2"/>
      <c r="I402" s="3"/>
      <c r="J402" s="3"/>
      <c r="K402" s="3"/>
      <c r="L402" s="3"/>
      <c r="M402" s="3"/>
      <c r="N402" s="3"/>
      <c r="O402" s="3"/>
      <c r="P402" s="3"/>
      <c r="Q402" s="3"/>
      <c r="R402" s="3"/>
      <c r="S402" s="3"/>
      <c r="T402" s="3"/>
      <c r="U402" s="3"/>
      <c r="V402" s="3"/>
      <c r="W402" s="3"/>
      <c r="X402" s="3"/>
      <c r="Y402" s="3"/>
      <c r="Z402" s="3"/>
    </row>
    <row r="403" spans="1:26" ht="12.75" customHeight="1" x14ac:dyDescent="0.15">
      <c r="A403" s="1"/>
      <c r="B403" s="2"/>
      <c r="C403" s="2"/>
      <c r="D403" s="2"/>
      <c r="E403" s="2"/>
      <c r="F403" s="2"/>
      <c r="G403" s="2"/>
      <c r="H403" s="2"/>
      <c r="I403" s="3"/>
      <c r="J403" s="3"/>
      <c r="K403" s="3"/>
      <c r="L403" s="3"/>
      <c r="M403" s="3"/>
      <c r="N403" s="3"/>
      <c r="O403" s="3"/>
      <c r="P403" s="3"/>
      <c r="Q403" s="3"/>
      <c r="R403" s="3"/>
      <c r="S403" s="3"/>
      <c r="T403" s="3"/>
      <c r="U403" s="3"/>
      <c r="V403" s="3"/>
      <c r="W403" s="3"/>
      <c r="X403" s="3"/>
      <c r="Y403" s="3"/>
      <c r="Z403" s="3"/>
    </row>
    <row r="404" spans="1:26" ht="12.75" customHeight="1" x14ac:dyDescent="0.15">
      <c r="A404" s="1"/>
      <c r="B404" s="2"/>
      <c r="C404" s="2"/>
      <c r="D404" s="2"/>
      <c r="E404" s="2"/>
      <c r="F404" s="2"/>
      <c r="G404" s="2"/>
      <c r="H404" s="2"/>
      <c r="I404" s="3"/>
      <c r="J404" s="3"/>
      <c r="K404" s="3"/>
      <c r="L404" s="3"/>
      <c r="M404" s="3"/>
      <c r="N404" s="3"/>
      <c r="O404" s="3"/>
      <c r="P404" s="3"/>
      <c r="Q404" s="3"/>
      <c r="R404" s="3"/>
      <c r="S404" s="3"/>
      <c r="T404" s="3"/>
      <c r="U404" s="3"/>
      <c r="V404" s="3"/>
      <c r="W404" s="3"/>
      <c r="X404" s="3"/>
      <c r="Y404" s="3"/>
      <c r="Z404" s="3"/>
    </row>
    <row r="405" spans="1:26" ht="12.75" customHeight="1" x14ac:dyDescent="0.15">
      <c r="A405" s="1"/>
      <c r="B405" s="2"/>
      <c r="C405" s="2"/>
      <c r="D405" s="2"/>
      <c r="E405" s="2"/>
      <c r="F405" s="2"/>
      <c r="G405" s="2"/>
      <c r="H405" s="2"/>
      <c r="I405" s="3"/>
      <c r="J405" s="3"/>
      <c r="K405" s="3"/>
      <c r="L405" s="3"/>
      <c r="M405" s="3"/>
      <c r="N405" s="3"/>
      <c r="O405" s="3"/>
      <c r="P405" s="3"/>
      <c r="Q405" s="3"/>
      <c r="R405" s="3"/>
      <c r="S405" s="3"/>
      <c r="T405" s="3"/>
      <c r="U405" s="3"/>
      <c r="V405" s="3"/>
      <c r="W405" s="3"/>
      <c r="X405" s="3"/>
      <c r="Y405" s="3"/>
      <c r="Z405" s="3"/>
    </row>
    <row r="406" spans="1:26" ht="12.75" customHeight="1" x14ac:dyDescent="0.15">
      <c r="A406" s="1"/>
      <c r="B406" s="2"/>
      <c r="C406" s="2"/>
      <c r="D406" s="2"/>
      <c r="E406" s="2"/>
      <c r="F406" s="2"/>
      <c r="G406" s="2"/>
      <c r="H406" s="2"/>
      <c r="I406" s="3"/>
      <c r="J406" s="3"/>
      <c r="K406" s="3"/>
      <c r="L406" s="3"/>
      <c r="M406" s="3"/>
      <c r="N406" s="3"/>
      <c r="O406" s="3"/>
      <c r="P406" s="3"/>
      <c r="Q406" s="3"/>
      <c r="R406" s="3"/>
      <c r="S406" s="3"/>
      <c r="T406" s="3"/>
      <c r="U406" s="3"/>
      <c r="V406" s="3"/>
      <c r="W406" s="3"/>
      <c r="X406" s="3"/>
      <c r="Y406" s="3"/>
      <c r="Z406" s="3"/>
    </row>
    <row r="407" spans="1:26" ht="12.75" customHeight="1" x14ac:dyDescent="0.15">
      <c r="A407" s="1"/>
      <c r="B407" s="2"/>
      <c r="C407" s="2"/>
      <c r="D407" s="2"/>
      <c r="E407" s="2"/>
      <c r="F407" s="2"/>
      <c r="G407" s="2"/>
      <c r="H407" s="2"/>
      <c r="I407" s="3"/>
      <c r="J407" s="3"/>
      <c r="K407" s="3"/>
      <c r="L407" s="3"/>
      <c r="M407" s="3"/>
      <c r="N407" s="3"/>
      <c r="O407" s="3"/>
      <c r="P407" s="3"/>
      <c r="Q407" s="3"/>
      <c r="R407" s="3"/>
      <c r="S407" s="3"/>
      <c r="T407" s="3"/>
      <c r="U407" s="3"/>
      <c r="V407" s="3"/>
      <c r="W407" s="3"/>
      <c r="X407" s="3"/>
      <c r="Y407" s="3"/>
      <c r="Z407" s="3"/>
    </row>
    <row r="408" spans="1:26" ht="12.75" customHeight="1" x14ac:dyDescent="0.15">
      <c r="A408" s="1"/>
      <c r="B408" s="2"/>
      <c r="C408" s="2"/>
      <c r="D408" s="2"/>
      <c r="E408" s="2"/>
      <c r="F408" s="2"/>
      <c r="G408" s="2"/>
      <c r="H408" s="2"/>
      <c r="I408" s="3"/>
      <c r="J408" s="3"/>
      <c r="K408" s="3"/>
      <c r="L408" s="3"/>
      <c r="M408" s="3"/>
      <c r="N408" s="3"/>
      <c r="O408" s="3"/>
      <c r="P408" s="3"/>
      <c r="Q408" s="3"/>
      <c r="R408" s="3"/>
      <c r="S408" s="3"/>
      <c r="T408" s="3"/>
      <c r="U408" s="3"/>
      <c r="V408" s="3"/>
      <c r="W408" s="3"/>
      <c r="X408" s="3"/>
      <c r="Y408" s="3"/>
      <c r="Z408" s="3"/>
    </row>
    <row r="409" spans="1:26" ht="12.75" customHeight="1" x14ac:dyDescent="0.15">
      <c r="A409" s="1"/>
      <c r="B409" s="2"/>
      <c r="C409" s="2"/>
      <c r="D409" s="2"/>
      <c r="E409" s="2"/>
      <c r="F409" s="2"/>
      <c r="G409" s="2"/>
      <c r="H409" s="2"/>
      <c r="I409" s="3"/>
      <c r="J409" s="3"/>
      <c r="K409" s="3"/>
      <c r="L409" s="3"/>
      <c r="M409" s="3"/>
      <c r="N409" s="3"/>
      <c r="O409" s="3"/>
      <c r="P409" s="3"/>
      <c r="Q409" s="3"/>
      <c r="R409" s="3"/>
      <c r="S409" s="3"/>
      <c r="T409" s="3"/>
      <c r="U409" s="3"/>
      <c r="V409" s="3"/>
      <c r="W409" s="3"/>
      <c r="X409" s="3"/>
      <c r="Y409" s="3"/>
      <c r="Z409" s="3"/>
    </row>
    <row r="410" spans="1:26" ht="12.75" customHeight="1" x14ac:dyDescent="0.15">
      <c r="A410" s="1"/>
      <c r="B410" s="2"/>
      <c r="C410" s="2"/>
      <c r="D410" s="2"/>
      <c r="E410" s="2"/>
      <c r="F410" s="2"/>
      <c r="G410" s="2"/>
      <c r="H410" s="2"/>
      <c r="I410" s="3"/>
      <c r="J410" s="3"/>
      <c r="K410" s="3"/>
      <c r="L410" s="3"/>
      <c r="M410" s="3"/>
      <c r="N410" s="3"/>
      <c r="O410" s="3"/>
      <c r="P410" s="3"/>
      <c r="Q410" s="3"/>
      <c r="R410" s="3"/>
      <c r="S410" s="3"/>
      <c r="T410" s="3"/>
      <c r="U410" s="3"/>
      <c r="V410" s="3"/>
      <c r="W410" s="3"/>
      <c r="X410" s="3"/>
      <c r="Y410" s="3"/>
      <c r="Z410" s="3"/>
    </row>
    <row r="411" spans="1:26" ht="12.75" customHeight="1" x14ac:dyDescent="0.15">
      <c r="A411" s="1"/>
      <c r="B411" s="2"/>
      <c r="C411" s="2"/>
      <c r="D411" s="2"/>
      <c r="E411" s="2"/>
      <c r="F411" s="2"/>
      <c r="G411" s="2"/>
      <c r="H411" s="2"/>
      <c r="I411" s="3"/>
      <c r="J411" s="3"/>
      <c r="K411" s="3"/>
      <c r="L411" s="3"/>
      <c r="M411" s="3"/>
      <c r="N411" s="3"/>
      <c r="O411" s="3"/>
      <c r="P411" s="3"/>
      <c r="Q411" s="3"/>
      <c r="R411" s="3"/>
      <c r="S411" s="3"/>
      <c r="T411" s="3"/>
      <c r="U411" s="3"/>
      <c r="V411" s="3"/>
      <c r="W411" s="3"/>
      <c r="X411" s="3"/>
      <c r="Y411" s="3"/>
      <c r="Z411" s="3"/>
    </row>
    <row r="412" spans="1:26" ht="12.75" customHeight="1" x14ac:dyDescent="0.15">
      <c r="A412" s="1"/>
      <c r="B412" s="2"/>
      <c r="C412" s="2"/>
      <c r="D412" s="2"/>
      <c r="E412" s="2"/>
      <c r="F412" s="2"/>
      <c r="G412" s="2"/>
      <c r="H412" s="2"/>
      <c r="I412" s="3"/>
      <c r="J412" s="3"/>
      <c r="K412" s="3"/>
      <c r="L412" s="3"/>
      <c r="M412" s="3"/>
      <c r="N412" s="3"/>
      <c r="O412" s="3"/>
      <c r="P412" s="3"/>
      <c r="Q412" s="3"/>
      <c r="R412" s="3"/>
      <c r="S412" s="3"/>
      <c r="T412" s="3"/>
      <c r="U412" s="3"/>
      <c r="V412" s="3"/>
      <c r="W412" s="3"/>
      <c r="X412" s="3"/>
      <c r="Y412" s="3"/>
      <c r="Z412" s="3"/>
    </row>
    <row r="413" spans="1:26" ht="12.75" customHeight="1" x14ac:dyDescent="0.15">
      <c r="A413" s="1"/>
      <c r="B413" s="2"/>
      <c r="C413" s="2"/>
      <c r="D413" s="2"/>
      <c r="E413" s="2"/>
      <c r="F413" s="2"/>
      <c r="G413" s="2"/>
      <c r="H413" s="2"/>
      <c r="I413" s="3"/>
      <c r="J413" s="3"/>
      <c r="K413" s="3"/>
      <c r="L413" s="3"/>
      <c r="M413" s="3"/>
      <c r="N413" s="3"/>
      <c r="O413" s="3"/>
      <c r="P413" s="3"/>
      <c r="Q413" s="3"/>
      <c r="R413" s="3"/>
      <c r="S413" s="3"/>
      <c r="T413" s="3"/>
      <c r="U413" s="3"/>
      <c r="V413" s="3"/>
      <c r="W413" s="3"/>
      <c r="X413" s="3"/>
      <c r="Y413" s="3"/>
      <c r="Z413" s="3"/>
    </row>
    <row r="414" spans="1:26" ht="12.75" customHeight="1" x14ac:dyDescent="0.15">
      <c r="A414" s="1"/>
      <c r="B414" s="2"/>
      <c r="C414" s="2"/>
      <c r="D414" s="2"/>
      <c r="E414" s="2"/>
      <c r="F414" s="2"/>
      <c r="G414" s="2"/>
      <c r="H414" s="2"/>
      <c r="I414" s="3"/>
      <c r="J414" s="3"/>
      <c r="K414" s="3"/>
      <c r="L414" s="3"/>
      <c r="M414" s="3"/>
      <c r="N414" s="3"/>
      <c r="O414" s="3"/>
      <c r="P414" s="3"/>
      <c r="Q414" s="3"/>
      <c r="R414" s="3"/>
      <c r="S414" s="3"/>
      <c r="T414" s="3"/>
      <c r="U414" s="3"/>
      <c r="V414" s="3"/>
      <c r="W414" s="3"/>
      <c r="X414" s="3"/>
      <c r="Y414" s="3"/>
      <c r="Z414" s="3"/>
    </row>
    <row r="415" spans="1:26" ht="12.75" customHeight="1" x14ac:dyDescent="0.15">
      <c r="A415" s="1"/>
      <c r="B415" s="2"/>
      <c r="C415" s="2"/>
      <c r="D415" s="2"/>
      <c r="E415" s="2"/>
      <c r="F415" s="2"/>
      <c r="G415" s="2"/>
      <c r="H415" s="2"/>
      <c r="I415" s="3"/>
      <c r="J415" s="3"/>
      <c r="K415" s="3"/>
      <c r="L415" s="3"/>
      <c r="M415" s="3"/>
      <c r="N415" s="3"/>
      <c r="O415" s="3"/>
      <c r="P415" s="3"/>
      <c r="Q415" s="3"/>
      <c r="R415" s="3"/>
      <c r="S415" s="3"/>
      <c r="T415" s="3"/>
      <c r="U415" s="3"/>
      <c r="V415" s="3"/>
      <c r="W415" s="3"/>
      <c r="X415" s="3"/>
      <c r="Y415" s="3"/>
      <c r="Z415" s="3"/>
    </row>
    <row r="416" spans="1:26" ht="12.75" customHeight="1" x14ac:dyDescent="0.15">
      <c r="A416" s="1"/>
      <c r="B416" s="2"/>
      <c r="C416" s="2"/>
      <c r="D416" s="2"/>
      <c r="E416" s="2"/>
      <c r="F416" s="2"/>
      <c r="G416" s="2"/>
      <c r="H416" s="2"/>
      <c r="I416" s="3"/>
      <c r="J416" s="3"/>
      <c r="K416" s="3"/>
      <c r="L416" s="3"/>
      <c r="M416" s="3"/>
      <c r="N416" s="3"/>
      <c r="O416" s="3"/>
      <c r="P416" s="3"/>
      <c r="Q416" s="3"/>
      <c r="R416" s="3"/>
      <c r="S416" s="3"/>
      <c r="T416" s="3"/>
      <c r="U416" s="3"/>
      <c r="V416" s="3"/>
      <c r="W416" s="3"/>
      <c r="X416" s="3"/>
      <c r="Y416" s="3"/>
      <c r="Z416" s="3"/>
    </row>
    <row r="417" spans="1:26" ht="12.75" customHeight="1" x14ac:dyDescent="0.15">
      <c r="A417" s="1"/>
      <c r="B417" s="2"/>
      <c r="C417" s="2"/>
      <c r="D417" s="2"/>
      <c r="E417" s="2"/>
      <c r="F417" s="2"/>
      <c r="G417" s="2"/>
      <c r="H417" s="2"/>
      <c r="I417" s="3"/>
      <c r="J417" s="3"/>
      <c r="K417" s="3"/>
      <c r="L417" s="3"/>
      <c r="M417" s="3"/>
      <c r="N417" s="3"/>
      <c r="O417" s="3"/>
      <c r="P417" s="3"/>
      <c r="Q417" s="3"/>
      <c r="R417" s="3"/>
      <c r="S417" s="3"/>
      <c r="T417" s="3"/>
      <c r="U417" s="3"/>
      <c r="V417" s="3"/>
      <c r="W417" s="3"/>
      <c r="X417" s="3"/>
      <c r="Y417" s="3"/>
      <c r="Z417" s="3"/>
    </row>
    <row r="418" spans="1:26" ht="12.75" customHeight="1" x14ac:dyDescent="0.15">
      <c r="A418" s="1"/>
      <c r="B418" s="2"/>
      <c r="C418" s="2"/>
      <c r="D418" s="2"/>
      <c r="E418" s="2"/>
      <c r="F418" s="2"/>
      <c r="G418" s="2"/>
      <c r="H418" s="2"/>
      <c r="I418" s="3"/>
      <c r="J418" s="3"/>
      <c r="K418" s="3"/>
      <c r="L418" s="3"/>
      <c r="M418" s="3"/>
      <c r="N418" s="3"/>
      <c r="O418" s="3"/>
      <c r="P418" s="3"/>
      <c r="Q418" s="3"/>
      <c r="R418" s="3"/>
      <c r="S418" s="3"/>
      <c r="T418" s="3"/>
      <c r="U418" s="3"/>
      <c r="V418" s="3"/>
      <c r="W418" s="3"/>
      <c r="X418" s="3"/>
      <c r="Y418" s="3"/>
      <c r="Z418" s="3"/>
    </row>
    <row r="419" spans="1:26" ht="12.75" customHeight="1" x14ac:dyDescent="0.15">
      <c r="A419" s="1"/>
      <c r="B419" s="2"/>
      <c r="C419" s="2"/>
      <c r="D419" s="2"/>
      <c r="E419" s="2"/>
      <c r="F419" s="2"/>
      <c r="G419" s="2"/>
      <c r="H419" s="2"/>
      <c r="I419" s="3"/>
      <c r="J419" s="3"/>
      <c r="K419" s="3"/>
      <c r="L419" s="3"/>
      <c r="M419" s="3"/>
      <c r="N419" s="3"/>
      <c r="O419" s="3"/>
      <c r="P419" s="3"/>
      <c r="Q419" s="3"/>
      <c r="R419" s="3"/>
      <c r="S419" s="3"/>
      <c r="T419" s="3"/>
      <c r="U419" s="3"/>
      <c r="V419" s="3"/>
      <c r="W419" s="3"/>
      <c r="X419" s="3"/>
      <c r="Y419" s="3"/>
      <c r="Z419" s="3"/>
    </row>
    <row r="420" spans="1:26" ht="12.75" customHeight="1" x14ac:dyDescent="0.15">
      <c r="A420" s="1"/>
      <c r="B420" s="2"/>
      <c r="C420" s="2"/>
      <c r="D420" s="2"/>
      <c r="E420" s="2"/>
      <c r="F420" s="2"/>
      <c r="G420" s="2"/>
      <c r="H420" s="2"/>
      <c r="I420" s="3"/>
      <c r="J420" s="3"/>
      <c r="K420" s="3"/>
      <c r="L420" s="3"/>
      <c r="M420" s="3"/>
      <c r="N420" s="3"/>
      <c r="O420" s="3"/>
      <c r="P420" s="3"/>
      <c r="Q420" s="3"/>
      <c r="R420" s="3"/>
      <c r="S420" s="3"/>
      <c r="T420" s="3"/>
      <c r="U420" s="3"/>
      <c r="V420" s="3"/>
      <c r="W420" s="3"/>
      <c r="X420" s="3"/>
      <c r="Y420" s="3"/>
      <c r="Z420" s="3"/>
    </row>
    <row r="421" spans="1:26" ht="12.75" customHeight="1" x14ac:dyDescent="0.15">
      <c r="A421" s="1"/>
      <c r="B421" s="2"/>
      <c r="C421" s="2"/>
      <c r="D421" s="2"/>
      <c r="E421" s="2"/>
      <c r="F421" s="2"/>
      <c r="G421" s="2"/>
      <c r="H421" s="2"/>
      <c r="I421" s="3"/>
      <c r="J421" s="3"/>
      <c r="K421" s="3"/>
      <c r="L421" s="3"/>
      <c r="M421" s="3"/>
      <c r="N421" s="3"/>
      <c r="O421" s="3"/>
      <c r="P421" s="3"/>
      <c r="Q421" s="3"/>
      <c r="R421" s="3"/>
      <c r="S421" s="3"/>
      <c r="T421" s="3"/>
      <c r="U421" s="3"/>
      <c r="V421" s="3"/>
      <c r="W421" s="3"/>
      <c r="X421" s="3"/>
      <c r="Y421" s="3"/>
      <c r="Z421" s="3"/>
    </row>
    <row r="422" spans="1:26" ht="12.75" customHeight="1" x14ac:dyDescent="0.15">
      <c r="A422" s="1"/>
      <c r="B422" s="2"/>
      <c r="C422" s="2"/>
      <c r="D422" s="2"/>
      <c r="E422" s="2"/>
      <c r="F422" s="2"/>
      <c r="G422" s="2"/>
      <c r="H422" s="2"/>
      <c r="I422" s="3"/>
      <c r="J422" s="3"/>
      <c r="K422" s="3"/>
      <c r="L422" s="3"/>
      <c r="M422" s="3"/>
      <c r="N422" s="3"/>
      <c r="O422" s="3"/>
      <c r="P422" s="3"/>
      <c r="Q422" s="3"/>
      <c r="R422" s="3"/>
      <c r="S422" s="3"/>
      <c r="T422" s="3"/>
      <c r="U422" s="3"/>
      <c r="V422" s="3"/>
      <c r="W422" s="3"/>
      <c r="X422" s="3"/>
      <c r="Y422" s="3"/>
      <c r="Z422" s="3"/>
    </row>
    <row r="423" spans="1:26" ht="12.75" customHeight="1" x14ac:dyDescent="0.15">
      <c r="A423" s="1"/>
      <c r="B423" s="2"/>
      <c r="C423" s="2"/>
      <c r="D423" s="2"/>
      <c r="E423" s="2"/>
      <c r="F423" s="2"/>
      <c r="G423" s="2"/>
      <c r="H423" s="2"/>
      <c r="I423" s="3"/>
      <c r="J423" s="3"/>
      <c r="K423" s="3"/>
      <c r="L423" s="3"/>
      <c r="M423" s="3"/>
      <c r="N423" s="3"/>
      <c r="O423" s="3"/>
      <c r="P423" s="3"/>
      <c r="Q423" s="3"/>
      <c r="R423" s="3"/>
      <c r="S423" s="3"/>
      <c r="T423" s="3"/>
      <c r="U423" s="3"/>
      <c r="V423" s="3"/>
      <c r="W423" s="3"/>
      <c r="X423" s="3"/>
      <c r="Y423" s="3"/>
      <c r="Z423" s="3"/>
    </row>
    <row r="424" spans="1:26" ht="12.75" customHeight="1" x14ac:dyDescent="0.15">
      <c r="A424" s="1"/>
      <c r="B424" s="2"/>
      <c r="C424" s="2"/>
      <c r="D424" s="2"/>
      <c r="E424" s="2"/>
      <c r="F424" s="2"/>
      <c r="G424" s="2"/>
      <c r="H424" s="2"/>
      <c r="I424" s="3"/>
      <c r="J424" s="3"/>
      <c r="K424" s="3"/>
      <c r="L424" s="3"/>
      <c r="M424" s="3"/>
      <c r="N424" s="3"/>
      <c r="O424" s="3"/>
      <c r="P424" s="3"/>
      <c r="Q424" s="3"/>
      <c r="R424" s="3"/>
      <c r="S424" s="3"/>
      <c r="T424" s="3"/>
      <c r="U424" s="3"/>
      <c r="V424" s="3"/>
      <c r="W424" s="3"/>
      <c r="X424" s="3"/>
      <c r="Y424" s="3"/>
      <c r="Z424" s="3"/>
    </row>
    <row r="425" spans="1:26" ht="12.75" customHeight="1" x14ac:dyDescent="0.15">
      <c r="A425" s="1"/>
      <c r="B425" s="2"/>
      <c r="C425" s="2"/>
      <c r="D425" s="2"/>
      <c r="E425" s="2"/>
      <c r="F425" s="2"/>
      <c r="G425" s="2"/>
      <c r="H425" s="2"/>
      <c r="I425" s="3"/>
      <c r="J425" s="3"/>
      <c r="K425" s="3"/>
      <c r="L425" s="3"/>
      <c r="M425" s="3"/>
      <c r="N425" s="3"/>
      <c r="O425" s="3"/>
      <c r="P425" s="3"/>
      <c r="Q425" s="3"/>
      <c r="R425" s="3"/>
      <c r="S425" s="3"/>
      <c r="T425" s="3"/>
      <c r="U425" s="3"/>
      <c r="V425" s="3"/>
      <c r="W425" s="3"/>
      <c r="X425" s="3"/>
      <c r="Y425" s="3"/>
      <c r="Z425" s="3"/>
    </row>
    <row r="426" spans="1:26" ht="12.75" customHeight="1" x14ac:dyDescent="0.15">
      <c r="A426" s="1"/>
      <c r="B426" s="2"/>
      <c r="C426" s="2"/>
      <c r="D426" s="2"/>
      <c r="E426" s="2"/>
      <c r="F426" s="2"/>
      <c r="G426" s="2"/>
      <c r="H426" s="2"/>
      <c r="I426" s="3"/>
      <c r="J426" s="3"/>
      <c r="K426" s="3"/>
      <c r="L426" s="3"/>
      <c r="M426" s="3"/>
      <c r="N426" s="3"/>
      <c r="O426" s="3"/>
      <c r="P426" s="3"/>
      <c r="Q426" s="3"/>
      <c r="R426" s="3"/>
      <c r="S426" s="3"/>
      <c r="T426" s="3"/>
      <c r="U426" s="3"/>
      <c r="V426" s="3"/>
      <c r="W426" s="3"/>
      <c r="X426" s="3"/>
      <c r="Y426" s="3"/>
      <c r="Z426" s="3"/>
    </row>
    <row r="427" spans="1:26" ht="12.75" customHeight="1" x14ac:dyDescent="0.15">
      <c r="A427" s="1"/>
      <c r="B427" s="2"/>
      <c r="C427" s="2"/>
      <c r="D427" s="2"/>
      <c r="E427" s="2"/>
      <c r="F427" s="2"/>
      <c r="G427" s="2"/>
      <c r="H427" s="2"/>
      <c r="I427" s="3"/>
      <c r="J427" s="3"/>
      <c r="K427" s="3"/>
      <c r="L427" s="3"/>
      <c r="M427" s="3"/>
      <c r="N427" s="3"/>
      <c r="O427" s="3"/>
      <c r="P427" s="3"/>
      <c r="Q427" s="3"/>
      <c r="R427" s="3"/>
      <c r="S427" s="3"/>
      <c r="T427" s="3"/>
      <c r="U427" s="3"/>
      <c r="V427" s="3"/>
      <c r="W427" s="3"/>
      <c r="X427" s="3"/>
      <c r="Y427" s="3"/>
      <c r="Z427" s="3"/>
    </row>
    <row r="428" spans="1:26" ht="12.75" customHeight="1" x14ac:dyDescent="0.15">
      <c r="A428" s="1"/>
      <c r="B428" s="2"/>
      <c r="C428" s="2"/>
      <c r="D428" s="2"/>
      <c r="E428" s="2"/>
      <c r="F428" s="2"/>
      <c r="G428" s="2"/>
      <c r="H428" s="2"/>
      <c r="I428" s="3"/>
      <c r="J428" s="3"/>
      <c r="K428" s="3"/>
      <c r="L428" s="3"/>
      <c r="M428" s="3"/>
      <c r="N428" s="3"/>
      <c r="O428" s="3"/>
      <c r="P428" s="3"/>
      <c r="Q428" s="3"/>
      <c r="R428" s="3"/>
      <c r="S428" s="3"/>
      <c r="T428" s="3"/>
      <c r="U428" s="3"/>
      <c r="V428" s="3"/>
      <c r="W428" s="3"/>
      <c r="X428" s="3"/>
      <c r="Y428" s="3"/>
      <c r="Z428" s="3"/>
    </row>
    <row r="429" spans="1:26" ht="12.75" customHeight="1" x14ac:dyDescent="0.15">
      <c r="A429" s="1"/>
      <c r="B429" s="2"/>
      <c r="C429" s="2"/>
      <c r="D429" s="2"/>
      <c r="E429" s="2"/>
      <c r="F429" s="2"/>
      <c r="G429" s="2"/>
      <c r="H429" s="2"/>
      <c r="I429" s="3"/>
      <c r="J429" s="3"/>
      <c r="K429" s="3"/>
      <c r="L429" s="3"/>
      <c r="M429" s="3"/>
      <c r="N429" s="3"/>
      <c r="O429" s="3"/>
      <c r="P429" s="3"/>
      <c r="Q429" s="3"/>
      <c r="R429" s="3"/>
      <c r="S429" s="3"/>
      <c r="T429" s="3"/>
      <c r="U429" s="3"/>
      <c r="V429" s="3"/>
      <c r="W429" s="3"/>
      <c r="X429" s="3"/>
      <c r="Y429" s="3"/>
      <c r="Z429" s="3"/>
    </row>
    <row r="430" spans="1:26" ht="12.75" customHeight="1" x14ac:dyDescent="0.15">
      <c r="A430" s="1"/>
      <c r="B430" s="2"/>
      <c r="C430" s="2"/>
      <c r="D430" s="2"/>
      <c r="E430" s="2"/>
      <c r="F430" s="2"/>
      <c r="G430" s="2"/>
      <c r="H430" s="2"/>
      <c r="I430" s="3"/>
      <c r="J430" s="3"/>
      <c r="K430" s="3"/>
      <c r="L430" s="3"/>
      <c r="M430" s="3"/>
      <c r="N430" s="3"/>
      <c r="O430" s="3"/>
      <c r="P430" s="3"/>
      <c r="Q430" s="3"/>
      <c r="R430" s="3"/>
      <c r="S430" s="3"/>
      <c r="T430" s="3"/>
      <c r="U430" s="3"/>
      <c r="V430" s="3"/>
      <c r="W430" s="3"/>
      <c r="X430" s="3"/>
      <c r="Y430" s="3"/>
      <c r="Z430" s="3"/>
    </row>
    <row r="431" spans="1:26" ht="12.75" customHeight="1" x14ac:dyDescent="0.15">
      <c r="A431" s="1"/>
      <c r="B431" s="2"/>
      <c r="C431" s="2"/>
      <c r="D431" s="2"/>
      <c r="E431" s="2"/>
      <c r="F431" s="2"/>
      <c r="G431" s="2"/>
      <c r="H431" s="2"/>
      <c r="I431" s="3"/>
      <c r="J431" s="3"/>
      <c r="K431" s="3"/>
      <c r="L431" s="3"/>
      <c r="M431" s="3"/>
      <c r="N431" s="3"/>
      <c r="O431" s="3"/>
      <c r="P431" s="3"/>
      <c r="Q431" s="3"/>
      <c r="R431" s="3"/>
      <c r="S431" s="3"/>
      <c r="T431" s="3"/>
      <c r="U431" s="3"/>
      <c r="V431" s="3"/>
      <c r="W431" s="3"/>
      <c r="X431" s="3"/>
      <c r="Y431" s="3"/>
      <c r="Z431" s="3"/>
    </row>
    <row r="432" spans="1:26" ht="12.75" customHeight="1" x14ac:dyDescent="0.15">
      <c r="A432" s="1"/>
      <c r="B432" s="2"/>
      <c r="C432" s="2"/>
      <c r="D432" s="2"/>
      <c r="E432" s="2"/>
      <c r="F432" s="2"/>
      <c r="G432" s="2"/>
      <c r="H432" s="2"/>
      <c r="I432" s="3"/>
      <c r="J432" s="3"/>
      <c r="K432" s="3"/>
      <c r="L432" s="3"/>
      <c r="M432" s="3"/>
      <c r="N432" s="3"/>
      <c r="O432" s="3"/>
      <c r="P432" s="3"/>
      <c r="Q432" s="3"/>
      <c r="R432" s="3"/>
      <c r="S432" s="3"/>
      <c r="T432" s="3"/>
      <c r="U432" s="3"/>
      <c r="V432" s="3"/>
      <c r="W432" s="3"/>
      <c r="X432" s="3"/>
      <c r="Y432" s="3"/>
      <c r="Z432" s="3"/>
    </row>
    <row r="433" spans="1:26" ht="12.75" customHeight="1" x14ac:dyDescent="0.15">
      <c r="A433" s="1"/>
      <c r="B433" s="2"/>
      <c r="C433" s="2"/>
      <c r="D433" s="2"/>
      <c r="E433" s="2"/>
      <c r="F433" s="2"/>
      <c r="G433" s="2"/>
      <c r="H433" s="2"/>
      <c r="I433" s="3"/>
      <c r="J433" s="3"/>
      <c r="K433" s="3"/>
      <c r="L433" s="3"/>
      <c r="M433" s="3"/>
      <c r="N433" s="3"/>
      <c r="O433" s="3"/>
      <c r="P433" s="3"/>
      <c r="Q433" s="3"/>
      <c r="R433" s="3"/>
      <c r="S433" s="3"/>
      <c r="T433" s="3"/>
      <c r="U433" s="3"/>
      <c r="V433" s="3"/>
      <c r="W433" s="3"/>
      <c r="X433" s="3"/>
      <c r="Y433" s="3"/>
      <c r="Z433" s="3"/>
    </row>
    <row r="434" spans="1:26" ht="12.75" customHeight="1" x14ac:dyDescent="0.15">
      <c r="A434" s="1"/>
      <c r="B434" s="2"/>
      <c r="C434" s="2"/>
      <c r="D434" s="2"/>
      <c r="E434" s="2"/>
      <c r="F434" s="2"/>
      <c r="G434" s="2"/>
      <c r="H434" s="2"/>
      <c r="I434" s="3"/>
      <c r="J434" s="3"/>
      <c r="K434" s="3"/>
      <c r="L434" s="3"/>
      <c r="M434" s="3"/>
      <c r="N434" s="3"/>
      <c r="O434" s="3"/>
      <c r="P434" s="3"/>
      <c r="Q434" s="3"/>
      <c r="R434" s="3"/>
      <c r="S434" s="3"/>
      <c r="T434" s="3"/>
      <c r="U434" s="3"/>
      <c r="V434" s="3"/>
      <c r="W434" s="3"/>
      <c r="X434" s="3"/>
      <c r="Y434" s="3"/>
      <c r="Z434" s="3"/>
    </row>
    <row r="435" spans="1:26" ht="12.75" customHeight="1" x14ac:dyDescent="0.15">
      <c r="A435" s="1"/>
      <c r="B435" s="2"/>
      <c r="C435" s="2"/>
      <c r="D435" s="2"/>
      <c r="E435" s="2"/>
      <c r="F435" s="2"/>
      <c r="G435" s="2"/>
      <c r="H435" s="2"/>
      <c r="I435" s="3"/>
      <c r="J435" s="3"/>
      <c r="K435" s="3"/>
      <c r="L435" s="3"/>
      <c r="M435" s="3"/>
      <c r="N435" s="3"/>
      <c r="O435" s="3"/>
      <c r="P435" s="3"/>
      <c r="Q435" s="3"/>
      <c r="R435" s="3"/>
      <c r="S435" s="3"/>
      <c r="T435" s="3"/>
      <c r="U435" s="3"/>
      <c r="V435" s="3"/>
      <c r="W435" s="3"/>
      <c r="X435" s="3"/>
      <c r="Y435" s="3"/>
      <c r="Z435" s="3"/>
    </row>
    <row r="436" spans="1:26" ht="12.75" customHeight="1" x14ac:dyDescent="0.15">
      <c r="A436" s="1"/>
      <c r="B436" s="2"/>
      <c r="C436" s="2"/>
      <c r="D436" s="2"/>
      <c r="E436" s="2"/>
      <c r="F436" s="2"/>
      <c r="G436" s="2"/>
      <c r="H436" s="2"/>
      <c r="I436" s="3"/>
      <c r="J436" s="3"/>
      <c r="K436" s="3"/>
      <c r="L436" s="3"/>
      <c r="M436" s="3"/>
      <c r="N436" s="3"/>
      <c r="O436" s="3"/>
      <c r="P436" s="3"/>
      <c r="Q436" s="3"/>
      <c r="R436" s="3"/>
      <c r="S436" s="3"/>
      <c r="T436" s="3"/>
      <c r="U436" s="3"/>
      <c r="V436" s="3"/>
      <c r="W436" s="3"/>
      <c r="X436" s="3"/>
      <c r="Y436" s="3"/>
      <c r="Z436" s="3"/>
    </row>
    <row r="437" spans="1:26" ht="12.75" customHeight="1" x14ac:dyDescent="0.15">
      <c r="A437" s="1"/>
      <c r="B437" s="2"/>
      <c r="C437" s="2"/>
      <c r="D437" s="2"/>
      <c r="E437" s="2"/>
      <c r="F437" s="2"/>
      <c r="G437" s="2"/>
      <c r="H437" s="2"/>
      <c r="I437" s="3"/>
      <c r="J437" s="3"/>
      <c r="K437" s="3"/>
      <c r="L437" s="3"/>
      <c r="M437" s="3"/>
      <c r="N437" s="3"/>
      <c r="O437" s="3"/>
      <c r="P437" s="3"/>
      <c r="Q437" s="3"/>
      <c r="R437" s="3"/>
      <c r="S437" s="3"/>
      <c r="T437" s="3"/>
      <c r="U437" s="3"/>
      <c r="V437" s="3"/>
      <c r="W437" s="3"/>
      <c r="X437" s="3"/>
      <c r="Y437" s="3"/>
      <c r="Z437" s="3"/>
    </row>
    <row r="438" spans="1:26" ht="12.75" customHeight="1" x14ac:dyDescent="0.15">
      <c r="A438" s="1"/>
      <c r="B438" s="2"/>
      <c r="C438" s="2"/>
      <c r="D438" s="2"/>
      <c r="E438" s="2"/>
      <c r="F438" s="2"/>
      <c r="G438" s="2"/>
      <c r="H438" s="2"/>
      <c r="I438" s="3"/>
      <c r="J438" s="3"/>
      <c r="K438" s="3"/>
      <c r="L438" s="3"/>
      <c r="M438" s="3"/>
      <c r="N438" s="3"/>
      <c r="O438" s="3"/>
      <c r="P438" s="3"/>
      <c r="Q438" s="3"/>
      <c r="R438" s="3"/>
      <c r="S438" s="3"/>
      <c r="T438" s="3"/>
      <c r="U438" s="3"/>
      <c r="V438" s="3"/>
      <c r="W438" s="3"/>
      <c r="X438" s="3"/>
      <c r="Y438" s="3"/>
      <c r="Z438" s="3"/>
    </row>
    <row r="439" spans="1:26" ht="12.75" customHeight="1" x14ac:dyDescent="0.15">
      <c r="A439" s="1"/>
      <c r="B439" s="2"/>
      <c r="C439" s="2"/>
      <c r="D439" s="2"/>
      <c r="E439" s="2"/>
      <c r="F439" s="2"/>
      <c r="G439" s="2"/>
      <c r="H439" s="2"/>
      <c r="I439" s="3"/>
      <c r="J439" s="3"/>
      <c r="K439" s="3"/>
      <c r="L439" s="3"/>
      <c r="M439" s="3"/>
      <c r="N439" s="3"/>
      <c r="O439" s="3"/>
      <c r="P439" s="3"/>
      <c r="Q439" s="3"/>
      <c r="R439" s="3"/>
      <c r="S439" s="3"/>
      <c r="T439" s="3"/>
      <c r="U439" s="3"/>
      <c r="V439" s="3"/>
      <c r="W439" s="3"/>
      <c r="X439" s="3"/>
      <c r="Y439" s="3"/>
      <c r="Z439" s="3"/>
    </row>
    <row r="440" spans="1:26" ht="12.75" customHeight="1" x14ac:dyDescent="0.15">
      <c r="A440" s="1"/>
      <c r="B440" s="2"/>
      <c r="C440" s="2"/>
      <c r="D440" s="2"/>
      <c r="E440" s="2"/>
      <c r="F440" s="2"/>
      <c r="G440" s="2"/>
      <c r="H440" s="2"/>
      <c r="I440" s="3"/>
      <c r="J440" s="3"/>
      <c r="K440" s="3"/>
      <c r="L440" s="3"/>
      <c r="M440" s="3"/>
      <c r="N440" s="3"/>
      <c r="O440" s="3"/>
      <c r="P440" s="3"/>
      <c r="Q440" s="3"/>
      <c r="R440" s="3"/>
      <c r="S440" s="3"/>
      <c r="T440" s="3"/>
      <c r="U440" s="3"/>
      <c r="V440" s="3"/>
      <c r="W440" s="3"/>
      <c r="X440" s="3"/>
      <c r="Y440" s="3"/>
      <c r="Z440" s="3"/>
    </row>
    <row r="441" spans="1:26" ht="12.75" customHeight="1" x14ac:dyDescent="0.15">
      <c r="A441" s="1"/>
      <c r="B441" s="2"/>
      <c r="C441" s="2"/>
      <c r="D441" s="2"/>
      <c r="E441" s="2"/>
      <c r="F441" s="2"/>
      <c r="G441" s="2"/>
      <c r="H441" s="2"/>
      <c r="I441" s="3"/>
      <c r="J441" s="3"/>
      <c r="K441" s="3"/>
      <c r="L441" s="3"/>
      <c r="M441" s="3"/>
      <c r="N441" s="3"/>
      <c r="O441" s="3"/>
      <c r="P441" s="3"/>
      <c r="Q441" s="3"/>
      <c r="R441" s="3"/>
      <c r="S441" s="3"/>
      <c r="T441" s="3"/>
      <c r="U441" s="3"/>
      <c r="V441" s="3"/>
      <c r="W441" s="3"/>
      <c r="X441" s="3"/>
      <c r="Y441" s="3"/>
      <c r="Z441" s="3"/>
    </row>
    <row r="442" spans="1:26" ht="12.75" customHeight="1" x14ac:dyDescent="0.15">
      <c r="A442" s="1"/>
      <c r="B442" s="2"/>
      <c r="C442" s="2"/>
      <c r="D442" s="2"/>
      <c r="E442" s="2"/>
      <c r="F442" s="2"/>
      <c r="G442" s="2"/>
      <c r="H442" s="2"/>
      <c r="I442" s="3"/>
      <c r="J442" s="3"/>
      <c r="K442" s="3"/>
      <c r="L442" s="3"/>
      <c r="M442" s="3"/>
      <c r="N442" s="3"/>
      <c r="O442" s="3"/>
      <c r="P442" s="3"/>
      <c r="Q442" s="3"/>
      <c r="R442" s="3"/>
      <c r="S442" s="3"/>
      <c r="T442" s="3"/>
      <c r="U442" s="3"/>
      <c r="V442" s="3"/>
      <c r="W442" s="3"/>
      <c r="X442" s="3"/>
      <c r="Y442" s="3"/>
      <c r="Z442" s="3"/>
    </row>
    <row r="443" spans="1:26" ht="12.75" customHeight="1" x14ac:dyDescent="0.15">
      <c r="A443" s="1"/>
      <c r="B443" s="2"/>
      <c r="C443" s="2"/>
      <c r="D443" s="2"/>
      <c r="E443" s="2"/>
      <c r="F443" s="2"/>
      <c r="G443" s="2"/>
      <c r="H443" s="2"/>
      <c r="I443" s="3"/>
      <c r="J443" s="3"/>
      <c r="K443" s="3"/>
      <c r="L443" s="3"/>
      <c r="M443" s="3"/>
      <c r="N443" s="3"/>
      <c r="O443" s="3"/>
      <c r="P443" s="3"/>
      <c r="Q443" s="3"/>
      <c r="R443" s="3"/>
      <c r="S443" s="3"/>
      <c r="T443" s="3"/>
      <c r="U443" s="3"/>
      <c r="V443" s="3"/>
      <c r="W443" s="3"/>
      <c r="X443" s="3"/>
      <c r="Y443" s="3"/>
      <c r="Z443" s="3"/>
    </row>
    <row r="444" spans="1:26" ht="12.75" customHeight="1" x14ac:dyDescent="0.15">
      <c r="A444" s="1"/>
      <c r="B444" s="2"/>
      <c r="C444" s="2"/>
      <c r="D444" s="2"/>
      <c r="E444" s="2"/>
      <c r="F444" s="2"/>
      <c r="G444" s="2"/>
      <c r="H444" s="2"/>
      <c r="I444" s="3"/>
      <c r="J444" s="3"/>
      <c r="K444" s="3"/>
      <c r="L444" s="3"/>
      <c r="M444" s="3"/>
      <c r="N444" s="3"/>
      <c r="O444" s="3"/>
      <c r="P444" s="3"/>
      <c r="Q444" s="3"/>
      <c r="R444" s="3"/>
      <c r="S444" s="3"/>
      <c r="T444" s="3"/>
      <c r="U444" s="3"/>
      <c r="V444" s="3"/>
      <c r="W444" s="3"/>
      <c r="X444" s="3"/>
      <c r="Y444" s="3"/>
      <c r="Z444" s="3"/>
    </row>
    <row r="445" spans="1:26" ht="12.75" customHeight="1" x14ac:dyDescent="0.15">
      <c r="A445" s="1"/>
      <c r="B445" s="2"/>
      <c r="C445" s="2"/>
      <c r="D445" s="2"/>
      <c r="E445" s="2"/>
      <c r="F445" s="2"/>
      <c r="G445" s="2"/>
      <c r="H445" s="2"/>
      <c r="I445" s="3"/>
      <c r="J445" s="3"/>
      <c r="K445" s="3"/>
      <c r="L445" s="3"/>
      <c r="M445" s="3"/>
      <c r="N445" s="3"/>
      <c r="O445" s="3"/>
      <c r="P445" s="3"/>
      <c r="Q445" s="3"/>
      <c r="R445" s="3"/>
      <c r="S445" s="3"/>
      <c r="T445" s="3"/>
      <c r="U445" s="3"/>
      <c r="V445" s="3"/>
      <c r="W445" s="3"/>
      <c r="X445" s="3"/>
      <c r="Y445" s="3"/>
      <c r="Z445" s="3"/>
    </row>
    <row r="446" spans="1:26" ht="12.75" customHeight="1" x14ac:dyDescent="0.15">
      <c r="A446" s="1"/>
      <c r="B446" s="2"/>
      <c r="C446" s="2"/>
      <c r="D446" s="2"/>
      <c r="E446" s="2"/>
      <c r="F446" s="2"/>
      <c r="G446" s="2"/>
      <c r="H446" s="2"/>
      <c r="I446" s="3"/>
      <c r="J446" s="3"/>
      <c r="K446" s="3"/>
      <c r="L446" s="3"/>
      <c r="M446" s="3"/>
      <c r="N446" s="3"/>
      <c r="O446" s="3"/>
      <c r="P446" s="3"/>
      <c r="Q446" s="3"/>
      <c r="R446" s="3"/>
      <c r="S446" s="3"/>
      <c r="T446" s="3"/>
      <c r="U446" s="3"/>
      <c r="V446" s="3"/>
      <c r="W446" s="3"/>
      <c r="X446" s="3"/>
      <c r="Y446" s="3"/>
      <c r="Z446" s="3"/>
    </row>
    <row r="447" spans="1:26" ht="12.75" customHeight="1" x14ac:dyDescent="0.15">
      <c r="A447" s="1"/>
      <c r="B447" s="2"/>
      <c r="C447" s="2"/>
      <c r="D447" s="2"/>
      <c r="E447" s="2"/>
      <c r="F447" s="2"/>
      <c r="G447" s="2"/>
      <c r="H447" s="2"/>
      <c r="I447" s="3"/>
      <c r="J447" s="3"/>
      <c r="K447" s="3"/>
      <c r="L447" s="3"/>
      <c r="M447" s="3"/>
      <c r="N447" s="3"/>
      <c r="O447" s="3"/>
      <c r="P447" s="3"/>
      <c r="Q447" s="3"/>
      <c r="R447" s="3"/>
      <c r="S447" s="3"/>
      <c r="T447" s="3"/>
      <c r="U447" s="3"/>
      <c r="V447" s="3"/>
      <c r="W447" s="3"/>
      <c r="X447" s="3"/>
      <c r="Y447" s="3"/>
      <c r="Z447" s="3"/>
    </row>
    <row r="448" spans="1:26" ht="12.75" customHeight="1" x14ac:dyDescent="0.15">
      <c r="A448" s="1"/>
      <c r="B448" s="2"/>
      <c r="C448" s="2"/>
      <c r="D448" s="2"/>
      <c r="E448" s="2"/>
      <c r="F448" s="2"/>
      <c r="G448" s="2"/>
      <c r="H448" s="2"/>
      <c r="I448" s="3"/>
      <c r="J448" s="3"/>
      <c r="K448" s="3"/>
      <c r="L448" s="3"/>
      <c r="M448" s="3"/>
      <c r="N448" s="3"/>
      <c r="O448" s="3"/>
      <c r="P448" s="3"/>
      <c r="Q448" s="3"/>
      <c r="R448" s="3"/>
      <c r="S448" s="3"/>
      <c r="T448" s="3"/>
      <c r="U448" s="3"/>
      <c r="V448" s="3"/>
      <c r="W448" s="3"/>
      <c r="X448" s="3"/>
      <c r="Y448" s="3"/>
      <c r="Z448" s="3"/>
    </row>
    <row r="449" spans="1:26" ht="12.75" customHeight="1" x14ac:dyDescent="0.15">
      <c r="A449" s="1"/>
      <c r="B449" s="2"/>
      <c r="C449" s="2"/>
      <c r="D449" s="2"/>
      <c r="E449" s="2"/>
      <c r="F449" s="2"/>
      <c r="G449" s="2"/>
      <c r="H449" s="2"/>
      <c r="I449" s="3"/>
      <c r="J449" s="3"/>
      <c r="K449" s="3"/>
      <c r="L449" s="3"/>
      <c r="M449" s="3"/>
      <c r="N449" s="3"/>
      <c r="O449" s="3"/>
      <c r="P449" s="3"/>
      <c r="Q449" s="3"/>
      <c r="R449" s="3"/>
      <c r="S449" s="3"/>
      <c r="T449" s="3"/>
      <c r="U449" s="3"/>
      <c r="V449" s="3"/>
      <c r="W449" s="3"/>
      <c r="X449" s="3"/>
      <c r="Y449" s="3"/>
      <c r="Z449" s="3"/>
    </row>
    <row r="450" spans="1:26" ht="12.75" customHeight="1" x14ac:dyDescent="0.15">
      <c r="A450" s="1"/>
      <c r="B450" s="2"/>
      <c r="C450" s="2"/>
      <c r="D450" s="2"/>
      <c r="E450" s="2"/>
      <c r="F450" s="2"/>
      <c r="G450" s="2"/>
      <c r="H450" s="2"/>
      <c r="I450" s="3"/>
      <c r="J450" s="3"/>
      <c r="K450" s="3"/>
      <c r="L450" s="3"/>
      <c r="M450" s="3"/>
      <c r="N450" s="3"/>
      <c r="O450" s="3"/>
      <c r="P450" s="3"/>
      <c r="Q450" s="3"/>
      <c r="R450" s="3"/>
      <c r="S450" s="3"/>
      <c r="T450" s="3"/>
      <c r="U450" s="3"/>
      <c r="V450" s="3"/>
      <c r="W450" s="3"/>
      <c r="X450" s="3"/>
      <c r="Y450" s="3"/>
      <c r="Z450" s="3"/>
    </row>
    <row r="451" spans="1:26" ht="12.75" customHeight="1" x14ac:dyDescent="0.15">
      <c r="A451" s="1"/>
      <c r="B451" s="2"/>
      <c r="C451" s="2"/>
      <c r="D451" s="2"/>
      <c r="E451" s="2"/>
      <c r="F451" s="2"/>
      <c r="G451" s="2"/>
      <c r="H451" s="2"/>
      <c r="I451" s="3"/>
      <c r="J451" s="3"/>
      <c r="K451" s="3"/>
      <c r="L451" s="3"/>
      <c r="M451" s="3"/>
      <c r="N451" s="3"/>
      <c r="O451" s="3"/>
      <c r="P451" s="3"/>
      <c r="Q451" s="3"/>
      <c r="R451" s="3"/>
      <c r="S451" s="3"/>
      <c r="T451" s="3"/>
      <c r="U451" s="3"/>
      <c r="V451" s="3"/>
      <c r="W451" s="3"/>
      <c r="X451" s="3"/>
      <c r="Y451" s="3"/>
      <c r="Z451" s="3"/>
    </row>
    <row r="452" spans="1:26" ht="12.75" customHeight="1" x14ac:dyDescent="0.15">
      <c r="A452" s="1"/>
      <c r="B452" s="2"/>
      <c r="C452" s="2"/>
      <c r="D452" s="2"/>
      <c r="E452" s="2"/>
      <c r="F452" s="2"/>
      <c r="G452" s="2"/>
      <c r="H452" s="2"/>
      <c r="I452" s="3"/>
      <c r="J452" s="3"/>
      <c r="K452" s="3"/>
      <c r="L452" s="3"/>
      <c r="M452" s="3"/>
      <c r="N452" s="3"/>
      <c r="O452" s="3"/>
      <c r="P452" s="3"/>
      <c r="Q452" s="3"/>
      <c r="R452" s="3"/>
      <c r="S452" s="3"/>
      <c r="T452" s="3"/>
      <c r="U452" s="3"/>
      <c r="V452" s="3"/>
      <c r="W452" s="3"/>
      <c r="X452" s="3"/>
      <c r="Y452" s="3"/>
      <c r="Z452" s="3"/>
    </row>
    <row r="453" spans="1:26" ht="12.75" customHeight="1" x14ac:dyDescent="0.15">
      <c r="A453" s="1"/>
      <c r="B453" s="2"/>
      <c r="C453" s="2"/>
      <c r="D453" s="2"/>
      <c r="E453" s="2"/>
      <c r="F453" s="2"/>
      <c r="G453" s="2"/>
      <c r="H453" s="2"/>
      <c r="I453" s="3"/>
      <c r="J453" s="3"/>
      <c r="K453" s="3"/>
      <c r="L453" s="3"/>
      <c r="M453" s="3"/>
      <c r="N453" s="3"/>
      <c r="O453" s="3"/>
      <c r="P453" s="3"/>
      <c r="Q453" s="3"/>
      <c r="R453" s="3"/>
      <c r="S453" s="3"/>
      <c r="T453" s="3"/>
      <c r="U453" s="3"/>
      <c r="V453" s="3"/>
      <c r="W453" s="3"/>
      <c r="X453" s="3"/>
      <c r="Y453" s="3"/>
      <c r="Z453" s="3"/>
    </row>
    <row r="454" spans="1:26" ht="12.75" customHeight="1" x14ac:dyDescent="0.15">
      <c r="A454" s="1"/>
      <c r="B454" s="2"/>
      <c r="C454" s="2"/>
      <c r="D454" s="2"/>
      <c r="E454" s="2"/>
      <c r="F454" s="2"/>
      <c r="G454" s="2"/>
      <c r="H454" s="2"/>
      <c r="I454" s="3"/>
      <c r="J454" s="3"/>
      <c r="K454" s="3"/>
      <c r="L454" s="3"/>
      <c r="M454" s="3"/>
      <c r="N454" s="3"/>
      <c r="O454" s="3"/>
      <c r="P454" s="3"/>
      <c r="Q454" s="3"/>
      <c r="R454" s="3"/>
      <c r="S454" s="3"/>
      <c r="T454" s="3"/>
      <c r="U454" s="3"/>
      <c r="V454" s="3"/>
      <c r="W454" s="3"/>
      <c r="X454" s="3"/>
      <c r="Y454" s="3"/>
      <c r="Z454" s="3"/>
    </row>
    <row r="455" spans="1:26" ht="12.75" customHeight="1" x14ac:dyDescent="0.15">
      <c r="A455" s="1"/>
      <c r="B455" s="2"/>
      <c r="C455" s="2"/>
      <c r="D455" s="2"/>
      <c r="E455" s="2"/>
      <c r="F455" s="2"/>
      <c r="G455" s="2"/>
      <c r="H455" s="2"/>
      <c r="I455" s="3"/>
      <c r="J455" s="3"/>
      <c r="K455" s="3"/>
      <c r="L455" s="3"/>
      <c r="M455" s="3"/>
      <c r="N455" s="3"/>
      <c r="O455" s="3"/>
      <c r="P455" s="3"/>
      <c r="Q455" s="3"/>
      <c r="R455" s="3"/>
      <c r="S455" s="3"/>
      <c r="T455" s="3"/>
      <c r="U455" s="3"/>
      <c r="V455" s="3"/>
      <c r="W455" s="3"/>
      <c r="X455" s="3"/>
      <c r="Y455" s="3"/>
      <c r="Z455" s="3"/>
    </row>
    <row r="456" spans="1:26" ht="12.75" customHeight="1" x14ac:dyDescent="0.15">
      <c r="A456" s="1"/>
      <c r="B456" s="2"/>
      <c r="C456" s="2"/>
      <c r="D456" s="2"/>
      <c r="E456" s="2"/>
      <c r="F456" s="2"/>
      <c r="G456" s="2"/>
      <c r="H456" s="2"/>
      <c r="I456" s="3"/>
      <c r="J456" s="3"/>
      <c r="K456" s="3"/>
      <c r="L456" s="3"/>
      <c r="M456" s="3"/>
      <c r="N456" s="3"/>
      <c r="O456" s="3"/>
      <c r="P456" s="3"/>
      <c r="Q456" s="3"/>
      <c r="R456" s="3"/>
      <c r="S456" s="3"/>
      <c r="T456" s="3"/>
      <c r="U456" s="3"/>
      <c r="V456" s="3"/>
      <c r="W456" s="3"/>
      <c r="X456" s="3"/>
      <c r="Y456" s="3"/>
      <c r="Z456" s="3"/>
    </row>
    <row r="457" spans="1:26" ht="12.75" customHeight="1" x14ac:dyDescent="0.15">
      <c r="A457" s="1"/>
      <c r="B457" s="2"/>
      <c r="C457" s="2"/>
      <c r="D457" s="2"/>
      <c r="E457" s="2"/>
      <c r="F457" s="2"/>
      <c r="G457" s="2"/>
      <c r="H457" s="2"/>
      <c r="I457" s="3"/>
      <c r="J457" s="3"/>
      <c r="K457" s="3"/>
      <c r="L457" s="3"/>
      <c r="M457" s="3"/>
      <c r="N457" s="3"/>
      <c r="O457" s="3"/>
      <c r="P457" s="3"/>
      <c r="Q457" s="3"/>
      <c r="R457" s="3"/>
      <c r="S457" s="3"/>
      <c r="T457" s="3"/>
      <c r="U457" s="3"/>
      <c r="V457" s="3"/>
      <c r="W457" s="3"/>
      <c r="X457" s="3"/>
      <c r="Y457" s="3"/>
      <c r="Z457" s="3"/>
    </row>
    <row r="458" spans="1:26" ht="12.75" customHeight="1" x14ac:dyDescent="0.15">
      <c r="A458" s="1"/>
      <c r="B458" s="2"/>
      <c r="C458" s="2"/>
      <c r="D458" s="2"/>
      <c r="E458" s="2"/>
      <c r="F458" s="2"/>
      <c r="G458" s="2"/>
      <c r="H458" s="2"/>
      <c r="I458" s="3"/>
      <c r="J458" s="3"/>
      <c r="K458" s="3"/>
      <c r="L458" s="3"/>
      <c r="M458" s="3"/>
      <c r="N458" s="3"/>
      <c r="O458" s="3"/>
      <c r="P458" s="3"/>
      <c r="Q458" s="3"/>
      <c r="R458" s="3"/>
      <c r="S458" s="3"/>
      <c r="T458" s="3"/>
      <c r="U458" s="3"/>
      <c r="V458" s="3"/>
      <c r="W458" s="3"/>
      <c r="X458" s="3"/>
      <c r="Y458" s="3"/>
      <c r="Z458" s="3"/>
    </row>
    <row r="459" spans="1:26" ht="12.75" customHeight="1" x14ac:dyDescent="0.15">
      <c r="A459" s="1"/>
      <c r="B459" s="2"/>
      <c r="C459" s="2"/>
      <c r="D459" s="2"/>
      <c r="E459" s="2"/>
      <c r="F459" s="2"/>
      <c r="G459" s="2"/>
      <c r="H459" s="2"/>
      <c r="I459" s="3"/>
      <c r="J459" s="3"/>
      <c r="K459" s="3"/>
      <c r="L459" s="3"/>
      <c r="M459" s="3"/>
      <c r="N459" s="3"/>
      <c r="O459" s="3"/>
      <c r="P459" s="3"/>
      <c r="Q459" s="3"/>
      <c r="R459" s="3"/>
      <c r="S459" s="3"/>
      <c r="T459" s="3"/>
      <c r="U459" s="3"/>
      <c r="V459" s="3"/>
      <c r="W459" s="3"/>
      <c r="X459" s="3"/>
      <c r="Y459" s="3"/>
      <c r="Z459" s="3"/>
    </row>
    <row r="460" spans="1:26" ht="12.75" customHeight="1" x14ac:dyDescent="0.15">
      <c r="A460" s="1"/>
      <c r="B460" s="2"/>
      <c r="C460" s="2"/>
      <c r="D460" s="2"/>
      <c r="E460" s="2"/>
      <c r="F460" s="2"/>
      <c r="G460" s="2"/>
      <c r="H460" s="2"/>
      <c r="I460" s="3"/>
      <c r="J460" s="3"/>
      <c r="K460" s="3"/>
      <c r="L460" s="3"/>
      <c r="M460" s="3"/>
      <c r="N460" s="3"/>
      <c r="O460" s="3"/>
      <c r="P460" s="3"/>
      <c r="Q460" s="3"/>
      <c r="R460" s="3"/>
      <c r="S460" s="3"/>
      <c r="T460" s="3"/>
      <c r="U460" s="3"/>
      <c r="V460" s="3"/>
      <c r="W460" s="3"/>
      <c r="X460" s="3"/>
      <c r="Y460" s="3"/>
      <c r="Z460" s="3"/>
    </row>
    <row r="461" spans="1:26" ht="12.75" customHeight="1" x14ac:dyDescent="0.15">
      <c r="A461" s="1"/>
      <c r="B461" s="2"/>
      <c r="C461" s="2"/>
      <c r="D461" s="2"/>
      <c r="E461" s="2"/>
      <c r="F461" s="2"/>
      <c r="G461" s="2"/>
      <c r="H461" s="2"/>
      <c r="I461" s="3"/>
      <c r="J461" s="3"/>
      <c r="K461" s="3"/>
      <c r="L461" s="3"/>
      <c r="M461" s="3"/>
      <c r="N461" s="3"/>
      <c r="O461" s="3"/>
      <c r="P461" s="3"/>
      <c r="Q461" s="3"/>
      <c r="R461" s="3"/>
      <c r="S461" s="3"/>
      <c r="T461" s="3"/>
      <c r="U461" s="3"/>
      <c r="V461" s="3"/>
      <c r="W461" s="3"/>
      <c r="X461" s="3"/>
      <c r="Y461" s="3"/>
      <c r="Z461" s="3"/>
    </row>
    <row r="462" spans="1:26" ht="12.75" customHeight="1" x14ac:dyDescent="0.15">
      <c r="A462" s="1"/>
      <c r="B462" s="2"/>
      <c r="C462" s="2"/>
      <c r="D462" s="2"/>
      <c r="E462" s="2"/>
      <c r="F462" s="2"/>
      <c r="G462" s="2"/>
      <c r="H462" s="2"/>
      <c r="I462" s="3"/>
      <c r="J462" s="3"/>
      <c r="K462" s="3"/>
      <c r="L462" s="3"/>
      <c r="M462" s="3"/>
      <c r="N462" s="3"/>
      <c r="O462" s="3"/>
      <c r="P462" s="3"/>
      <c r="Q462" s="3"/>
      <c r="R462" s="3"/>
      <c r="S462" s="3"/>
      <c r="T462" s="3"/>
      <c r="U462" s="3"/>
      <c r="V462" s="3"/>
      <c r="W462" s="3"/>
      <c r="X462" s="3"/>
      <c r="Y462" s="3"/>
      <c r="Z462" s="3"/>
    </row>
    <row r="463" spans="1:26" ht="12.75" customHeight="1" x14ac:dyDescent="0.15">
      <c r="A463" s="1"/>
      <c r="B463" s="2"/>
      <c r="C463" s="2"/>
      <c r="D463" s="2"/>
      <c r="E463" s="2"/>
      <c r="F463" s="2"/>
      <c r="G463" s="2"/>
      <c r="H463" s="2"/>
      <c r="I463" s="3"/>
      <c r="J463" s="3"/>
      <c r="K463" s="3"/>
      <c r="L463" s="3"/>
      <c r="M463" s="3"/>
      <c r="N463" s="3"/>
      <c r="O463" s="3"/>
      <c r="P463" s="3"/>
      <c r="Q463" s="3"/>
      <c r="R463" s="3"/>
      <c r="S463" s="3"/>
      <c r="T463" s="3"/>
      <c r="U463" s="3"/>
      <c r="V463" s="3"/>
      <c r="W463" s="3"/>
      <c r="X463" s="3"/>
      <c r="Y463" s="3"/>
      <c r="Z463" s="3"/>
    </row>
    <row r="464" spans="1:26" ht="12.75" customHeight="1" x14ac:dyDescent="0.15">
      <c r="A464" s="1"/>
      <c r="B464" s="2"/>
      <c r="C464" s="2"/>
      <c r="D464" s="2"/>
      <c r="E464" s="2"/>
      <c r="F464" s="2"/>
      <c r="G464" s="2"/>
      <c r="H464" s="2"/>
      <c r="I464" s="3"/>
      <c r="J464" s="3"/>
      <c r="K464" s="3"/>
      <c r="L464" s="3"/>
      <c r="M464" s="3"/>
      <c r="N464" s="3"/>
      <c r="O464" s="3"/>
      <c r="P464" s="3"/>
      <c r="Q464" s="3"/>
      <c r="R464" s="3"/>
      <c r="S464" s="3"/>
      <c r="T464" s="3"/>
      <c r="U464" s="3"/>
      <c r="V464" s="3"/>
      <c r="W464" s="3"/>
      <c r="X464" s="3"/>
      <c r="Y464" s="3"/>
      <c r="Z464" s="3"/>
    </row>
    <row r="465" spans="1:26" ht="12.75" customHeight="1" x14ac:dyDescent="0.15">
      <c r="A465" s="1"/>
      <c r="B465" s="2"/>
      <c r="C465" s="2"/>
      <c r="D465" s="2"/>
      <c r="E465" s="2"/>
      <c r="F465" s="2"/>
      <c r="G465" s="2"/>
      <c r="H465" s="2"/>
      <c r="I465" s="3"/>
      <c r="J465" s="3"/>
      <c r="K465" s="3"/>
      <c r="L465" s="3"/>
      <c r="M465" s="3"/>
      <c r="N465" s="3"/>
      <c r="O465" s="3"/>
      <c r="P465" s="3"/>
      <c r="Q465" s="3"/>
      <c r="R465" s="3"/>
      <c r="S465" s="3"/>
      <c r="T465" s="3"/>
      <c r="U465" s="3"/>
      <c r="V465" s="3"/>
      <c r="W465" s="3"/>
      <c r="X465" s="3"/>
      <c r="Y465" s="3"/>
      <c r="Z465" s="3"/>
    </row>
    <row r="466" spans="1:26" ht="12.75" customHeight="1" x14ac:dyDescent="0.15">
      <c r="A466" s="1"/>
      <c r="B466" s="2"/>
      <c r="C466" s="2"/>
      <c r="D466" s="2"/>
      <c r="E466" s="2"/>
      <c r="F466" s="2"/>
      <c r="G466" s="2"/>
      <c r="H466" s="2"/>
      <c r="I466" s="3"/>
      <c r="J466" s="3"/>
      <c r="K466" s="3"/>
      <c r="L466" s="3"/>
      <c r="M466" s="3"/>
      <c r="N466" s="3"/>
      <c r="O466" s="3"/>
      <c r="P466" s="3"/>
      <c r="Q466" s="3"/>
      <c r="R466" s="3"/>
      <c r="S466" s="3"/>
      <c r="T466" s="3"/>
      <c r="U466" s="3"/>
      <c r="V466" s="3"/>
      <c r="W466" s="3"/>
      <c r="X466" s="3"/>
      <c r="Y466" s="3"/>
      <c r="Z466" s="3"/>
    </row>
    <row r="467" spans="1:26" ht="12.75" customHeight="1" x14ac:dyDescent="0.15">
      <c r="A467" s="1"/>
      <c r="B467" s="2"/>
      <c r="C467" s="2"/>
      <c r="D467" s="2"/>
      <c r="E467" s="2"/>
      <c r="F467" s="2"/>
      <c r="G467" s="2"/>
      <c r="H467" s="2"/>
      <c r="I467" s="3"/>
      <c r="J467" s="3"/>
      <c r="K467" s="3"/>
      <c r="L467" s="3"/>
      <c r="M467" s="3"/>
      <c r="N467" s="3"/>
      <c r="O467" s="3"/>
      <c r="P467" s="3"/>
      <c r="Q467" s="3"/>
      <c r="R467" s="3"/>
      <c r="S467" s="3"/>
      <c r="T467" s="3"/>
      <c r="U467" s="3"/>
      <c r="V467" s="3"/>
      <c r="W467" s="3"/>
      <c r="X467" s="3"/>
      <c r="Y467" s="3"/>
      <c r="Z467" s="3"/>
    </row>
    <row r="468" spans="1:26" ht="12.75" customHeight="1" x14ac:dyDescent="0.15">
      <c r="A468" s="1"/>
      <c r="B468" s="2"/>
      <c r="C468" s="2"/>
      <c r="D468" s="2"/>
      <c r="E468" s="2"/>
      <c r="F468" s="2"/>
      <c r="G468" s="2"/>
      <c r="H468" s="2"/>
      <c r="I468" s="3"/>
      <c r="J468" s="3"/>
      <c r="K468" s="3"/>
      <c r="L468" s="3"/>
      <c r="M468" s="3"/>
      <c r="N468" s="3"/>
      <c r="O468" s="3"/>
      <c r="P468" s="3"/>
      <c r="Q468" s="3"/>
      <c r="R468" s="3"/>
      <c r="S468" s="3"/>
      <c r="T468" s="3"/>
      <c r="U468" s="3"/>
      <c r="V468" s="3"/>
      <c r="W468" s="3"/>
      <c r="X468" s="3"/>
      <c r="Y468" s="3"/>
      <c r="Z468" s="3"/>
    </row>
    <row r="469" spans="1:26" ht="12.75" customHeight="1" x14ac:dyDescent="0.15">
      <c r="A469" s="1"/>
      <c r="B469" s="2"/>
      <c r="C469" s="2"/>
      <c r="D469" s="2"/>
      <c r="E469" s="2"/>
      <c r="F469" s="2"/>
      <c r="G469" s="2"/>
      <c r="H469" s="2"/>
      <c r="I469" s="3"/>
      <c r="J469" s="3"/>
      <c r="K469" s="3"/>
      <c r="L469" s="3"/>
      <c r="M469" s="3"/>
      <c r="N469" s="3"/>
      <c r="O469" s="3"/>
      <c r="P469" s="3"/>
      <c r="Q469" s="3"/>
      <c r="R469" s="3"/>
      <c r="S469" s="3"/>
      <c r="T469" s="3"/>
      <c r="U469" s="3"/>
      <c r="V469" s="3"/>
      <c r="W469" s="3"/>
      <c r="X469" s="3"/>
      <c r="Y469" s="3"/>
      <c r="Z469" s="3"/>
    </row>
    <row r="470" spans="1:26" ht="12.75" customHeight="1" x14ac:dyDescent="0.15">
      <c r="A470" s="1"/>
      <c r="B470" s="2"/>
      <c r="C470" s="2"/>
      <c r="D470" s="2"/>
      <c r="E470" s="2"/>
      <c r="F470" s="2"/>
      <c r="G470" s="2"/>
      <c r="H470" s="2"/>
      <c r="I470" s="3"/>
      <c r="J470" s="3"/>
      <c r="K470" s="3"/>
      <c r="L470" s="3"/>
      <c r="M470" s="3"/>
      <c r="N470" s="3"/>
      <c r="O470" s="3"/>
      <c r="P470" s="3"/>
      <c r="Q470" s="3"/>
      <c r="R470" s="3"/>
      <c r="S470" s="3"/>
      <c r="T470" s="3"/>
      <c r="U470" s="3"/>
      <c r="V470" s="3"/>
      <c r="W470" s="3"/>
      <c r="X470" s="3"/>
      <c r="Y470" s="3"/>
      <c r="Z470" s="3"/>
    </row>
    <row r="471" spans="1:26" ht="12.75" customHeight="1" x14ac:dyDescent="0.15">
      <c r="A471" s="1"/>
      <c r="B471" s="2"/>
      <c r="C471" s="2"/>
      <c r="D471" s="2"/>
      <c r="E471" s="2"/>
      <c r="F471" s="2"/>
      <c r="G471" s="2"/>
      <c r="H471" s="2"/>
      <c r="I471" s="3"/>
      <c r="J471" s="3"/>
      <c r="K471" s="3"/>
      <c r="L471" s="3"/>
      <c r="M471" s="3"/>
      <c r="N471" s="3"/>
      <c r="O471" s="3"/>
      <c r="P471" s="3"/>
      <c r="Q471" s="3"/>
      <c r="R471" s="3"/>
      <c r="S471" s="3"/>
      <c r="T471" s="3"/>
      <c r="U471" s="3"/>
      <c r="V471" s="3"/>
      <c r="W471" s="3"/>
      <c r="X471" s="3"/>
      <c r="Y471" s="3"/>
      <c r="Z471" s="3"/>
    </row>
    <row r="472" spans="1:26" ht="12.75" customHeight="1" x14ac:dyDescent="0.15">
      <c r="A472" s="1"/>
      <c r="B472" s="2"/>
      <c r="C472" s="2"/>
      <c r="D472" s="2"/>
      <c r="E472" s="2"/>
      <c r="F472" s="2"/>
      <c r="G472" s="2"/>
      <c r="H472" s="2"/>
      <c r="I472" s="3"/>
      <c r="J472" s="3"/>
      <c r="K472" s="3"/>
      <c r="L472" s="3"/>
      <c r="M472" s="3"/>
      <c r="N472" s="3"/>
      <c r="O472" s="3"/>
      <c r="P472" s="3"/>
      <c r="Q472" s="3"/>
      <c r="R472" s="3"/>
      <c r="S472" s="3"/>
      <c r="T472" s="3"/>
      <c r="U472" s="3"/>
      <c r="V472" s="3"/>
      <c r="W472" s="3"/>
      <c r="X472" s="3"/>
      <c r="Y472" s="3"/>
      <c r="Z472" s="3"/>
    </row>
    <row r="473" spans="1:26" ht="12.75" customHeight="1" x14ac:dyDescent="0.15">
      <c r="A473" s="1"/>
      <c r="B473" s="2"/>
      <c r="C473" s="2"/>
      <c r="D473" s="2"/>
      <c r="E473" s="2"/>
      <c r="F473" s="2"/>
      <c r="G473" s="2"/>
      <c r="H473" s="2"/>
      <c r="I473" s="3"/>
      <c r="J473" s="3"/>
      <c r="K473" s="3"/>
      <c r="L473" s="3"/>
      <c r="M473" s="3"/>
      <c r="N473" s="3"/>
      <c r="O473" s="3"/>
      <c r="P473" s="3"/>
      <c r="Q473" s="3"/>
      <c r="R473" s="3"/>
      <c r="S473" s="3"/>
      <c r="T473" s="3"/>
      <c r="U473" s="3"/>
      <c r="V473" s="3"/>
      <c r="W473" s="3"/>
      <c r="X473" s="3"/>
      <c r="Y473" s="3"/>
      <c r="Z473" s="3"/>
    </row>
    <row r="474" spans="1:26" ht="12.75" customHeight="1" x14ac:dyDescent="0.15">
      <c r="A474" s="1"/>
      <c r="B474" s="2"/>
      <c r="C474" s="2"/>
      <c r="D474" s="2"/>
      <c r="E474" s="2"/>
      <c r="F474" s="2"/>
      <c r="G474" s="2"/>
      <c r="H474" s="2"/>
      <c r="I474" s="3"/>
      <c r="J474" s="3"/>
      <c r="K474" s="3"/>
      <c r="L474" s="3"/>
      <c r="M474" s="3"/>
      <c r="N474" s="3"/>
      <c r="O474" s="3"/>
      <c r="P474" s="3"/>
      <c r="Q474" s="3"/>
      <c r="R474" s="3"/>
      <c r="S474" s="3"/>
      <c r="T474" s="3"/>
      <c r="U474" s="3"/>
      <c r="V474" s="3"/>
      <c r="W474" s="3"/>
      <c r="X474" s="3"/>
      <c r="Y474" s="3"/>
      <c r="Z474" s="3"/>
    </row>
    <row r="475" spans="1:26" ht="12.75" customHeight="1" x14ac:dyDescent="0.15">
      <c r="A475" s="1"/>
      <c r="B475" s="2"/>
      <c r="C475" s="2"/>
      <c r="D475" s="2"/>
      <c r="E475" s="2"/>
      <c r="F475" s="2"/>
      <c r="G475" s="2"/>
      <c r="H475" s="2"/>
      <c r="I475" s="3"/>
      <c r="J475" s="3"/>
      <c r="K475" s="3"/>
      <c r="L475" s="3"/>
      <c r="M475" s="3"/>
      <c r="N475" s="3"/>
      <c r="O475" s="3"/>
      <c r="P475" s="3"/>
      <c r="Q475" s="3"/>
      <c r="R475" s="3"/>
      <c r="S475" s="3"/>
      <c r="T475" s="3"/>
      <c r="U475" s="3"/>
      <c r="V475" s="3"/>
      <c r="W475" s="3"/>
      <c r="X475" s="3"/>
      <c r="Y475" s="3"/>
      <c r="Z475" s="3"/>
    </row>
    <row r="476" spans="1:26" ht="12.75" customHeight="1" x14ac:dyDescent="0.15">
      <c r="A476" s="1"/>
      <c r="B476" s="2"/>
      <c r="C476" s="2"/>
      <c r="D476" s="2"/>
      <c r="E476" s="2"/>
      <c r="F476" s="2"/>
      <c r="G476" s="2"/>
      <c r="H476" s="2"/>
      <c r="I476" s="3"/>
      <c r="J476" s="3"/>
      <c r="K476" s="3"/>
      <c r="L476" s="3"/>
      <c r="M476" s="3"/>
      <c r="N476" s="3"/>
      <c r="O476" s="3"/>
      <c r="P476" s="3"/>
      <c r="Q476" s="3"/>
      <c r="R476" s="3"/>
      <c r="S476" s="3"/>
      <c r="T476" s="3"/>
      <c r="U476" s="3"/>
      <c r="V476" s="3"/>
      <c r="W476" s="3"/>
      <c r="X476" s="3"/>
      <c r="Y476" s="3"/>
      <c r="Z476" s="3"/>
    </row>
    <row r="477" spans="1:26" ht="12.75" customHeight="1" x14ac:dyDescent="0.15">
      <c r="A477" s="1"/>
      <c r="B477" s="2"/>
      <c r="C477" s="2"/>
      <c r="D477" s="2"/>
      <c r="E477" s="2"/>
      <c r="F477" s="2"/>
      <c r="G477" s="2"/>
      <c r="H477" s="2"/>
      <c r="I477" s="3"/>
      <c r="J477" s="3"/>
      <c r="K477" s="3"/>
      <c r="L477" s="3"/>
      <c r="M477" s="3"/>
      <c r="N477" s="3"/>
      <c r="O477" s="3"/>
      <c r="P477" s="3"/>
      <c r="Q477" s="3"/>
      <c r="R477" s="3"/>
      <c r="S477" s="3"/>
      <c r="T477" s="3"/>
      <c r="U477" s="3"/>
      <c r="V477" s="3"/>
      <c r="W477" s="3"/>
      <c r="X477" s="3"/>
      <c r="Y477" s="3"/>
      <c r="Z477" s="3"/>
    </row>
    <row r="478" spans="1:26" ht="12.75" customHeight="1" x14ac:dyDescent="0.15">
      <c r="A478" s="1"/>
      <c r="B478" s="2"/>
      <c r="C478" s="2"/>
      <c r="D478" s="2"/>
      <c r="E478" s="2"/>
      <c r="F478" s="2"/>
      <c r="G478" s="2"/>
      <c r="H478" s="2"/>
      <c r="I478" s="3"/>
      <c r="J478" s="3"/>
      <c r="K478" s="3"/>
      <c r="L478" s="3"/>
      <c r="M478" s="3"/>
      <c r="N478" s="3"/>
      <c r="O478" s="3"/>
      <c r="P478" s="3"/>
      <c r="Q478" s="3"/>
      <c r="R478" s="3"/>
      <c r="S478" s="3"/>
      <c r="T478" s="3"/>
      <c r="U478" s="3"/>
      <c r="V478" s="3"/>
      <c r="W478" s="3"/>
      <c r="X478" s="3"/>
      <c r="Y478" s="3"/>
      <c r="Z478" s="3"/>
    </row>
    <row r="479" spans="1:26" ht="12.75" customHeight="1" x14ac:dyDescent="0.15">
      <c r="A479" s="1"/>
      <c r="B479" s="2"/>
      <c r="C479" s="2"/>
      <c r="D479" s="2"/>
      <c r="E479" s="2"/>
      <c r="F479" s="2"/>
      <c r="G479" s="2"/>
      <c r="H479" s="2"/>
      <c r="I479" s="3"/>
      <c r="J479" s="3"/>
      <c r="K479" s="3"/>
      <c r="L479" s="3"/>
      <c r="M479" s="3"/>
      <c r="N479" s="3"/>
      <c r="O479" s="3"/>
      <c r="P479" s="3"/>
      <c r="Q479" s="3"/>
      <c r="R479" s="3"/>
      <c r="S479" s="3"/>
      <c r="T479" s="3"/>
      <c r="U479" s="3"/>
      <c r="V479" s="3"/>
      <c r="W479" s="3"/>
      <c r="X479" s="3"/>
      <c r="Y479" s="3"/>
      <c r="Z479" s="3"/>
    </row>
    <row r="480" spans="1:26" ht="12.75" customHeight="1" x14ac:dyDescent="0.15">
      <c r="A480" s="1"/>
      <c r="B480" s="2"/>
      <c r="C480" s="2"/>
      <c r="D480" s="2"/>
      <c r="E480" s="2"/>
      <c r="F480" s="2"/>
      <c r="G480" s="2"/>
      <c r="H480" s="2"/>
      <c r="I480" s="3"/>
      <c r="J480" s="3"/>
      <c r="K480" s="3"/>
      <c r="L480" s="3"/>
      <c r="M480" s="3"/>
      <c r="N480" s="3"/>
      <c r="O480" s="3"/>
      <c r="P480" s="3"/>
      <c r="Q480" s="3"/>
      <c r="R480" s="3"/>
      <c r="S480" s="3"/>
      <c r="T480" s="3"/>
      <c r="U480" s="3"/>
      <c r="V480" s="3"/>
      <c r="W480" s="3"/>
      <c r="X480" s="3"/>
      <c r="Y480" s="3"/>
      <c r="Z480" s="3"/>
    </row>
    <row r="481" spans="1:26" ht="12.75" customHeight="1" x14ac:dyDescent="0.15">
      <c r="A481" s="1"/>
      <c r="B481" s="2"/>
      <c r="C481" s="2"/>
      <c r="D481" s="2"/>
      <c r="E481" s="2"/>
      <c r="F481" s="2"/>
      <c r="G481" s="2"/>
      <c r="H481" s="2"/>
      <c r="I481" s="3"/>
      <c r="J481" s="3"/>
      <c r="K481" s="3"/>
      <c r="L481" s="3"/>
      <c r="M481" s="3"/>
      <c r="N481" s="3"/>
      <c r="O481" s="3"/>
      <c r="P481" s="3"/>
      <c r="Q481" s="3"/>
      <c r="R481" s="3"/>
      <c r="S481" s="3"/>
      <c r="T481" s="3"/>
      <c r="U481" s="3"/>
      <c r="V481" s="3"/>
      <c r="W481" s="3"/>
      <c r="X481" s="3"/>
      <c r="Y481" s="3"/>
      <c r="Z481" s="3"/>
    </row>
    <row r="482" spans="1:26" ht="12.75" customHeight="1" x14ac:dyDescent="0.15">
      <c r="A482" s="1"/>
      <c r="B482" s="2"/>
      <c r="C482" s="2"/>
      <c r="D482" s="2"/>
      <c r="E482" s="2"/>
      <c r="F482" s="2"/>
      <c r="G482" s="2"/>
      <c r="H482" s="2"/>
      <c r="I482" s="3"/>
      <c r="J482" s="3"/>
      <c r="K482" s="3"/>
      <c r="L482" s="3"/>
      <c r="M482" s="3"/>
      <c r="N482" s="3"/>
      <c r="O482" s="3"/>
      <c r="P482" s="3"/>
      <c r="Q482" s="3"/>
      <c r="R482" s="3"/>
      <c r="S482" s="3"/>
      <c r="T482" s="3"/>
      <c r="U482" s="3"/>
      <c r="V482" s="3"/>
      <c r="W482" s="3"/>
      <c r="X482" s="3"/>
      <c r="Y482" s="3"/>
      <c r="Z482" s="3"/>
    </row>
    <row r="483" spans="1:26" ht="12.75" customHeight="1" x14ac:dyDescent="0.15">
      <c r="A483" s="1"/>
      <c r="B483" s="2"/>
      <c r="C483" s="2"/>
      <c r="D483" s="2"/>
      <c r="E483" s="2"/>
      <c r="F483" s="2"/>
      <c r="G483" s="2"/>
      <c r="H483" s="2"/>
      <c r="I483" s="3"/>
      <c r="J483" s="3"/>
      <c r="K483" s="3"/>
      <c r="L483" s="3"/>
      <c r="M483" s="3"/>
      <c r="N483" s="3"/>
      <c r="O483" s="3"/>
      <c r="P483" s="3"/>
      <c r="Q483" s="3"/>
      <c r="R483" s="3"/>
      <c r="S483" s="3"/>
      <c r="T483" s="3"/>
      <c r="U483" s="3"/>
      <c r="V483" s="3"/>
      <c r="W483" s="3"/>
      <c r="X483" s="3"/>
      <c r="Y483" s="3"/>
      <c r="Z483" s="3"/>
    </row>
    <row r="484" spans="1:26" ht="12.75" customHeight="1" x14ac:dyDescent="0.15">
      <c r="A484" s="1"/>
      <c r="B484" s="2"/>
      <c r="C484" s="2"/>
      <c r="D484" s="2"/>
      <c r="E484" s="2"/>
      <c r="F484" s="2"/>
      <c r="G484" s="2"/>
      <c r="H484" s="2"/>
      <c r="I484" s="3"/>
      <c r="J484" s="3"/>
      <c r="K484" s="3"/>
      <c r="L484" s="3"/>
      <c r="M484" s="3"/>
      <c r="N484" s="3"/>
      <c r="O484" s="3"/>
      <c r="P484" s="3"/>
      <c r="Q484" s="3"/>
      <c r="R484" s="3"/>
      <c r="S484" s="3"/>
      <c r="T484" s="3"/>
      <c r="U484" s="3"/>
      <c r="V484" s="3"/>
      <c r="W484" s="3"/>
      <c r="X484" s="3"/>
      <c r="Y484" s="3"/>
      <c r="Z484" s="3"/>
    </row>
    <row r="485" spans="1:26" ht="12.75" customHeight="1" x14ac:dyDescent="0.15">
      <c r="A485" s="1"/>
      <c r="B485" s="2"/>
      <c r="C485" s="2"/>
      <c r="D485" s="2"/>
      <c r="E485" s="2"/>
      <c r="F485" s="2"/>
      <c r="G485" s="2"/>
      <c r="H485" s="2"/>
      <c r="I485" s="3"/>
      <c r="J485" s="3"/>
      <c r="K485" s="3"/>
      <c r="L485" s="3"/>
      <c r="M485" s="3"/>
      <c r="N485" s="3"/>
      <c r="O485" s="3"/>
      <c r="P485" s="3"/>
      <c r="Q485" s="3"/>
      <c r="R485" s="3"/>
      <c r="S485" s="3"/>
      <c r="T485" s="3"/>
      <c r="U485" s="3"/>
      <c r="V485" s="3"/>
      <c r="W485" s="3"/>
      <c r="X485" s="3"/>
      <c r="Y485" s="3"/>
      <c r="Z485" s="3"/>
    </row>
    <row r="486" spans="1:26" ht="12.75" customHeight="1" x14ac:dyDescent="0.15">
      <c r="A486" s="1"/>
      <c r="B486" s="2"/>
      <c r="C486" s="2"/>
      <c r="D486" s="2"/>
      <c r="E486" s="2"/>
      <c r="F486" s="2"/>
      <c r="G486" s="2"/>
      <c r="H486" s="2"/>
      <c r="I486" s="3"/>
      <c r="J486" s="3"/>
      <c r="K486" s="3"/>
      <c r="L486" s="3"/>
      <c r="M486" s="3"/>
      <c r="N486" s="3"/>
      <c r="O486" s="3"/>
      <c r="P486" s="3"/>
      <c r="Q486" s="3"/>
      <c r="R486" s="3"/>
      <c r="S486" s="3"/>
      <c r="T486" s="3"/>
      <c r="U486" s="3"/>
      <c r="V486" s="3"/>
      <c r="W486" s="3"/>
      <c r="X486" s="3"/>
      <c r="Y486" s="3"/>
      <c r="Z486" s="3"/>
    </row>
    <row r="487" spans="1:26" ht="12.75" customHeight="1" x14ac:dyDescent="0.15">
      <c r="A487" s="1"/>
      <c r="B487" s="2"/>
      <c r="C487" s="2"/>
      <c r="D487" s="2"/>
      <c r="E487" s="2"/>
      <c r="F487" s="2"/>
      <c r="G487" s="2"/>
      <c r="H487" s="2"/>
      <c r="I487" s="3"/>
      <c r="J487" s="3"/>
      <c r="K487" s="3"/>
      <c r="L487" s="3"/>
      <c r="M487" s="3"/>
      <c r="N487" s="3"/>
      <c r="O487" s="3"/>
      <c r="P487" s="3"/>
      <c r="Q487" s="3"/>
      <c r="R487" s="3"/>
      <c r="S487" s="3"/>
      <c r="T487" s="3"/>
      <c r="U487" s="3"/>
      <c r="V487" s="3"/>
      <c r="W487" s="3"/>
      <c r="X487" s="3"/>
      <c r="Y487" s="3"/>
      <c r="Z487" s="3"/>
    </row>
    <row r="488" spans="1:26" ht="12.75" customHeight="1" x14ac:dyDescent="0.15">
      <c r="A488" s="1"/>
      <c r="B488" s="2"/>
      <c r="C488" s="2"/>
      <c r="D488" s="2"/>
      <c r="E488" s="2"/>
      <c r="F488" s="2"/>
      <c r="G488" s="2"/>
      <c r="H488" s="2"/>
      <c r="I488" s="3"/>
      <c r="J488" s="3"/>
      <c r="K488" s="3"/>
      <c r="L488" s="3"/>
      <c r="M488" s="3"/>
      <c r="N488" s="3"/>
      <c r="O488" s="3"/>
      <c r="P488" s="3"/>
      <c r="Q488" s="3"/>
      <c r="R488" s="3"/>
      <c r="S488" s="3"/>
      <c r="T488" s="3"/>
      <c r="U488" s="3"/>
      <c r="V488" s="3"/>
      <c r="W488" s="3"/>
      <c r="X488" s="3"/>
      <c r="Y488" s="3"/>
      <c r="Z488" s="3"/>
    </row>
    <row r="489" spans="1:26" ht="12.75" customHeight="1" x14ac:dyDescent="0.15">
      <c r="A489" s="1"/>
      <c r="B489" s="2"/>
      <c r="C489" s="2"/>
      <c r="D489" s="2"/>
      <c r="E489" s="2"/>
      <c r="F489" s="2"/>
      <c r="G489" s="2"/>
      <c r="H489" s="2"/>
      <c r="I489" s="3"/>
      <c r="J489" s="3"/>
      <c r="K489" s="3"/>
      <c r="L489" s="3"/>
      <c r="M489" s="3"/>
      <c r="N489" s="3"/>
      <c r="O489" s="3"/>
      <c r="P489" s="3"/>
      <c r="Q489" s="3"/>
      <c r="R489" s="3"/>
      <c r="S489" s="3"/>
      <c r="T489" s="3"/>
      <c r="U489" s="3"/>
      <c r="V489" s="3"/>
      <c r="W489" s="3"/>
      <c r="X489" s="3"/>
      <c r="Y489" s="3"/>
      <c r="Z489" s="3"/>
    </row>
    <row r="490" spans="1:26" ht="12.75" customHeight="1" x14ac:dyDescent="0.15">
      <c r="A490" s="1"/>
      <c r="B490" s="2"/>
      <c r="C490" s="2"/>
      <c r="D490" s="2"/>
      <c r="E490" s="2"/>
      <c r="F490" s="2"/>
      <c r="G490" s="2"/>
      <c r="H490" s="2"/>
      <c r="I490" s="3"/>
      <c r="J490" s="3"/>
      <c r="K490" s="3"/>
      <c r="L490" s="3"/>
      <c r="M490" s="3"/>
      <c r="N490" s="3"/>
      <c r="O490" s="3"/>
      <c r="P490" s="3"/>
      <c r="Q490" s="3"/>
      <c r="R490" s="3"/>
      <c r="S490" s="3"/>
      <c r="T490" s="3"/>
      <c r="U490" s="3"/>
      <c r="V490" s="3"/>
      <c r="W490" s="3"/>
      <c r="X490" s="3"/>
      <c r="Y490" s="3"/>
      <c r="Z490" s="3"/>
    </row>
    <row r="491" spans="1:26" ht="12.75" customHeight="1" x14ac:dyDescent="0.15">
      <c r="A491" s="1"/>
      <c r="B491" s="2"/>
      <c r="C491" s="2"/>
      <c r="D491" s="2"/>
      <c r="E491" s="2"/>
      <c r="F491" s="2"/>
      <c r="G491" s="2"/>
      <c r="H491" s="2"/>
      <c r="I491" s="3"/>
      <c r="J491" s="3"/>
      <c r="K491" s="3"/>
      <c r="L491" s="3"/>
      <c r="M491" s="3"/>
      <c r="N491" s="3"/>
      <c r="O491" s="3"/>
      <c r="P491" s="3"/>
      <c r="Q491" s="3"/>
      <c r="R491" s="3"/>
      <c r="S491" s="3"/>
      <c r="T491" s="3"/>
      <c r="U491" s="3"/>
      <c r="V491" s="3"/>
      <c r="W491" s="3"/>
      <c r="X491" s="3"/>
      <c r="Y491" s="3"/>
      <c r="Z491" s="3"/>
    </row>
    <row r="492" spans="1:26" ht="12.75" customHeight="1" x14ac:dyDescent="0.15">
      <c r="A492" s="1"/>
      <c r="B492" s="2"/>
      <c r="C492" s="2"/>
      <c r="D492" s="2"/>
      <c r="E492" s="2"/>
      <c r="F492" s="2"/>
      <c r="G492" s="2"/>
      <c r="H492" s="2"/>
      <c r="I492" s="3"/>
      <c r="J492" s="3"/>
      <c r="K492" s="3"/>
      <c r="L492" s="3"/>
      <c r="M492" s="3"/>
      <c r="N492" s="3"/>
      <c r="O492" s="3"/>
      <c r="P492" s="3"/>
      <c r="Q492" s="3"/>
      <c r="R492" s="3"/>
      <c r="S492" s="3"/>
      <c r="T492" s="3"/>
      <c r="U492" s="3"/>
      <c r="V492" s="3"/>
      <c r="W492" s="3"/>
      <c r="X492" s="3"/>
      <c r="Y492" s="3"/>
      <c r="Z492" s="3"/>
    </row>
    <row r="493" spans="1:26" ht="12.75" customHeight="1" x14ac:dyDescent="0.15">
      <c r="A493" s="1"/>
      <c r="B493" s="2"/>
      <c r="C493" s="2"/>
      <c r="D493" s="2"/>
      <c r="E493" s="2"/>
      <c r="F493" s="2"/>
      <c r="G493" s="2"/>
      <c r="H493" s="2"/>
      <c r="I493" s="3"/>
      <c r="J493" s="3"/>
      <c r="K493" s="3"/>
      <c r="L493" s="3"/>
      <c r="M493" s="3"/>
      <c r="N493" s="3"/>
      <c r="O493" s="3"/>
      <c r="P493" s="3"/>
      <c r="Q493" s="3"/>
      <c r="R493" s="3"/>
      <c r="S493" s="3"/>
      <c r="T493" s="3"/>
      <c r="U493" s="3"/>
      <c r="V493" s="3"/>
      <c r="W493" s="3"/>
      <c r="X493" s="3"/>
      <c r="Y493" s="3"/>
      <c r="Z493" s="3"/>
    </row>
    <row r="494" spans="1:26" ht="12.75" customHeight="1" x14ac:dyDescent="0.15">
      <c r="A494" s="1"/>
      <c r="B494" s="2"/>
      <c r="C494" s="2"/>
      <c r="D494" s="2"/>
      <c r="E494" s="2"/>
      <c r="F494" s="2"/>
      <c r="G494" s="2"/>
      <c r="H494" s="2"/>
      <c r="I494" s="3"/>
      <c r="J494" s="3"/>
      <c r="K494" s="3"/>
      <c r="L494" s="3"/>
      <c r="M494" s="3"/>
      <c r="N494" s="3"/>
      <c r="O494" s="3"/>
      <c r="P494" s="3"/>
      <c r="Q494" s="3"/>
      <c r="R494" s="3"/>
      <c r="S494" s="3"/>
      <c r="T494" s="3"/>
      <c r="U494" s="3"/>
      <c r="V494" s="3"/>
      <c r="W494" s="3"/>
      <c r="X494" s="3"/>
      <c r="Y494" s="3"/>
      <c r="Z494" s="3"/>
    </row>
    <row r="495" spans="1:26" ht="12.75" customHeight="1" x14ac:dyDescent="0.15">
      <c r="A495" s="1"/>
      <c r="B495" s="2"/>
      <c r="C495" s="2"/>
      <c r="D495" s="2"/>
      <c r="E495" s="2"/>
      <c r="F495" s="2"/>
      <c r="G495" s="2"/>
      <c r="H495" s="2"/>
      <c r="I495" s="3"/>
      <c r="J495" s="3"/>
      <c r="K495" s="3"/>
      <c r="L495" s="3"/>
      <c r="M495" s="3"/>
      <c r="N495" s="3"/>
      <c r="O495" s="3"/>
      <c r="P495" s="3"/>
      <c r="Q495" s="3"/>
      <c r="R495" s="3"/>
      <c r="S495" s="3"/>
      <c r="T495" s="3"/>
      <c r="U495" s="3"/>
      <c r="V495" s="3"/>
      <c r="W495" s="3"/>
      <c r="X495" s="3"/>
      <c r="Y495" s="3"/>
      <c r="Z495" s="3"/>
    </row>
    <row r="496" spans="1:26" ht="12.75" customHeight="1" x14ac:dyDescent="0.15">
      <c r="A496" s="1"/>
      <c r="B496" s="2"/>
      <c r="C496" s="2"/>
      <c r="D496" s="2"/>
      <c r="E496" s="2"/>
      <c r="F496" s="2"/>
      <c r="G496" s="2"/>
      <c r="H496" s="2"/>
      <c r="I496" s="3"/>
      <c r="J496" s="3"/>
      <c r="K496" s="3"/>
      <c r="L496" s="3"/>
      <c r="M496" s="3"/>
      <c r="N496" s="3"/>
      <c r="O496" s="3"/>
      <c r="P496" s="3"/>
      <c r="Q496" s="3"/>
      <c r="R496" s="3"/>
      <c r="S496" s="3"/>
      <c r="T496" s="3"/>
      <c r="U496" s="3"/>
      <c r="V496" s="3"/>
      <c r="W496" s="3"/>
      <c r="X496" s="3"/>
      <c r="Y496" s="3"/>
      <c r="Z496" s="3"/>
    </row>
    <row r="497" spans="1:26" ht="12.75" customHeight="1" x14ac:dyDescent="0.15">
      <c r="A497" s="1"/>
      <c r="B497" s="2"/>
      <c r="C497" s="2"/>
      <c r="D497" s="2"/>
      <c r="E497" s="2"/>
      <c r="F497" s="2"/>
      <c r="G497" s="2"/>
      <c r="H497" s="2"/>
      <c r="I497" s="3"/>
      <c r="J497" s="3"/>
      <c r="K497" s="3"/>
      <c r="L497" s="3"/>
      <c r="M497" s="3"/>
      <c r="N497" s="3"/>
      <c r="O497" s="3"/>
      <c r="P497" s="3"/>
      <c r="Q497" s="3"/>
      <c r="R497" s="3"/>
      <c r="S497" s="3"/>
      <c r="T497" s="3"/>
      <c r="U497" s="3"/>
      <c r="V497" s="3"/>
      <c r="W497" s="3"/>
      <c r="X497" s="3"/>
      <c r="Y497" s="3"/>
      <c r="Z497" s="3"/>
    </row>
    <row r="498" spans="1:26" ht="12.75" customHeight="1" x14ac:dyDescent="0.15">
      <c r="A498" s="1"/>
      <c r="B498" s="2"/>
      <c r="C498" s="2"/>
      <c r="D498" s="2"/>
      <c r="E498" s="2"/>
      <c r="F498" s="2"/>
      <c r="G498" s="2"/>
      <c r="H498" s="2"/>
      <c r="I498" s="3"/>
      <c r="J498" s="3"/>
      <c r="K498" s="3"/>
      <c r="L498" s="3"/>
      <c r="M498" s="3"/>
      <c r="N498" s="3"/>
      <c r="O498" s="3"/>
      <c r="P498" s="3"/>
      <c r="Q498" s="3"/>
      <c r="R498" s="3"/>
      <c r="S498" s="3"/>
      <c r="T498" s="3"/>
      <c r="U498" s="3"/>
      <c r="V498" s="3"/>
      <c r="W498" s="3"/>
      <c r="X498" s="3"/>
      <c r="Y498" s="3"/>
      <c r="Z498" s="3"/>
    </row>
    <row r="499" spans="1:26" ht="12.75" customHeight="1" x14ac:dyDescent="0.15">
      <c r="A499" s="1"/>
      <c r="B499" s="2"/>
      <c r="C499" s="2"/>
      <c r="D499" s="2"/>
      <c r="E499" s="2"/>
      <c r="F499" s="2"/>
      <c r="G499" s="2"/>
      <c r="H499" s="2"/>
      <c r="I499" s="3"/>
      <c r="J499" s="3"/>
      <c r="K499" s="3"/>
      <c r="L499" s="3"/>
      <c r="M499" s="3"/>
      <c r="N499" s="3"/>
      <c r="O499" s="3"/>
      <c r="P499" s="3"/>
      <c r="Q499" s="3"/>
      <c r="R499" s="3"/>
      <c r="S499" s="3"/>
      <c r="T499" s="3"/>
      <c r="U499" s="3"/>
      <c r="V499" s="3"/>
      <c r="W499" s="3"/>
      <c r="X499" s="3"/>
      <c r="Y499" s="3"/>
      <c r="Z499" s="3"/>
    </row>
    <row r="500" spans="1:26" ht="12.75" customHeight="1" x14ac:dyDescent="0.15">
      <c r="A500" s="1"/>
      <c r="B500" s="2"/>
      <c r="C500" s="2"/>
      <c r="D500" s="2"/>
      <c r="E500" s="2"/>
      <c r="F500" s="2"/>
      <c r="G500" s="2"/>
      <c r="H500" s="2"/>
      <c r="I500" s="3"/>
      <c r="J500" s="3"/>
      <c r="K500" s="3"/>
      <c r="L500" s="3"/>
      <c r="M500" s="3"/>
      <c r="N500" s="3"/>
      <c r="O500" s="3"/>
      <c r="P500" s="3"/>
      <c r="Q500" s="3"/>
      <c r="R500" s="3"/>
      <c r="S500" s="3"/>
      <c r="T500" s="3"/>
      <c r="U500" s="3"/>
      <c r="V500" s="3"/>
      <c r="W500" s="3"/>
      <c r="X500" s="3"/>
      <c r="Y500" s="3"/>
      <c r="Z500" s="3"/>
    </row>
    <row r="501" spans="1:26" ht="12.75" customHeight="1" x14ac:dyDescent="0.15">
      <c r="A501" s="1"/>
      <c r="B501" s="2"/>
      <c r="C501" s="2"/>
      <c r="D501" s="2"/>
      <c r="E501" s="2"/>
      <c r="F501" s="2"/>
      <c r="G501" s="2"/>
      <c r="H501" s="2"/>
      <c r="I501" s="3"/>
      <c r="J501" s="3"/>
      <c r="K501" s="3"/>
      <c r="L501" s="3"/>
      <c r="M501" s="3"/>
      <c r="N501" s="3"/>
      <c r="O501" s="3"/>
      <c r="P501" s="3"/>
      <c r="Q501" s="3"/>
      <c r="R501" s="3"/>
      <c r="S501" s="3"/>
      <c r="T501" s="3"/>
      <c r="U501" s="3"/>
      <c r="V501" s="3"/>
      <c r="W501" s="3"/>
      <c r="X501" s="3"/>
      <c r="Y501" s="3"/>
      <c r="Z501" s="3"/>
    </row>
    <row r="502" spans="1:26" ht="12.75" customHeight="1" x14ac:dyDescent="0.15">
      <c r="A502" s="1"/>
      <c r="B502" s="2"/>
      <c r="C502" s="2"/>
      <c r="D502" s="2"/>
      <c r="E502" s="2"/>
      <c r="F502" s="2"/>
      <c r="G502" s="2"/>
      <c r="H502" s="2"/>
      <c r="I502" s="3"/>
      <c r="J502" s="3"/>
      <c r="K502" s="3"/>
      <c r="L502" s="3"/>
      <c r="M502" s="3"/>
      <c r="N502" s="3"/>
      <c r="O502" s="3"/>
      <c r="P502" s="3"/>
      <c r="Q502" s="3"/>
      <c r="R502" s="3"/>
      <c r="S502" s="3"/>
      <c r="T502" s="3"/>
      <c r="U502" s="3"/>
      <c r="V502" s="3"/>
      <c r="W502" s="3"/>
      <c r="X502" s="3"/>
      <c r="Y502" s="3"/>
      <c r="Z502" s="3"/>
    </row>
    <row r="503" spans="1:26" ht="12.75" customHeight="1" x14ac:dyDescent="0.15">
      <c r="A503" s="1"/>
      <c r="B503" s="2"/>
      <c r="C503" s="2"/>
      <c r="D503" s="2"/>
      <c r="E503" s="2"/>
      <c r="F503" s="2"/>
      <c r="G503" s="2"/>
      <c r="H503" s="2"/>
      <c r="I503" s="3"/>
      <c r="J503" s="3"/>
      <c r="K503" s="3"/>
      <c r="L503" s="3"/>
      <c r="M503" s="3"/>
      <c r="N503" s="3"/>
      <c r="O503" s="3"/>
      <c r="P503" s="3"/>
      <c r="Q503" s="3"/>
      <c r="R503" s="3"/>
      <c r="S503" s="3"/>
      <c r="T503" s="3"/>
      <c r="U503" s="3"/>
      <c r="V503" s="3"/>
      <c r="W503" s="3"/>
      <c r="X503" s="3"/>
      <c r="Y503" s="3"/>
      <c r="Z503" s="3"/>
    </row>
    <row r="504" spans="1:26" ht="12.75" customHeight="1" x14ac:dyDescent="0.15">
      <c r="A504" s="1"/>
      <c r="B504" s="2"/>
      <c r="C504" s="2"/>
      <c r="D504" s="2"/>
      <c r="E504" s="2"/>
      <c r="F504" s="2"/>
      <c r="G504" s="2"/>
      <c r="H504" s="2"/>
      <c r="I504" s="3"/>
      <c r="J504" s="3"/>
      <c r="K504" s="3"/>
      <c r="L504" s="3"/>
      <c r="M504" s="3"/>
      <c r="N504" s="3"/>
      <c r="O504" s="3"/>
      <c r="P504" s="3"/>
      <c r="Q504" s="3"/>
      <c r="R504" s="3"/>
      <c r="S504" s="3"/>
      <c r="T504" s="3"/>
      <c r="U504" s="3"/>
      <c r="V504" s="3"/>
      <c r="W504" s="3"/>
      <c r="X504" s="3"/>
      <c r="Y504" s="3"/>
      <c r="Z504" s="3"/>
    </row>
    <row r="505" spans="1:26" ht="12.75" customHeight="1" x14ac:dyDescent="0.15">
      <c r="A505" s="1"/>
      <c r="B505" s="2"/>
      <c r="C505" s="2"/>
      <c r="D505" s="2"/>
      <c r="E505" s="2"/>
      <c r="F505" s="2"/>
      <c r="G505" s="2"/>
      <c r="H505" s="2"/>
      <c r="I505" s="3"/>
      <c r="J505" s="3"/>
      <c r="K505" s="3"/>
      <c r="L505" s="3"/>
      <c r="M505" s="3"/>
      <c r="N505" s="3"/>
      <c r="O505" s="3"/>
      <c r="P505" s="3"/>
      <c r="Q505" s="3"/>
      <c r="R505" s="3"/>
      <c r="S505" s="3"/>
      <c r="T505" s="3"/>
      <c r="U505" s="3"/>
      <c r="V505" s="3"/>
      <c r="W505" s="3"/>
      <c r="X505" s="3"/>
      <c r="Y505" s="3"/>
      <c r="Z505" s="3"/>
    </row>
    <row r="506" spans="1:26" ht="12.75" customHeight="1" x14ac:dyDescent="0.15">
      <c r="A506" s="1"/>
      <c r="B506" s="2"/>
      <c r="C506" s="2"/>
      <c r="D506" s="2"/>
      <c r="E506" s="2"/>
      <c r="F506" s="2"/>
      <c r="G506" s="2"/>
      <c r="H506" s="2"/>
      <c r="I506" s="3"/>
      <c r="J506" s="3"/>
      <c r="K506" s="3"/>
      <c r="L506" s="3"/>
      <c r="M506" s="3"/>
      <c r="N506" s="3"/>
      <c r="O506" s="3"/>
      <c r="P506" s="3"/>
      <c r="Q506" s="3"/>
      <c r="R506" s="3"/>
      <c r="S506" s="3"/>
      <c r="T506" s="3"/>
      <c r="U506" s="3"/>
      <c r="V506" s="3"/>
      <c r="W506" s="3"/>
      <c r="X506" s="3"/>
      <c r="Y506" s="3"/>
      <c r="Z506" s="3"/>
    </row>
    <row r="507" spans="1:26" ht="12.75" customHeight="1" x14ac:dyDescent="0.15">
      <c r="A507" s="1"/>
      <c r="B507" s="2"/>
      <c r="C507" s="2"/>
      <c r="D507" s="2"/>
      <c r="E507" s="2"/>
      <c r="F507" s="2"/>
      <c r="G507" s="2"/>
      <c r="H507" s="2"/>
      <c r="I507" s="3"/>
      <c r="J507" s="3"/>
      <c r="K507" s="3"/>
      <c r="L507" s="3"/>
      <c r="M507" s="3"/>
      <c r="N507" s="3"/>
      <c r="O507" s="3"/>
      <c r="P507" s="3"/>
      <c r="Q507" s="3"/>
      <c r="R507" s="3"/>
      <c r="S507" s="3"/>
      <c r="T507" s="3"/>
      <c r="U507" s="3"/>
      <c r="V507" s="3"/>
      <c r="W507" s="3"/>
      <c r="X507" s="3"/>
      <c r="Y507" s="3"/>
      <c r="Z507" s="3"/>
    </row>
    <row r="508" spans="1:26" ht="12.75" customHeight="1" x14ac:dyDescent="0.15">
      <c r="A508" s="1"/>
      <c r="B508" s="2"/>
      <c r="C508" s="2"/>
      <c r="D508" s="2"/>
      <c r="E508" s="2"/>
      <c r="F508" s="2"/>
      <c r="G508" s="2"/>
      <c r="H508" s="2"/>
      <c r="I508" s="3"/>
      <c r="J508" s="3"/>
      <c r="K508" s="3"/>
      <c r="L508" s="3"/>
      <c r="M508" s="3"/>
      <c r="N508" s="3"/>
      <c r="O508" s="3"/>
      <c r="P508" s="3"/>
      <c r="Q508" s="3"/>
      <c r="R508" s="3"/>
      <c r="S508" s="3"/>
      <c r="T508" s="3"/>
      <c r="U508" s="3"/>
      <c r="V508" s="3"/>
      <c r="W508" s="3"/>
      <c r="X508" s="3"/>
      <c r="Y508" s="3"/>
      <c r="Z508" s="3"/>
    </row>
    <row r="509" spans="1:26" ht="12.75" customHeight="1" x14ac:dyDescent="0.15">
      <c r="A509" s="1"/>
      <c r="B509" s="2"/>
      <c r="C509" s="2"/>
      <c r="D509" s="2"/>
      <c r="E509" s="2"/>
      <c r="F509" s="2"/>
      <c r="G509" s="2"/>
      <c r="H509" s="2"/>
      <c r="I509" s="3"/>
      <c r="J509" s="3"/>
      <c r="K509" s="3"/>
      <c r="L509" s="3"/>
      <c r="M509" s="3"/>
      <c r="N509" s="3"/>
      <c r="O509" s="3"/>
      <c r="P509" s="3"/>
      <c r="Q509" s="3"/>
      <c r="R509" s="3"/>
      <c r="S509" s="3"/>
      <c r="T509" s="3"/>
      <c r="U509" s="3"/>
      <c r="V509" s="3"/>
      <c r="W509" s="3"/>
      <c r="X509" s="3"/>
      <c r="Y509" s="3"/>
      <c r="Z509" s="3"/>
    </row>
    <row r="510" spans="1:26" ht="12.75" customHeight="1" x14ac:dyDescent="0.15">
      <c r="A510" s="1"/>
      <c r="B510" s="2"/>
      <c r="C510" s="2"/>
      <c r="D510" s="2"/>
      <c r="E510" s="2"/>
      <c r="F510" s="2"/>
      <c r="G510" s="2"/>
      <c r="H510" s="2"/>
      <c r="I510" s="3"/>
      <c r="J510" s="3"/>
      <c r="K510" s="3"/>
      <c r="L510" s="3"/>
      <c r="M510" s="3"/>
      <c r="N510" s="3"/>
      <c r="O510" s="3"/>
      <c r="P510" s="3"/>
      <c r="Q510" s="3"/>
      <c r="R510" s="3"/>
      <c r="S510" s="3"/>
      <c r="T510" s="3"/>
      <c r="U510" s="3"/>
      <c r="V510" s="3"/>
      <c r="W510" s="3"/>
      <c r="X510" s="3"/>
      <c r="Y510" s="3"/>
      <c r="Z510" s="3"/>
    </row>
    <row r="511" spans="1:26" ht="12.75" customHeight="1" x14ac:dyDescent="0.15">
      <c r="A511" s="1"/>
      <c r="B511" s="2"/>
      <c r="C511" s="2"/>
      <c r="D511" s="2"/>
      <c r="E511" s="2"/>
      <c r="F511" s="2"/>
      <c r="G511" s="2"/>
      <c r="H511" s="2"/>
      <c r="I511" s="3"/>
      <c r="J511" s="3"/>
      <c r="K511" s="3"/>
      <c r="L511" s="3"/>
      <c r="M511" s="3"/>
      <c r="N511" s="3"/>
      <c r="O511" s="3"/>
      <c r="P511" s="3"/>
      <c r="Q511" s="3"/>
      <c r="R511" s="3"/>
      <c r="S511" s="3"/>
      <c r="T511" s="3"/>
      <c r="U511" s="3"/>
      <c r="V511" s="3"/>
      <c r="W511" s="3"/>
      <c r="X511" s="3"/>
      <c r="Y511" s="3"/>
      <c r="Z511" s="3"/>
    </row>
    <row r="512" spans="1:26" ht="12.75" customHeight="1" x14ac:dyDescent="0.15">
      <c r="A512" s="1"/>
      <c r="B512" s="2"/>
      <c r="C512" s="2"/>
      <c r="D512" s="2"/>
      <c r="E512" s="2"/>
      <c r="F512" s="2"/>
      <c r="G512" s="2"/>
      <c r="H512" s="2"/>
      <c r="I512" s="3"/>
      <c r="J512" s="3"/>
      <c r="K512" s="3"/>
      <c r="L512" s="3"/>
      <c r="M512" s="3"/>
      <c r="N512" s="3"/>
      <c r="O512" s="3"/>
      <c r="P512" s="3"/>
      <c r="Q512" s="3"/>
      <c r="R512" s="3"/>
      <c r="S512" s="3"/>
      <c r="T512" s="3"/>
      <c r="U512" s="3"/>
      <c r="V512" s="3"/>
      <c r="W512" s="3"/>
      <c r="X512" s="3"/>
      <c r="Y512" s="3"/>
      <c r="Z512" s="3"/>
    </row>
    <row r="513" spans="1:26" ht="12.75" customHeight="1" x14ac:dyDescent="0.15">
      <c r="A513" s="1"/>
      <c r="B513" s="2"/>
      <c r="C513" s="2"/>
      <c r="D513" s="2"/>
      <c r="E513" s="2"/>
      <c r="F513" s="2"/>
      <c r="G513" s="2"/>
      <c r="H513" s="2"/>
      <c r="I513" s="3"/>
      <c r="J513" s="3"/>
      <c r="K513" s="3"/>
      <c r="L513" s="3"/>
      <c r="M513" s="3"/>
      <c r="N513" s="3"/>
      <c r="O513" s="3"/>
      <c r="P513" s="3"/>
      <c r="Q513" s="3"/>
      <c r="R513" s="3"/>
      <c r="S513" s="3"/>
      <c r="T513" s="3"/>
      <c r="U513" s="3"/>
      <c r="V513" s="3"/>
      <c r="W513" s="3"/>
      <c r="X513" s="3"/>
      <c r="Y513" s="3"/>
      <c r="Z513" s="3"/>
    </row>
    <row r="514" spans="1:26" ht="12.75" customHeight="1" x14ac:dyDescent="0.15">
      <c r="A514" s="1"/>
      <c r="B514" s="2"/>
      <c r="C514" s="2"/>
      <c r="D514" s="2"/>
      <c r="E514" s="2"/>
      <c r="F514" s="2"/>
      <c r="G514" s="2"/>
      <c r="H514" s="2"/>
      <c r="I514" s="3"/>
      <c r="J514" s="3"/>
      <c r="K514" s="3"/>
      <c r="L514" s="3"/>
      <c r="M514" s="3"/>
      <c r="N514" s="3"/>
      <c r="O514" s="3"/>
      <c r="P514" s="3"/>
      <c r="Q514" s="3"/>
      <c r="R514" s="3"/>
      <c r="S514" s="3"/>
      <c r="T514" s="3"/>
      <c r="U514" s="3"/>
      <c r="V514" s="3"/>
      <c r="W514" s="3"/>
      <c r="X514" s="3"/>
      <c r="Y514" s="3"/>
      <c r="Z514" s="3"/>
    </row>
    <row r="515" spans="1:26" ht="12.75" customHeight="1" x14ac:dyDescent="0.15">
      <c r="A515" s="1"/>
      <c r="B515" s="2"/>
      <c r="C515" s="2"/>
      <c r="D515" s="2"/>
      <c r="E515" s="2"/>
      <c r="F515" s="2"/>
      <c r="G515" s="2"/>
      <c r="H515" s="2"/>
      <c r="I515" s="3"/>
      <c r="J515" s="3"/>
      <c r="K515" s="3"/>
      <c r="L515" s="3"/>
      <c r="M515" s="3"/>
      <c r="N515" s="3"/>
      <c r="O515" s="3"/>
      <c r="P515" s="3"/>
      <c r="Q515" s="3"/>
      <c r="R515" s="3"/>
      <c r="S515" s="3"/>
      <c r="T515" s="3"/>
      <c r="U515" s="3"/>
      <c r="V515" s="3"/>
      <c r="W515" s="3"/>
      <c r="X515" s="3"/>
      <c r="Y515" s="3"/>
      <c r="Z515" s="3"/>
    </row>
    <row r="516" spans="1:26" ht="12.75" customHeight="1" x14ac:dyDescent="0.15">
      <c r="A516" s="1"/>
      <c r="B516" s="2"/>
      <c r="C516" s="2"/>
      <c r="D516" s="2"/>
      <c r="E516" s="2"/>
      <c r="F516" s="2"/>
      <c r="G516" s="2"/>
      <c r="H516" s="2"/>
      <c r="I516" s="3"/>
      <c r="J516" s="3"/>
      <c r="K516" s="3"/>
      <c r="L516" s="3"/>
      <c r="M516" s="3"/>
      <c r="N516" s="3"/>
      <c r="O516" s="3"/>
      <c r="P516" s="3"/>
      <c r="Q516" s="3"/>
      <c r="R516" s="3"/>
      <c r="S516" s="3"/>
      <c r="T516" s="3"/>
      <c r="U516" s="3"/>
      <c r="V516" s="3"/>
      <c r="W516" s="3"/>
      <c r="X516" s="3"/>
      <c r="Y516" s="3"/>
      <c r="Z516" s="3"/>
    </row>
    <row r="517" spans="1:26" ht="12.75" customHeight="1" x14ac:dyDescent="0.15">
      <c r="A517" s="1"/>
      <c r="B517" s="2"/>
      <c r="C517" s="2"/>
      <c r="D517" s="2"/>
      <c r="E517" s="2"/>
      <c r="F517" s="2"/>
      <c r="G517" s="2"/>
      <c r="H517" s="2"/>
      <c r="I517" s="3"/>
      <c r="J517" s="3"/>
      <c r="K517" s="3"/>
      <c r="L517" s="3"/>
      <c r="M517" s="3"/>
      <c r="N517" s="3"/>
      <c r="O517" s="3"/>
      <c r="P517" s="3"/>
      <c r="Q517" s="3"/>
      <c r="R517" s="3"/>
      <c r="S517" s="3"/>
      <c r="T517" s="3"/>
      <c r="U517" s="3"/>
      <c r="V517" s="3"/>
      <c r="W517" s="3"/>
      <c r="X517" s="3"/>
      <c r="Y517" s="3"/>
      <c r="Z517" s="3"/>
    </row>
    <row r="518" spans="1:26" ht="12.75" customHeight="1" x14ac:dyDescent="0.15">
      <c r="A518" s="1"/>
      <c r="B518" s="2"/>
      <c r="C518" s="2"/>
      <c r="D518" s="2"/>
      <c r="E518" s="2"/>
      <c r="F518" s="2"/>
      <c r="G518" s="2"/>
      <c r="H518" s="2"/>
      <c r="I518" s="3"/>
      <c r="J518" s="3"/>
      <c r="K518" s="3"/>
      <c r="L518" s="3"/>
      <c r="M518" s="3"/>
      <c r="N518" s="3"/>
      <c r="O518" s="3"/>
      <c r="P518" s="3"/>
      <c r="Q518" s="3"/>
      <c r="R518" s="3"/>
      <c r="S518" s="3"/>
      <c r="T518" s="3"/>
      <c r="U518" s="3"/>
      <c r="V518" s="3"/>
      <c r="W518" s="3"/>
      <c r="X518" s="3"/>
      <c r="Y518" s="3"/>
      <c r="Z518" s="3"/>
    </row>
    <row r="519" spans="1:26" ht="12.75" customHeight="1" x14ac:dyDescent="0.15">
      <c r="A519" s="1"/>
      <c r="B519" s="2"/>
      <c r="C519" s="2"/>
      <c r="D519" s="2"/>
      <c r="E519" s="2"/>
      <c r="F519" s="2"/>
      <c r="G519" s="2"/>
      <c r="H519" s="2"/>
      <c r="I519" s="3"/>
      <c r="J519" s="3"/>
      <c r="K519" s="3"/>
      <c r="L519" s="3"/>
      <c r="M519" s="3"/>
      <c r="N519" s="3"/>
      <c r="O519" s="3"/>
      <c r="P519" s="3"/>
      <c r="Q519" s="3"/>
      <c r="R519" s="3"/>
      <c r="S519" s="3"/>
      <c r="T519" s="3"/>
      <c r="U519" s="3"/>
      <c r="V519" s="3"/>
      <c r="W519" s="3"/>
      <c r="X519" s="3"/>
      <c r="Y519" s="3"/>
      <c r="Z519" s="3"/>
    </row>
    <row r="520" spans="1:26" ht="12.75" customHeight="1" x14ac:dyDescent="0.15">
      <c r="A520" s="1"/>
      <c r="B520" s="2"/>
      <c r="C520" s="2"/>
      <c r="D520" s="2"/>
      <c r="E520" s="2"/>
      <c r="F520" s="2"/>
      <c r="G520" s="2"/>
      <c r="H520" s="2"/>
      <c r="I520" s="3"/>
      <c r="J520" s="3"/>
      <c r="K520" s="3"/>
      <c r="L520" s="3"/>
      <c r="M520" s="3"/>
      <c r="N520" s="3"/>
      <c r="O520" s="3"/>
      <c r="P520" s="3"/>
      <c r="Q520" s="3"/>
      <c r="R520" s="3"/>
      <c r="S520" s="3"/>
      <c r="T520" s="3"/>
      <c r="U520" s="3"/>
      <c r="V520" s="3"/>
      <c r="W520" s="3"/>
      <c r="X520" s="3"/>
      <c r="Y520" s="3"/>
      <c r="Z520" s="3"/>
    </row>
    <row r="521" spans="1:26" ht="12.75" customHeight="1" x14ac:dyDescent="0.15">
      <c r="A521" s="1"/>
      <c r="B521" s="2"/>
      <c r="C521" s="2"/>
      <c r="D521" s="2"/>
      <c r="E521" s="2"/>
      <c r="F521" s="2"/>
      <c r="G521" s="2"/>
      <c r="H521" s="2"/>
      <c r="I521" s="3"/>
      <c r="J521" s="3"/>
      <c r="K521" s="3"/>
      <c r="L521" s="3"/>
      <c r="M521" s="3"/>
      <c r="N521" s="3"/>
      <c r="O521" s="3"/>
      <c r="P521" s="3"/>
      <c r="Q521" s="3"/>
      <c r="R521" s="3"/>
      <c r="S521" s="3"/>
      <c r="T521" s="3"/>
      <c r="U521" s="3"/>
      <c r="V521" s="3"/>
      <c r="W521" s="3"/>
      <c r="X521" s="3"/>
      <c r="Y521" s="3"/>
      <c r="Z521" s="3"/>
    </row>
    <row r="522" spans="1:26" ht="12.75" customHeight="1" x14ac:dyDescent="0.15">
      <c r="A522" s="1"/>
      <c r="B522" s="2"/>
      <c r="C522" s="2"/>
      <c r="D522" s="2"/>
      <c r="E522" s="2"/>
      <c r="F522" s="2"/>
      <c r="G522" s="2"/>
      <c r="H522" s="2"/>
      <c r="I522" s="3"/>
      <c r="J522" s="3"/>
      <c r="K522" s="3"/>
      <c r="L522" s="3"/>
      <c r="M522" s="3"/>
      <c r="N522" s="3"/>
      <c r="O522" s="3"/>
      <c r="P522" s="3"/>
      <c r="Q522" s="3"/>
      <c r="R522" s="3"/>
      <c r="S522" s="3"/>
      <c r="T522" s="3"/>
      <c r="U522" s="3"/>
      <c r="V522" s="3"/>
      <c r="W522" s="3"/>
      <c r="X522" s="3"/>
      <c r="Y522" s="3"/>
      <c r="Z522" s="3"/>
    </row>
    <row r="523" spans="1:26" ht="12.75" customHeight="1" x14ac:dyDescent="0.15">
      <c r="A523" s="1"/>
      <c r="B523" s="2"/>
      <c r="C523" s="2"/>
      <c r="D523" s="2"/>
      <c r="E523" s="2"/>
      <c r="F523" s="2"/>
      <c r="G523" s="2"/>
      <c r="H523" s="2"/>
      <c r="I523" s="3"/>
      <c r="J523" s="3"/>
      <c r="K523" s="3"/>
      <c r="L523" s="3"/>
      <c r="M523" s="3"/>
      <c r="N523" s="3"/>
      <c r="O523" s="3"/>
      <c r="P523" s="3"/>
      <c r="Q523" s="3"/>
      <c r="R523" s="3"/>
      <c r="S523" s="3"/>
      <c r="T523" s="3"/>
      <c r="U523" s="3"/>
      <c r="V523" s="3"/>
      <c r="W523" s="3"/>
      <c r="X523" s="3"/>
      <c r="Y523" s="3"/>
      <c r="Z523" s="3"/>
    </row>
    <row r="524" spans="1:26" ht="12.75" customHeight="1" x14ac:dyDescent="0.15">
      <c r="A524" s="1"/>
      <c r="B524" s="2"/>
      <c r="C524" s="2"/>
      <c r="D524" s="2"/>
      <c r="E524" s="2"/>
      <c r="F524" s="2"/>
      <c r="G524" s="2"/>
      <c r="H524" s="2"/>
      <c r="I524" s="3"/>
      <c r="J524" s="3"/>
      <c r="K524" s="3"/>
      <c r="L524" s="3"/>
      <c r="M524" s="3"/>
      <c r="N524" s="3"/>
      <c r="O524" s="3"/>
      <c r="P524" s="3"/>
      <c r="Q524" s="3"/>
      <c r="R524" s="3"/>
      <c r="S524" s="3"/>
      <c r="T524" s="3"/>
      <c r="U524" s="3"/>
      <c r="V524" s="3"/>
      <c r="W524" s="3"/>
      <c r="X524" s="3"/>
      <c r="Y524" s="3"/>
      <c r="Z524" s="3"/>
    </row>
    <row r="525" spans="1:26" ht="12.75" customHeight="1" x14ac:dyDescent="0.15">
      <c r="A525" s="1"/>
      <c r="B525" s="2"/>
      <c r="C525" s="2"/>
      <c r="D525" s="2"/>
      <c r="E525" s="2"/>
      <c r="F525" s="2"/>
      <c r="G525" s="2"/>
      <c r="H525" s="2"/>
      <c r="I525" s="3"/>
      <c r="J525" s="3"/>
      <c r="K525" s="3"/>
      <c r="L525" s="3"/>
      <c r="M525" s="3"/>
      <c r="N525" s="3"/>
      <c r="O525" s="3"/>
      <c r="P525" s="3"/>
      <c r="Q525" s="3"/>
      <c r="R525" s="3"/>
      <c r="S525" s="3"/>
      <c r="T525" s="3"/>
      <c r="U525" s="3"/>
      <c r="V525" s="3"/>
      <c r="W525" s="3"/>
      <c r="X525" s="3"/>
      <c r="Y525" s="3"/>
      <c r="Z525" s="3"/>
    </row>
    <row r="526" spans="1:26" ht="12.75" customHeight="1" x14ac:dyDescent="0.15">
      <c r="A526" s="1"/>
      <c r="B526" s="2"/>
      <c r="C526" s="2"/>
      <c r="D526" s="2"/>
      <c r="E526" s="2"/>
      <c r="F526" s="2"/>
      <c r="G526" s="2"/>
      <c r="H526" s="2"/>
      <c r="I526" s="3"/>
      <c r="J526" s="3"/>
      <c r="K526" s="3"/>
      <c r="L526" s="3"/>
      <c r="M526" s="3"/>
      <c r="N526" s="3"/>
      <c r="O526" s="3"/>
      <c r="P526" s="3"/>
      <c r="Q526" s="3"/>
      <c r="R526" s="3"/>
      <c r="S526" s="3"/>
      <c r="T526" s="3"/>
      <c r="U526" s="3"/>
      <c r="V526" s="3"/>
      <c r="W526" s="3"/>
      <c r="X526" s="3"/>
      <c r="Y526" s="3"/>
      <c r="Z526" s="3"/>
    </row>
    <row r="527" spans="1:26" ht="12.75" customHeight="1" x14ac:dyDescent="0.15">
      <c r="A527" s="1"/>
      <c r="B527" s="2"/>
      <c r="C527" s="2"/>
      <c r="D527" s="2"/>
      <c r="E527" s="2"/>
      <c r="F527" s="2"/>
      <c r="G527" s="2"/>
      <c r="H527" s="2"/>
      <c r="I527" s="3"/>
      <c r="J527" s="3"/>
      <c r="K527" s="3"/>
      <c r="L527" s="3"/>
      <c r="M527" s="3"/>
      <c r="N527" s="3"/>
      <c r="O527" s="3"/>
      <c r="P527" s="3"/>
      <c r="Q527" s="3"/>
      <c r="R527" s="3"/>
      <c r="S527" s="3"/>
      <c r="T527" s="3"/>
      <c r="U527" s="3"/>
      <c r="V527" s="3"/>
      <c r="W527" s="3"/>
      <c r="X527" s="3"/>
      <c r="Y527" s="3"/>
      <c r="Z527" s="3"/>
    </row>
    <row r="528" spans="1:26" ht="12.75" customHeight="1" x14ac:dyDescent="0.15">
      <c r="A528" s="1"/>
      <c r="B528" s="2"/>
      <c r="C528" s="2"/>
      <c r="D528" s="2"/>
      <c r="E528" s="2"/>
      <c r="F528" s="2"/>
      <c r="G528" s="2"/>
      <c r="H528" s="2"/>
      <c r="I528" s="3"/>
      <c r="J528" s="3"/>
      <c r="K528" s="3"/>
      <c r="L528" s="3"/>
      <c r="M528" s="3"/>
      <c r="N528" s="3"/>
      <c r="O528" s="3"/>
      <c r="P528" s="3"/>
      <c r="Q528" s="3"/>
      <c r="R528" s="3"/>
      <c r="S528" s="3"/>
      <c r="T528" s="3"/>
      <c r="U528" s="3"/>
      <c r="V528" s="3"/>
      <c r="W528" s="3"/>
      <c r="X528" s="3"/>
      <c r="Y528" s="3"/>
      <c r="Z528" s="3"/>
    </row>
    <row r="529" spans="1:26" ht="12.75" customHeight="1" x14ac:dyDescent="0.15">
      <c r="A529" s="1"/>
      <c r="B529" s="2"/>
      <c r="C529" s="2"/>
      <c r="D529" s="2"/>
      <c r="E529" s="2"/>
      <c r="F529" s="2"/>
      <c r="G529" s="2"/>
      <c r="H529" s="2"/>
      <c r="I529" s="3"/>
      <c r="J529" s="3"/>
      <c r="K529" s="3"/>
      <c r="L529" s="3"/>
      <c r="M529" s="3"/>
      <c r="N529" s="3"/>
      <c r="O529" s="3"/>
      <c r="P529" s="3"/>
      <c r="Q529" s="3"/>
      <c r="R529" s="3"/>
      <c r="S529" s="3"/>
      <c r="T529" s="3"/>
      <c r="U529" s="3"/>
      <c r="V529" s="3"/>
      <c r="W529" s="3"/>
      <c r="X529" s="3"/>
      <c r="Y529" s="3"/>
      <c r="Z529" s="3"/>
    </row>
    <row r="530" spans="1:26" ht="12.75" customHeight="1" x14ac:dyDescent="0.15">
      <c r="A530" s="1"/>
      <c r="B530" s="2"/>
      <c r="C530" s="2"/>
      <c r="D530" s="2"/>
      <c r="E530" s="2"/>
      <c r="F530" s="2"/>
      <c r="G530" s="2"/>
      <c r="H530" s="2"/>
      <c r="I530" s="3"/>
      <c r="J530" s="3"/>
      <c r="K530" s="3"/>
      <c r="L530" s="3"/>
      <c r="M530" s="3"/>
      <c r="N530" s="3"/>
      <c r="O530" s="3"/>
      <c r="P530" s="3"/>
      <c r="Q530" s="3"/>
      <c r="R530" s="3"/>
      <c r="S530" s="3"/>
      <c r="T530" s="3"/>
      <c r="U530" s="3"/>
      <c r="V530" s="3"/>
      <c r="W530" s="3"/>
      <c r="X530" s="3"/>
      <c r="Y530" s="3"/>
      <c r="Z530" s="3"/>
    </row>
    <row r="531" spans="1:26" ht="12.75" customHeight="1" x14ac:dyDescent="0.15">
      <c r="A531" s="1"/>
      <c r="B531" s="2"/>
      <c r="C531" s="2"/>
      <c r="D531" s="2"/>
      <c r="E531" s="2"/>
      <c r="F531" s="2"/>
      <c r="G531" s="2"/>
      <c r="H531" s="2"/>
      <c r="I531" s="3"/>
      <c r="J531" s="3"/>
      <c r="K531" s="3"/>
      <c r="L531" s="3"/>
      <c r="M531" s="3"/>
      <c r="N531" s="3"/>
      <c r="O531" s="3"/>
      <c r="P531" s="3"/>
      <c r="Q531" s="3"/>
      <c r="R531" s="3"/>
      <c r="S531" s="3"/>
      <c r="T531" s="3"/>
      <c r="U531" s="3"/>
      <c r="V531" s="3"/>
      <c r="W531" s="3"/>
      <c r="X531" s="3"/>
      <c r="Y531" s="3"/>
      <c r="Z531" s="3"/>
    </row>
    <row r="532" spans="1:26" ht="12.75" customHeight="1" x14ac:dyDescent="0.15">
      <c r="A532" s="1"/>
      <c r="B532" s="2"/>
      <c r="C532" s="2"/>
      <c r="D532" s="2"/>
      <c r="E532" s="2"/>
      <c r="F532" s="2"/>
      <c r="G532" s="2"/>
      <c r="H532" s="2"/>
      <c r="I532" s="3"/>
      <c r="J532" s="3"/>
      <c r="K532" s="3"/>
      <c r="L532" s="3"/>
      <c r="M532" s="3"/>
      <c r="N532" s="3"/>
      <c r="O532" s="3"/>
      <c r="P532" s="3"/>
      <c r="Q532" s="3"/>
      <c r="R532" s="3"/>
      <c r="S532" s="3"/>
      <c r="T532" s="3"/>
      <c r="U532" s="3"/>
      <c r="V532" s="3"/>
      <c r="W532" s="3"/>
      <c r="X532" s="3"/>
      <c r="Y532" s="3"/>
      <c r="Z532" s="3"/>
    </row>
    <row r="533" spans="1:26" ht="12.75" customHeight="1" x14ac:dyDescent="0.15">
      <c r="A533" s="1"/>
      <c r="B533" s="2"/>
      <c r="C533" s="2"/>
      <c r="D533" s="2"/>
      <c r="E533" s="2"/>
      <c r="F533" s="2"/>
      <c r="G533" s="2"/>
      <c r="H533" s="2"/>
      <c r="I533" s="3"/>
      <c r="J533" s="3"/>
      <c r="K533" s="3"/>
      <c r="L533" s="3"/>
      <c r="M533" s="3"/>
      <c r="N533" s="3"/>
      <c r="O533" s="3"/>
      <c r="P533" s="3"/>
      <c r="Q533" s="3"/>
      <c r="R533" s="3"/>
      <c r="S533" s="3"/>
      <c r="T533" s="3"/>
      <c r="U533" s="3"/>
      <c r="V533" s="3"/>
      <c r="W533" s="3"/>
      <c r="X533" s="3"/>
      <c r="Y533" s="3"/>
      <c r="Z533" s="3"/>
    </row>
    <row r="534" spans="1:26" ht="12.75" customHeight="1" x14ac:dyDescent="0.15">
      <c r="A534" s="1"/>
      <c r="B534" s="2"/>
      <c r="C534" s="2"/>
      <c r="D534" s="2"/>
      <c r="E534" s="2"/>
      <c r="F534" s="2"/>
      <c r="G534" s="2"/>
      <c r="H534" s="2"/>
      <c r="I534" s="3"/>
      <c r="J534" s="3"/>
      <c r="K534" s="3"/>
      <c r="L534" s="3"/>
      <c r="M534" s="3"/>
      <c r="N534" s="3"/>
      <c r="O534" s="3"/>
      <c r="P534" s="3"/>
      <c r="Q534" s="3"/>
      <c r="R534" s="3"/>
      <c r="S534" s="3"/>
      <c r="T534" s="3"/>
      <c r="U534" s="3"/>
      <c r="V534" s="3"/>
      <c r="W534" s="3"/>
      <c r="X534" s="3"/>
      <c r="Y534" s="3"/>
      <c r="Z534" s="3"/>
    </row>
    <row r="535" spans="1:26" ht="12.75" customHeight="1" x14ac:dyDescent="0.15">
      <c r="A535" s="1"/>
      <c r="B535" s="2"/>
      <c r="C535" s="2"/>
      <c r="D535" s="2"/>
      <c r="E535" s="2"/>
      <c r="F535" s="2"/>
      <c r="G535" s="2"/>
      <c r="H535" s="2"/>
      <c r="I535" s="3"/>
      <c r="J535" s="3"/>
      <c r="K535" s="3"/>
      <c r="L535" s="3"/>
      <c r="M535" s="3"/>
      <c r="N535" s="3"/>
      <c r="O535" s="3"/>
      <c r="P535" s="3"/>
      <c r="Q535" s="3"/>
      <c r="R535" s="3"/>
      <c r="S535" s="3"/>
      <c r="T535" s="3"/>
      <c r="U535" s="3"/>
      <c r="V535" s="3"/>
      <c r="W535" s="3"/>
      <c r="X535" s="3"/>
      <c r="Y535" s="3"/>
      <c r="Z535" s="3"/>
    </row>
    <row r="536" spans="1:26" ht="12.75" customHeight="1" x14ac:dyDescent="0.15">
      <c r="A536" s="1"/>
      <c r="B536" s="2"/>
      <c r="C536" s="2"/>
      <c r="D536" s="2"/>
      <c r="E536" s="2"/>
      <c r="F536" s="2"/>
      <c r="G536" s="2"/>
      <c r="H536" s="2"/>
      <c r="I536" s="3"/>
      <c r="J536" s="3"/>
      <c r="K536" s="3"/>
      <c r="L536" s="3"/>
      <c r="M536" s="3"/>
      <c r="N536" s="3"/>
      <c r="O536" s="3"/>
      <c r="P536" s="3"/>
      <c r="Q536" s="3"/>
      <c r="R536" s="3"/>
      <c r="S536" s="3"/>
      <c r="T536" s="3"/>
      <c r="U536" s="3"/>
      <c r="V536" s="3"/>
      <c r="W536" s="3"/>
      <c r="X536" s="3"/>
      <c r="Y536" s="3"/>
      <c r="Z536" s="3"/>
    </row>
    <row r="537" spans="1:26" ht="12.75" customHeight="1" x14ac:dyDescent="0.15">
      <c r="A537" s="1"/>
      <c r="B537" s="2"/>
      <c r="C537" s="2"/>
      <c r="D537" s="2"/>
      <c r="E537" s="2"/>
      <c r="F537" s="2"/>
      <c r="G537" s="2"/>
      <c r="H537" s="2"/>
      <c r="I537" s="3"/>
      <c r="J537" s="3"/>
      <c r="K537" s="3"/>
      <c r="L537" s="3"/>
      <c r="M537" s="3"/>
      <c r="N537" s="3"/>
      <c r="O537" s="3"/>
      <c r="P537" s="3"/>
      <c r="Q537" s="3"/>
      <c r="R537" s="3"/>
      <c r="S537" s="3"/>
      <c r="T537" s="3"/>
      <c r="U537" s="3"/>
      <c r="V537" s="3"/>
      <c r="W537" s="3"/>
      <c r="X537" s="3"/>
      <c r="Y537" s="3"/>
      <c r="Z537" s="3"/>
    </row>
    <row r="538" spans="1:26" ht="12.75" customHeight="1" x14ac:dyDescent="0.15">
      <c r="A538" s="1"/>
      <c r="B538" s="2"/>
      <c r="C538" s="2"/>
      <c r="D538" s="2"/>
      <c r="E538" s="2"/>
      <c r="F538" s="2"/>
      <c r="G538" s="2"/>
      <c r="H538" s="2"/>
      <c r="I538" s="3"/>
      <c r="J538" s="3"/>
      <c r="K538" s="3"/>
      <c r="L538" s="3"/>
      <c r="M538" s="3"/>
      <c r="N538" s="3"/>
      <c r="O538" s="3"/>
      <c r="P538" s="3"/>
      <c r="Q538" s="3"/>
      <c r="R538" s="3"/>
      <c r="S538" s="3"/>
      <c r="T538" s="3"/>
      <c r="U538" s="3"/>
      <c r="V538" s="3"/>
      <c r="W538" s="3"/>
      <c r="X538" s="3"/>
      <c r="Y538" s="3"/>
      <c r="Z538" s="3"/>
    </row>
    <row r="539" spans="1:26" ht="12.75" customHeight="1" x14ac:dyDescent="0.15">
      <c r="A539" s="1"/>
      <c r="B539" s="2"/>
      <c r="C539" s="2"/>
      <c r="D539" s="2"/>
      <c r="E539" s="2"/>
      <c r="F539" s="2"/>
      <c r="G539" s="2"/>
      <c r="H539" s="2"/>
      <c r="I539" s="3"/>
      <c r="J539" s="3"/>
      <c r="K539" s="3"/>
      <c r="L539" s="3"/>
      <c r="M539" s="3"/>
      <c r="N539" s="3"/>
      <c r="O539" s="3"/>
      <c r="P539" s="3"/>
      <c r="Q539" s="3"/>
      <c r="R539" s="3"/>
      <c r="S539" s="3"/>
      <c r="T539" s="3"/>
      <c r="U539" s="3"/>
      <c r="V539" s="3"/>
      <c r="W539" s="3"/>
      <c r="X539" s="3"/>
      <c r="Y539" s="3"/>
      <c r="Z539" s="3"/>
    </row>
    <row r="540" spans="1:26" ht="12.75" customHeight="1" x14ac:dyDescent="0.15">
      <c r="A540" s="1"/>
      <c r="B540" s="2"/>
      <c r="C540" s="2"/>
      <c r="D540" s="2"/>
      <c r="E540" s="2"/>
      <c r="F540" s="2"/>
      <c r="G540" s="2"/>
      <c r="H540" s="2"/>
      <c r="I540" s="3"/>
      <c r="J540" s="3"/>
      <c r="K540" s="3"/>
      <c r="L540" s="3"/>
      <c r="M540" s="3"/>
      <c r="N540" s="3"/>
      <c r="O540" s="3"/>
      <c r="P540" s="3"/>
      <c r="Q540" s="3"/>
      <c r="R540" s="3"/>
      <c r="S540" s="3"/>
      <c r="T540" s="3"/>
      <c r="U540" s="3"/>
      <c r="V540" s="3"/>
      <c r="W540" s="3"/>
      <c r="X540" s="3"/>
      <c r="Y540" s="3"/>
      <c r="Z540" s="3"/>
    </row>
    <row r="541" spans="1:26" ht="12.75" customHeight="1" x14ac:dyDescent="0.15">
      <c r="A541" s="1"/>
      <c r="B541" s="2"/>
      <c r="C541" s="2"/>
      <c r="D541" s="2"/>
      <c r="E541" s="2"/>
      <c r="F541" s="2"/>
      <c r="G541" s="2"/>
      <c r="H541" s="2"/>
      <c r="I541" s="3"/>
      <c r="J541" s="3"/>
      <c r="K541" s="3"/>
      <c r="L541" s="3"/>
      <c r="M541" s="3"/>
      <c r="N541" s="3"/>
      <c r="O541" s="3"/>
      <c r="P541" s="3"/>
      <c r="Q541" s="3"/>
      <c r="R541" s="3"/>
      <c r="S541" s="3"/>
      <c r="T541" s="3"/>
      <c r="U541" s="3"/>
      <c r="V541" s="3"/>
      <c r="W541" s="3"/>
      <c r="X541" s="3"/>
      <c r="Y541" s="3"/>
      <c r="Z541" s="3"/>
    </row>
    <row r="542" spans="1:26" ht="12.75" customHeight="1" x14ac:dyDescent="0.15">
      <c r="A542" s="1"/>
      <c r="B542" s="2"/>
      <c r="C542" s="2"/>
      <c r="D542" s="2"/>
      <c r="E542" s="2"/>
      <c r="F542" s="2"/>
      <c r="G542" s="2"/>
      <c r="H542" s="2"/>
      <c r="I542" s="3"/>
      <c r="J542" s="3"/>
      <c r="K542" s="3"/>
      <c r="L542" s="3"/>
      <c r="M542" s="3"/>
      <c r="N542" s="3"/>
      <c r="O542" s="3"/>
      <c r="P542" s="3"/>
      <c r="Q542" s="3"/>
      <c r="R542" s="3"/>
      <c r="S542" s="3"/>
      <c r="T542" s="3"/>
      <c r="U542" s="3"/>
      <c r="V542" s="3"/>
      <c r="W542" s="3"/>
      <c r="X542" s="3"/>
      <c r="Y542" s="3"/>
      <c r="Z542" s="3"/>
    </row>
    <row r="543" spans="1:26" ht="12.75" customHeight="1" x14ac:dyDescent="0.15">
      <c r="A543" s="1"/>
      <c r="B543" s="2"/>
      <c r="C543" s="2"/>
      <c r="D543" s="2"/>
      <c r="E543" s="2"/>
      <c r="F543" s="2"/>
      <c r="G543" s="2"/>
      <c r="H543" s="2"/>
      <c r="I543" s="3"/>
      <c r="J543" s="3"/>
      <c r="K543" s="3"/>
      <c r="L543" s="3"/>
      <c r="M543" s="3"/>
      <c r="N543" s="3"/>
      <c r="O543" s="3"/>
      <c r="P543" s="3"/>
      <c r="Q543" s="3"/>
      <c r="R543" s="3"/>
      <c r="S543" s="3"/>
      <c r="T543" s="3"/>
      <c r="U543" s="3"/>
      <c r="V543" s="3"/>
      <c r="W543" s="3"/>
      <c r="X543" s="3"/>
      <c r="Y543" s="3"/>
      <c r="Z543" s="3"/>
    </row>
    <row r="544" spans="1:26" ht="12.75" customHeight="1" x14ac:dyDescent="0.15">
      <c r="A544" s="1"/>
      <c r="B544" s="2"/>
      <c r="C544" s="2"/>
      <c r="D544" s="2"/>
      <c r="E544" s="2"/>
      <c r="F544" s="2"/>
      <c r="G544" s="2"/>
      <c r="H544" s="2"/>
      <c r="I544" s="3"/>
      <c r="J544" s="3"/>
      <c r="K544" s="3"/>
      <c r="L544" s="3"/>
      <c r="M544" s="3"/>
      <c r="N544" s="3"/>
      <c r="O544" s="3"/>
      <c r="P544" s="3"/>
      <c r="Q544" s="3"/>
      <c r="R544" s="3"/>
      <c r="S544" s="3"/>
      <c r="T544" s="3"/>
      <c r="U544" s="3"/>
      <c r="V544" s="3"/>
      <c r="W544" s="3"/>
      <c r="X544" s="3"/>
      <c r="Y544" s="3"/>
      <c r="Z544" s="3"/>
    </row>
    <row r="545" spans="1:26" ht="12.75" customHeight="1" x14ac:dyDescent="0.15">
      <c r="A545" s="1"/>
      <c r="B545" s="2"/>
      <c r="C545" s="2"/>
      <c r="D545" s="2"/>
      <c r="E545" s="2"/>
      <c r="F545" s="2"/>
      <c r="G545" s="2"/>
      <c r="H545" s="2"/>
      <c r="I545" s="3"/>
      <c r="J545" s="3"/>
      <c r="K545" s="3"/>
      <c r="L545" s="3"/>
      <c r="M545" s="3"/>
      <c r="N545" s="3"/>
      <c r="O545" s="3"/>
      <c r="P545" s="3"/>
      <c r="Q545" s="3"/>
      <c r="R545" s="3"/>
      <c r="S545" s="3"/>
      <c r="T545" s="3"/>
      <c r="U545" s="3"/>
      <c r="V545" s="3"/>
      <c r="W545" s="3"/>
      <c r="X545" s="3"/>
      <c r="Y545" s="3"/>
      <c r="Z545" s="3"/>
    </row>
    <row r="546" spans="1:26" ht="12.75" customHeight="1" x14ac:dyDescent="0.15">
      <c r="A546" s="1"/>
      <c r="B546" s="2"/>
      <c r="C546" s="2"/>
      <c r="D546" s="2"/>
      <c r="E546" s="2"/>
      <c r="F546" s="2"/>
      <c r="G546" s="2"/>
      <c r="H546" s="2"/>
      <c r="I546" s="3"/>
      <c r="J546" s="3"/>
      <c r="K546" s="3"/>
      <c r="L546" s="3"/>
      <c r="M546" s="3"/>
      <c r="N546" s="3"/>
      <c r="O546" s="3"/>
      <c r="P546" s="3"/>
      <c r="Q546" s="3"/>
      <c r="R546" s="3"/>
      <c r="S546" s="3"/>
      <c r="T546" s="3"/>
      <c r="U546" s="3"/>
      <c r="V546" s="3"/>
      <c r="W546" s="3"/>
      <c r="X546" s="3"/>
      <c r="Y546" s="3"/>
      <c r="Z546" s="3"/>
    </row>
    <row r="547" spans="1:26" ht="12.75" customHeight="1" x14ac:dyDescent="0.15">
      <c r="A547" s="1"/>
      <c r="B547" s="2"/>
      <c r="C547" s="2"/>
      <c r="D547" s="2"/>
      <c r="E547" s="2"/>
      <c r="F547" s="2"/>
      <c r="G547" s="2"/>
      <c r="H547" s="2"/>
      <c r="I547" s="3"/>
      <c r="J547" s="3"/>
      <c r="K547" s="3"/>
      <c r="L547" s="3"/>
      <c r="M547" s="3"/>
      <c r="N547" s="3"/>
      <c r="O547" s="3"/>
      <c r="P547" s="3"/>
      <c r="Q547" s="3"/>
      <c r="R547" s="3"/>
      <c r="S547" s="3"/>
      <c r="T547" s="3"/>
      <c r="U547" s="3"/>
      <c r="V547" s="3"/>
      <c r="W547" s="3"/>
      <c r="X547" s="3"/>
      <c r="Y547" s="3"/>
      <c r="Z547" s="3"/>
    </row>
    <row r="548" spans="1:26" ht="12.75" customHeight="1" x14ac:dyDescent="0.15">
      <c r="A548" s="1"/>
      <c r="B548" s="2"/>
      <c r="C548" s="2"/>
      <c r="D548" s="2"/>
      <c r="E548" s="2"/>
      <c r="F548" s="2"/>
      <c r="G548" s="2"/>
      <c r="H548" s="2"/>
      <c r="I548" s="3"/>
      <c r="J548" s="3"/>
      <c r="K548" s="3"/>
      <c r="L548" s="3"/>
      <c r="M548" s="3"/>
      <c r="N548" s="3"/>
      <c r="O548" s="3"/>
      <c r="P548" s="3"/>
      <c r="Q548" s="3"/>
      <c r="R548" s="3"/>
      <c r="S548" s="3"/>
      <c r="T548" s="3"/>
      <c r="U548" s="3"/>
      <c r="V548" s="3"/>
      <c r="W548" s="3"/>
      <c r="X548" s="3"/>
      <c r="Y548" s="3"/>
      <c r="Z548" s="3"/>
    </row>
    <row r="549" spans="1:26" ht="12.75" customHeight="1" x14ac:dyDescent="0.15">
      <c r="A549" s="1"/>
      <c r="B549" s="2"/>
      <c r="C549" s="2"/>
      <c r="D549" s="2"/>
      <c r="E549" s="2"/>
      <c r="F549" s="2"/>
      <c r="G549" s="2"/>
      <c r="H549" s="2"/>
      <c r="I549" s="3"/>
      <c r="J549" s="3"/>
      <c r="K549" s="3"/>
      <c r="L549" s="3"/>
      <c r="M549" s="3"/>
      <c r="N549" s="3"/>
      <c r="O549" s="3"/>
      <c r="P549" s="3"/>
      <c r="Q549" s="3"/>
      <c r="R549" s="3"/>
      <c r="S549" s="3"/>
      <c r="T549" s="3"/>
      <c r="U549" s="3"/>
      <c r="V549" s="3"/>
      <c r="W549" s="3"/>
      <c r="X549" s="3"/>
      <c r="Y549" s="3"/>
      <c r="Z549" s="3"/>
    </row>
    <row r="550" spans="1:26" ht="12.75" customHeight="1" x14ac:dyDescent="0.15">
      <c r="A550" s="1"/>
      <c r="B550" s="2"/>
      <c r="C550" s="2"/>
      <c r="D550" s="2"/>
      <c r="E550" s="2"/>
      <c r="F550" s="2"/>
      <c r="G550" s="2"/>
      <c r="H550" s="2"/>
      <c r="I550" s="3"/>
      <c r="J550" s="3"/>
      <c r="K550" s="3"/>
      <c r="L550" s="3"/>
      <c r="M550" s="3"/>
      <c r="N550" s="3"/>
      <c r="O550" s="3"/>
      <c r="P550" s="3"/>
      <c r="Q550" s="3"/>
      <c r="R550" s="3"/>
      <c r="S550" s="3"/>
      <c r="T550" s="3"/>
      <c r="U550" s="3"/>
      <c r="V550" s="3"/>
      <c r="W550" s="3"/>
      <c r="X550" s="3"/>
      <c r="Y550" s="3"/>
      <c r="Z550" s="3"/>
    </row>
    <row r="551" spans="1:26" ht="12.75" customHeight="1" x14ac:dyDescent="0.15">
      <c r="A551" s="1"/>
      <c r="B551" s="2"/>
      <c r="C551" s="2"/>
      <c r="D551" s="2"/>
      <c r="E551" s="2"/>
      <c r="F551" s="2"/>
      <c r="G551" s="2"/>
      <c r="H551" s="2"/>
      <c r="I551" s="3"/>
      <c r="J551" s="3"/>
      <c r="K551" s="3"/>
      <c r="L551" s="3"/>
      <c r="M551" s="3"/>
      <c r="N551" s="3"/>
      <c r="O551" s="3"/>
      <c r="P551" s="3"/>
      <c r="Q551" s="3"/>
      <c r="R551" s="3"/>
      <c r="S551" s="3"/>
      <c r="T551" s="3"/>
      <c r="U551" s="3"/>
      <c r="V551" s="3"/>
      <c r="W551" s="3"/>
      <c r="X551" s="3"/>
      <c r="Y551" s="3"/>
      <c r="Z551" s="3"/>
    </row>
    <row r="552" spans="1:26" ht="12.75" customHeight="1" x14ac:dyDescent="0.15">
      <c r="A552" s="1"/>
      <c r="B552" s="2"/>
      <c r="C552" s="2"/>
      <c r="D552" s="2"/>
      <c r="E552" s="2"/>
      <c r="F552" s="2"/>
      <c r="G552" s="2"/>
      <c r="H552" s="2"/>
      <c r="I552" s="3"/>
      <c r="J552" s="3"/>
      <c r="K552" s="3"/>
      <c r="L552" s="3"/>
      <c r="M552" s="3"/>
      <c r="N552" s="3"/>
      <c r="O552" s="3"/>
      <c r="P552" s="3"/>
      <c r="Q552" s="3"/>
      <c r="R552" s="3"/>
      <c r="S552" s="3"/>
      <c r="T552" s="3"/>
      <c r="U552" s="3"/>
      <c r="V552" s="3"/>
      <c r="W552" s="3"/>
      <c r="X552" s="3"/>
      <c r="Y552" s="3"/>
      <c r="Z552" s="3"/>
    </row>
    <row r="553" spans="1:26" ht="12.75" customHeight="1" x14ac:dyDescent="0.15">
      <c r="A553" s="1"/>
      <c r="B553" s="2"/>
      <c r="C553" s="2"/>
      <c r="D553" s="2"/>
      <c r="E553" s="2"/>
      <c r="F553" s="2"/>
      <c r="G553" s="2"/>
      <c r="H553" s="2"/>
      <c r="I553" s="3"/>
      <c r="J553" s="3"/>
      <c r="K553" s="3"/>
      <c r="L553" s="3"/>
      <c r="M553" s="3"/>
      <c r="N553" s="3"/>
      <c r="O553" s="3"/>
      <c r="P553" s="3"/>
      <c r="Q553" s="3"/>
      <c r="R553" s="3"/>
      <c r="S553" s="3"/>
      <c r="T553" s="3"/>
      <c r="U553" s="3"/>
      <c r="V553" s="3"/>
      <c r="W553" s="3"/>
      <c r="X553" s="3"/>
      <c r="Y553" s="3"/>
      <c r="Z553" s="3"/>
    </row>
    <row r="554" spans="1:26" ht="12.75" customHeight="1" x14ac:dyDescent="0.15">
      <c r="A554" s="1"/>
      <c r="B554" s="2"/>
      <c r="C554" s="2"/>
      <c r="D554" s="2"/>
      <c r="E554" s="2"/>
      <c r="F554" s="2"/>
      <c r="G554" s="2"/>
      <c r="H554" s="2"/>
      <c r="I554" s="3"/>
      <c r="J554" s="3"/>
      <c r="K554" s="3"/>
      <c r="L554" s="3"/>
      <c r="M554" s="3"/>
      <c r="N554" s="3"/>
      <c r="O554" s="3"/>
      <c r="P554" s="3"/>
      <c r="Q554" s="3"/>
      <c r="R554" s="3"/>
      <c r="S554" s="3"/>
      <c r="T554" s="3"/>
      <c r="U554" s="3"/>
      <c r="V554" s="3"/>
      <c r="W554" s="3"/>
      <c r="X554" s="3"/>
      <c r="Y554" s="3"/>
      <c r="Z554" s="3"/>
    </row>
    <row r="555" spans="1:26" ht="12.75" customHeight="1" x14ac:dyDescent="0.15">
      <c r="A555" s="1"/>
      <c r="B555" s="2"/>
      <c r="C555" s="2"/>
      <c r="D555" s="2"/>
      <c r="E555" s="2"/>
      <c r="F555" s="2"/>
      <c r="G555" s="2"/>
      <c r="H555" s="2"/>
      <c r="I555" s="3"/>
      <c r="J555" s="3"/>
      <c r="K555" s="3"/>
      <c r="L555" s="3"/>
      <c r="M555" s="3"/>
      <c r="N555" s="3"/>
      <c r="O555" s="3"/>
      <c r="P555" s="3"/>
      <c r="Q555" s="3"/>
      <c r="R555" s="3"/>
      <c r="S555" s="3"/>
      <c r="T555" s="3"/>
      <c r="U555" s="3"/>
      <c r="V555" s="3"/>
      <c r="W555" s="3"/>
      <c r="X555" s="3"/>
      <c r="Y555" s="3"/>
      <c r="Z555" s="3"/>
    </row>
    <row r="556" spans="1:26" ht="12.75" customHeight="1" x14ac:dyDescent="0.15">
      <c r="A556" s="1"/>
      <c r="B556" s="2"/>
      <c r="C556" s="2"/>
      <c r="D556" s="2"/>
      <c r="E556" s="2"/>
      <c r="F556" s="2"/>
      <c r="G556" s="2"/>
      <c r="H556" s="2"/>
      <c r="I556" s="3"/>
      <c r="J556" s="3"/>
      <c r="K556" s="3"/>
      <c r="L556" s="3"/>
      <c r="M556" s="3"/>
      <c r="N556" s="3"/>
      <c r="O556" s="3"/>
      <c r="P556" s="3"/>
      <c r="Q556" s="3"/>
      <c r="R556" s="3"/>
      <c r="S556" s="3"/>
      <c r="T556" s="3"/>
      <c r="U556" s="3"/>
      <c r="V556" s="3"/>
      <c r="W556" s="3"/>
      <c r="X556" s="3"/>
      <c r="Y556" s="3"/>
      <c r="Z556" s="3"/>
    </row>
    <row r="557" spans="1:26" ht="12.75" customHeight="1" x14ac:dyDescent="0.15">
      <c r="A557" s="1"/>
      <c r="B557" s="2"/>
      <c r="C557" s="2"/>
      <c r="D557" s="2"/>
      <c r="E557" s="2"/>
      <c r="F557" s="2"/>
      <c r="G557" s="2"/>
      <c r="H557" s="2"/>
      <c r="I557" s="3"/>
      <c r="J557" s="3"/>
      <c r="K557" s="3"/>
      <c r="L557" s="3"/>
      <c r="M557" s="3"/>
      <c r="N557" s="3"/>
      <c r="O557" s="3"/>
      <c r="P557" s="3"/>
      <c r="Q557" s="3"/>
      <c r="R557" s="3"/>
      <c r="S557" s="3"/>
      <c r="T557" s="3"/>
      <c r="U557" s="3"/>
      <c r="V557" s="3"/>
      <c r="W557" s="3"/>
      <c r="X557" s="3"/>
      <c r="Y557" s="3"/>
      <c r="Z557" s="3"/>
    </row>
    <row r="558" spans="1:26" ht="12.75" customHeight="1" x14ac:dyDescent="0.15">
      <c r="A558" s="1"/>
      <c r="B558" s="2"/>
      <c r="C558" s="2"/>
      <c r="D558" s="2"/>
      <c r="E558" s="2"/>
      <c r="F558" s="2"/>
      <c r="G558" s="2"/>
      <c r="H558" s="2"/>
      <c r="I558" s="3"/>
      <c r="J558" s="3"/>
      <c r="K558" s="3"/>
      <c r="L558" s="3"/>
      <c r="M558" s="3"/>
      <c r="N558" s="3"/>
      <c r="O558" s="3"/>
      <c r="P558" s="3"/>
      <c r="Q558" s="3"/>
      <c r="R558" s="3"/>
      <c r="S558" s="3"/>
      <c r="T558" s="3"/>
      <c r="U558" s="3"/>
      <c r="V558" s="3"/>
      <c r="W558" s="3"/>
      <c r="X558" s="3"/>
      <c r="Y558" s="3"/>
      <c r="Z558" s="3"/>
    </row>
    <row r="559" spans="1:26" ht="12.75" customHeight="1" x14ac:dyDescent="0.15">
      <c r="A559" s="1"/>
      <c r="B559" s="2"/>
      <c r="C559" s="2"/>
      <c r="D559" s="2"/>
      <c r="E559" s="2"/>
      <c r="F559" s="2"/>
      <c r="G559" s="2"/>
      <c r="H559" s="2"/>
      <c r="I559" s="3"/>
      <c r="J559" s="3"/>
      <c r="K559" s="3"/>
      <c r="L559" s="3"/>
      <c r="M559" s="3"/>
      <c r="N559" s="3"/>
      <c r="O559" s="3"/>
      <c r="P559" s="3"/>
      <c r="Q559" s="3"/>
      <c r="R559" s="3"/>
      <c r="S559" s="3"/>
      <c r="T559" s="3"/>
      <c r="U559" s="3"/>
      <c r="V559" s="3"/>
      <c r="W559" s="3"/>
      <c r="X559" s="3"/>
      <c r="Y559" s="3"/>
      <c r="Z559" s="3"/>
    </row>
    <row r="560" spans="1:26" ht="12.75" customHeight="1" x14ac:dyDescent="0.15">
      <c r="A560" s="1"/>
      <c r="B560" s="2"/>
      <c r="C560" s="2"/>
      <c r="D560" s="2"/>
      <c r="E560" s="2"/>
      <c r="F560" s="2"/>
      <c r="G560" s="2"/>
      <c r="H560" s="2"/>
      <c r="I560" s="3"/>
      <c r="J560" s="3"/>
      <c r="K560" s="3"/>
      <c r="L560" s="3"/>
      <c r="M560" s="3"/>
      <c r="N560" s="3"/>
      <c r="O560" s="3"/>
      <c r="P560" s="3"/>
      <c r="Q560" s="3"/>
      <c r="R560" s="3"/>
      <c r="S560" s="3"/>
      <c r="T560" s="3"/>
      <c r="U560" s="3"/>
      <c r="V560" s="3"/>
      <c r="W560" s="3"/>
      <c r="X560" s="3"/>
      <c r="Y560" s="3"/>
      <c r="Z560" s="3"/>
    </row>
    <row r="561" spans="1:26" ht="12.75" customHeight="1" x14ac:dyDescent="0.15">
      <c r="A561" s="1"/>
      <c r="B561" s="2"/>
      <c r="C561" s="2"/>
      <c r="D561" s="2"/>
      <c r="E561" s="2"/>
      <c r="F561" s="2"/>
      <c r="G561" s="2"/>
      <c r="H561" s="2"/>
      <c r="I561" s="3"/>
      <c r="J561" s="3"/>
      <c r="K561" s="3"/>
      <c r="L561" s="3"/>
      <c r="M561" s="3"/>
      <c r="N561" s="3"/>
      <c r="O561" s="3"/>
      <c r="P561" s="3"/>
      <c r="Q561" s="3"/>
      <c r="R561" s="3"/>
      <c r="S561" s="3"/>
      <c r="T561" s="3"/>
      <c r="U561" s="3"/>
      <c r="V561" s="3"/>
      <c r="W561" s="3"/>
      <c r="X561" s="3"/>
      <c r="Y561" s="3"/>
      <c r="Z561" s="3"/>
    </row>
    <row r="562" spans="1:26" ht="12.75" customHeight="1" x14ac:dyDescent="0.15">
      <c r="A562" s="1"/>
      <c r="B562" s="2"/>
      <c r="C562" s="2"/>
      <c r="D562" s="2"/>
      <c r="E562" s="2"/>
      <c r="F562" s="2"/>
      <c r="G562" s="2"/>
      <c r="H562" s="2"/>
      <c r="I562" s="3"/>
      <c r="J562" s="3"/>
      <c r="K562" s="3"/>
      <c r="L562" s="3"/>
      <c r="M562" s="3"/>
      <c r="N562" s="3"/>
      <c r="O562" s="3"/>
      <c r="P562" s="3"/>
      <c r="Q562" s="3"/>
      <c r="R562" s="3"/>
      <c r="S562" s="3"/>
      <c r="T562" s="3"/>
      <c r="U562" s="3"/>
      <c r="V562" s="3"/>
      <c r="W562" s="3"/>
      <c r="X562" s="3"/>
      <c r="Y562" s="3"/>
      <c r="Z562" s="3"/>
    </row>
    <row r="563" spans="1:26" ht="12.75" customHeight="1" x14ac:dyDescent="0.15">
      <c r="A563" s="1"/>
      <c r="B563" s="2"/>
      <c r="C563" s="2"/>
      <c r="D563" s="2"/>
      <c r="E563" s="2"/>
      <c r="F563" s="2"/>
      <c r="G563" s="2"/>
      <c r="H563" s="2"/>
      <c r="I563" s="3"/>
      <c r="J563" s="3"/>
      <c r="K563" s="3"/>
      <c r="L563" s="3"/>
      <c r="M563" s="3"/>
      <c r="N563" s="3"/>
      <c r="O563" s="3"/>
      <c r="P563" s="3"/>
      <c r="Q563" s="3"/>
      <c r="R563" s="3"/>
      <c r="S563" s="3"/>
      <c r="T563" s="3"/>
      <c r="U563" s="3"/>
      <c r="V563" s="3"/>
      <c r="W563" s="3"/>
      <c r="X563" s="3"/>
      <c r="Y563" s="3"/>
      <c r="Z563" s="3"/>
    </row>
    <row r="564" spans="1:26" ht="12.75" customHeight="1" x14ac:dyDescent="0.15">
      <c r="A564" s="1"/>
      <c r="B564" s="2"/>
      <c r="C564" s="2"/>
      <c r="D564" s="2"/>
      <c r="E564" s="2"/>
      <c r="F564" s="2"/>
      <c r="G564" s="2"/>
      <c r="H564" s="2"/>
      <c r="I564" s="3"/>
      <c r="J564" s="3"/>
      <c r="K564" s="3"/>
      <c r="L564" s="3"/>
      <c r="M564" s="3"/>
      <c r="N564" s="3"/>
      <c r="O564" s="3"/>
      <c r="P564" s="3"/>
      <c r="Q564" s="3"/>
      <c r="R564" s="3"/>
      <c r="S564" s="3"/>
      <c r="T564" s="3"/>
      <c r="U564" s="3"/>
      <c r="V564" s="3"/>
      <c r="W564" s="3"/>
      <c r="X564" s="3"/>
      <c r="Y564" s="3"/>
      <c r="Z564" s="3"/>
    </row>
    <row r="565" spans="1:26" ht="12.75" customHeight="1" x14ac:dyDescent="0.15">
      <c r="A565" s="1"/>
      <c r="B565" s="2"/>
      <c r="C565" s="2"/>
      <c r="D565" s="2"/>
      <c r="E565" s="2"/>
      <c r="F565" s="2"/>
      <c r="G565" s="2"/>
      <c r="H565" s="2"/>
      <c r="I565" s="3"/>
      <c r="J565" s="3"/>
      <c r="K565" s="3"/>
      <c r="L565" s="3"/>
      <c r="M565" s="3"/>
      <c r="N565" s="3"/>
      <c r="O565" s="3"/>
      <c r="P565" s="3"/>
      <c r="Q565" s="3"/>
      <c r="R565" s="3"/>
      <c r="S565" s="3"/>
      <c r="T565" s="3"/>
      <c r="U565" s="3"/>
      <c r="V565" s="3"/>
      <c r="W565" s="3"/>
      <c r="X565" s="3"/>
      <c r="Y565" s="3"/>
      <c r="Z565" s="3"/>
    </row>
    <row r="566" spans="1:26" ht="12.75" customHeight="1" x14ac:dyDescent="0.15">
      <c r="A566" s="1"/>
      <c r="B566" s="2"/>
      <c r="C566" s="2"/>
      <c r="D566" s="2"/>
      <c r="E566" s="2"/>
      <c r="F566" s="2"/>
      <c r="G566" s="2"/>
      <c r="H566" s="2"/>
      <c r="I566" s="3"/>
      <c r="J566" s="3"/>
      <c r="K566" s="3"/>
      <c r="L566" s="3"/>
      <c r="M566" s="3"/>
      <c r="N566" s="3"/>
      <c r="O566" s="3"/>
      <c r="P566" s="3"/>
      <c r="Q566" s="3"/>
      <c r="R566" s="3"/>
      <c r="S566" s="3"/>
      <c r="T566" s="3"/>
      <c r="U566" s="3"/>
      <c r="V566" s="3"/>
      <c r="W566" s="3"/>
      <c r="X566" s="3"/>
      <c r="Y566" s="3"/>
      <c r="Z566" s="3"/>
    </row>
    <row r="567" spans="1:26" ht="12.75" customHeight="1" x14ac:dyDescent="0.15">
      <c r="A567" s="1"/>
      <c r="B567" s="2"/>
      <c r="C567" s="2"/>
      <c r="D567" s="2"/>
      <c r="E567" s="2"/>
      <c r="F567" s="2"/>
      <c r="G567" s="2"/>
      <c r="H567" s="2"/>
      <c r="I567" s="3"/>
      <c r="J567" s="3"/>
      <c r="K567" s="3"/>
      <c r="L567" s="3"/>
      <c r="M567" s="3"/>
      <c r="N567" s="3"/>
      <c r="O567" s="3"/>
      <c r="P567" s="3"/>
      <c r="Q567" s="3"/>
      <c r="R567" s="3"/>
      <c r="S567" s="3"/>
      <c r="T567" s="3"/>
      <c r="U567" s="3"/>
      <c r="V567" s="3"/>
      <c r="W567" s="3"/>
      <c r="X567" s="3"/>
      <c r="Y567" s="3"/>
      <c r="Z567" s="3"/>
    </row>
    <row r="568" spans="1:26" ht="12.75" customHeight="1" x14ac:dyDescent="0.15">
      <c r="A568" s="1"/>
      <c r="B568" s="2"/>
      <c r="C568" s="2"/>
      <c r="D568" s="2"/>
      <c r="E568" s="2"/>
      <c r="F568" s="2"/>
      <c r="G568" s="2"/>
      <c r="H568" s="2"/>
      <c r="I568" s="3"/>
      <c r="J568" s="3"/>
      <c r="K568" s="3"/>
      <c r="L568" s="3"/>
      <c r="M568" s="3"/>
      <c r="N568" s="3"/>
      <c r="O568" s="3"/>
      <c r="P568" s="3"/>
      <c r="Q568" s="3"/>
      <c r="R568" s="3"/>
      <c r="S568" s="3"/>
      <c r="T568" s="3"/>
      <c r="U568" s="3"/>
      <c r="V568" s="3"/>
      <c r="W568" s="3"/>
      <c r="X568" s="3"/>
      <c r="Y568" s="3"/>
      <c r="Z568" s="3"/>
    </row>
    <row r="569" spans="1:26" ht="12.75" customHeight="1" x14ac:dyDescent="0.15">
      <c r="A569" s="1"/>
      <c r="B569" s="2"/>
      <c r="C569" s="2"/>
      <c r="D569" s="2"/>
      <c r="E569" s="2"/>
      <c r="F569" s="2"/>
      <c r="G569" s="2"/>
      <c r="H569" s="2"/>
      <c r="I569" s="3"/>
      <c r="J569" s="3"/>
      <c r="K569" s="3"/>
      <c r="L569" s="3"/>
      <c r="M569" s="3"/>
      <c r="N569" s="3"/>
      <c r="O569" s="3"/>
      <c r="P569" s="3"/>
      <c r="Q569" s="3"/>
      <c r="R569" s="3"/>
      <c r="S569" s="3"/>
      <c r="T569" s="3"/>
      <c r="U569" s="3"/>
      <c r="V569" s="3"/>
      <c r="W569" s="3"/>
      <c r="X569" s="3"/>
      <c r="Y569" s="3"/>
      <c r="Z569" s="3"/>
    </row>
    <row r="570" spans="1:26" ht="12.75" customHeight="1" x14ac:dyDescent="0.15">
      <c r="A570" s="1"/>
      <c r="B570" s="2"/>
      <c r="C570" s="2"/>
      <c r="D570" s="2"/>
      <c r="E570" s="2"/>
      <c r="F570" s="2"/>
      <c r="G570" s="2"/>
      <c r="H570" s="2"/>
      <c r="I570" s="3"/>
      <c r="J570" s="3"/>
      <c r="K570" s="3"/>
      <c r="L570" s="3"/>
      <c r="M570" s="3"/>
      <c r="N570" s="3"/>
      <c r="O570" s="3"/>
      <c r="P570" s="3"/>
      <c r="Q570" s="3"/>
      <c r="R570" s="3"/>
      <c r="S570" s="3"/>
      <c r="T570" s="3"/>
      <c r="U570" s="3"/>
      <c r="V570" s="3"/>
      <c r="W570" s="3"/>
      <c r="X570" s="3"/>
      <c r="Y570" s="3"/>
      <c r="Z570" s="3"/>
    </row>
    <row r="571" spans="1:26" ht="12.75" customHeight="1" x14ac:dyDescent="0.15">
      <c r="A571" s="1"/>
      <c r="B571" s="2"/>
      <c r="C571" s="2"/>
      <c r="D571" s="2"/>
      <c r="E571" s="2"/>
      <c r="F571" s="2"/>
      <c r="G571" s="2"/>
      <c r="H571" s="2"/>
      <c r="I571" s="3"/>
      <c r="J571" s="3"/>
      <c r="K571" s="3"/>
      <c r="L571" s="3"/>
      <c r="M571" s="3"/>
      <c r="N571" s="3"/>
      <c r="O571" s="3"/>
      <c r="P571" s="3"/>
      <c r="Q571" s="3"/>
      <c r="R571" s="3"/>
      <c r="S571" s="3"/>
      <c r="T571" s="3"/>
      <c r="U571" s="3"/>
      <c r="V571" s="3"/>
      <c r="W571" s="3"/>
      <c r="X571" s="3"/>
      <c r="Y571" s="3"/>
      <c r="Z571" s="3"/>
    </row>
    <row r="572" spans="1:26" ht="12.75" customHeight="1" x14ac:dyDescent="0.15">
      <c r="A572" s="1"/>
      <c r="B572" s="2"/>
      <c r="C572" s="2"/>
      <c r="D572" s="2"/>
      <c r="E572" s="2"/>
      <c r="F572" s="2"/>
      <c r="G572" s="2"/>
      <c r="H572" s="2"/>
      <c r="I572" s="3"/>
      <c r="J572" s="3"/>
      <c r="K572" s="3"/>
      <c r="L572" s="3"/>
      <c r="M572" s="3"/>
      <c r="N572" s="3"/>
      <c r="O572" s="3"/>
      <c r="P572" s="3"/>
      <c r="Q572" s="3"/>
      <c r="R572" s="3"/>
      <c r="S572" s="3"/>
      <c r="T572" s="3"/>
      <c r="U572" s="3"/>
      <c r="V572" s="3"/>
      <c r="W572" s="3"/>
      <c r="X572" s="3"/>
      <c r="Y572" s="3"/>
      <c r="Z572" s="3"/>
    </row>
    <row r="573" spans="1:26" ht="12.75" customHeight="1" x14ac:dyDescent="0.15">
      <c r="A573" s="1"/>
      <c r="B573" s="2"/>
      <c r="C573" s="2"/>
      <c r="D573" s="2"/>
      <c r="E573" s="2"/>
      <c r="F573" s="2"/>
      <c r="G573" s="2"/>
      <c r="H573" s="2"/>
      <c r="I573" s="3"/>
      <c r="J573" s="3"/>
      <c r="K573" s="3"/>
      <c r="L573" s="3"/>
      <c r="M573" s="3"/>
      <c r="N573" s="3"/>
      <c r="O573" s="3"/>
      <c r="P573" s="3"/>
      <c r="Q573" s="3"/>
      <c r="R573" s="3"/>
      <c r="S573" s="3"/>
      <c r="T573" s="3"/>
      <c r="U573" s="3"/>
      <c r="V573" s="3"/>
      <c r="W573" s="3"/>
      <c r="X573" s="3"/>
      <c r="Y573" s="3"/>
      <c r="Z573" s="3"/>
    </row>
    <row r="574" spans="1:26" ht="12.75" customHeight="1" x14ac:dyDescent="0.15">
      <c r="A574" s="1"/>
      <c r="B574" s="2"/>
      <c r="C574" s="2"/>
      <c r="D574" s="2"/>
      <c r="E574" s="2"/>
      <c r="F574" s="2"/>
      <c r="G574" s="2"/>
      <c r="H574" s="2"/>
      <c r="I574" s="3"/>
      <c r="J574" s="3"/>
      <c r="K574" s="3"/>
      <c r="L574" s="3"/>
      <c r="M574" s="3"/>
      <c r="N574" s="3"/>
      <c r="O574" s="3"/>
      <c r="P574" s="3"/>
      <c r="Q574" s="3"/>
      <c r="R574" s="3"/>
      <c r="S574" s="3"/>
      <c r="T574" s="3"/>
      <c r="U574" s="3"/>
      <c r="V574" s="3"/>
      <c r="W574" s="3"/>
      <c r="X574" s="3"/>
      <c r="Y574" s="3"/>
      <c r="Z574" s="3"/>
    </row>
    <row r="575" spans="1:26" ht="12.75" customHeight="1" x14ac:dyDescent="0.15">
      <c r="A575" s="1"/>
      <c r="B575" s="2"/>
      <c r="C575" s="2"/>
      <c r="D575" s="2"/>
      <c r="E575" s="2"/>
      <c r="F575" s="2"/>
      <c r="G575" s="2"/>
      <c r="H575" s="2"/>
      <c r="I575" s="3"/>
      <c r="J575" s="3"/>
      <c r="K575" s="3"/>
      <c r="L575" s="3"/>
      <c r="M575" s="3"/>
      <c r="N575" s="3"/>
      <c r="O575" s="3"/>
      <c r="P575" s="3"/>
      <c r="Q575" s="3"/>
      <c r="R575" s="3"/>
      <c r="S575" s="3"/>
      <c r="T575" s="3"/>
      <c r="U575" s="3"/>
      <c r="V575" s="3"/>
      <c r="W575" s="3"/>
      <c r="X575" s="3"/>
      <c r="Y575" s="3"/>
      <c r="Z575" s="3"/>
    </row>
    <row r="576" spans="1:26" ht="12.75" customHeight="1" x14ac:dyDescent="0.15">
      <c r="A576" s="1"/>
      <c r="B576" s="2"/>
      <c r="C576" s="2"/>
      <c r="D576" s="2"/>
      <c r="E576" s="2"/>
      <c r="F576" s="2"/>
      <c r="G576" s="2"/>
      <c r="H576" s="2"/>
      <c r="I576" s="3"/>
      <c r="J576" s="3"/>
      <c r="K576" s="3"/>
      <c r="L576" s="3"/>
      <c r="M576" s="3"/>
      <c r="N576" s="3"/>
      <c r="O576" s="3"/>
      <c r="P576" s="3"/>
      <c r="Q576" s="3"/>
      <c r="R576" s="3"/>
      <c r="S576" s="3"/>
      <c r="T576" s="3"/>
      <c r="U576" s="3"/>
      <c r="V576" s="3"/>
      <c r="W576" s="3"/>
      <c r="X576" s="3"/>
      <c r="Y576" s="3"/>
      <c r="Z576" s="3"/>
    </row>
    <row r="577" spans="1:26" ht="12.75" customHeight="1" x14ac:dyDescent="0.15">
      <c r="A577" s="1"/>
      <c r="B577" s="2"/>
      <c r="C577" s="2"/>
      <c r="D577" s="2"/>
      <c r="E577" s="2"/>
      <c r="F577" s="2"/>
      <c r="G577" s="2"/>
      <c r="H577" s="2"/>
      <c r="I577" s="3"/>
      <c r="J577" s="3"/>
      <c r="K577" s="3"/>
      <c r="L577" s="3"/>
      <c r="M577" s="3"/>
      <c r="N577" s="3"/>
      <c r="O577" s="3"/>
      <c r="P577" s="3"/>
      <c r="Q577" s="3"/>
      <c r="R577" s="3"/>
      <c r="S577" s="3"/>
      <c r="T577" s="3"/>
      <c r="U577" s="3"/>
      <c r="V577" s="3"/>
      <c r="W577" s="3"/>
      <c r="X577" s="3"/>
      <c r="Y577" s="3"/>
      <c r="Z577" s="3"/>
    </row>
    <row r="578" spans="1:26" ht="12.75" customHeight="1" x14ac:dyDescent="0.15">
      <c r="A578" s="1"/>
      <c r="B578" s="2"/>
      <c r="C578" s="2"/>
      <c r="D578" s="2"/>
      <c r="E578" s="2"/>
      <c r="F578" s="2"/>
      <c r="G578" s="2"/>
      <c r="H578" s="2"/>
      <c r="I578" s="3"/>
      <c r="J578" s="3"/>
      <c r="K578" s="3"/>
      <c r="L578" s="3"/>
      <c r="M578" s="3"/>
      <c r="N578" s="3"/>
      <c r="O578" s="3"/>
      <c r="P578" s="3"/>
      <c r="Q578" s="3"/>
      <c r="R578" s="3"/>
      <c r="S578" s="3"/>
      <c r="T578" s="3"/>
      <c r="U578" s="3"/>
      <c r="V578" s="3"/>
      <c r="W578" s="3"/>
      <c r="X578" s="3"/>
      <c r="Y578" s="3"/>
      <c r="Z578" s="3"/>
    </row>
    <row r="579" spans="1:26" ht="12.75" customHeight="1" x14ac:dyDescent="0.15">
      <c r="A579" s="1"/>
      <c r="B579" s="2"/>
      <c r="C579" s="2"/>
      <c r="D579" s="2"/>
      <c r="E579" s="2"/>
      <c r="F579" s="2"/>
      <c r="G579" s="2"/>
      <c r="H579" s="2"/>
      <c r="I579" s="3"/>
      <c r="J579" s="3"/>
      <c r="K579" s="3"/>
      <c r="L579" s="3"/>
      <c r="M579" s="3"/>
      <c r="N579" s="3"/>
      <c r="O579" s="3"/>
      <c r="P579" s="3"/>
      <c r="Q579" s="3"/>
      <c r="R579" s="3"/>
      <c r="S579" s="3"/>
      <c r="T579" s="3"/>
      <c r="U579" s="3"/>
      <c r="V579" s="3"/>
      <c r="W579" s="3"/>
      <c r="X579" s="3"/>
      <c r="Y579" s="3"/>
      <c r="Z579" s="3"/>
    </row>
    <row r="580" spans="1:26" ht="12.75" customHeight="1" x14ac:dyDescent="0.15">
      <c r="A580" s="1"/>
      <c r="B580" s="2"/>
      <c r="C580" s="2"/>
      <c r="D580" s="2"/>
      <c r="E580" s="2"/>
      <c r="F580" s="2"/>
      <c r="G580" s="2"/>
      <c r="H580" s="2"/>
      <c r="I580" s="3"/>
      <c r="J580" s="3"/>
      <c r="K580" s="3"/>
      <c r="L580" s="3"/>
      <c r="M580" s="3"/>
      <c r="N580" s="3"/>
      <c r="O580" s="3"/>
      <c r="P580" s="3"/>
      <c r="Q580" s="3"/>
      <c r="R580" s="3"/>
      <c r="S580" s="3"/>
      <c r="T580" s="3"/>
      <c r="U580" s="3"/>
      <c r="V580" s="3"/>
      <c r="W580" s="3"/>
      <c r="X580" s="3"/>
      <c r="Y580" s="3"/>
      <c r="Z580" s="3"/>
    </row>
    <row r="581" spans="1:26" ht="12.75" customHeight="1" x14ac:dyDescent="0.15">
      <c r="A581" s="1"/>
      <c r="B581" s="2"/>
      <c r="C581" s="2"/>
      <c r="D581" s="2"/>
      <c r="E581" s="2"/>
      <c r="F581" s="2"/>
      <c r="G581" s="2"/>
      <c r="H581" s="2"/>
      <c r="I581" s="3"/>
      <c r="J581" s="3"/>
      <c r="K581" s="3"/>
      <c r="L581" s="3"/>
      <c r="M581" s="3"/>
      <c r="N581" s="3"/>
      <c r="O581" s="3"/>
      <c r="P581" s="3"/>
      <c r="Q581" s="3"/>
      <c r="R581" s="3"/>
      <c r="S581" s="3"/>
      <c r="T581" s="3"/>
      <c r="U581" s="3"/>
      <c r="V581" s="3"/>
      <c r="W581" s="3"/>
      <c r="X581" s="3"/>
      <c r="Y581" s="3"/>
      <c r="Z581" s="3"/>
    </row>
    <row r="582" spans="1:26" ht="12.75" customHeight="1" x14ac:dyDescent="0.15">
      <c r="A582" s="1"/>
      <c r="B582" s="2"/>
      <c r="C582" s="2"/>
      <c r="D582" s="2"/>
      <c r="E582" s="2"/>
      <c r="F582" s="2"/>
      <c r="G582" s="2"/>
      <c r="H582" s="2"/>
      <c r="I582" s="3"/>
      <c r="J582" s="3"/>
      <c r="K582" s="3"/>
      <c r="L582" s="3"/>
      <c r="M582" s="3"/>
      <c r="N582" s="3"/>
      <c r="O582" s="3"/>
      <c r="P582" s="3"/>
      <c r="Q582" s="3"/>
      <c r="R582" s="3"/>
      <c r="S582" s="3"/>
      <c r="T582" s="3"/>
      <c r="U582" s="3"/>
      <c r="V582" s="3"/>
      <c r="W582" s="3"/>
      <c r="X582" s="3"/>
      <c r="Y582" s="3"/>
      <c r="Z582" s="3"/>
    </row>
    <row r="583" spans="1:26" ht="12.75" customHeight="1" x14ac:dyDescent="0.15">
      <c r="A583" s="1"/>
      <c r="B583" s="2"/>
      <c r="C583" s="2"/>
      <c r="D583" s="2"/>
      <c r="E583" s="2"/>
      <c r="F583" s="2"/>
      <c r="G583" s="2"/>
      <c r="H583" s="2"/>
      <c r="I583" s="3"/>
      <c r="J583" s="3"/>
      <c r="K583" s="3"/>
      <c r="L583" s="3"/>
      <c r="M583" s="3"/>
      <c r="N583" s="3"/>
      <c r="O583" s="3"/>
      <c r="P583" s="3"/>
      <c r="Q583" s="3"/>
      <c r="R583" s="3"/>
      <c r="S583" s="3"/>
      <c r="T583" s="3"/>
      <c r="U583" s="3"/>
      <c r="V583" s="3"/>
      <c r="W583" s="3"/>
      <c r="X583" s="3"/>
      <c r="Y583" s="3"/>
      <c r="Z583" s="3"/>
    </row>
    <row r="584" spans="1:26" ht="12.75" customHeight="1" x14ac:dyDescent="0.15">
      <c r="A584" s="1"/>
      <c r="B584" s="2"/>
      <c r="C584" s="2"/>
      <c r="D584" s="2"/>
      <c r="E584" s="2"/>
      <c r="F584" s="2"/>
      <c r="G584" s="2"/>
      <c r="H584" s="2"/>
      <c r="I584" s="3"/>
      <c r="J584" s="3"/>
      <c r="K584" s="3"/>
      <c r="L584" s="3"/>
      <c r="M584" s="3"/>
      <c r="N584" s="3"/>
      <c r="O584" s="3"/>
      <c r="P584" s="3"/>
      <c r="Q584" s="3"/>
      <c r="R584" s="3"/>
      <c r="S584" s="3"/>
      <c r="T584" s="3"/>
      <c r="U584" s="3"/>
      <c r="V584" s="3"/>
      <c r="W584" s="3"/>
      <c r="X584" s="3"/>
      <c r="Y584" s="3"/>
      <c r="Z584" s="3"/>
    </row>
    <row r="585" spans="1:26" ht="12.75" customHeight="1" x14ac:dyDescent="0.15">
      <c r="A585" s="1"/>
      <c r="B585" s="2"/>
      <c r="C585" s="2"/>
      <c r="D585" s="2"/>
      <c r="E585" s="2"/>
      <c r="F585" s="2"/>
      <c r="G585" s="2"/>
      <c r="H585" s="2"/>
      <c r="I585" s="3"/>
      <c r="J585" s="3"/>
      <c r="K585" s="3"/>
      <c r="L585" s="3"/>
      <c r="M585" s="3"/>
      <c r="N585" s="3"/>
      <c r="O585" s="3"/>
      <c r="P585" s="3"/>
      <c r="Q585" s="3"/>
      <c r="R585" s="3"/>
      <c r="S585" s="3"/>
      <c r="T585" s="3"/>
      <c r="U585" s="3"/>
      <c r="V585" s="3"/>
      <c r="W585" s="3"/>
      <c r="X585" s="3"/>
      <c r="Y585" s="3"/>
      <c r="Z585" s="3"/>
    </row>
    <row r="586" spans="1:26" ht="12.75" customHeight="1" x14ac:dyDescent="0.15">
      <c r="A586" s="1"/>
      <c r="B586" s="2"/>
      <c r="C586" s="2"/>
      <c r="D586" s="2"/>
      <c r="E586" s="2"/>
      <c r="F586" s="2"/>
      <c r="G586" s="2"/>
      <c r="H586" s="2"/>
      <c r="I586" s="3"/>
      <c r="J586" s="3"/>
      <c r="K586" s="3"/>
      <c r="L586" s="3"/>
      <c r="M586" s="3"/>
      <c r="N586" s="3"/>
      <c r="O586" s="3"/>
      <c r="P586" s="3"/>
      <c r="Q586" s="3"/>
      <c r="R586" s="3"/>
      <c r="S586" s="3"/>
      <c r="T586" s="3"/>
      <c r="U586" s="3"/>
      <c r="V586" s="3"/>
      <c r="W586" s="3"/>
      <c r="X586" s="3"/>
      <c r="Y586" s="3"/>
      <c r="Z586" s="3"/>
    </row>
    <row r="587" spans="1:26" ht="12.75" customHeight="1" x14ac:dyDescent="0.15">
      <c r="A587" s="1"/>
      <c r="B587" s="2"/>
      <c r="C587" s="2"/>
      <c r="D587" s="2"/>
      <c r="E587" s="2"/>
      <c r="F587" s="2"/>
      <c r="G587" s="2"/>
      <c r="H587" s="2"/>
      <c r="I587" s="3"/>
      <c r="J587" s="3"/>
      <c r="K587" s="3"/>
      <c r="L587" s="3"/>
      <c r="M587" s="3"/>
      <c r="N587" s="3"/>
      <c r="O587" s="3"/>
      <c r="P587" s="3"/>
      <c r="Q587" s="3"/>
      <c r="R587" s="3"/>
      <c r="S587" s="3"/>
      <c r="T587" s="3"/>
      <c r="U587" s="3"/>
      <c r="V587" s="3"/>
      <c r="W587" s="3"/>
      <c r="X587" s="3"/>
      <c r="Y587" s="3"/>
      <c r="Z587" s="3"/>
    </row>
    <row r="588" spans="1:26" ht="12.75" customHeight="1" x14ac:dyDescent="0.15">
      <c r="A588" s="1"/>
      <c r="B588" s="2"/>
      <c r="C588" s="2"/>
      <c r="D588" s="2"/>
      <c r="E588" s="2"/>
      <c r="F588" s="2"/>
      <c r="G588" s="2"/>
      <c r="H588" s="2"/>
      <c r="I588" s="3"/>
      <c r="J588" s="3"/>
      <c r="K588" s="3"/>
      <c r="L588" s="3"/>
      <c r="M588" s="3"/>
      <c r="N588" s="3"/>
      <c r="O588" s="3"/>
      <c r="P588" s="3"/>
      <c r="Q588" s="3"/>
      <c r="R588" s="3"/>
      <c r="S588" s="3"/>
      <c r="T588" s="3"/>
      <c r="U588" s="3"/>
      <c r="V588" s="3"/>
      <c r="W588" s="3"/>
      <c r="X588" s="3"/>
      <c r="Y588" s="3"/>
      <c r="Z588" s="3"/>
    </row>
    <row r="589" spans="1:26" ht="12.75" customHeight="1" x14ac:dyDescent="0.15">
      <c r="A589" s="1"/>
      <c r="B589" s="2"/>
      <c r="C589" s="2"/>
      <c r="D589" s="2"/>
      <c r="E589" s="2"/>
      <c r="F589" s="2"/>
      <c r="G589" s="2"/>
      <c r="H589" s="2"/>
      <c r="I589" s="3"/>
      <c r="J589" s="3"/>
      <c r="K589" s="3"/>
      <c r="L589" s="3"/>
      <c r="M589" s="3"/>
      <c r="N589" s="3"/>
      <c r="O589" s="3"/>
      <c r="P589" s="3"/>
      <c r="Q589" s="3"/>
      <c r="R589" s="3"/>
      <c r="S589" s="3"/>
      <c r="T589" s="3"/>
      <c r="U589" s="3"/>
      <c r="V589" s="3"/>
      <c r="W589" s="3"/>
      <c r="X589" s="3"/>
      <c r="Y589" s="3"/>
      <c r="Z589" s="3"/>
    </row>
    <row r="590" spans="1:26" ht="12.75" customHeight="1" x14ac:dyDescent="0.15">
      <c r="A590" s="1"/>
      <c r="B590" s="2"/>
      <c r="C590" s="2"/>
      <c r="D590" s="2"/>
      <c r="E590" s="2"/>
      <c r="F590" s="2"/>
      <c r="G590" s="2"/>
      <c r="H590" s="2"/>
      <c r="I590" s="3"/>
      <c r="J590" s="3"/>
      <c r="K590" s="3"/>
      <c r="L590" s="3"/>
      <c r="M590" s="3"/>
      <c r="N590" s="3"/>
      <c r="O590" s="3"/>
      <c r="P590" s="3"/>
      <c r="Q590" s="3"/>
      <c r="R590" s="3"/>
      <c r="S590" s="3"/>
      <c r="T590" s="3"/>
      <c r="U590" s="3"/>
      <c r="V590" s="3"/>
      <c r="W590" s="3"/>
      <c r="X590" s="3"/>
      <c r="Y590" s="3"/>
      <c r="Z590" s="3"/>
    </row>
    <row r="591" spans="1:26" ht="12.75" customHeight="1" x14ac:dyDescent="0.15">
      <c r="A591" s="1"/>
      <c r="B591" s="2"/>
      <c r="C591" s="2"/>
      <c r="D591" s="2"/>
      <c r="E591" s="2"/>
      <c r="F591" s="2"/>
      <c r="G591" s="2"/>
      <c r="H591" s="2"/>
      <c r="I591" s="3"/>
      <c r="J591" s="3"/>
      <c r="K591" s="3"/>
      <c r="L591" s="3"/>
      <c r="M591" s="3"/>
      <c r="N591" s="3"/>
      <c r="O591" s="3"/>
      <c r="P591" s="3"/>
      <c r="Q591" s="3"/>
      <c r="R591" s="3"/>
      <c r="S591" s="3"/>
      <c r="T591" s="3"/>
      <c r="U591" s="3"/>
      <c r="V591" s="3"/>
      <c r="W591" s="3"/>
      <c r="X591" s="3"/>
      <c r="Y591" s="3"/>
      <c r="Z591" s="3"/>
    </row>
    <row r="592" spans="1:26" ht="12.75" customHeight="1" x14ac:dyDescent="0.15">
      <c r="A592" s="1"/>
      <c r="B592" s="2"/>
      <c r="C592" s="2"/>
      <c r="D592" s="2"/>
      <c r="E592" s="2"/>
      <c r="F592" s="2"/>
      <c r="G592" s="2"/>
      <c r="H592" s="2"/>
      <c r="I592" s="3"/>
      <c r="J592" s="3"/>
      <c r="K592" s="3"/>
      <c r="L592" s="3"/>
      <c r="M592" s="3"/>
      <c r="N592" s="3"/>
      <c r="O592" s="3"/>
      <c r="P592" s="3"/>
      <c r="Q592" s="3"/>
      <c r="R592" s="3"/>
      <c r="S592" s="3"/>
      <c r="T592" s="3"/>
      <c r="U592" s="3"/>
      <c r="V592" s="3"/>
      <c r="W592" s="3"/>
      <c r="X592" s="3"/>
      <c r="Y592" s="3"/>
      <c r="Z592" s="3"/>
    </row>
    <row r="593" spans="1:26" ht="12.75" customHeight="1" x14ac:dyDescent="0.15">
      <c r="A593" s="1"/>
      <c r="B593" s="2"/>
      <c r="C593" s="2"/>
      <c r="D593" s="2"/>
      <c r="E593" s="2"/>
      <c r="F593" s="2"/>
      <c r="G593" s="2"/>
      <c r="H593" s="2"/>
      <c r="I593" s="3"/>
      <c r="J593" s="3"/>
      <c r="K593" s="3"/>
      <c r="L593" s="3"/>
      <c r="M593" s="3"/>
      <c r="N593" s="3"/>
      <c r="O593" s="3"/>
      <c r="P593" s="3"/>
      <c r="Q593" s="3"/>
      <c r="R593" s="3"/>
      <c r="S593" s="3"/>
      <c r="T593" s="3"/>
      <c r="U593" s="3"/>
      <c r="V593" s="3"/>
      <c r="W593" s="3"/>
      <c r="X593" s="3"/>
      <c r="Y593" s="3"/>
      <c r="Z593" s="3"/>
    </row>
    <row r="594" spans="1:26" ht="12.75" customHeight="1" x14ac:dyDescent="0.15">
      <c r="A594" s="1"/>
      <c r="B594" s="2"/>
      <c r="C594" s="2"/>
      <c r="D594" s="2"/>
      <c r="E594" s="2"/>
      <c r="F594" s="2"/>
      <c r="G594" s="2"/>
      <c r="H594" s="2"/>
      <c r="I594" s="3"/>
      <c r="J594" s="3"/>
      <c r="K594" s="3"/>
      <c r="L594" s="3"/>
      <c r="M594" s="3"/>
      <c r="N594" s="3"/>
      <c r="O594" s="3"/>
      <c r="P594" s="3"/>
      <c r="Q594" s="3"/>
      <c r="R594" s="3"/>
      <c r="S594" s="3"/>
      <c r="T594" s="3"/>
      <c r="U594" s="3"/>
      <c r="V594" s="3"/>
      <c r="W594" s="3"/>
      <c r="X594" s="3"/>
      <c r="Y594" s="3"/>
      <c r="Z594" s="3"/>
    </row>
    <row r="595" spans="1:26" ht="12.75" customHeight="1" x14ac:dyDescent="0.15">
      <c r="A595" s="1"/>
      <c r="B595" s="2"/>
      <c r="C595" s="2"/>
      <c r="D595" s="2"/>
      <c r="E595" s="2"/>
      <c r="F595" s="2"/>
      <c r="G595" s="2"/>
      <c r="H595" s="2"/>
      <c r="I595" s="3"/>
      <c r="J595" s="3"/>
      <c r="K595" s="3"/>
      <c r="L595" s="3"/>
      <c r="M595" s="3"/>
      <c r="N595" s="3"/>
      <c r="O595" s="3"/>
      <c r="P595" s="3"/>
      <c r="Q595" s="3"/>
      <c r="R595" s="3"/>
      <c r="S595" s="3"/>
      <c r="T595" s="3"/>
      <c r="U595" s="3"/>
      <c r="V595" s="3"/>
      <c r="W595" s="3"/>
      <c r="X595" s="3"/>
      <c r="Y595" s="3"/>
      <c r="Z595" s="3"/>
    </row>
    <row r="596" spans="1:26" ht="12.75" customHeight="1" x14ac:dyDescent="0.15">
      <c r="A596" s="1"/>
      <c r="B596" s="2"/>
      <c r="C596" s="2"/>
      <c r="D596" s="2"/>
      <c r="E596" s="2"/>
      <c r="F596" s="2"/>
      <c r="G596" s="2"/>
      <c r="H596" s="2"/>
      <c r="I596" s="3"/>
      <c r="J596" s="3"/>
      <c r="K596" s="3"/>
      <c r="L596" s="3"/>
      <c r="M596" s="3"/>
      <c r="N596" s="3"/>
      <c r="O596" s="3"/>
      <c r="P596" s="3"/>
      <c r="Q596" s="3"/>
      <c r="R596" s="3"/>
      <c r="S596" s="3"/>
      <c r="T596" s="3"/>
      <c r="U596" s="3"/>
      <c r="V596" s="3"/>
      <c r="W596" s="3"/>
      <c r="X596" s="3"/>
      <c r="Y596" s="3"/>
      <c r="Z596" s="3"/>
    </row>
    <row r="597" spans="1:26" ht="12.75" customHeight="1" x14ac:dyDescent="0.15">
      <c r="A597" s="1"/>
      <c r="B597" s="2"/>
      <c r="C597" s="2"/>
      <c r="D597" s="2"/>
      <c r="E597" s="2"/>
      <c r="F597" s="2"/>
      <c r="G597" s="2"/>
      <c r="H597" s="2"/>
      <c r="I597" s="3"/>
      <c r="J597" s="3"/>
      <c r="K597" s="3"/>
      <c r="L597" s="3"/>
      <c r="M597" s="3"/>
      <c r="N597" s="3"/>
      <c r="O597" s="3"/>
      <c r="P597" s="3"/>
      <c r="Q597" s="3"/>
      <c r="R597" s="3"/>
      <c r="S597" s="3"/>
      <c r="T597" s="3"/>
      <c r="U597" s="3"/>
      <c r="V597" s="3"/>
      <c r="W597" s="3"/>
      <c r="X597" s="3"/>
      <c r="Y597" s="3"/>
      <c r="Z597" s="3"/>
    </row>
    <row r="598" spans="1:26" ht="12.75" customHeight="1" x14ac:dyDescent="0.15">
      <c r="A598" s="1"/>
      <c r="B598" s="2"/>
      <c r="C598" s="2"/>
      <c r="D598" s="2"/>
      <c r="E598" s="2"/>
      <c r="F598" s="2"/>
      <c r="G598" s="2"/>
      <c r="H598" s="2"/>
      <c r="I598" s="3"/>
      <c r="J598" s="3"/>
      <c r="K598" s="3"/>
      <c r="L598" s="3"/>
      <c r="M598" s="3"/>
      <c r="N598" s="3"/>
      <c r="O598" s="3"/>
      <c r="P598" s="3"/>
      <c r="Q598" s="3"/>
      <c r="R598" s="3"/>
      <c r="S598" s="3"/>
      <c r="T598" s="3"/>
      <c r="U598" s="3"/>
      <c r="V598" s="3"/>
      <c r="W598" s="3"/>
      <c r="X598" s="3"/>
      <c r="Y598" s="3"/>
      <c r="Z598" s="3"/>
    </row>
    <row r="599" spans="1:26" ht="12.75" customHeight="1" x14ac:dyDescent="0.15">
      <c r="A599" s="1"/>
      <c r="B599" s="2"/>
      <c r="C599" s="2"/>
      <c r="D599" s="2"/>
      <c r="E599" s="2"/>
      <c r="F599" s="2"/>
      <c r="G599" s="2"/>
      <c r="H599" s="2"/>
      <c r="I599" s="3"/>
      <c r="J599" s="3"/>
      <c r="K599" s="3"/>
      <c r="L599" s="3"/>
      <c r="M599" s="3"/>
      <c r="N599" s="3"/>
      <c r="O599" s="3"/>
      <c r="P599" s="3"/>
      <c r="Q599" s="3"/>
      <c r="R599" s="3"/>
      <c r="S599" s="3"/>
      <c r="T599" s="3"/>
      <c r="U599" s="3"/>
      <c r="V599" s="3"/>
      <c r="W599" s="3"/>
      <c r="X599" s="3"/>
      <c r="Y599" s="3"/>
      <c r="Z599" s="3"/>
    </row>
    <row r="600" spans="1:26" ht="12.75" customHeight="1" x14ac:dyDescent="0.15">
      <c r="A600" s="1"/>
      <c r="B600" s="2"/>
      <c r="C600" s="2"/>
      <c r="D600" s="2"/>
      <c r="E600" s="2"/>
      <c r="F600" s="2"/>
      <c r="G600" s="2"/>
      <c r="H600" s="2"/>
      <c r="I600" s="3"/>
      <c r="J600" s="3"/>
      <c r="K600" s="3"/>
      <c r="L600" s="3"/>
      <c r="M600" s="3"/>
      <c r="N600" s="3"/>
      <c r="O600" s="3"/>
      <c r="P600" s="3"/>
      <c r="Q600" s="3"/>
      <c r="R600" s="3"/>
      <c r="S600" s="3"/>
      <c r="T600" s="3"/>
      <c r="U600" s="3"/>
      <c r="V600" s="3"/>
      <c r="W600" s="3"/>
      <c r="X600" s="3"/>
      <c r="Y600" s="3"/>
      <c r="Z600" s="3"/>
    </row>
    <row r="601" spans="1:26" ht="12.75" customHeight="1" x14ac:dyDescent="0.15">
      <c r="A601" s="1"/>
      <c r="B601" s="2"/>
      <c r="C601" s="2"/>
      <c r="D601" s="2"/>
      <c r="E601" s="2"/>
      <c r="F601" s="2"/>
      <c r="G601" s="2"/>
      <c r="H601" s="2"/>
      <c r="I601" s="3"/>
      <c r="J601" s="3"/>
      <c r="K601" s="3"/>
      <c r="L601" s="3"/>
      <c r="M601" s="3"/>
      <c r="N601" s="3"/>
      <c r="O601" s="3"/>
      <c r="P601" s="3"/>
      <c r="Q601" s="3"/>
      <c r="R601" s="3"/>
      <c r="S601" s="3"/>
      <c r="T601" s="3"/>
      <c r="U601" s="3"/>
      <c r="V601" s="3"/>
      <c r="W601" s="3"/>
      <c r="X601" s="3"/>
      <c r="Y601" s="3"/>
      <c r="Z601" s="3"/>
    </row>
    <row r="602" spans="1:26" ht="12.75" customHeight="1" x14ac:dyDescent="0.15">
      <c r="A602" s="1"/>
      <c r="B602" s="2"/>
      <c r="C602" s="2"/>
      <c r="D602" s="2"/>
      <c r="E602" s="2"/>
      <c r="F602" s="2"/>
      <c r="G602" s="2"/>
      <c r="H602" s="2"/>
      <c r="I602" s="3"/>
      <c r="J602" s="3"/>
      <c r="K602" s="3"/>
      <c r="L602" s="3"/>
      <c r="M602" s="3"/>
      <c r="N602" s="3"/>
      <c r="O602" s="3"/>
      <c r="P602" s="3"/>
      <c r="Q602" s="3"/>
      <c r="R602" s="3"/>
      <c r="S602" s="3"/>
      <c r="T602" s="3"/>
      <c r="U602" s="3"/>
      <c r="V602" s="3"/>
      <c r="W602" s="3"/>
      <c r="X602" s="3"/>
      <c r="Y602" s="3"/>
      <c r="Z602" s="3"/>
    </row>
    <row r="603" spans="1:26" ht="12.75" customHeight="1" x14ac:dyDescent="0.15">
      <c r="A603" s="1"/>
      <c r="B603" s="2"/>
      <c r="C603" s="2"/>
      <c r="D603" s="2"/>
      <c r="E603" s="2"/>
      <c r="F603" s="2"/>
      <c r="G603" s="2"/>
      <c r="H603" s="2"/>
      <c r="I603" s="3"/>
      <c r="J603" s="3"/>
      <c r="K603" s="3"/>
      <c r="L603" s="3"/>
      <c r="M603" s="3"/>
      <c r="N603" s="3"/>
      <c r="O603" s="3"/>
      <c r="P603" s="3"/>
      <c r="Q603" s="3"/>
      <c r="R603" s="3"/>
      <c r="S603" s="3"/>
      <c r="T603" s="3"/>
      <c r="U603" s="3"/>
      <c r="V603" s="3"/>
      <c r="W603" s="3"/>
      <c r="X603" s="3"/>
      <c r="Y603" s="3"/>
      <c r="Z603" s="3"/>
    </row>
    <row r="604" spans="1:26" ht="12.75" customHeight="1" x14ac:dyDescent="0.15">
      <c r="A604" s="1"/>
      <c r="B604" s="2"/>
      <c r="C604" s="2"/>
      <c r="D604" s="2"/>
      <c r="E604" s="2"/>
      <c r="F604" s="2"/>
      <c r="G604" s="2"/>
      <c r="H604" s="2"/>
      <c r="I604" s="3"/>
      <c r="J604" s="3"/>
      <c r="K604" s="3"/>
      <c r="L604" s="3"/>
      <c r="M604" s="3"/>
      <c r="N604" s="3"/>
      <c r="O604" s="3"/>
      <c r="P604" s="3"/>
      <c r="Q604" s="3"/>
      <c r="R604" s="3"/>
      <c r="S604" s="3"/>
      <c r="T604" s="3"/>
      <c r="U604" s="3"/>
      <c r="V604" s="3"/>
      <c r="W604" s="3"/>
      <c r="X604" s="3"/>
      <c r="Y604" s="3"/>
      <c r="Z604" s="3"/>
    </row>
    <row r="605" spans="1:26" ht="12.75" customHeight="1" x14ac:dyDescent="0.15">
      <c r="A605" s="1"/>
      <c r="B605" s="2"/>
      <c r="C605" s="2"/>
      <c r="D605" s="2"/>
      <c r="E605" s="2"/>
      <c r="F605" s="2"/>
      <c r="G605" s="2"/>
      <c r="H605" s="2"/>
      <c r="I605" s="3"/>
      <c r="J605" s="3"/>
      <c r="K605" s="3"/>
      <c r="L605" s="3"/>
      <c r="M605" s="3"/>
      <c r="N605" s="3"/>
      <c r="O605" s="3"/>
      <c r="P605" s="3"/>
      <c r="Q605" s="3"/>
      <c r="R605" s="3"/>
      <c r="S605" s="3"/>
      <c r="T605" s="3"/>
      <c r="U605" s="3"/>
      <c r="V605" s="3"/>
      <c r="W605" s="3"/>
      <c r="X605" s="3"/>
      <c r="Y605" s="3"/>
      <c r="Z605" s="3"/>
    </row>
    <row r="606" spans="1:26" ht="12.75" customHeight="1" x14ac:dyDescent="0.15">
      <c r="A606" s="1"/>
      <c r="B606" s="2"/>
      <c r="C606" s="2"/>
      <c r="D606" s="2"/>
      <c r="E606" s="2"/>
      <c r="F606" s="2"/>
      <c r="G606" s="2"/>
      <c r="H606" s="2"/>
      <c r="I606" s="3"/>
      <c r="J606" s="3"/>
      <c r="K606" s="3"/>
      <c r="L606" s="3"/>
      <c r="M606" s="3"/>
      <c r="N606" s="3"/>
      <c r="O606" s="3"/>
      <c r="P606" s="3"/>
      <c r="Q606" s="3"/>
      <c r="R606" s="3"/>
      <c r="S606" s="3"/>
      <c r="T606" s="3"/>
      <c r="U606" s="3"/>
      <c r="V606" s="3"/>
      <c r="W606" s="3"/>
      <c r="X606" s="3"/>
      <c r="Y606" s="3"/>
      <c r="Z606" s="3"/>
    </row>
    <row r="607" spans="1:26" ht="12.75" customHeight="1" x14ac:dyDescent="0.15">
      <c r="A607" s="1"/>
      <c r="B607" s="2"/>
      <c r="C607" s="2"/>
      <c r="D607" s="2"/>
      <c r="E607" s="2"/>
      <c r="F607" s="2"/>
      <c r="G607" s="2"/>
      <c r="H607" s="2"/>
      <c r="I607" s="3"/>
      <c r="J607" s="3"/>
      <c r="K607" s="3"/>
      <c r="L607" s="3"/>
      <c r="M607" s="3"/>
      <c r="N607" s="3"/>
      <c r="O607" s="3"/>
      <c r="P607" s="3"/>
      <c r="Q607" s="3"/>
      <c r="R607" s="3"/>
      <c r="S607" s="3"/>
      <c r="T607" s="3"/>
      <c r="U607" s="3"/>
      <c r="V607" s="3"/>
      <c r="W607" s="3"/>
      <c r="X607" s="3"/>
      <c r="Y607" s="3"/>
      <c r="Z607" s="3"/>
    </row>
    <row r="608" spans="1:26" ht="12.75" customHeight="1" x14ac:dyDescent="0.15">
      <c r="A608" s="1"/>
      <c r="B608" s="2"/>
      <c r="C608" s="2"/>
      <c r="D608" s="2"/>
      <c r="E608" s="2"/>
      <c r="F608" s="2"/>
      <c r="G608" s="2"/>
      <c r="H608" s="2"/>
      <c r="I608" s="3"/>
      <c r="J608" s="3"/>
      <c r="K608" s="3"/>
      <c r="L608" s="3"/>
      <c r="M608" s="3"/>
      <c r="N608" s="3"/>
      <c r="O608" s="3"/>
      <c r="P608" s="3"/>
      <c r="Q608" s="3"/>
      <c r="R608" s="3"/>
      <c r="S608" s="3"/>
      <c r="T608" s="3"/>
      <c r="U608" s="3"/>
      <c r="V608" s="3"/>
      <c r="W608" s="3"/>
      <c r="X608" s="3"/>
      <c r="Y608" s="3"/>
      <c r="Z608" s="3"/>
    </row>
    <row r="609" spans="1:26" ht="12.75" customHeight="1" x14ac:dyDescent="0.15">
      <c r="A609" s="1"/>
      <c r="B609" s="2"/>
      <c r="C609" s="2"/>
      <c r="D609" s="2"/>
      <c r="E609" s="2"/>
      <c r="F609" s="2"/>
      <c r="G609" s="2"/>
      <c r="H609" s="2"/>
      <c r="I609" s="3"/>
      <c r="J609" s="3"/>
      <c r="K609" s="3"/>
      <c r="L609" s="3"/>
      <c r="M609" s="3"/>
      <c r="N609" s="3"/>
      <c r="O609" s="3"/>
      <c r="P609" s="3"/>
      <c r="Q609" s="3"/>
      <c r="R609" s="3"/>
      <c r="S609" s="3"/>
      <c r="T609" s="3"/>
      <c r="U609" s="3"/>
      <c r="V609" s="3"/>
      <c r="W609" s="3"/>
      <c r="X609" s="3"/>
      <c r="Y609" s="3"/>
      <c r="Z609" s="3"/>
    </row>
    <row r="610" spans="1:26" ht="12.75" customHeight="1" x14ac:dyDescent="0.15">
      <c r="A610" s="1"/>
      <c r="B610" s="2"/>
      <c r="C610" s="2"/>
      <c r="D610" s="2"/>
      <c r="E610" s="2"/>
      <c r="F610" s="2"/>
      <c r="G610" s="2"/>
      <c r="H610" s="2"/>
      <c r="I610" s="3"/>
      <c r="J610" s="3"/>
      <c r="K610" s="3"/>
      <c r="L610" s="3"/>
      <c r="M610" s="3"/>
      <c r="N610" s="3"/>
      <c r="O610" s="3"/>
      <c r="P610" s="3"/>
      <c r="Q610" s="3"/>
      <c r="R610" s="3"/>
      <c r="S610" s="3"/>
      <c r="T610" s="3"/>
      <c r="U610" s="3"/>
      <c r="V610" s="3"/>
      <c r="W610" s="3"/>
      <c r="X610" s="3"/>
      <c r="Y610" s="3"/>
      <c r="Z610" s="3"/>
    </row>
    <row r="611" spans="1:26" ht="12.75" customHeight="1" x14ac:dyDescent="0.15">
      <c r="A611" s="1"/>
      <c r="B611" s="2"/>
      <c r="C611" s="2"/>
      <c r="D611" s="2"/>
      <c r="E611" s="2"/>
      <c r="F611" s="2"/>
      <c r="G611" s="2"/>
      <c r="H611" s="2"/>
      <c r="I611" s="3"/>
      <c r="J611" s="3"/>
      <c r="K611" s="3"/>
      <c r="L611" s="3"/>
      <c r="M611" s="3"/>
      <c r="N611" s="3"/>
      <c r="O611" s="3"/>
      <c r="P611" s="3"/>
      <c r="Q611" s="3"/>
      <c r="R611" s="3"/>
      <c r="S611" s="3"/>
      <c r="T611" s="3"/>
      <c r="U611" s="3"/>
      <c r="V611" s="3"/>
      <c r="W611" s="3"/>
      <c r="X611" s="3"/>
      <c r="Y611" s="3"/>
      <c r="Z611" s="3"/>
    </row>
    <row r="612" spans="1:26" ht="12.75" customHeight="1" x14ac:dyDescent="0.15">
      <c r="A612" s="1"/>
      <c r="B612" s="2"/>
      <c r="C612" s="2"/>
      <c r="D612" s="2"/>
      <c r="E612" s="2"/>
      <c r="F612" s="2"/>
      <c r="G612" s="2"/>
      <c r="H612" s="2"/>
      <c r="I612" s="3"/>
      <c r="J612" s="3"/>
      <c r="K612" s="3"/>
      <c r="L612" s="3"/>
      <c r="M612" s="3"/>
      <c r="N612" s="3"/>
      <c r="O612" s="3"/>
      <c r="P612" s="3"/>
      <c r="Q612" s="3"/>
      <c r="R612" s="3"/>
      <c r="S612" s="3"/>
      <c r="T612" s="3"/>
      <c r="U612" s="3"/>
      <c r="V612" s="3"/>
      <c r="W612" s="3"/>
      <c r="X612" s="3"/>
      <c r="Y612" s="3"/>
      <c r="Z612" s="3"/>
    </row>
    <row r="613" spans="1:26" ht="12.75" customHeight="1" x14ac:dyDescent="0.15">
      <c r="A613" s="1"/>
      <c r="B613" s="2"/>
      <c r="C613" s="2"/>
      <c r="D613" s="2"/>
      <c r="E613" s="2"/>
      <c r="F613" s="2"/>
      <c r="G613" s="2"/>
      <c r="H613" s="2"/>
      <c r="I613" s="3"/>
      <c r="J613" s="3"/>
      <c r="K613" s="3"/>
      <c r="L613" s="3"/>
      <c r="M613" s="3"/>
      <c r="N613" s="3"/>
      <c r="O613" s="3"/>
      <c r="P613" s="3"/>
      <c r="Q613" s="3"/>
      <c r="R613" s="3"/>
      <c r="S613" s="3"/>
      <c r="T613" s="3"/>
      <c r="U613" s="3"/>
      <c r="V613" s="3"/>
      <c r="W613" s="3"/>
      <c r="X613" s="3"/>
      <c r="Y613" s="3"/>
      <c r="Z613" s="3"/>
    </row>
    <row r="614" spans="1:26" ht="12.75" customHeight="1" x14ac:dyDescent="0.15">
      <c r="A614" s="1"/>
      <c r="B614" s="2"/>
      <c r="C614" s="2"/>
      <c r="D614" s="2"/>
      <c r="E614" s="2"/>
      <c r="F614" s="2"/>
      <c r="G614" s="2"/>
      <c r="H614" s="2"/>
      <c r="I614" s="3"/>
      <c r="J614" s="3"/>
      <c r="K614" s="3"/>
      <c r="L614" s="3"/>
      <c r="M614" s="3"/>
      <c r="N614" s="3"/>
      <c r="O614" s="3"/>
      <c r="P614" s="3"/>
      <c r="Q614" s="3"/>
      <c r="R614" s="3"/>
      <c r="S614" s="3"/>
      <c r="T614" s="3"/>
      <c r="U614" s="3"/>
      <c r="V614" s="3"/>
      <c r="W614" s="3"/>
      <c r="X614" s="3"/>
      <c r="Y614" s="3"/>
      <c r="Z614" s="3"/>
    </row>
    <row r="615" spans="1:26" ht="12.75" customHeight="1" x14ac:dyDescent="0.15">
      <c r="A615" s="1"/>
      <c r="B615" s="2"/>
      <c r="C615" s="2"/>
      <c r="D615" s="2"/>
      <c r="E615" s="2"/>
      <c r="F615" s="2"/>
      <c r="G615" s="2"/>
      <c r="H615" s="2"/>
      <c r="I615" s="3"/>
      <c r="J615" s="3"/>
      <c r="K615" s="3"/>
      <c r="L615" s="3"/>
      <c r="M615" s="3"/>
      <c r="N615" s="3"/>
      <c r="O615" s="3"/>
      <c r="P615" s="3"/>
      <c r="Q615" s="3"/>
      <c r="R615" s="3"/>
      <c r="S615" s="3"/>
      <c r="T615" s="3"/>
      <c r="U615" s="3"/>
      <c r="V615" s="3"/>
      <c r="W615" s="3"/>
      <c r="X615" s="3"/>
      <c r="Y615" s="3"/>
      <c r="Z615" s="3"/>
    </row>
    <row r="616" spans="1:26" ht="12.75" customHeight="1" x14ac:dyDescent="0.15">
      <c r="A616" s="1"/>
      <c r="B616" s="2"/>
      <c r="C616" s="2"/>
      <c r="D616" s="2"/>
      <c r="E616" s="2"/>
      <c r="F616" s="2"/>
      <c r="G616" s="2"/>
      <c r="H616" s="2"/>
      <c r="I616" s="3"/>
      <c r="J616" s="3"/>
      <c r="K616" s="3"/>
      <c r="L616" s="3"/>
      <c r="M616" s="3"/>
      <c r="N616" s="3"/>
      <c r="O616" s="3"/>
      <c r="P616" s="3"/>
      <c r="Q616" s="3"/>
      <c r="R616" s="3"/>
      <c r="S616" s="3"/>
      <c r="T616" s="3"/>
      <c r="U616" s="3"/>
      <c r="V616" s="3"/>
      <c r="W616" s="3"/>
      <c r="X616" s="3"/>
      <c r="Y616" s="3"/>
      <c r="Z616" s="3"/>
    </row>
    <row r="617" spans="1:26" ht="12.75" customHeight="1" x14ac:dyDescent="0.15">
      <c r="A617" s="1"/>
      <c r="B617" s="2"/>
      <c r="C617" s="2"/>
      <c r="D617" s="2"/>
      <c r="E617" s="2"/>
      <c r="F617" s="2"/>
      <c r="G617" s="2"/>
      <c r="H617" s="2"/>
      <c r="I617" s="3"/>
      <c r="J617" s="3"/>
      <c r="K617" s="3"/>
      <c r="L617" s="3"/>
      <c r="M617" s="3"/>
      <c r="N617" s="3"/>
      <c r="O617" s="3"/>
      <c r="P617" s="3"/>
      <c r="Q617" s="3"/>
      <c r="R617" s="3"/>
      <c r="S617" s="3"/>
      <c r="T617" s="3"/>
      <c r="U617" s="3"/>
      <c r="V617" s="3"/>
      <c r="W617" s="3"/>
      <c r="X617" s="3"/>
      <c r="Y617" s="3"/>
      <c r="Z617" s="3"/>
    </row>
    <row r="618" spans="1:26" ht="12.75" customHeight="1" x14ac:dyDescent="0.15">
      <c r="A618" s="1"/>
      <c r="B618" s="2"/>
      <c r="C618" s="2"/>
      <c r="D618" s="2"/>
      <c r="E618" s="2"/>
      <c r="F618" s="2"/>
      <c r="G618" s="2"/>
      <c r="H618" s="2"/>
      <c r="I618" s="3"/>
      <c r="J618" s="3"/>
      <c r="K618" s="3"/>
      <c r="L618" s="3"/>
      <c r="M618" s="3"/>
      <c r="N618" s="3"/>
      <c r="O618" s="3"/>
      <c r="P618" s="3"/>
      <c r="Q618" s="3"/>
      <c r="R618" s="3"/>
      <c r="S618" s="3"/>
      <c r="T618" s="3"/>
      <c r="U618" s="3"/>
      <c r="V618" s="3"/>
      <c r="W618" s="3"/>
      <c r="X618" s="3"/>
      <c r="Y618" s="3"/>
      <c r="Z618" s="3"/>
    </row>
    <row r="619" spans="1:26" ht="12.75" customHeight="1" x14ac:dyDescent="0.15">
      <c r="A619" s="1"/>
      <c r="B619" s="2"/>
      <c r="C619" s="2"/>
      <c r="D619" s="2"/>
      <c r="E619" s="2"/>
      <c r="F619" s="2"/>
      <c r="G619" s="2"/>
      <c r="H619" s="2"/>
      <c r="I619" s="3"/>
      <c r="J619" s="3"/>
      <c r="K619" s="3"/>
      <c r="L619" s="3"/>
      <c r="M619" s="3"/>
      <c r="N619" s="3"/>
      <c r="O619" s="3"/>
      <c r="P619" s="3"/>
      <c r="Q619" s="3"/>
      <c r="R619" s="3"/>
      <c r="S619" s="3"/>
      <c r="T619" s="3"/>
      <c r="U619" s="3"/>
      <c r="V619" s="3"/>
      <c r="W619" s="3"/>
      <c r="X619" s="3"/>
      <c r="Y619" s="3"/>
      <c r="Z619" s="3"/>
    </row>
    <row r="620" spans="1:26" ht="12.75" customHeight="1" x14ac:dyDescent="0.15">
      <c r="A620" s="1"/>
      <c r="B620" s="2"/>
      <c r="C620" s="2"/>
      <c r="D620" s="2"/>
      <c r="E620" s="2"/>
      <c r="F620" s="2"/>
      <c r="G620" s="2"/>
      <c r="H620" s="2"/>
      <c r="I620" s="3"/>
      <c r="J620" s="3"/>
      <c r="K620" s="3"/>
      <c r="L620" s="3"/>
      <c r="M620" s="3"/>
      <c r="N620" s="3"/>
      <c r="O620" s="3"/>
      <c r="P620" s="3"/>
      <c r="Q620" s="3"/>
      <c r="R620" s="3"/>
      <c r="S620" s="3"/>
      <c r="T620" s="3"/>
      <c r="U620" s="3"/>
      <c r="V620" s="3"/>
      <c r="W620" s="3"/>
      <c r="X620" s="3"/>
      <c r="Y620" s="3"/>
      <c r="Z620" s="3"/>
    </row>
    <row r="621" spans="1:26" ht="12.75" customHeight="1" x14ac:dyDescent="0.15">
      <c r="A621" s="1"/>
      <c r="B621" s="2"/>
      <c r="C621" s="2"/>
      <c r="D621" s="2"/>
      <c r="E621" s="2"/>
      <c r="F621" s="2"/>
      <c r="G621" s="2"/>
      <c r="H621" s="2"/>
      <c r="I621" s="3"/>
      <c r="J621" s="3"/>
      <c r="K621" s="3"/>
      <c r="L621" s="3"/>
      <c r="M621" s="3"/>
      <c r="N621" s="3"/>
      <c r="O621" s="3"/>
      <c r="P621" s="3"/>
      <c r="Q621" s="3"/>
      <c r="R621" s="3"/>
      <c r="S621" s="3"/>
      <c r="T621" s="3"/>
      <c r="U621" s="3"/>
      <c r="V621" s="3"/>
      <c r="W621" s="3"/>
      <c r="X621" s="3"/>
      <c r="Y621" s="3"/>
      <c r="Z621" s="3"/>
    </row>
    <row r="622" spans="1:26" ht="12.75" customHeight="1" x14ac:dyDescent="0.15">
      <c r="A622" s="1"/>
      <c r="B622" s="2"/>
      <c r="C622" s="2"/>
      <c r="D622" s="2"/>
      <c r="E622" s="2"/>
      <c r="F622" s="2"/>
      <c r="G622" s="2"/>
      <c r="H622" s="2"/>
      <c r="I622" s="3"/>
      <c r="J622" s="3"/>
      <c r="K622" s="3"/>
      <c r="L622" s="3"/>
      <c r="M622" s="3"/>
      <c r="N622" s="3"/>
      <c r="O622" s="3"/>
      <c r="P622" s="3"/>
      <c r="Q622" s="3"/>
      <c r="R622" s="3"/>
      <c r="S622" s="3"/>
      <c r="T622" s="3"/>
      <c r="U622" s="3"/>
      <c r="V622" s="3"/>
      <c r="W622" s="3"/>
      <c r="X622" s="3"/>
      <c r="Y622" s="3"/>
      <c r="Z622" s="3"/>
    </row>
    <row r="623" spans="1:26" ht="12.75" customHeight="1" x14ac:dyDescent="0.15">
      <c r="A623" s="1"/>
      <c r="B623" s="2"/>
      <c r="C623" s="2"/>
      <c r="D623" s="2"/>
      <c r="E623" s="2"/>
      <c r="F623" s="2"/>
      <c r="G623" s="2"/>
      <c r="H623" s="2"/>
      <c r="I623" s="3"/>
      <c r="J623" s="3"/>
      <c r="K623" s="3"/>
      <c r="L623" s="3"/>
      <c r="M623" s="3"/>
      <c r="N623" s="3"/>
      <c r="O623" s="3"/>
      <c r="P623" s="3"/>
      <c r="Q623" s="3"/>
      <c r="R623" s="3"/>
      <c r="S623" s="3"/>
      <c r="T623" s="3"/>
      <c r="U623" s="3"/>
      <c r="V623" s="3"/>
      <c r="W623" s="3"/>
      <c r="X623" s="3"/>
      <c r="Y623" s="3"/>
      <c r="Z623" s="3"/>
    </row>
    <row r="624" spans="1:26" ht="12.75" customHeight="1" x14ac:dyDescent="0.15">
      <c r="A624" s="1"/>
      <c r="B624" s="2"/>
      <c r="C624" s="2"/>
      <c r="D624" s="2"/>
      <c r="E624" s="2"/>
      <c r="F624" s="2"/>
      <c r="G624" s="2"/>
      <c r="H624" s="2"/>
      <c r="I624" s="3"/>
      <c r="J624" s="3"/>
      <c r="K624" s="3"/>
      <c r="L624" s="3"/>
      <c r="M624" s="3"/>
      <c r="N624" s="3"/>
      <c r="O624" s="3"/>
      <c r="P624" s="3"/>
      <c r="Q624" s="3"/>
      <c r="R624" s="3"/>
      <c r="S624" s="3"/>
      <c r="T624" s="3"/>
      <c r="U624" s="3"/>
      <c r="V624" s="3"/>
      <c r="W624" s="3"/>
      <c r="X624" s="3"/>
      <c r="Y624" s="3"/>
      <c r="Z624" s="3"/>
    </row>
    <row r="625" spans="1:26" ht="12.75" customHeight="1" x14ac:dyDescent="0.15">
      <c r="A625" s="1"/>
      <c r="B625" s="2"/>
      <c r="C625" s="2"/>
      <c r="D625" s="2"/>
      <c r="E625" s="2"/>
      <c r="F625" s="2"/>
      <c r="G625" s="2"/>
      <c r="H625" s="2"/>
      <c r="I625" s="3"/>
      <c r="J625" s="3"/>
      <c r="K625" s="3"/>
      <c r="L625" s="3"/>
      <c r="M625" s="3"/>
      <c r="N625" s="3"/>
      <c r="O625" s="3"/>
      <c r="P625" s="3"/>
      <c r="Q625" s="3"/>
      <c r="R625" s="3"/>
      <c r="S625" s="3"/>
      <c r="T625" s="3"/>
      <c r="U625" s="3"/>
      <c r="V625" s="3"/>
      <c r="W625" s="3"/>
      <c r="X625" s="3"/>
      <c r="Y625" s="3"/>
      <c r="Z625" s="3"/>
    </row>
    <row r="626" spans="1:26" ht="12.75" customHeight="1" x14ac:dyDescent="0.15">
      <c r="A626" s="1"/>
      <c r="B626" s="2"/>
      <c r="C626" s="2"/>
      <c r="D626" s="2"/>
      <c r="E626" s="2"/>
      <c r="F626" s="2"/>
      <c r="G626" s="2"/>
      <c r="H626" s="2"/>
      <c r="I626" s="3"/>
      <c r="J626" s="3"/>
      <c r="K626" s="3"/>
      <c r="L626" s="3"/>
      <c r="M626" s="3"/>
      <c r="N626" s="3"/>
      <c r="O626" s="3"/>
      <c r="P626" s="3"/>
      <c r="Q626" s="3"/>
      <c r="R626" s="3"/>
      <c r="S626" s="3"/>
      <c r="T626" s="3"/>
      <c r="U626" s="3"/>
      <c r="V626" s="3"/>
      <c r="W626" s="3"/>
      <c r="X626" s="3"/>
      <c r="Y626" s="3"/>
      <c r="Z626" s="3"/>
    </row>
    <row r="627" spans="1:26" ht="12.75" customHeight="1" x14ac:dyDescent="0.15">
      <c r="A627" s="1"/>
      <c r="B627" s="2"/>
      <c r="C627" s="2"/>
      <c r="D627" s="2"/>
      <c r="E627" s="2"/>
      <c r="F627" s="2"/>
      <c r="G627" s="2"/>
      <c r="H627" s="2"/>
      <c r="I627" s="3"/>
      <c r="J627" s="3"/>
      <c r="K627" s="3"/>
      <c r="L627" s="3"/>
      <c r="M627" s="3"/>
      <c r="N627" s="3"/>
      <c r="O627" s="3"/>
      <c r="P627" s="3"/>
      <c r="Q627" s="3"/>
      <c r="R627" s="3"/>
      <c r="S627" s="3"/>
      <c r="T627" s="3"/>
      <c r="U627" s="3"/>
      <c r="V627" s="3"/>
      <c r="W627" s="3"/>
      <c r="X627" s="3"/>
      <c r="Y627" s="3"/>
      <c r="Z627" s="3"/>
    </row>
    <row r="628" spans="1:26" ht="12.75" customHeight="1" x14ac:dyDescent="0.15">
      <c r="A628" s="1"/>
      <c r="B628" s="2"/>
      <c r="C628" s="2"/>
      <c r="D628" s="2"/>
      <c r="E628" s="2"/>
      <c r="F628" s="2"/>
      <c r="G628" s="2"/>
      <c r="H628" s="2"/>
      <c r="I628" s="3"/>
      <c r="J628" s="3"/>
      <c r="K628" s="3"/>
      <c r="L628" s="3"/>
      <c r="M628" s="3"/>
      <c r="N628" s="3"/>
      <c r="O628" s="3"/>
      <c r="P628" s="3"/>
      <c r="Q628" s="3"/>
      <c r="R628" s="3"/>
      <c r="S628" s="3"/>
      <c r="T628" s="3"/>
      <c r="U628" s="3"/>
      <c r="V628" s="3"/>
      <c r="W628" s="3"/>
      <c r="X628" s="3"/>
      <c r="Y628" s="3"/>
      <c r="Z628" s="3"/>
    </row>
    <row r="629" spans="1:26" ht="12.75" customHeight="1" x14ac:dyDescent="0.15">
      <c r="A629" s="1"/>
      <c r="B629" s="2"/>
      <c r="C629" s="2"/>
      <c r="D629" s="2"/>
      <c r="E629" s="2"/>
      <c r="F629" s="2"/>
      <c r="G629" s="2"/>
      <c r="H629" s="2"/>
      <c r="I629" s="3"/>
      <c r="J629" s="3"/>
      <c r="K629" s="3"/>
      <c r="L629" s="3"/>
      <c r="M629" s="3"/>
      <c r="N629" s="3"/>
      <c r="O629" s="3"/>
      <c r="P629" s="3"/>
      <c r="Q629" s="3"/>
      <c r="R629" s="3"/>
      <c r="S629" s="3"/>
      <c r="T629" s="3"/>
      <c r="U629" s="3"/>
      <c r="V629" s="3"/>
      <c r="W629" s="3"/>
      <c r="X629" s="3"/>
      <c r="Y629" s="3"/>
      <c r="Z629" s="3"/>
    </row>
    <row r="630" spans="1:26" ht="12.75" customHeight="1" x14ac:dyDescent="0.15">
      <c r="A630" s="1"/>
      <c r="B630" s="2"/>
      <c r="C630" s="2"/>
      <c r="D630" s="2"/>
      <c r="E630" s="2"/>
      <c r="F630" s="2"/>
      <c r="G630" s="2"/>
      <c r="H630" s="2"/>
      <c r="I630" s="3"/>
      <c r="J630" s="3"/>
      <c r="K630" s="3"/>
      <c r="L630" s="3"/>
      <c r="M630" s="3"/>
      <c r="N630" s="3"/>
      <c r="O630" s="3"/>
      <c r="P630" s="3"/>
      <c r="Q630" s="3"/>
      <c r="R630" s="3"/>
      <c r="S630" s="3"/>
      <c r="T630" s="3"/>
      <c r="U630" s="3"/>
      <c r="V630" s="3"/>
      <c r="W630" s="3"/>
      <c r="X630" s="3"/>
      <c r="Y630" s="3"/>
      <c r="Z630" s="3"/>
    </row>
    <row r="631" spans="1:26" ht="12.75" customHeight="1" x14ac:dyDescent="0.15">
      <c r="A631" s="1"/>
      <c r="B631" s="2"/>
      <c r="C631" s="2"/>
      <c r="D631" s="2"/>
      <c r="E631" s="2"/>
      <c r="F631" s="2"/>
      <c r="G631" s="2"/>
      <c r="H631" s="2"/>
      <c r="I631" s="3"/>
      <c r="J631" s="3"/>
      <c r="K631" s="3"/>
      <c r="L631" s="3"/>
      <c r="M631" s="3"/>
      <c r="N631" s="3"/>
      <c r="O631" s="3"/>
      <c r="P631" s="3"/>
      <c r="Q631" s="3"/>
      <c r="R631" s="3"/>
      <c r="S631" s="3"/>
      <c r="T631" s="3"/>
      <c r="U631" s="3"/>
      <c r="V631" s="3"/>
      <c r="W631" s="3"/>
      <c r="X631" s="3"/>
      <c r="Y631" s="3"/>
      <c r="Z631" s="3"/>
    </row>
    <row r="632" spans="1:26" ht="12.75" customHeight="1" x14ac:dyDescent="0.15">
      <c r="A632" s="1"/>
      <c r="B632" s="2"/>
      <c r="C632" s="2"/>
      <c r="D632" s="2"/>
      <c r="E632" s="2"/>
      <c r="F632" s="2"/>
      <c r="G632" s="2"/>
      <c r="H632" s="2"/>
      <c r="I632" s="3"/>
      <c r="J632" s="3"/>
      <c r="K632" s="3"/>
      <c r="L632" s="3"/>
      <c r="M632" s="3"/>
      <c r="N632" s="3"/>
      <c r="O632" s="3"/>
      <c r="P632" s="3"/>
      <c r="Q632" s="3"/>
      <c r="R632" s="3"/>
      <c r="S632" s="3"/>
      <c r="T632" s="3"/>
      <c r="U632" s="3"/>
      <c r="V632" s="3"/>
      <c r="W632" s="3"/>
      <c r="X632" s="3"/>
      <c r="Y632" s="3"/>
      <c r="Z632" s="3"/>
    </row>
    <row r="633" spans="1:26" ht="12.75" customHeight="1" x14ac:dyDescent="0.15">
      <c r="A633" s="1"/>
      <c r="B633" s="2"/>
      <c r="C633" s="2"/>
      <c r="D633" s="2"/>
      <c r="E633" s="2"/>
      <c r="F633" s="2"/>
      <c r="G633" s="2"/>
      <c r="H633" s="2"/>
      <c r="I633" s="3"/>
      <c r="J633" s="3"/>
      <c r="K633" s="3"/>
      <c r="L633" s="3"/>
      <c r="M633" s="3"/>
      <c r="N633" s="3"/>
      <c r="O633" s="3"/>
      <c r="P633" s="3"/>
      <c r="Q633" s="3"/>
      <c r="R633" s="3"/>
      <c r="S633" s="3"/>
      <c r="T633" s="3"/>
      <c r="U633" s="3"/>
      <c r="V633" s="3"/>
      <c r="W633" s="3"/>
      <c r="X633" s="3"/>
      <c r="Y633" s="3"/>
      <c r="Z633" s="3"/>
    </row>
    <row r="634" spans="1:26" ht="12.75" customHeight="1" x14ac:dyDescent="0.15">
      <c r="A634" s="1"/>
      <c r="B634" s="2"/>
      <c r="C634" s="2"/>
      <c r="D634" s="2"/>
      <c r="E634" s="2"/>
      <c r="F634" s="2"/>
      <c r="G634" s="2"/>
      <c r="H634" s="2"/>
      <c r="I634" s="3"/>
      <c r="J634" s="3"/>
      <c r="K634" s="3"/>
      <c r="L634" s="3"/>
      <c r="M634" s="3"/>
      <c r="N634" s="3"/>
      <c r="O634" s="3"/>
      <c r="P634" s="3"/>
      <c r="Q634" s="3"/>
      <c r="R634" s="3"/>
      <c r="S634" s="3"/>
      <c r="T634" s="3"/>
      <c r="U634" s="3"/>
      <c r="V634" s="3"/>
      <c r="W634" s="3"/>
      <c r="X634" s="3"/>
      <c r="Y634" s="3"/>
      <c r="Z634" s="3"/>
    </row>
    <row r="635" spans="1:26" ht="12.75" customHeight="1" x14ac:dyDescent="0.15">
      <c r="A635" s="1"/>
      <c r="B635" s="2"/>
      <c r="C635" s="2"/>
      <c r="D635" s="2"/>
      <c r="E635" s="2"/>
      <c r="F635" s="2"/>
      <c r="G635" s="2"/>
      <c r="H635" s="2"/>
      <c r="I635" s="3"/>
      <c r="J635" s="3"/>
      <c r="K635" s="3"/>
      <c r="L635" s="3"/>
      <c r="M635" s="3"/>
      <c r="N635" s="3"/>
      <c r="O635" s="3"/>
      <c r="P635" s="3"/>
      <c r="Q635" s="3"/>
      <c r="R635" s="3"/>
      <c r="S635" s="3"/>
      <c r="T635" s="3"/>
      <c r="U635" s="3"/>
      <c r="V635" s="3"/>
      <c r="W635" s="3"/>
      <c r="X635" s="3"/>
      <c r="Y635" s="3"/>
      <c r="Z635" s="3"/>
    </row>
    <row r="636" spans="1:26" ht="12.75" customHeight="1" x14ac:dyDescent="0.15">
      <c r="A636" s="1"/>
      <c r="B636" s="2"/>
      <c r="C636" s="2"/>
      <c r="D636" s="2"/>
      <c r="E636" s="2"/>
      <c r="F636" s="2"/>
      <c r="G636" s="2"/>
      <c r="H636" s="2"/>
      <c r="I636" s="3"/>
      <c r="J636" s="3"/>
      <c r="K636" s="3"/>
      <c r="L636" s="3"/>
      <c r="M636" s="3"/>
      <c r="N636" s="3"/>
      <c r="O636" s="3"/>
      <c r="P636" s="3"/>
      <c r="Q636" s="3"/>
      <c r="R636" s="3"/>
      <c r="S636" s="3"/>
      <c r="T636" s="3"/>
      <c r="U636" s="3"/>
      <c r="V636" s="3"/>
      <c r="W636" s="3"/>
      <c r="X636" s="3"/>
      <c r="Y636" s="3"/>
      <c r="Z636" s="3"/>
    </row>
    <row r="637" spans="1:26" ht="12.75" customHeight="1" x14ac:dyDescent="0.15">
      <c r="A637" s="1"/>
      <c r="B637" s="2"/>
      <c r="C637" s="2"/>
      <c r="D637" s="2"/>
      <c r="E637" s="2"/>
      <c r="F637" s="2"/>
      <c r="G637" s="2"/>
      <c r="H637" s="2"/>
      <c r="I637" s="3"/>
      <c r="J637" s="3"/>
      <c r="K637" s="3"/>
      <c r="L637" s="3"/>
      <c r="M637" s="3"/>
      <c r="N637" s="3"/>
      <c r="O637" s="3"/>
      <c r="P637" s="3"/>
      <c r="Q637" s="3"/>
      <c r="R637" s="3"/>
      <c r="S637" s="3"/>
      <c r="T637" s="3"/>
      <c r="U637" s="3"/>
      <c r="V637" s="3"/>
      <c r="W637" s="3"/>
      <c r="X637" s="3"/>
      <c r="Y637" s="3"/>
      <c r="Z637" s="3"/>
    </row>
    <row r="638" spans="1:26" ht="12.75" customHeight="1" x14ac:dyDescent="0.15">
      <c r="A638" s="1"/>
      <c r="B638" s="2"/>
      <c r="C638" s="2"/>
      <c r="D638" s="2"/>
      <c r="E638" s="2"/>
      <c r="F638" s="2"/>
      <c r="G638" s="2"/>
      <c r="H638" s="2"/>
      <c r="I638" s="3"/>
      <c r="J638" s="3"/>
      <c r="K638" s="3"/>
      <c r="L638" s="3"/>
      <c r="M638" s="3"/>
      <c r="N638" s="3"/>
      <c r="O638" s="3"/>
      <c r="P638" s="3"/>
      <c r="Q638" s="3"/>
      <c r="R638" s="3"/>
      <c r="S638" s="3"/>
      <c r="T638" s="3"/>
      <c r="U638" s="3"/>
      <c r="V638" s="3"/>
      <c r="W638" s="3"/>
      <c r="X638" s="3"/>
      <c r="Y638" s="3"/>
      <c r="Z638" s="3"/>
    </row>
    <row r="639" spans="1:26" ht="12.75" customHeight="1" x14ac:dyDescent="0.15">
      <c r="A639" s="1"/>
      <c r="B639" s="2"/>
      <c r="C639" s="2"/>
      <c r="D639" s="2"/>
      <c r="E639" s="2"/>
      <c r="F639" s="2"/>
      <c r="G639" s="2"/>
      <c r="H639" s="2"/>
      <c r="I639" s="3"/>
      <c r="J639" s="3"/>
      <c r="K639" s="3"/>
      <c r="L639" s="3"/>
      <c r="M639" s="3"/>
      <c r="N639" s="3"/>
      <c r="O639" s="3"/>
      <c r="P639" s="3"/>
      <c r="Q639" s="3"/>
      <c r="R639" s="3"/>
      <c r="S639" s="3"/>
      <c r="T639" s="3"/>
      <c r="U639" s="3"/>
      <c r="V639" s="3"/>
      <c r="W639" s="3"/>
      <c r="X639" s="3"/>
      <c r="Y639" s="3"/>
      <c r="Z639" s="3"/>
    </row>
    <row r="640" spans="1:26" ht="12.75" customHeight="1" x14ac:dyDescent="0.15">
      <c r="A640" s="1"/>
      <c r="B640" s="2"/>
      <c r="C640" s="2"/>
      <c r="D640" s="2"/>
      <c r="E640" s="2"/>
      <c r="F640" s="2"/>
      <c r="G640" s="2"/>
      <c r="H640" s="2"/>
      <c r="I640" s="3"/>
      <c r="J640" s="3"/>
      <c r="K640" s="3"/>
      <c r="L640" s="3"/>
      <c r="M640" s="3"/>
      <c r="N640" s="3"/>
      <c r="O640" s="3"/>
      <c r="P640" s="3"/>
      <c r="Q640" s="3"/>
      <c r="R640" s="3"/>
      <c r="S640" s="3"/>
      <c r="T640" s="3"/>
      <c r="U640" s="3"/>
      <c r="V640" s="3"/>
      <c r="W640" s="3"/>
      <c r="X640" s="3"/>
      <c r="Y640" s="3"/>
      <c r="Z640" s="3"/>
    </row>
    <row r="641" spans="1:26" ht="12.75" customHeight="1" x14ac:dyDescent="0.15">
      <c r="A641" s="1"/>
      <c r="B641" s="2"/>
      <c r="C641" s="2"/>
      <c r="D641" s="2"/>
      <c r="E641" s="2"/>
      <c r="F641" s="2"/>
      <c r="G641" s="2"/>
      <c r="H641" s="2"/>
      <c r="I641" s="3"/>
      <c r="J641" s="3"/>
      <c r="K641" s="3"/>
      <c r="L641" s="3"/>
      <c r="M641" s="3"/>
      <c r="N641" s="3"/>
      <c r="O641" s="3"/>
      <c r="P641" s="3"/>
      <c r="Q641" s="3"/>
      <c r="R641" s="3"/>
      <c r="S641" s="3"/>
      <c r="T641" s="3"/>
      <c r="U641" s="3"/>
      <c r="V641" s="3"/>
      <c r="W641" s="3"/>
      <c r="X641" s="3"/>
      <c r="Y641" s="3"/>
      <c r="Z641" s="3"/>
    </row>
    <row r="642" spans="1:26" ht="12.75" customHeight="1" x14ac:dyDescent="0.15">
      <c r="A642" s="1"/>
      <c r="B642" s="2"/>
      <c r="C642" s="2"/>
      <c r="D642" s="2"/>
      <c r="E642" s="2"/>
      <c r="F642" s="2"/>
      <c r="G642" s="2"/>
      <c r="H642" s="2"/>
      <c r="I642" s="3"/>
      <c r="J642" s="3"/>
      <c r="K642" s="3"/>
      <c r="L642" s="3"/>
      <c r="M642" s="3"/>
      <c r="N642" s="3"/>
      <c r="O642" s="3"/>
      <c r="P642" s="3"/>
      <c r="Q642" s="3"/>
      <c r="R642" s="3"/>
      <c r="S642" s="3"/>
      <c r="T642" s="3"/>
      <c r="U642" s="3"/>
      <c r="V642" s="3"/>
      <c r="W642" s="3"/>
      <c r="X642" s="3"/>
      <c r="Y642" s="3"/>
      <c r="Z642" s="3"/>
    </row>
    <row r="643" spans="1:26" ht="12.75" customHeight="1" x14ac:dyDescent="0.15">
      <c r="A643" s="1"/>
      <c r="B643" s="2"/>
      <c r="C643" s="2"/>
      <c r="D643" s="2"/>
      <c r="E643" s="2"/>
      <c r="F643" s="2"/>
      <c r="G643" s="2"/>
      <c r="H643" s="2"/>
      <c r="I643" s="3"/>
      <c r="J643" s="3"/>
      <c r="K643" s="3"/>
      <c r="L643" s="3"/>
      <c r="M643" s="3"/>
      <c r="N643" s="3"/>
      <c r="O643" s="3"/>
      <c r="P643" s="3"/>
      <c r="Q643" s="3"/>
      <c r="R643" s="3"/>
      <c r="S643" s="3"/>
      <c r="T643" s="3"/>
      <c r="U643" s="3"/>
      <c r="V643" s="3"/>
      <c r="W643" s="3"/>
      <c r="X643" s="3"/>
      <c r="Y643" s="3"/>
      <c r="Z643" s="3"/>
    </row>
    <row r="644" spans="1:26" ht="12.75" customHeight="1" x14ac:dyDescent="0.15">
      <c r="A644" s="1"/>
      <c r="B644" s="2"/>
      <c r="C644" s="2"/>
      <c r="D644" s="2"/>
      <c r="E644" s="2"/>
      <c r="F644" s="2"/>
      <c r="G644" s="2"/>
      <c r="H644" s="2"/>
      <c r="I644" s="3"/>
      <c r="J644" s="3"/>
      <c r="K644" s="3"/>
      <c r="L644" s="3"/>
      <c r="M644" s="3"/>
      <c r="N644" s="3"/>
      <c r="O644" s="3"/>
      <c r="P644" s="3"/>
      <c r="Q644" s="3"/>
      <c r="R644" s="3"/>
      <c r="S644" s="3"/>
      <c r="T644" s="3"/>
      <c r="U644" s="3"/>
      <c r="V644" s="3"/>
      <c r="W644" s="3"/>
      <c r="X644" s="3"/>
      <c r="Y644" s="3"/>
      <c r="Z644" s="3"/>
    </row>
    <row r="645" spans="1:26" ht="12.75" customHeight="1" x14ac:dyDescent="0.15">
      <c r="A645" s="1"/>
      <c r="B645" s="2"/>
      <c r="C645" s="2"/>
      <c r="D645" s="2"/>
      <c r="E645" s="2"/>
      <c r="F645" s="2"/>
      <c r="G645" s="2"/>
      <c r="H645" s="2"/>
      <c r="I645" s="3"/>
      <c r="J645" s="3"/>
      <c r="K645" s="3"/>
      <c r="L645" s="3"/>
      <c r="M645" s="3"/>
      <c r="N645" s="3"/>
      <c r="O645" s="3"/>
      <c r="P645" s="3"/>
      <c r="Q645" s="3"/>
      <c r="R645" s="3"/>
      <c r="S645" s="3"/>
      <c r="T645" s="3"/>
      <c r="U645" s="3"/>
      <c r="V645" s="3"/>
      <c r="W645" s="3"/>
      <c r="X645" s="3"/>
      <c r="Y645" s="3"/>
      <c r="Z645" s="3"/>
    </row>
    <row r="646" spans="1:26" ht="12.75" customHeight="1" x14ac:dyDescent="0.15">
      <c r="A646" s="1"/>
      <c r="B646" s="2"/>
      <c r="C646" s="2"/>
      <c r="D646" s="2"/>
      <c r="E646" s="2"/>
      <c r="F646" s="2"/>
      <c r="G646" s="2"/>
      <c r="H646" s="2"/>
      <c r="I646" s="3"/>
      <c r="J646" s="3"/>
      <c r="K646" s="3"/>
      <c r="L646" s="3"/>
      <c r="M646" s="3"/>
      <c r="N646" s="3"/>
      <c r="O646" s="3"/>
      <c r="P646" s="3"/>
      <c r="Q646" s="3"/>
      <c r="R646" s="3"/>
      <c r="S646" s="3"/>
      <c r="T646" s="3"/>
      <c r="U646" s="3"/>
      <c r="V646" s="3"/>
      <c r="W646" s="3"/>
      <c r="X646" s="3"/>
      <c r="Y646" s="3"/>
      <c r="Z646" s="3"/>
    </row>
    <row r="647" spans="1:26" ht="12.75" customHeight="1" x14ac:dyDescent="0.15">
      <c r="A647" s="1"/>
      <c r="B647" s="2"/>
      <c r="C647" s="2"/>
      <c r="D647" s="2"/>
      <c r="E647" s="2"/>
      <c r="F647" s="2"/>
      <c r="G647" s="2"/>
      <c r="H647" s="2"/>
      <c r="I647" s="3"/>
      <c r="J647" s="3"/>
      <c r="K647" s="3"/>
      <c r="L647" s="3"/>
      <c r="M647" s="3"/>
      <c r="N647" s="3"/>
      <c r="O647" s="3"/>
      <c r="P647" s="3"/>
      <c r="Q647" s="3"/>
      <c r="R647" s="3"/>
      <c r="S647" s="3"/>
      <c r="T647" s="3"/>
      <c r="U647" s="3"/>
      <c r="V647" s="3"/>
      <c r="W647" s="3"/>
      <c r="X647" s="3"/>
      <c r="Y647" s="3"/>
      <c r="Z647" s="3"/>
    </row>
    <row r="648" spans="1:26" ht="12.75" customHeight="1" x14ac:dyDescent="0.15">
      <c r="A648" s="1"/>
      <c r="B648" s="2"/>
      <c r="C648" s="2"/>
      <c r="D648" s="2"/>
      <c r="E648" s="2"/>
      <c r="F648" s="2"/>
      <c r="G648" s="2"/>
      <c r="H648" s="2"/>
      <c r="I648" s="3"/>
      <c r="J648" s="3"/>
      <c r="K648" s="3"/>
      <c r="L648" s="3"/>
      <c r="M648" s="3"/>
      <c r="N648" s="3"/>
      <c r="O648" s="3"/>
      <c r="P648" s="3"/>
      <c r="Q648" s="3"/>
      <c r="R648" s="3"/>
      <c r="S648" s="3"/>
      <c r="T648" s="3"/>
      <c r="U648" s="3"/>
      <c r="V648" s="3"/>
      <c r="W648" s="3"/>
      <c r="X648" s="3"/>
      <c r="Y648" s="3"/>
      <c r="Z648" s="3"/>
    </row>
    <row r="649" spans="1:26" ht="12.75" customHeight="1" x14ac:dyDescent="0.15">
      <c r="A649" s="1"/>
      <c r="B649" s="2"/>
      <c r="C649" s="2"/>
      <c r="D649" s="2"/>
      <c r="E649" s="2"/>
      <c r="F649" s="2"/>
      <c r="G649" s="2"/>
      <c r="H649" s="2"/>
      <c r="I649" s="3"/>
      <c r="J649" s="3"/>
      <c r="K649" s="3"/>
      <c r="L649" s="3"/>
      <c r="M649" s="3"/>
      <c r="N649" s="3"/>
      <c r="O649" s="3"/>
      <c r="P649" s="3"/>
      <c r="Q649" s="3"/>
      <c r="R649" s="3"/>
      <c r="S649" s="3"/>
      <c r="T649" s="3"/>
      <c r="U649" s="3"/>
      <c r="V649" s="3"/>
      <c r="W649" s="3"/>
      <c r="X649" s="3"/>
      <c r="Y649" s="3"/>
      <c r="Z649" s="3"/>
    </row>
    <row r="650" spans="1:26" ht="12.75" customHeight="1" x14ac:dyDescent="0.15">
      <c r="A650" s="1"/>
      <c r="B650" s="2"/>
      <c r="C650" s="2"/>
      <c r="D650" s="2"/>
      <c r="E650" s="2"/>
      <c r="F650" s="2"/>
      <c r="G650" s="2"/>
      <c r="H650" s="2"/>
      <c r="I650" s="3"/>
      <c r="J650" s="3"/>
      <c r="K650" s="3"/>
      <c r="L650" s="3"/>
      <c r="M650" s="3"/>
      <c r="N650" s="3"/>
      <c r="O650" s="3"/>
      <c r="P650" s="3"/>
      <c r="Q650" s="3"/>
      <c r="R650" s="3"/>
      <c r="S650" s="3"/>
      <c r="T650" s="3"/>
      <c r="U650" s="3"/>
      <c r="V650" s="3"/>
      <c r="W650" s="3"/>
      <c r="X650" s="3"/>
      <c r="Y650" s="3"/>
      <c r="Z650" s="3"/>
    </row>
    <row r="651" spans="1:26" ht="12.75" customHeight="1" x14ac:dyDescent="0.15">
      <c r="A651" s="1"/>
      <c r="B651" s="2"/>
      <c r="C651" s="2"/>
      <c r="D651" s="2"/>
      <c r="E651" s="2"/>
      <c r="F651" s="2"/>
      <c r="G651" s="2"/>
      <c r="H651" s="2"/>
      <c r="I651" s="3"/>
      <c r="J651" s="3"/>
      <c r="K651" s="3"/>
      <c r="L651" s="3"/>
      <c r="M651" s="3"/>
      <c r="N651" s="3"/>
      <c r="O651" s="3"/>
      <c r="P651" s="3"/>
      <c r="Q651" s="3"/>
      <c r="R651" s="3"/>
      <c r="S651" s="3"/>
      <c r="T651" s="3"/>
      <c r="U651" s="3"/>
      <c r="V651" s="3"/>
      <c r="W651" s="3"/>
      <c r="X651" s="3"/>
      <c r="Y651" s="3"/>
      <c r="Z651" s="3"/>
    </row>
    <row r="652" spans="1:26" ht="12.75" customHeight="1" x14ac:dyDescent="0.15">
      <c r="A652" s="1"/>
      <c r="B652" s="2"/>
      <c r="C652" s="2"/>
      <c r="D652" s="2"/>
      <c r="E652" s="2"/>
      <c r="F652" s="2"/>
      <c r="G652" s="2"/>
      <c r="H652" s="2"/>
      <c r="I652" s="3"/>
      <c r="J652" s="3"/>
      <c r="K652" s="3"/>
      <c r="L652" s="3"/>
      <c r="M652" s="3"/>
      <c r="N652" s="3"/>
      <c r="O652" s="3"/>
      <c r="P652" s="3"/>
      <c r="Q652" s="3"/>
      <c r="R652" s="3"/>
      <c r="S652" s="3"/>
      <c r="T652" s="3"/>
      <c r="U652" s="3"/>
      <c r="V652" s="3"/>
      <c r="W652" s="3"/>
      <c r="X652" s="3"/>
      <c r="Y652" s="3"/>
      <c r="Z652" s="3"/>
    </row>
    <row r="653" spans="1:26" ht="12.75" customHeight="1" x14ac:dyDescent="0.15">
      <c r="A653" s="1"/>
      <c r="B653" s="2"/>
      <c r="C653" s="2"/>
      <c r="D653" s="2"/>
      <c r="E653" s="2"/>
      <c r="F653" s="2"/>
      <c r="G653" s="2"/>
      <c r="H653" s="2"/>
      <c r="I653" s="3"/>
      <c r="J653" s="3"/>
      <c r="K653" s="3"/>
      <c r="L653" s="3"/>
      <c r="M653" s="3"/>
      <c r="N653" s="3"/>
      <c r="O653" s="3"/>
      <c r="P653" s="3"/>
      <c r="Q653" s="3"/>
      <c r="R653" s="3"/>
      <c r="S653" s="3"/>
      <c r="T653" s="3"/>
      <c r="U653" s="3"/>
      <c r="V653" s="3"/>
      <c r="W653" s="3"/>
      <c r="X653" s="3"/>
      <c r="Y653" s="3"/>
      <c r="Z653" s="3"/>
    </row>
    <row r="654" spans="1:26" ht="12.75" customHeight="1" x14ac:dyDescent="0.15">
      <c r="A654" s="1"/>
      <c r="B654" s="2"/>
      <c r="C654" s="2"/>
      <c r="D654" s="2"/>
      <c r="E654" s="2"/>
      <c r="F654" s="2"/>
      <c r="G654" s="2"/>
      <c r="H654" s="2"/>
      <c r="I654" s="3"/>
      <c r="J654" s="3"/>
      <c r="K654" s="3"/>
      <c r="L654" s="3"/>
      <c r="M654" s="3"/>
      <c r="N654" s="3"/>
      <c r="O654" s="3"/>
      <c r="P654" s="3"/>
      <c r="Q654" s="3"/>
      <c r="R654" s="3"/>
      <c r="S654" s="3"/>
      <c r="T654" s="3"/>
      <c r="U654" s="3"/>
      <c r="V654" s="3"/>
      <c r="W654" s="3"/>
      <c r="X654" s="3"/>
      <c r="Y654" s="3"/>
      <c r="Z654" s="3"/>
    </row>
    <row r="655" spans="1:26" ht="12.75" customHeight="1" x14ac:dyDescent="0.15">
      <c r="A655" s="1"/>
      <c r="B655" s="2"/>
      <c r="C655" s="2"/>
      <c r="D655" s="2"/>
      <c r="E655" s="2"/>
      <c r="F655" s="2"/>
      <c r="G655" s="2"/>
      <c r="H655" s="2"/>
      <c r="I655" s="3"/>
      <c r="J655" s="3"/>
      <c r="K655" s="3"/>
      <c r="L655" s="3"/>
      <c r="M655" s="3"/>
      <c r="N655" s="3"/>
      <c r="O655" s="3"/>
      <c r="P655" s="3"/>
      <c r="Q655" s="3"/>
      <c r="R655" s="3"/>
      <c r="S655" s="3"/>
      <c r="T655" s="3"/>
      <c r="U655" s="3"/>
      <c r="V655" s="3"/>
      <c r="W655" s="3"/>
      <c r="X655" s="3"/>
      <c r="Y655" s="3"/>
      <c r="Z655" s="3"/>
    </row>
    <row r="656" spans="1:26" ht="12.75" customHeight="1" x14ac:dyDescent="0.15">
      <c r="A656" s="1"/>
      <c r="B656" s="2"/>
      <c r="C656" s="2"/>
      <c r="D656" s="2"/>
      <c r="E656" s="2"/>
      <c r="F656" s="2"/>
      <c r="G656" s="2"/>
      <c r="H656" s="2"/>
      <c r="I656" s="3"/>
      <c r="J656" s="3"/>
      <c r="K656" s="3"/>
      <c r="L656" s="3"/>
      <c r="M656" s="3"/>
      <c r="N656" s="3"/>
      <c r="O656" s="3"/>
      <c r="P656" s="3"/>
      <c r="Q656" s="3"/>
      <c r="R656" s="3"/>
      <c r="S656" s="3"/>
      <c r="T656" s="3"/>
      <c r="U656" s="3"/>
      <c r="V656" s="3"/>
      <c r="W656" s="3"/>
      <c r="X656" s="3"/>
      <c r="Y656" s="3"/>
      <c r="Z656" s="3"/>
    </row>
    <row r="657" spans="1:26" ht="12.75" customHeight="1" x14ac:dyDescent="0.15">
      <c r="A657" s="1"/>
      <c r="B657" s="2"/>
      <c r="C657" s="2"/>
      <c r="D657" s="2"/>
      <c r="E657" s="2"/>
      <c r="F657" s="2"/>
      <c r="G657" s="2"/>
      <c r="H657" s="2"/>
      <c r="I657" s="3"/>
      <c r="J657" s="3"/>
      <c r="K657" s="3"/>
      <c r="L657" s="3"/>
      <c r="M657" s="3"/>
      <c r="N657" s="3"/>
      <c r="O657" s="3"/>
      <c r="P657" s="3"/>
      <c r="Q657" s="3"/>
      <c r="R657" s="3"/>
      <c r="S657" s="3"/>
      <c r="T657" s="3"/>
      <c r="U657" s="3"/>
      <c r="V657" s="3"/>
      <c r="W657" s="3"/>
      <c r="X657" s="3"/>
      <c r="Y657" s="3"/>
      <c r="Z657" s="3"/>
    </row>
    <row r="658" spans="1:26" ht="12.75" customHeight="1" x14ac:dyDescent="0.15">
      <c r="A658" s="1"/>
      <c r="B658" s="2"/>
      <c r="C658" s="2"/>
      <c r="D658" s="2"/>
      <c r="E658" s="2"/>
      <c r="F658" s="2"/>
      <c r="G658" s="2"/>
      <c r="H658" s="2"/>
      <c r="I658" s="3"/>
      <c r="J658" s="3"/>
      <c r="K658" s="3"/>
      <c r="L658" s="3"/>
      <c r="M658" s="3"/>
      <c r="N658" s="3"/>
      <c r="O658" s="3"/>
      <c r="P658" s="3"/>
      <c r="Q658" s="3"/>
      <c r="R658" s="3"/>
      <c r="S658" s="3"/>
      <c r="T658" s="3"/>
      <c r="U658" s="3"/>
      <c r="V658" s="3"/>
      <c r="W658" s="3"/>
      <c r="X658" s="3"/>
      <c r="Y658" s="3"/>
      <c r="Z658" s="3"/>
    </row>
    <row r="659" spans="1:26" ht="12.75" customHeight="1" x14ac:dyDescent="0.15">
      <c r="A659" s="1"/>
      <c r="B659" s="2"/>
      <c r="C659" s="2"/>
      <c r="D659" s="2"/>
      <c r="E659" s="2"/>
      <c r="F659" s="2"/>
      <c r="G659" s="2"/>
      <c r="H659" s="2"/>
      <c r="I659" s="3"/>
      <c r="J659" s="3"/>
      <c r="K659" s="3"/>
      <c r="L659" s="3"/>
      <c r="M659" s="3"/>
      <c r="N659" s="3"/>
      <c r="O659" s="3"/>
      <c r="P659" s="3"/>
      <c r="Q659" s="3"/>
      <c r="R659" s="3"/>
      <c r="S659" s="3"/>
      <c r="T659" s="3"/>
      <c r="U659" s="3"/>
      <c r="V659" s="3"/>
      <c r="W659" s="3"/>
      <c r="X659" s="3"/>
      <c r="Y659" s="3"/>
      <c r="Z659" s="3"/>
    </row>
    <row r="660" spans="1:26" ht="12.75" customHeight="1" x14ac:dyDescent="0.15">
      <c r="A660" s="1"/>
      <c r="B660" s="2"/>
      <c r="C660" s="2"/>
      <c r="D660" s="2"/>
      <c r="E660" s="2"/>
      <c r="F660" s="2"/>
      <c r="G660" s="2"/>
      <c r="H660" s="2"/>
      <c r="I660" s="3"/>
      <c r="J660" s="3"/>
      <c r="K660" s="3"/>
      <c r="L660" s="3"/>
      <c r="M660" s="3"/>
      <c r="N660" s="3"/>
      <c r="O660" s="3"/>
      <c r="P660" s="3"/>
      <c r="Q660" s="3"/>
      <c r="R660" s="3"/>
      <c r="S660" s="3"/>
      <c r="T660" s="3"/>
      <c r="U660" s="3"/>
      <c r="V660" s="3"/>
      <c r="W660" s="3"/>
      <c r="X660" s="3"/>
      <c r="Y660" s="3"/>
      <c r="Z660" s="3"/>
    </row>
    <row r="661" spans="1:26" ht="12.75" customHeight="1" x14ac:dyDescent="0.15">
      <c r="A661" s="1"/>
      <c r="B661" s="2"/>
      <c r="C661" s="2"/>
      <c r="D661" s="2"/>
      <c r="E661" s="2"/>
      <c r="F661" s="2"/>
      <c r="G661" s="2"/>
      <c r="H661" s="2"/>
      <c r="I661" s="3"/>
      <c r="J661" s="3"/>
      <c r="K661" s="3"/>
      <c r="L661" s="3"/>
      <c r="M661" s="3"/>
      <c r="N661" s="3"/>
      <c r="O661" s="3"/>
      <c r="P661" s="3"/>
      <c r="Q661" s="3"/>
      <c r="R661" s="3"/>
      <c r="S661" s="3"/>
      <c r="T661" s="3"/>
      <c r="U661" s="3"/>
      <c r="V661" s="3"/>
      <c r="W661" s="3"/>
      <c r="X661" s="3"/>
      <c r="Y661" s="3"/>
      <c r="Z661" s="3"/>
    </row>
    <row r="662" spans="1:26" ht="12.75" customHeight="1" x14ac:dyDescent="0.15">
      <c r="A662" s="1"/>
      <c r="B662" s="2"/>
      <c r="C662" s="2"/>
      <c r="D662" s="2"/>
      <c r="E662" s="2"/>
      <c r="F662" s="2"/>
      <c r="G662" s="2"/>
      <c r="H662" s="2"/>
      <c r="I662" s="3"/>
      <c r="J662" s="3"/>
      <c r="K662" s="3"/>
      <c r="L662" s="3"/>
      <c r="M662" s="3"/>
      <c r="N662" s="3"/>
      <c r="O662" s="3"/>
      <c r="P662" s="3"/>
      <c r="Q662" s="3"/>
      <c r="R662" s="3"/>
      <c r="S662" s="3"/>
      <c r="T662" s="3"/>
      <c r="U662" s="3"/>
      <c r="V662" s="3"/>
      <c r="W662" s="3"/>
      <c r="X662" s="3"/>
      <c r="Y662" s="3"/>
      <c r="Z662" s="3"/>
    </row>
    <row r="663" spans="1:26" ht="12.75" customHeight="1" x14ac:dyDescent="0.15">
      <c r="A663" s="1"/>
      <c r="B663" s="2"/>
      <c r="C663" s="2"/>
      <c r="D663" s="2"/>
      <c r="E663" s="2"/>
      <c r="F663" s="2"/>
      <c r="G663" s="2"/>
      <c r="H663" s="2"/>
      <c r="I663" s="3"/>
      <c r="J663" s="3"/>
      <c r="K663" s="3"/>
      <c r="L663" s="3"/>
      <c r="M663" s="3"/>
      <c r="N663" s="3"/>
      <c r="O663" s="3"/>
      <c r="P663" s="3"/>
      <c r="Q663" s="3"/>
      <c r="R663" s="3"/>
      <c r="S663" s="3"/>
      <c r="T663" s="3"/>
      <c r="U663" s="3"/>
      <c r="V663" s="3"/>
      <c r="W663" s="3"/>
      <c r="X663" s="3"/>
      <c r="Y663" s="3"/>
      <c r="Z663" s="3"/>
    </row>
    <row r="664" spans="1:26" ht="12.75" customHeight="1" x14ac:dyDescent="0.15">
      <c r="A664" s="1"/>
      <c r="B664" s="2"/>
      <c r="C664" s="2"/>
      <c r="D664" s="2"/>
      <c r="E664" s="2"/>
      <c r="F664" s="2"/>
      <c r="G664" s="2"/>
      <c r="H664" s="2"/>
      <c r="I664" s="3"/>
      <c r="J664" s="3"/>
      <c r="K664" s="3"/>
      <c r="L664" s="3"/>
      <c r="M664" s="3"/>
      <c r="N664" s="3"/>
      <c r="O664" s="3"/>
      <c r="P664" s="3"/>
      <c r="Q664" s="3"/>
      <c r="R664" s="3"/>
      <c r="S664" s="3"/>
      <c r="T664" s="3"/>
      <c r="U664" s="3"/>
      <c r="V664" s="3"/>
      <c r="W664" s="3"/>
      <c r="X664" s="3"/>
      <c r="Y664" s="3"/>
      <c r="Z664" s="3"/>
    </row>
    <row r="665" spans="1:26" ht="12.75" customHeight="1" x14ac:dyDescent="0.15">
      <c r="A665" s="1"/>
      <c r="B665" s="2"/>
      <c r="C665" s="2"/>
      <c r="D665" s="2"/>
      <c r="E665" s="2"/>
      <c r="F665" s="2"/>
      <c r="G665" s="2"/>
      <c r="H665" s="2"/>
      <c r="I665" s="3"/>
      <c r="J665" s="3"/>
      <c r="K665" s="3"/>
      <c r="L665" s="3"/>
      <c r="M665" s="3"/>
      <c r="N665" s="3"/>
      <c r="O665" s="3"/>
      <c r="P665" s="3"/>
      <c r="Q665" s="3"/>
      <c r="R665" s="3"/>
      <c r="S665" s="3"/>
      <c r="T665" s="3"/>
      <c r="U665" s="3"/>
      <c r="V665" s="3"/>
      <c r="W665" s="3"/>
      <c r="X665" s="3"/>
      <c r="Y665" s="3"/>
      <c r="Z665" s="3"/>
    </row>
    <row r="666" spans="1:26" ht="12.75" customHeight="1" x14ac:dyDescent="0.15">
      <c r="A666" s="1"/>
      <c r="B666" s="2"/>
      <c r="C666" s="2"/>
      <c r="D666" s="2"/>
      <c r="E666" s="2"/>
      <c r="F666" s="2"/>
      <c r="G666" s="2"/>
      <c r="H666" s="2"/>
      <c r="I666" s="3"/>
      <c r="J666" s="3"/>
      <c r="K666" s="3"/>
      <c r="L666" s="3"/>
      <c r="M666" s="3"/>
      <c r="N666" s="3"/>
      <c r="O666" s="3"/>
      <c r="P666" s="3"/>
      <c r="Q666" s="3"/>
      <c r="R666" s="3"/>
      <c r="S666" s="3"/>
      <c r="T666" s="3"/>
      <c r="U666" s="3"/>
      <c r="V666" s="3"/>
      <c r="W666" s="3"/>
      <c r="X666" s="3"/>
      <c r="Y666" s="3"/>
      <c r="Z666" s="3"/>
    </row>
    <row r="667" spans="1:26" ht="12.75" customHeight="1" x14ac:dyDescent="0.15">
      <c r="A667" s="1"/>
      <c r="B667" s="2"/>
      <c r="C667" s="2"/>
      <c r="D667" s="2"/>
      <c r="E667" s="2"/>
      <c r="F667" s="2"/>
      <c r="G667" s="2"/>
      <c r="H667" s="2"/>
      <c r="I667" s="3"/>
      <c r="J667" s="3"/>
      <c r="K667" s="3"/>
      <c r="L667" s="3"/>
      <c r="M667" s="3"/>
      <c r="N667" s="3"/>
      <c r="O667" s="3"/>
      <c r="P667" s="3"/>
      <c r="Q667" s="3"/>
      <c r="R667" s="3"/>
      <c r="S667" s="3"/>
      <c r="T667" s="3"/>
      <c r="U667" s="3"/>
      <c r="V667" s="3"/>
      <c r="W667" s="3"/>
      <c r="X667" s="3"/>
      <c r="Y667" s="3"/>
      <c r="Z667" s="3"/>
    </row>
    <row r="668" spans="1:26" ht="12.75" customHeight="1" x14ac:dyDescent="0.15">
      <c r="A668" s="1"/>
      <c r="B668" s="2"/>
      <c r="C668" s="2"/>
      <c r="D668" s="2"/>
      <c r="E668" s="2"/>
      <c r="F668" s="2"/>
      <c r="G668" s="2"/>
      <c r="H668" s="2"/>
      <c r="I668" s="3"/>
      <c r="J668" s="3"/>
      <c r="K668" s="3"/>
      <c r="L668" s="3"/>
      <c r="M668" s="3"/>
      <c r="N668" s="3"/>
      <c r="O668" s="3"/>
      <c r="P668" s="3"/>
      <c r="Q668" s="3"/>
      <c r="R668" s="3"/>
      <c r="S668" s="3"/>
      <c r="T668" s="3"/>
      <c r="U668" s="3"/>
      <c r="V668" s="3"/>
      <c r="W668" s="3"/>
      <c r="X668" s="3"/>
      <c r="Y668" s="3"/>
      <c r="Z668" s="3"/>
    </row>
    <row r="669" spans="1:26" ht="12.75" customHeight="1" x14ac:dyDescent="0.15">
      <c r="A669" s="1"/>
      <c r="B669" s="2"/>
      <c r="C669" s="2"/>
      <c r="D669" s="2"/>
      <c r="E669" s="2"/>
      <c r="F669" s="2"/>
      <c r="G669" s="2"/>
      <c r="H669" s="2"/>
      <c r="I669" s="3"/>
      <c r="J669" s="3"/>
      <c r="K669" s="3"/>
      <c r="L669" s="3"/>
      <c r="M669" s="3"/>
      <c r="N669" s="3"/>
      <c r="O669" s="3"/>
      <c r="P669" s="3"/>
      <c r="Q669" s="3"/>
      <c r="R669" s="3"/>
      <c r="S669" s="3"/>
      <c r="T669" s="3"/>
      <c r="U669" s="3"/>
      <c r="V669" s="3"/>
      <c r="W669" s="3"/>
      <c r="X669" s="3"/>
      <c r="Y669" s="3"/>
      <c r="Z669" s="3"/>
    </row>
    <row r="670" spans="1:26" ht="12.75" customHeight="1" x14ac:dyDescent="0.15">
      <c r="A670" s="1"/>
      <c r="B670" s="2"/>
      <c r="C670" s="2"/>
      <c r="D670" s="2"/>
      <c r="E670" s="2"/>
      <c r="F670" s="2"/>
      <c r="G670" s="2"/>
      <c r="H670" s="2"/>
      <c r="I670" s="3"/>
      <c r="J670" s="3"/>
      <c r="K670" s="3"/>
      <c r="L670" s="3"/>
      <c r="M670" s="3"/>
      <c r="N670" s="3"/>
      <c r="O670" s="3"/>
      <c r="P670" s="3"/>
      <c r="Q670" s="3"/>
      <c r="R670" s="3"/>
      <c r="S670" s="3"/>
      <c r="T670" s="3"/>
      <c r="U670" s="3"/>
      <c r="V670" s="3"/>
      <c r="W670" s="3"/>
      <c r="X670" s="3"/>
      <c r="Y670" s="3"/>
      <c r="Z670" s="3"/>
    </row>
    <row r="671" spans="1:26" ht="12.75" customHeight="1" x14ac:dyDescent="0.15">
      <c r="A671" s="1"/>
      <c r="B671" s="2"/>
      <c r="C671" s="2"/>
      <c r="D671" s="2"/>
      <c r="E671" s="2"/>
      <c r="F671" s="2"/>
      <c r="G671" s="2"/>
      <c r="H671" s="2"/>
      <c r="I671" s="3"/>
      <c r="J671" s="3"/>
      <c r="K671" s="3"/>
      <c r="L671" s="3"/>
      <c r="M671" s="3"/>
      <c r="N671" s="3"/>
      <c r="O671" s="3"/>
      <c r="P671" s="3"/>
      <c r="Q671" s="3"/>
      <c r="R671" s="3"/>
      <c r="S671" s="3"/>
      <c r="T671" s="3"/>
      <c r="U671" s="3"/>
      <c r="V671" s="3"/>
      <c r="W671" s="3"/>
      <c r="X671" s="3"/>
      <c r="Y671" s="3"/>
      <c r="Z671" s="3"/>
    </row>
    <row r="672" spans="1:26" ht="12.75" customHeight="1" x14ac:dyDescent="0.15">
      <c r="A672" s="1"/>
      <c r="B672" s="2"/>
      <c r="C672" s="2"/>
      <c r="D672" s="2"/>
      <c r="E672" s="2"/>
      <c r="F672" s="2"/>
      <c r="G672" s="2"/>
      <c r="H672" s="2"/>
      <c r="I672" s="3"/>
      <c r="J672" s="3"/>
      <c r="K672" s="3"/>
      <c r="L672" s="3"/>
      <c r="M672" s="3"/>
      <c r="N672" s="3"/>
      <c r="O672" s="3"/>
      <c r="P672" s="3"/>
      <c r="Q672" s="3"/>
      <c r="R672" s="3"/>
      <c r="S672" s="3"/>
      <c r="T672" s="3"/>
      <c r="U672" s="3"/>
      <c r="V672" s="3"/>
      <c r="W672" s="3"/>
      <c r="X672" s="3"/>
      <c r="Y672" s="3"/>
      <c r="Z672" s="3"/>
    </row>
    <row r="673" spans="1:26" ht="12.75" customHeight="1" x14ac:dyDescent="0.15">
      <c r="A673" s="1"/>
      <c r="B673" s="2"/>
      <c r="C673" s="2"/>
      <c r="D673" s="2"/>
      <c r="E673" s="2"/>
      <c r="F673" s="2"/>
      <c r="G673" s="2"/>
      <c r="H673" s="2"/>
      <c r="I673" s="3"/>
      <c r="J673" s="3"/>
      <c r="K673" s="3"/>
      <c r="L673" s="3"/>
      <c r="M673" s="3"/>
      <c r="N673" s="3"/>
      <c r="O673" s="3"/>
      <c r="P673" s="3"/>
      <c r="Q673" s="3"/>
      <c r="R673" s="3"/>
      <c r="S673" s="3"/>
      <c r="T673" s="3"/>
      <c r="U673" s="3"/>
      <c r="V673" s="3"/>
      <c r="W673" s="3"/>
      <c r="X673" s="3"/>
      <c r="Y673" s="3"/>
      <c r="Z673" s="3"/>
    </row>
    <row r="674" spans="1:26" ht="12.75" customHeight="1" x14ac:dyDescent="0.15">
      <c r="A674" s="1"/>
      <c r="B674" s="2"/>
      <c r="C674" s="2"/>
      <c r="D674" s="2"/>
      <c r="E674" s="2"/>
      <c r="F674" s="2"/>
      <c r="G674" s="2"/>
      <c r="H674" s="2"/>
      <c r="I674" s="3"/>
      <c r="J674" s="3"/>
      <c r="K674" s="3"/>
      <c r="L674" s="3"/>
      <c r="M674" s="3"/>
      <c r="N674" s="3"/>
      <c r="O674" s="3"/>
      <c r="P674" s="3"/>
      <c r="Q674" s="3"/>
      <c r="R674" s="3"/>
      <c r="S674" s="3"/>
      <c r="T674" s="3"/>
      <c r="U674" s="3"/>
      <c r="V674" s="3"/>
      <c r="W674" s="3"/>
      <c r="X674" s="3"/>
      <c r="Y674" s="3"/>
      <c r="Z674" s="3"/>
    </row>
    <row r="675" spans="1:26" ht="12.75" customHeight="1" x14ac:dyDescent="0.15">
      <c r="A675" s="1"/>
      <c r="B675" s="2"/>
      <c r="C675" s="2"/>
      <c r="D675" s="2"/>
      <c r="E675" s="2"/>
      <c r="F675" s="2"/>
      <c r="G675" s="2"/>
      <c r="H675" s="2"/>
      <c r="I675" s="3"/>
      <c r="J675" s="3"/>
      <c r="K675" s="3"/>
      <c r="L675" s="3"/>
      <c r="M675" s="3"/>
      <c r="N675" s="3"/>
      <c r="O675" s="3"/>
      <c r="P675" s="3"/>
      <c r="Q675" s="3"/>
      <c r="R675" s="3"/>
      <c r="S675" s="3"/>
      <c r="T675" s="3"/>
      <c r="U675" s="3"/>
      <c r="V675" s="3"/>
      <c r="W675" s="3"/>
      <c r="X675" s="3"/>
      <c r="Y675" s="3"/>
      <c r="Z675" s="3"/>
    </row>
    <row r="676" spans="1:26" ht="12.75" customHeight="1" x14ac:dyDescent="0.15">
      <c r="A676" s="1"/>
      <c r="B676" s="2"/>
      <c r="C676" s="2"/>
      <c r="D676" s="2"/>
      <c r="E676" s="2"/>
      <c r="F676" s="2"/>
      <c r="G676" s="2"/>
      <c r="H676" s="2"/>
      <c r="I676" s="3"/>
      <c r="J676" s="3"/>
      <c r="K676" s="3"/>
      <c r="L676" s="3"/>
      <c r="M676" s="3"/>
      <c r="N676" s="3"/>
      <c r="O676" s="3"/>
      <c r="P676" s="3"/>
      <c r="Q676" s="3"/>
      <c r="R676" s="3"/>
      <c r="S676" s="3"/>
      <c r="T676" s="3"/>
      <c r="U676" s="3"/>
      <c r="V676" s="3"/>
      <c r="W676" s="3"/>
      <c r="X676" s="3"/>
      <c r="Y676" s="3"/>
      <c r="Z676" s="3"/>
    </row>
    <row r="677" spans="1:26" ht="12.75" customHeight="1" x14ac:dyDescent="0.15">
      <c r="A677" s="1"/>
      <c r="B677" s="2"/>
      <c r="C677" s="2"/>
      <c r="D677" s="2"/>
      <c r="E677" s="2"/>
      <c r="F677" s="2"/>
      <c r="G677" s="2"/>
      <c r="H677" s="2"/>
      <c r="I677" s="3"/>
      <c r="J677" s="3"/>
      <c r="K677" s="3"/>
      <c r="L677" s="3"/>
      <c r="M677" s="3"/>
      <c r="N677" s="3"/>
      <c r="O677" s="3"/>
      <c r="P677" s="3"/>
      <c r="Q677" s="3"/>
      <c r="R677" s="3"/>
      <c r="S677" s="3"/>
      <c r="T677" s="3"/>
      <c r="U677" s="3"/>
      <c r="V677" s="3"/>
      <c r="W677" s="3"/>
      <c r="X677" s="3"/>
      <c r="Y677" s="3"/>
      <c r="Z677" s="3"/>
    </row>
    <row r="678" spans="1:26" ht="12.75" customHeight="1" x14ac:dyDescent="0.15">
      <c r="A678" s="1"/>
      <c r="B678" s="2"/>
      <c r="C678" s="2"/>
      <c r="D678" s="2"/>
      <c r="E678" s="2"/>
      <c r="F678" s="2"/>
      <c r="G678" s="2"/>
      <c r="H678" s="2"/>
      <c r="I678" s="3"/>
      <c r="J678" s="3"/>
      <c r="K678" s="3"/>
      <c r="L678" s="3"/>
      <c r="M678" s="3"/>
      <c r="N678" s="3"/>
      <c r="O678" s="3"/>
      <c r="P678" s="3"/>
      <c r="Q678" s="3"/>
      <c r="R678" s="3"/>
      <c r="S678" s="3"/>
      <c r="T678" s="3"/>
      <c r="U678" s="3"/>
      <c r="V678" s="3"/>
      <c r="W678" s="3"/>
      <c r="X678" s="3"/>
      <c r="Y678" s="3"/>
      <c r="Z678" s="3"/>
    </row>
    <row r="679" spans="1:26" ht="12.75" customHeight="1" x14ac:dyDescent="0.15">
      <c r="A679" s="1"/>
      <c r="B679" s="2"/>
      <c r="C679" s="2"/>
      <c r="D679" s="2"/>
      <c r="E679" s="2"/>
      <c r="F679" s="2"/>
      <c r="G679" s="2"/>
      <c r="H679" s="2"/>
      <c r="I679" s="3"/>
      <c r="J679" s="3"/>
      <c r="K679" s="3"/>
      <c r="L679" s="3"/>
      <c r="M679" s="3"/>
      <c r="N679" s="3"/>
      <c r="O679" s="3"/>
      <c r="P679" s="3"/>
      <c r="Q679" s="3"/>
      <c r="R679" s="3"/>
      <c r="S679" s="3"/>
      <c r="T679" s="3"/>
      <c r="U679" s="3"/>
      <c r="V679" s="3"/>
      <c r="W679" s="3"/>
      <c r="X679" s="3"/>
      <c r="Y679" s="3"/>
      <c r="Z679" s="3"/>
    </row>
    <row r="680" spans="1:26" ht="12.75" customHeight="1" x14ac:dyDescent="0.15">
      <c r="A680" s="1"/>
      <c r="B680" s="2"/>
      <c r="C680" s="2"/>
      <c r="D680" s="2"/>
      <c r="E680" s="2"/>
      <c r="F680" s="2"/>
      <c r="G680" s="2"/>
      <c r="H680" s="2"/>
      <c r="I680" s="3"/>
      <c r="J680" s="3"/>
      <c r="K680" s="3"/>
      <c r="L680" s="3"/>
      <c r="M680" s="3"/>
      <c r="N680" s="3"/>
      <c r="O680" s="3"/>
      <c r="P680" s="3"/>
      <c r="Q680" s="3"/>
      <c r="R680" s="3"/>
      <c r="S680" s="3"/>
      <c r="T680" s="3"/>
      <c r="U680" s="3"/>
      <c r="V680" s="3"/>
      <c r="W680" s="3"/>
      <c r="X680" s="3"/>
      <c r="Y680" s="3"/>
      <c r="Z680" s="3"/>
    </row>
    <row r="681" spans="1:26" ht="12.75" customHeight="1" x14ac:dyDescent="0.15">
      <c r="A681" s="1"/>
      <c r="B681" s="2"/>
      <c r="C681" s="2"/>
      <c r="D681" s="2"/>
      <c r="E681" s="2"/>
      <c r="F681" s="2"/>
      <c r="G681" s="2"/>
      <c r="H681" s="2"/>
      <c r="I681" s="3"/>
      <c r="J681" s="3"/>
      <c r="K681" s="3"/>
      <c r="L681" s="3"/>
      <c r="M681" s="3"/>
      <c r="N681" s="3"/>
      <c r="O681" s="3"/>
      <c r="P681" s="3"/>
      <c r="Q681" s="3"/>
      <c r="R681" s="3"/>
      <c r="S681" s="3"/>
      <c r="T681" s="3"/>
      <c r="U681" s="3"/>
      <c r="V681" s="3"/>
      <c r="W681" s="3"/>
      <c r="X681" s="3"/>
      <c r="Y681" s="3"/>
      <c r="Z681" s="3"/>
    </row>
    <row r="682" spans="1:26" ht="12.75" customHeight="1" x14ac:dyDescent="0.15">
      <c r="A682" s="1"/>
      <c r="B682" s="2"/>
      <c r="C682" s="2"/>
      <c r="D682" s="2"/>
      <c r="E682" s="2"/>
      <c r="F682" s="2"/>
      <c r="G682" s="2"/>
      <c r="H682" s="2"/>
      <c r="I682" s="3"/>
      <c r="J682" s="3"/>
      <c r="K682" s="3"/>
      <c r="L682" s="3"/>
      <c r="M682" s="3"/>
      <c r="N682" s="3"/>
      <c r="O682" s="3"/>
      <c r="P682" s="3"/>
      <c r="Q682" s="3"/>
      <c r="R682" s="3"/>
      <c r="S682" s="3"/>
      <c r="T682" s="3"/>
      <c r="U682" s="3"/>
      <c r="V682" s="3"/>
      <c r="W682" s="3"/>
      <c r="X682" s="3"/>
      <c r="Y682" s="3"/>
      <c r="Z682" s="3"/>
    </row>
    <row r="683" spans="1:26" ht="12.75" customHeight="1" x14ac:dyDescent="0.15">
      <c r="A683" s="1"/>
      <c r="B683" s="2"/>
      <c r="C683" s="2"/>
      <c r="D683" s="2"/>
      <c r="E683" s="2"/>
      <c r="F683" s="2"/>
      <c r="G683" s="2"/>
      <c r="H683" s="2"/>
      <c r="I683" s="3"/>
      <c r="J683" s="3"/>
      <c r="K683" s="3"/>
      <c r="L683" s="3"/>
      <c r="M683" s="3"/>
      <c r="N683" s="3"/>
      <c r="O683" s="3"/>
      <c r="P683" s="3"/>
      <c r="Q683" s="3"/>
      <c r="R683" s="3"/>
      <c r="S683" s="3"/>
      <c r="T683" s="3"/>
      <c r="U683" s="3"/>
      <c r="V683" s="3"/>
      <c r="W683" s="3"/>
      <c r="X683" s="3"/>
      <c r="Y683" s="3"/>
      <c r="Z683" s="3"/>
    </row>
    <row r="684" spans="1:26" ht="12.75" customHeight="1" x14ac:dyDescent="0.15">
      <c r="A684" s="1"/>
      <c r="B684" s="2"/>
      <c r="C684" s="2"/>
      <c r="D684" s="2"/>
      <c r="E684" s="2"/>
      <c r="F684" s="2"/>
      <c r="G684" s="2"/>
      <c r="H684" s="2"/>
      <c r="I684" s="3"/>
      <c r="J684" s="3"/>
      <c r="K684" s="3"/>
      <c r="L684" s="3"/>
      <c r="M684" s="3"/>
      <c r="N684" s="3"/>
      <c r="O684" s="3"/>
      <c r="P684" s="3"/>
      <c r="Q684" s="3"/>
      <c r="R684" s="3"/>
      <c r="S684" s="3"/>
      <c r="T684" s="3"/>
      <c r="U684" s="3"/>
      <c r="V684" s="3"/>
      <c r="W684" s="3"/>
      <c r="X684" s="3"/>
      <c r="Y684" s="3"/>
      <c r="Z684" s="3"/>
    </row>
    <row r="685" spans="1:26" ht="12.75" customHeight="1" x14ac:dyDescent="0.15">
      <c r="A685" s="1"/>
      <c r="B685" s="2"/>
      <c r="C685" s="2"/>
      <c r="D685" s="2"/>
      <c r="E685" s="2"/>
      <c r="F685" s="2"/>
      <c r="G685" s="2"/>
      <c r="H685" s="2"/>
      <c r="I685" s="3"/>
      <c r="J685" s="3"/>
      <c r="K685" s="3"/>
      <c r="L685" s="3"/>
      <c r="M685" s="3"/>
      <c r="N685" s="3"/>
      <c r="O685" s="3"/>
      <c r="P685" s="3"/>
      <c r="Q685" s="3"/>
      <c r="R685" s="3"/>
      <c r="S685" s="3"/>
      <c r="T685" s="3"/>
      <c r="U685" s="3"/>
      <c r="V685" s="3"/>
      <c r="W685" s="3"/>
      <c r="X685" s="3"/>
      <c r="Y685" s="3"/>
      <c r="Z685" s="3"/>
    </row>
    <row r="686" spans="1:26" ht="12.75" customHeight="1" x14ac:dyDescent="0.15">
      <c r="A686" s="1"/>
      <c r="B686" s="2"/>
      <c r="C686" s="2"/>
      <c r="D686" s="2"/>
      <c r="E686" s="2"/>
      <c r="F686" s="2"/>
      <c r="G686" s="2"/>
      <c r="H686" s="2"/>
      <c r="I686" s="3"/>
      <c r="J686" s="3"/>
      <c r="K686" s="3"/>
      <c r="L686" s="3"/>
      <c r="M686" s="3"/>
      <c r="N686" s="3"/>
      <c r="O686" s="3"/>
      <c r="P686" s="3"/>
      <c r="Q686" s="3"/>
      <c r="R686" s="3"/>
      <c r="S686" s="3"/>
      <c r="T686" s="3"/>
      <c r="U686" s="3"/>
      <c r="V686" s="3"/>
      <c r="W686" s="3"/>
      <c r="X686" s="3"/>
      <c r="Y686" s="3"/>
      <c r="Z686" s="3"/>
    </row>
    <row r="687" spans="1:26" ht="12.75" customHeight="1" x14ac:dyDescent="0.15">
      <c r="A687" s="1"/>
      <c r="B687" s="2"/>
      <c r="C687" s="2"/>
      <c r="D687" s="2"/>
      <c r="E687" s="2"/>
      <c r="F687" s="2"/>
      <c r="G687" s="2"/>
      <c r="H687" s="2"/>
      <c r="I687" s="3"/>
      <c r="J687" s="3"/>
      <c r="K687" s="3"/>
      <c r="L687" s="3"/>
      <c r="M687" s="3"/>
      <c r="N687" s="3"/>
      <c r="O687" s="3"/>
      <c r="P687" s="3"/>
      <c r="Q687" s="3"/>
      <c r="R687" s="3"/>
      <c r="S687" s="3"/>
      <c r="T687" s="3"/>
      <c r="U687" s="3"/>
      <c r="V687" s="3"/>
      <c r="W687" s="3"/>
      <c r="X687" s="3"/>
      <c r="Y687" s="3"/>
      <c r="Z687" s="3"/>
    </row>
    <row r="688" spans="1:26" ht="12.75" customHeight="1" x14ac:dyDescent="0.15">
      <c r="A688" s="1"/>
      <c r="B688" s="2"/>
      <c r="C688" s="2"/>
      <c r="D688" s="2"/>
      <c r="E688" s="2"/>
      <c r="F688" s="2"/>
      <c r="G688" s="2"/>
      <c r="H688" s="2"/>
      <c r="I688" s="3"/>
      <c r="J688" s="3"/>
      <c r="K688" s="3"/>
      <c r="L688" s="3"/>
      <c r="M688" s="3"/>
      <c r="N688" s="3"/>
      <c r="O688" s="3"/>
      <c r="P688" s="3"/>
      <c r="Q688" s="3"/>
      <c r="R688" s="3"/>
      <c r="S688" s="3"/>
      <c r="T688" s="3"/>
      <c r="U688" s="3"/>
      <c r="V688" s="3"/>
      <c r="W688" s="3"/>
      <c r="X688" s="3"/>
      <c r="Y688" s="3"/>
      <c r="Z688" s="3"/>
    </row>
    <row r="689" spans="1:26" ht="12.75" customHeight="1" x14ac:dyDescent="0.15">
      <c r="A689" s="1"/>
      <c r="B689" s="2"/>
      <c r="C689" s="2"/>
      <c r="D689" s="2"/>
      <c r="E689" s="2"/>
      <c r="F689" s="2"/>
      <c r="G689" s="2"/>
      <c r="H689" s="2"/>
      <c r="I689" s="3"/>
      <c r="J689" s="3"/>
      <c r="K689" s="3"/>
      <c r="L689" s="3"/>
      <c r="M689" s="3"/>
      <c r="N689" s="3"/>
      <c r="O689" s="3"/>
      <c r="P689" s="3"/>
      <c r="Q689" s="3"/>
      <c r="R689" s="3"/>
      <c r="S689" s="3"/>
      <c r="T689" s="3"/>
      <c r="U689" s="3"/>
      <c r="V689" s="3"/>
      <c r="W689" s="3"/>
      <c r="X689" s="3"/>
      <c r="Y689" s="3"/>
      <c r="Z689" s="3"/>
    </row>
    <row r="690" spans="1:26" ht="12.75" customHeight="1" x14ac:dyDescent="0.15">
      <c r="A690" s="1"/>
      <c r="B690" s="2"/>
      <c r="C690" s="2"/>
      <c r="D690" s="2"/>
      <c r="E690" s="2"/>
      <c r="F690" s="2"/>
      <c r="G690" s="2"/>
      <c r="H690" s="2"/>
      <c r="I690" s="3"/>
      <c r="J690" s="3"/>
      <c r="K690" s="3"/>
      <c r="L690" s="3"/>
      <c r="M690" s="3"/>
      <c r="N690" s="3"/>
      <c r="O690" s="3"/>
      <c r="P690" s="3"/>
      <c r="Q690" s="3"/>
      <c r="R690" s="3"/>
      <c r="S690" s="3"/>
      <c r="T690" s="3"/>
      <c r="U690" s="3"/>
      <c r="V690" s="3"/>
      <c r="W690" s="3"/>
      <c r="X690" s="3"/>
      <c r="Y690" s="3"/>
      <c r="Z690" s="3"/>
    </row>
    <row r="691" spans="1:26" ht="12.75" customHeight="1" x14ac:dyDescent="0.15">
      <c r="A691" s="1"/>
      <c r="B691" s="2"/>
      <c r="C691" s="2"/>
      <c r="D691" s="2"/>
      <c r="E691" s="2"/>
      <c r="F691" s="2"/>
      <c r="G691" s="2"/>
      <c r="H691" s="2"/>
      <c r="I691" s="3"/>
      <c r="J691" s="3"/>
      <c r="K691" s="3"/>
      <c r="L691" s="3"/>
      <c r="M691" s="3"/>
      <c r="N691" s="3"/>
      <c r="O691" s="3"/>
      <c r="P691" s="3"/>
      <c r="Q691" s="3"/>
      <c r="R691" s="3"/>
      <c r="S691" s="3"/>
      <c r="T691" s="3"/>
      <c r="U691" s="3"/>
      <c r="V691" s="3"/>
      <c r="W691" s="3"/>
      <c r="X691" s="3"/>
      <c r="Y691" s="3"/>
      <c r="Z691" s="3"/>
    </row>
    <row r="692" spans="1:26" ht="12.75" customHeight="1" x14ac:dyDescent="0.15">
      <c r="A692" s="1"/>
      <c r="B692" s="2"/>
      <c r="C692" s="2"/>
      <c r="D692" s="2"/>
      <c r="E692" s="2"/>
      <c r="F692" s="2"/>
      <c r="G692" s="2"/>
      <c r="H692" s="2"/>
      <c r="I692" s="3"/>
      <c r="J692" s="3"/>
      <c r="K692" s="3"/>
      <c r="L692" s="3"/>
      <c r="M692" s="3"/>
      <c r="N692" s="3"/>
      <c r="O692" s="3"/>
      <c r="P692" s="3"/>
      <c r="Q692" s="3"/>
      <c r="R692" s="3"/>
      <c r="S692" s="3"/>
      <c r="T692" s="3"/>
      <c r="U692" s="3"/>
      <c r="V692" s="3"/>
      <c r="W692" s="3"/>
      <c r="X692" s="3"/>
      <c r="Y692" s="3"/>
      <c r="Z692" s="3"/>
    </row>
    <row r="693" spans="1:26" ht="12.75" customHeight="1" x14ac:dyDescent="0.15">
      <c r="A693" s="1"/>
      <c r="B693" s="2"/>
      <c r="C693" s="2"/>
      <c r="D693" s="2"/>
      <c r="E693" s="2"/>
      <c r="F693" s="2"/>
      <c r="G693" s="2"/>
      <c r="H693" s="2"/>
      <c r="I693" s="3"/>
      <c r="J693" s="3"/>
      <c r="K693" s="3"/>
      <c r="L693" s="3"/>
      <c r="M693" s="3"/>
      <c r="N693" s="3"/>
      <c r="O693" s="3"/>
      <c r="P693" s="3"/>
      <c r="Q693" s="3"/>
      <c r="R693" s="3"/>
      <c r="S693" s="3"/>
      <c r="T693" s="3"/>
      <c r="U693" s="3"/>
      <c r="V693" s="3"/>
      <c r="W693" s="3"/>
      <c r="X693" s="3"/>
      <c r="Y693" s="3"/>
      <c r="Z693" s="3"/>
    </row>
    <row r="694" spans="1:26" ht="12.75" customHeight="1" x14ac:dyDescent="0.15">
      <c r="A694" s="1"/>
      <c r="B694" s="2"/>
      <c r="C694" s="2"/>
      <c r="D694" s="2"/>
      <c r="E694" s="2"/>
      <c r="F694" s="2"/>
      <c r="G694" s="2"/>
      <c r="H694" s="2"/>
      <c r="I694" s="3"/>
      <c r="J694" s="3"/>
      <c r="K694" s="3"/>
      <c r="L694" s="3"/>
      <c r="M694" s="3"/>
      <c r="N694" s="3"/>
      <c r="O694" s="3"/>
      <c r="P694" s="3"/>
      <c r="Q694" s="3"/>
      <c r="R694" s="3"/>
      <c r="S694" s="3"/>
      <c r="T694" s="3"/>
      <c r="U694" s="3"/>
      <c r="V694" s="3"/>
      <c r="W694" s="3"/>
      <c r="X694" s="3"/>
      <c r="Y694" s="3"/>
      <c r="Z694" s="3"/>
    </row>
    <row r="695" spans="1:26" ht="12.75" customHeight="1" x14ac:dyDescent="0.15">
      <c r="A695" s="1"/>
      <c r="B695" s="2"/>
      <c r="C695" s="2"/>
      <c r="D695" s="2"/>
      <c r="E695" s="2"/>
      <c r="F695" s="2"/>
      <c r="G695" s="2"/>
      <c r="H695" s="2"/>
      <c r="I695" s="3"/>
      <c r="J695" s="3"/>
      <c r="K695" s="3"/>
      <c r="L695" s="3"/>
      <c r="M695" s="3"/>
      <c r="N695" s="3"/>
      <c r="O695" s="3"/>
      <c r="P695" s="3"/>
      <c r="Q695" s="3"/>
      <c r="R695" s="3"/>
      <c r="S695" s="3"/>
      <c r="T695" s="3"/>
      <c r="U695" s="3"/>
      <c r="V695" s="3"/>
      <c r="W695" s="3"/>
      <c r="X695" s="3"/>
      <c r="Y695" s="3"/>
      <c r="Z695" s="3"/>
    </row>
    <row r="696" spans="1:26" ht="12.75" customHeight="1" x14ac:dyDescent="0.15">
      <c r="A696" s="1"/>
      <c r="B696" s="2"/>
      <c r="C696" s="2"/>
      <c r="D696" s="2"/>
      <c r="E696" s="2"/>
      <c r="F696" s="2"/>
      <c r="G696" s="2"/>
      <c r="H696" s="2"/>
      <c r="I696" s="3"/>
      <c r="J696" s="3"/>
      <c r="K696" s="3"/>
      <c r="L696" s="3"/>
      <c r="M696" s="3"/>
      <c r="N696" s="3"/>
      <c r="O696" s="3"/>
      <c r="P696" s="3"/>
      <c r="Q696" s="3"/>
      <c r="R696" s="3"/>
      <c r="S696" s="3"/>
      <c r="T696" s="3"/>
      <c r="U696" s="3"/>
      <c r="V696" s="3"/>
      <c r="W696" s="3"/>
      <c r="X696" s="3"/>
      <c r="Y696" s="3"/>
      <c r="Z696" s="3"/>
    </row>
    <row r="697" spans="1:26" ht="12.75" customHeight="1" x14ac:dyDescent="0.15">
      <c r="A697" s="1"/>
      <c r="B697" s="2"/>
      <c r="C697" s="2"/>
      <c r="D697" s="2"/>
      <c r="E697" s="2"/>
      <c r="F697" s="2"/>
      <c r="G697" s="2"/>
      <c r="H697" s="2"/>
      <c r="I697" s="3"/>
      <c r="J697" s="3"/>
      <c r="K697" s="3"/>
      <c r="L697" s="3"/>
      <c r="M697" s="3"/>
      <c r="N697" s="3"/>
      <c r="O697" s="3"/>
      <c r="P697" s="3"/>
      <c r="Q697" s="3"/>
      <c r="R697" s="3"/>
      <c r="S697" s="3"/>
      <c r="T697" s="3"/>
      <c r="U697" s="3"/>
      <c r="V697" s="3"/>
      <c r="W697" s="3"/>
      <c r="X697" s="3"/>
      <c r="Y697" s="3"/>
      <c r="Z697" s="3"/>
    </row>
    <row r="698" spans="1:26" ht="12.75" customHeight="1" x14ac:dyDescent="0.15">
      <c r="A698" s="1"/>
      <c r="B698" s="2"/>
      <c r="C698" s="2"/>
      <c r="D698" s="2"/>
      <c r="E698" s="2"/>
      <c r="F698" s="2"/>
      <c r="G698" s="2"/>
      <c r="H698" s="2"/>
      <c r="I698" s="3"/>
      <c r="J698" s="3"/>
      <c r="K698" s="3"/>
      <c r="L698" s="3"/>
      <c r="M698" s="3"/>
      <c r="N698" s="3"/>
      <c r="O698" s="3"/>
      <c r="P698" s="3"/>
      <c r="Q698" s="3"/>
      <c r="R698" s="3"/>
      <c r="S698" s="3"/>
      <c r="T698" s="3"/>
      <c r="U698" s="3"/>
      <c r="V698" s="3"/>
      <c r="W698" s="3"/>
      <c r="X698" s="3"/>
      <c r="Y698" s="3"/>
      <c r="Z698" s="3"/>
    </row>
    <row r="699" spans="1:26" ht="12.75" customHeight="1" x14ac:dyDescent="0.15">
      <c r="A699" s="1"/>
      <c r="B699" s="2"/>
      <c r="C699" s="2"/>
      <c r="D699" s="2"/>
      <c r="E699" s="2"/>
      <c r="F699" s="2"/>
      <c r="G699" s="2"/>
      <c r="H699" s="2"/>
      <c r="I699" s="3"/>
      <c r="J699" s="3"/>
      <c r="K699" s="3"/>
      <c r="L699" s="3"/>
      <c r="M699" s="3"/>
      <c r="N699" s="3"/>
      <c r="O699" s="3"/>
      <c r="P699" s="3"/>
      <c r="Q699" s="3"/>
      <c r="R699" s="3"/>
      <c r="S699" s="3"/>
      <c r="T699" s="3"/>
      <c r="U699" s="3"/>
      <c r="V699" s="3"/>
      <c r="W699" s="3"/>
      <c r="X699" s="3"/>
      <c r="Y699" s="3"/>
      <c r="Z699" s="3"/>
    </row>
    <row r="700" spans="1:26" ht="12.75" customHeight="1" x14ac:dyDescent="0.15">
      <c r="A700" s="1"/>
      <c r="B700" s="2"/>
      <c r="C700" s="2"/>
      <c r="D700" s="2"/>
      <c r="E700" s="2"/>
      <c r="F700" s="2"/>
      <c r="G700" s="2"/>
      <c r="H700" s="2"/>
      <c r="I700" s="3"/>
      <c r="J700" s="3"/>
      <c r="K700" s="3"/>
      <c r="L700" s="3"/>
      <c r="M700" s="3"/>
      <c r="N700" s="3"/>
      <c r="O700" s="3"/>
      <c r="P700" s="3"/>
      <c r="Q700" s="3"/>
      <c r="R700" s="3"/>
      <c r="S700" s="3"/>
      <c r="T700" s="3"/>
      <c r="U700" s="3"/>
      <c r="V700" s="3"/>
      <c r="W700" s="3"/>
      <c r="X700" s="3"/>
      <c r="Y700" s="3"/>
      <c r="Z700" s="3"/>
    </row>
    <row r="701" spans="1:26" ht="12.75" customHeight="1" x14ac:dyDescent="0.15">
      <c r="A701" s="1"/>
      <c r="B701" s="2"/>
      <c r="C701" s="2"/>
      <c r="D701" s="2"/>
      <c r="E701" s="2"/>
      <c r="F701" s="2"/>
      <c r="G701" s="2"/>
      <c r="H701" s="2"/>
      <c r="I701" s="3"/>
      <c r="J701" s="3"/>
      <c r="K701" s="3"/>
      <c r="L701" s="3"/>
      <c r="M701" s="3"/>
      <c r="N701" s="3"/>
      <c r="O701" s="3"/>
      <c r="P701" s="3"/>
      <c r="Q701" s="3"/>
      <c r="R701" s="3"/>
      <c r="S701" s="3"/>
      <c r="T701" s="3"/>
      <c r="U701" s="3"/>
      <c r="V701" s="3"/>
      <c r="W701" s="3"/>
      <c r="X701" s="3"/>
      <c r="Y701" s="3"/>
      <c r="Z701" s="3"/>
    </row>
    <row r="702" spans="1:26" ht="12.75" customHeight="1" x14ac:dyDescent="0.15">
      <c r="A702" s="1"/>
      <c r="B702" s="2"/>
      <c r="C702" s="2"/>
      <c r="D702" s="2"/>
      <c r="E702" s="2"/>
      <c r="F702" s="2"/>
      <c r="G702" s="2"/>
      <c r="H702" s="2"/>
      <c r="I702" s="3"/>
      <c r="J702" s="3"/>
      <c r="K702" s="3"/>
      <c r="L702" s="3"/>
      <c r="M702" s="3"/>
      <c r="N702" s="3"/>
      <c r="O702" s="3"/>
      <c r="P702" s="3"/>
      <c r="Q702" s="3"/>
      <c r="R702" s="3"/>
      <c r="S702" s="3"/>
      <c r="T702" s="3"/>
      <c r="U702" s="3"/>
      <c r="V702" s="3"/>
      <c r="W702" s="3"/>
      <c r="X702" s="3"/>
      <c r="Y702" s="3"/>
      <c r="Z702" s="3"/>
    </row>
    <row r="703" spans="1:26" ht="12.75" customHeight="1" x14ac:dyDescent="0.15">
      <c r="A703" s="1"/>
      <c r="B703" s="2"/>
      <c r="C703" s="2"/>
      <c r="D703" s="2"/>
      <c r="E703" s="2"/>
      <c r="F703" s="2"/>
      <c r="G703" s="2"/>
      <c r="H703" s="2"/>
      <c r="I703" s="3"/>
      <c r="J703" s="3"/>
      <c r="K703" s="3"/>
      <c r="L703" s="3"/>
      <c r="M703" s="3"/>
      <c r="N703" s="3"/>
      <c r="O703" s="3"/>
      <c r="P703" s="3"/>
      <c r="Q703" s="3"/>
      <c r="R703" s="3"/>
      <c r="S703" s="3"/>
      <c r="T703" s="3"/>
      <c r="U703" s="3"/>
      <c r="V703" s="3"/>
      <c r="W703" s="3"/>
      <c r="X703" s="3"/>
      <c r="Y703" s="3"/>
      <c r="Z703" s="3"/>
    </row>
    <row r="704" spans="1:26" ht="12.75" customHeight="1" x14ac:dyDescent="0.15">
      <c r="A704" s="1"/>
      <c r="B704" s="2"/>
      <c r="C704" s="2"/>
      <c r="D704" s="2"/>
      <c r="E704" s="2"/>
      <c r="F704" s="2"/>
      <c r="G704" s="2"/>
      <c r="H704" s="2"/>
      <c r="I704" s="3"/>
      <c r="J704" s="3"/>
      <c r="K704" s="3"/>
      <c r="L704" s="3"/>
      <c r="M704" s="3"/>
      <c r="N704" s="3"/>
      <c r="O704" s="3"/>
      <c r="P704" s="3"/>
      <c r="Q704" s="3"/>
      <c r="R704" s="3"/>
      <c r="S704" s="3"/>
      <c r="T704" s="3"/>
      <c r="U704" s="3"/>
      <c r="V704" s="3"/>
      <c r="W704" s="3"/>
      <c r="X704" s="3"/>
      <c r="Y704" s="3"/>
      <c r="Z704" s="3"/>
    </row>
    <row r="705" spans="1:26" ht="12.75" customHeight="1" x14ac:dyDescent="0.15">
      <c r="A705" s="1"/>
      <c r="B705" s="2"/>
      <c r="C705" s="2"/>
      <c r="D705" s="2"/>
      <c r="E705" s="2"/>
      <c r="F705" s="2"/>
      <c r="G705" s="2"/>
      <c r="H705" s="2"/>
      <c r="I705" s="3"/>
      <c r="J705" s="3"/>
      <c r="K705" s="3"/>
      <c r="L705" s="3"/>
      <c r="M705" s="3"/>
      <c r="N705" s="3"/>
      <c r="O705" s="3"/>
      <c r="P705" s="3"/>
      <c r="Q705" s="3"/>
      <c r="R705" s="3"/>
      <c r="S705" s="3"/>
      <c r="T705" s="3"/>
      <c r="U705" s="3"/>
      <c r="V705" s="3"/>
      <c r="W705" s="3"/>
      <c r="X705" s="3"/>
      <c r="Y705" s="3"/>
      <c r="Z705" s="3"/>
    </row>
    <row r="706" spans="1:26" ht="12.75" customHeight="1" x14ac:dyDescent="0.15">
      <c r="A706" s="1"/>
      <c r="B706" s="2"/>
      <c r="C706" s="2"/>
      <c r="D706" s="2"/>
      <c r="E706" s="2"/>
      <c r="F706" s="2"/>
      <c r="G706" s="2"/>
      <c r="H706" s="2"/>
      <c r="I706" s="3"/>
      <c r="J706" s="3"/>
      <c r="K706" s="3"/>
      <c r="L706" s="3"/>
      <c r="M706" s="3"/>
      <c r="N706" s="3"/>
      <c r="O706" s="3"/>
      <c r="P706" s="3"/>
      <c r="Q706" s="3"/>
      <c r="R706" s="3"/>
      <c r="S706" s="3"/>
      <c r="T706" s="3"/>
      <c r="U706" s="3"/>
      <c r="V706" s="3"/>
      <c r="W706" s="3"/>
      <c r="X706" s="3"/>
      <c r="Y706" s="3"/>
      <c r="Z706" s="3"/>
    </row>
    <row r="707" spans="1:26" ht="12.75" customHeight="1" x14ac:dyDescent="0.15">
      <c r="A707" s="1"/>
      <c r="B707" s="2"/>
      <c r="C707" s="2"/>
      <c r="D707" s="2"/>
      <c r="E707" s="2"/>
      <c r="F707" s="2"/>
      <c r="G707" s="2"/>
      <c r="H707" s="2"/>
      <c r="I707" s="3"/>
      <c r="J707" s="3"/>
      <c r="K707" s="3"/>
      <c r="L707" s="3"/>
      <c r="M707" s="3"/>
      <c r="N707" s="3"/>
      <c r="O707" s="3"/>
      <c r="P707" s="3"/>
      <c r="Q707" s="3"/>
      <c r="R707" s="3"/>
      <c r="S707" s="3"/>
      <c r="T707" s="3"/>
      <c r="U707" s="3"/>
      <c r="V707" s="3"/>
      <c r="W707" s="3"/>
      <c r="X707" s="3"/>
      <c r="Y707" s="3"/>
      <c r="Z707" s="3"/>
    </row>
    <row r="708" spans="1:26" ht="12.75" customHeight="1" x14ac:dyDescent="0.15">
      <c r="A708" s="1"/>
      <c r="B708" s="2"/>
      <c r="C708" s="2"/>
      <c r="D708" s="2"/>
      <c r="E708" s="2"/>
      <c r="F708" s="2"/>
      <c r="G708" s="2"/>
      <c r="H708" s="2"/>
      <c r="I708" s="3"/>
      <c r="J708" s="3"/>
      <c r="K708" s="3"/>
      <c r="L708" s="3"/>
      <c r="M708" s="3"/>
      <c r="N708" s="3"/>
      <c r="O708" s="3"/>
      <c r="P708" s="3"/>
      <c r="Q708" s="3"/>
      <c r="R708" s="3"/>
      <c r="S708" s="3"/>
      <c r="T708" s="3"/>
      <c r="U708" s="3"/>
      <c r="V708" s="3"/>
      <c r="W708" s="3"/>
      <c r="X708" s="3"/>
      <c r="Y708" s="3"/>
      <c r="Z708" s="3"/>
    </row>
    <row r="709" spans="1:26" ht="12.75" customHeight="1" x14ac:dyDescent="0.15">
      <c r="A709" s="1"/>
      <c r="B709" s="2"/>
      <c r="C709" s="2"/>
      <c r="D709" s="2"/>
      <c r="E709" s="2"/>
      <c r="F709" s="2"/>
      <c r="G709" s="2"/>
      <c r="H709" s="2"/>
      <c r="I709" s="3"/>
      <c r="J709" s="3"/>
      <c r="K709" s="3"/>
      <c r="L709" s="3"/>
      <c r="M709" s="3"/>
      <c r="N709" s="3"/>
      <c r="O709" s="3"/>
      <c r="P709" s="3"/>
      <c r="Q709" s="3"/>
      <c r="R709" s="3"/>
      <c r="S709" s="3"/>
      <c r="T709" s="3"/>
      <c r="U709" s="3"/>
      <c r="V709" s="3"/>
      <c r="W709" s="3"/>
      <c r="X709" s="3"/>
      <c r="Y709" s="3"/>
      <c r="Z709" s="3"/>
    </row>
    <row r="710" spans="1:26" ht="12.75" customHeight="1" x14ac:dyDescent="0.15">
      <c r="A710" s="1"/>
      <c r="B710" s="2"/>
      <c r="C710" s="2"/>
      <c r="D710" s="2"/>
      <c r="E710" s="2"/>
      <c r="F710" s="2"/>
      <c r="G710" s="2"/>
      <c r="H710" s="2"/>
      <c r="I710" s="3"/>
      <c r="J710" s="3"/>
      <c r="K710" s="3"/>
      <c r="L710" s="3"/>
      <c r="M710" s="3"/>
      <c r="N710" s="3"/>
      <c r="O710" s="3"/>
      <c r="P710" s="3"/>
      <c r="Q710" s="3"/>
      <c r="R710" s="3"/>
      <c r="S710" s="3"/>
      <c r="T710" s="3"/>
      <c r="U710" s="3"/>
      <c r="V710" s="3"/>
      <c r="W710" s="3"/>
      <c r="X710" s="3"/>
      <c r="Y710" s="3"/>
      <c r="Z710" s="3"/>
    </row>
    <row r="711" spans="1:26" ht="12.75" customHeight="1" x14ac:dyDescent="0.15">
      <c r="A711" s="1"/>
      <c r="B711" s="2"/>
      <c r="C711" s="2"/>
      <c r="D711" s="2"/>
      <c r="E711" s="2"/>
      <c r="F711" s="2"/>
      <c r="G711" s="2"/>
      <c r="H711" s="2"/>
      <c r="I711" s="3"/>
      <c r="J711" s="3"/>
      <c r="K711" s="3"/>
      <c r="L711" s="3"/>
      <c r="M711" s="3"/>
      <c r="N711" s="3"/>
      <c r="O711" s="3"/>
      <c r="P711" s="3"/>
      <c r="Q711" s="3"/>
      <c r="R711" s="3"/>
      <c r="S711" s="3"/>
      <c r="T711" s="3"/>
      <c r="U711" s="3"/>
      <c r="V711" s="3"/>
      <c r="W711" s="3"/>
      <c r="X711" s="3"/>
      <c r="Y711" s="3"/>
      <c r="Z711" s="3"/>
    </row>
    <row r="712" spans="1:26" ht="12.75" customHeight="1" x14ac:dyDescent="0.15">
      <c r="A712" s="1"/>
      <c r="B712" s="2"/>
      <c r="C712" s="2"/>
      <c r="D712" s="2"/>
      <c r="E712" s="2"/>
      <c r="F712" s="2"/>
      <c r="G712" s="2"/>
      <c r="H712" s="2"/>
      <c r="I712" s="3"/>
      <c r="J712" s="3"/>
      <c r="K712" s="3"/>
      <c r="L712" s="3"/>
      <c r="M712" s="3"/>
      <c r="N712" s="3"/>
      <c r="O712" s="3"/>
      <c r="P712" s="3"/>
      <c r="Q712" s="3"/>
      <c r="R712" s="3"/>
      <c r="S712" s="3"/>
      <c r="T712" s="3"/>
      <c r="U712" s="3"/>
      <c r="V712" s="3"/>
      <c r="W712" s="3"/>
      <c r="X712" s="3"/>
      <c r="Y712" s="3"/>
      <c r="Z712" s="3"/>
    </row>
    <row r="713" spans="1:26" ht="12.75" customHeight="1" x14ac:dyDescent="0.15">
      <c r="A713" s="1"/>
      <c r="B713" s="2"/>
      <c r="C713" s="2"/>
      <c r="D713" s="2"/>
      <c r="E713" s="2"/>
      <c r="F713" s="2"/>
      <c r="G713" s="2"/>
      <c r="H713" s="2"/>
      <c r="I713" s="3"/>
      <c r="J713" s="3"/>
      <c r="K713" s="3"/>
      <c r="L713" s="3"/>
      <c r="M713" s="3"/>
      <c r="N713" s="3"/>
      <c r="O713" s="3"/>
      <c r="P713" s="3"/>
      <c r="Q713" s="3"/>
      <c r="R713" s="3"/>
      <c r="S713" s="3"/>
      <c r="T713" s="3"/>
      <c r="U713" s="3"/>
      <c r="V713" s="3"/>
      <c r="W713" s="3"/>
      <c r="X713" s="3"/>
      <c r="Y713" s="3"/>
      <c r="Z713" s="3"/>
    </row>
    <row r="714" spans="1:26" ht="12.75" customHeight="1" x14ac:dyDescent="0.15">
      <c r="A714" s="1"/>
      <c r="B714" s="2"/>
      <c r="C714" s="2"/>
      <c r="D714" s="2"/>
      <c r="E714" s="2"/>
      <c r="F714" s="2"/>
      <c r="G714" s="2"/>
      <c r="H714" s="2"/>
      <c r="I714" s="3"/>
      <c r="J714" s="3"/>
      <c r="K714" s="3"/>
      <c r="L714" s="3"/>
      <c r="M714" s="3"/>
      <c r="N714" s="3"/>
      <c r="O714" s="3"/>
      <c r="P714" s="3"/>
      <c r="Q714" s="3"/>
      <c r="R714" s="3"/>
      <c r="S714" s="3"/>
      <c r="T714" s="3"/>
      <c r="U714" s="3"/>
      <c r="V714" s="3"/>
      <c r="W714" s="3"/>
      <c r="X714" s="3"/>
      <c r="Y714" s="3"/>
      <c r="Z714" s="3"/>
    </row>
    <row r="715" spans="1:26" ht="12.75" customHeight="1" x14ac:dyDescent="0.15">
      <c r="A715" s="1"/>
      <c r="B715" s="2"/>
      <c r="C715" s="2"/>
      <c r="D715" s="2"/>
      <c r="E715" s="2"/>
      <c r="F715" s="2"/>
      <c r="G715" s="2"/>
      <c r="H715" s="2"/>
      <c r="I715" s="3"/>
      <c r="J715" s="3"/>
      <c r="K715" s="3"/>
      <c r="L715" s="3"/>
      <c r="M715" s="3"/>
      <c r="N715" s="3"/>
      <c r="O715" s="3"/>
      <c r="P715" s="3"/>
      <c r="Q715" s="3"/>
      <c r="R715" s="3"/>
      <c r="S715" s="3"/>
      <c r="T715" s="3"/>
      <c r="U715" s="3"/>
      <c r="V715" s="3"/>
      <c r="W715" s="3"/>
      <c r="X715" s="3"/>
      <c r="Y715" s="3"/>
      <c r="Z715" s="3"/>
    </row>
    <row r="716" spans="1:26" ht="12.75" customHeight="1" x14ac:dyDescent="0.15">
      <c r="A716" s="1"/>
      <c r="B716" s="2"/>
      <c r="C716" s="2"/>
      <c r="D716" s="2"/>
      <c r="E716" s="2"/>
      <c r="F716" s="2"/>
      <c r="G716" s="2"/>
      <c r="H716" s="2"/>
      <c r="I716" s="3"/>
      <c r="J716" s="3"/>
      <c r="K716" s="3"/>
      <c r="L716" s="3"/>
      <c r="M716" s="3"/>
      <c r="N716" s="3"/>
      <c r="O716" s="3"/>
      <c r="P716" s="3"/>
      <c r="Q716" s="3"/>
      <c r="R716" s="3"/>
      <c r="S716" s="3"/>
      <c r="T716" s="3"/>
      <c r="U716" s="3"/>
      <c r="V716" s="3"/>
      <c r="W716" s="3"/>
      <c r="X716" s="3"/>
      <c r="Y716" s="3"/>
      <c r="Z716" s="3"/>
    </row>
    <row r="717" spans="1:26" ht="12.75" customHeight="1" x14ac:dyDescent="0.15">
      <c r="A717" s="1"/>
      <c r="B717" s="2"/>
      <c r="C717" s="2"/>
      <c r="D717" s="2"/>
      <c r="E717" s="2"/>
      <c r="F717" s="2"/>
      <c r="G717" s="2"/>
      <c r="H717" s="2"/>
      <c r="I717" s="3"/>
      <c r="J717" s="3"/>
      <c r="K717" s="3"/>
      <c r="L717" s="3"/>
      <c r="M717" s="3"/>
      <c r="N717" s="3"/>
      <c r="O717" s="3"/>
      <c r="P717" s="3"/>
      <c r="Q717" s="3"/>
      <c r="R717" s="3"/>
      <c r="S717" s="3"/>
      <c r="T717" s="3"/>
      <c r="U717" s="3"/>
      <c r="V717" s="3"/>
      <c r="W717" s="3"/>
      <c r="X717" s="3"/>
      <c r="Y717" s="3"/>
      <c r="Z717" s="3"/>
    </row>
    <row r="718" spans="1:26" ht="12.75" customHeight="1" x14ac:dyDescent="0.15">
      <c r="A718" s="1"/>
      <c r="B718" s="2"/>
      <c r="C718" s="2"/>
      <c r="D718" s="2"/>
      <c r="E718" s="2"/>
      <c r="F718" s="2"/>
      <c r="G718" s="2"/>
      <c r="H718" s="2"/>
      <c r="I718" s="3"/>
      <c r="J718" s="3"/>
      <c r="K718" s="3"/>
      <c r="L718" s="3"/>
      <c r="M718" s="3"/>
      <c r="N718" s="3"/>
      <c r="O718" s="3"/>
      <c r="P718" s="3"/>
      <c r="Q718" s="3"/>
      <c r="R718" s="3"/>
      <c r="S718" s="3"/>
      <c r="T718" s="3"/>
      <c r="U718" s="3"/>
      <c r="V718" s="3"/>
      <c r="W718" s="3"/>
      <c r="X718" s="3"/>
      <c r="Y718" s="3"/>
      <c r="Z718" s="3"/>
    </row>
    <row r="719" spans="1:26" ht="12.75" customHeight="1" x14ac:dyDescent="0.15">
      <c r="A719" s="1"/>
      <c r="B719" s="2"/>
      <c r="C719" s="2"/>
      <c r="D719" s="2"/>
      <c r="E719" s="2"/>
      <c r="F719" s="2"/>
      <c r="G719" s="2"/>
      <c r="H719" s="2"/>
      <c r="I719" s="3"/>
      <c r="J719" s="3"/>
      <c r="K719" s="3"/>
      <c r="L719" s="3"/>
      <c r="M719" s="3"/>
      <c r="N719" s="3"/>
      <c r="O719" s="3"/>
      <c r="P719" s="3"/>
      <c r="Q719" s="3"/>
      <c r="R719" s="3"/>
      <c r="S719" s="3"/>
      <c r="T719" s="3"/>
      <c r="U719" s="3"/>
      <c r="V719" s="3"/>
      <c r="W719" s="3"/>
      <c r="X719" s="3"/>
      <c r="Y719" s="3"/>
      <c r="Z719" s="3"/>
    </row>
    <row r="720" spans="1:26" ht="12.75" customHeight="1" x14ac:dyDescent="0.15">
      <c r="A720" s="1"/>
      <c r="B720" s="2"/>
      <c r="C720" s="2"/>
      <c r="D720" s="2"/>
      <c r="E720" s="2"/>
      <c r="F720" s="2"/>
      <c r="G720" s="2"/>
      <c r="H720" s="2"/>
      <c r="I720" s="3"/>
      <c r="J720" s="3"/>
      <c r="K720" s="3"/>
      <c r="L720" s="3"/>
      <c r="M720" s="3"/>
      <c r="N720" s="3"/>
      <c r="O720" s="3"/>
      <c r="P720" s="3"/>
      <c r="Q720" s="3"/>
      <c r="R720" s="3"/>
      <c r="S720" s="3"/>
      <c r="T720" s="3"/>
      <c r="U720" s="3"/>
      <c r="V720" s="3"/>
      <c r="W720" s="3"/>
      <c r="X720" s="3"/>
      <c r="Y720" s="3"/>
      <c r="Z720" s="3"/>
    </row>
    <row r="721" spans="1:26" ht="12.75" customHeight="1" x14ac:dyDescent="0.15">
      <c r="A721" s="1"/>
      <c r="B721" s="2"/>
      <c r="C721" s="2"/>
      <c r="D721" s="2"/>
      <c r="E721" s="2"/>
      <c r="F721" s="2"/>
      <c r="G721" s="2"/>
      <c r="H721" s="2"/>
      <c r="I721" s="3"/>
      <c r="J721" s="3"/>
      <c r="K721" s="3"/>
      <c r="L721" s="3"/>
      <c r="M721" s="3"/>
      <c r="N721" s="3"/>
      <c r="O721" s="3"/>
      <c r="P721" s="3"/>
      <c r="Q721" s="3"/>
      <c r="R721" s="3"/>
      <c r="S721" s="3"/>
      <c r="T721" s="3"/>
      <c r="U721" s="3"/>
      <c r="V721" s="3"/>
      <c r="W721" s="3"/>
      <c r="X721" s="3"/>
      <c r="Y721" s="3"/>
      <c r="Z721" s="3"/>
    </row>
    <row r="722" spans="1:26" ht="12.75" customHeight="1" x14ac:dyDescent="0.15">
      <c r="A722" s="1"/>
      <c r="B722" s="2"/>
      <c r="C722" s="2"/>
      <c r="D722" s="2"/>
      <c r="E722" s="2"/>
      <c r="F722" s="2"/>
      <c r="G722" s="2"/>
      <c r="H722" s="2"/>
      <c r="I722" s="3"/>
      <c r="J722" s="3"/>
      <c r="K722" s="3"/>
      <c r="L722" s="3"/>
      <c r="M722" s="3"/>
      <c r="N722" s="3"/>
      <c r="O722" s="3"/>
      <c r="P722" s="3"/>
      <c r="Q722" s="3"/>
      <c r="R722" s="3"/>
      <c r="S722" s="3"/>
      <c r="T722" s="3"/>
      <c r="U722" s="3"/>
      <c r="V722" s="3"/>
      <c r="W722" s="3"/>
      <c r="X722" s="3"/>
      <c r="Y722" s="3"/>
      <c r="Z722" s="3"/>
    </row>
    <row r="723" spans="1:26" ht="12.75" customHeight="1" x14ac:dyDescent="0.15">
      <c r="A723" s="1"/>
      <c r="B723" s="2"/>
      <c r="C723" s="2"/>
      <c r="D723" s="2"/>
      <c r="E723" s="2"/>
      <c r="F723" s="2"/>
      <c r="G723" s="2"/>
      <c r="H723" s="2"/>
      <c r="I723" s="3"/>
      <c r="J723" s="3"/>
      <c r="K723" s="3"/>
      <c r="L723" s="3"/>
      <c r="M723" s="3"/>
      <c r="N723" s="3"/>
      <c r="O723" s="3"/>
      <c r="P723" s="3"/>
      <c r="Q723" s="3"/>
      <c r="R723" s="3"/>
      <c r="S723" s="3"/>
      <c r="T723" s="3"/>
      <c r="U723" s="3"/>
      <c r="V723" s="3"/>
      <c r="W723" s="3"/>
      <c r="X723" s="3"/>
      <c r="Y723" s="3"/>
      <c r="Z723" s="3"/>
    </row>
    <row r="724" spans="1:26" ht="12.75" customHeight="1" x14ac:dyDescent="0.15">
      <c r="A724" s="1"/>
      <c r="B724" s="2"/>
      <c r="C724" s="2"/>
      <c r="D724" s="2"/>
      <c r="E724" s="2"/>
      <c r="F724" s="2"/>
      <c r="G724" s="2"/>
      <c r="H724" s="2"/>
      <c r="I724" s="3"/>
      <c r="J724" s="3"/>
      <c r="K724" s="3"/>
      <c r="L724" s="3"/>
      <c r="M724" s="3"/>
      <c r="N724" s="3"/>
      <c r="O724" s="3"/>
      <c r="P724" s="3"/>
      <c r="Q724" s="3"/>
      <c r="R724" s="3"/>
      <c r="S724" s="3"/>
      <c r="T724" s="3"/>
      <c r="U724" s="3"/>
      <c r="V724" s="3"/>
      <c r="W724" s="3"/>
      <c r="X724" s="3"/>
      <c r="Y724" s="3"/>
      <c r="Z724" s="3"/>
    </row>
    <row r="725" spans="1:26" ht="12.75" customHeight="1" x14ac:dyDescent="0.15">
      <c r="A725" s="1"/>
      <c r="B725" s="2"/>
      <c r="C725" s="2"/>
      <c r="D725" s="2"/>
      <c r="E725" s="2"/>
      <c r="F725" s="2"/>
      <c r="G725" s="2"/>
      <c r="H725" s="2"/>
      <c r="I725" s="3"/>
      <c r="J725" s="3"/>
      <c r="K725" s="3"/>
      <c r="L725" s="3"/>
      <c r="M725" s="3"/>
      <c r="N725" s="3"/>
      <c r="O725" s="3"/>
      <c r="P725" s="3"/>
      <c r="Q725" s="3"/>
      <c r="R725" s="3"/>
      <c r="S725" s="3"/>
      <c r="T725" s="3"/>
      <c r="U725" s="3"/>
      <c r="V725" s="3"/>
      <c r="W725" s="3"/>
      <c r="X725" s="3"/>
      <c r="Y725" s="3"/>
      <c r="Z725" s="3"/>
    </row>
    <row r="726" spans="1:26" ht="12.75" customHeight="1" x14ac:dyDescent="0.15">
      <c r="A726" s="1"/>
      <c r="B726" s="2"/>
      <c r="C726" s="2"/>
      <c r="D726" s="2"/>
      <c r="E726" s="2"/>
      <c r="F726" s="2"/>
      <c r="G726" s="2"/>
      <c r="H726" s="2"/>
      <c r="I726" s="3"/>
      <c r="J726" s="3"/>
      <c r="K726" s="3"/>
      <c r="L726" s="3"/>
      <c r="M726" s="3"/>
      <c r="N726" s="3"/>
      <c r="O726" s="3"/>
      <c r="P726" s="3"/>
      <c r="Q726" s="3"/>
      <c r="R726" s="3"/>
      <c r="S726" s="3"/>
      <c r="T726" s="3"/>
      <c r="U726" s="3"/>
      <c r="V726" s="3"/>
      <c r="W726" s="3"/>
      <c r="X726" s="3"/>
      <c r="Y726" s="3"/>
      <c r="Z726" s="3"/>
    </row>
    <row r="727" spans="1:26" ht="12.75" customHeight="1" x14ac:dyDescent="0.15">
      <c r="A727" s="1"/>
      <c r="B727" s="2"/>
      <c r="C727" s="2"/>
      <c r="D727" s="2"/>
      <c r="E727" s="2"/>
      <c r="F727" s="2"/>
      <c r="G727" s="2"/>
      <c r="H727" s="2"/>
      <c r="I727" s="3"/>
      <c r="J727" s="3"/>
      <c r="K727" s="3"/>
      <c r="L727" s="3"/>
      <c r="M727" s="3"/>
      <c r="N727" s="3"/>
      <c r="O727" s="3"/>
      <c r="P727" s="3"/>
      <c r="Q727" s="3"/>
      <c r="R727" s="3"/>
      <c r="S727" s="3"/>
      <c r="T727" s="3"/>
      <c r="U727" s="3"/>
      <c r="V727" s="3"/>
      <c r="W727" s="3"/>
      <c r="X727" s="3"/>
      <c r="Y727" s="3"/>
      <c r="Z727" s="3"/>
    </row>
    <row r="728" spans="1:26" ht="12.75" customHeight="1" x14ac:dyDescent="0.15">
      <c r="A728" s="1"/>
      <c r="B728" s="2"/>
      <c r="C728" s="2"/>
      <c r="D728" s="2"/>
      <c r="E728" s="2"/>
      <c r="F728" s="2"/>
      <c r="G728" s="2"/>
      <c r="H728" s="2"/>
      <c r="I728" s="3"/>
      <c r="J728" s="3"/>
      <c r="K728" s="3"/>
      <c r="L728" s="3"/>
      <c r="M728" s="3"/>
      <c r="N728" s="3"/>
      <c r="O728" s="3"/>
      <c r="P728" s="3"/>
      <c r="Q728" s="3"/>
      <c r="R728" s="3"/>
      <c r="S728" s="3"/>
      <c r="T728" s="3"/>
      <c r="U728" s="3"/>
      <c r="V728" s="3"/>
      <c r="W728" s="3"/>
      <c r="X728" s="3"/>
      <c r="Y728" s="3"/>
      <c r="Z728" s="3"/>
    </row>
    <row r="729" spans="1:26" ht="12.75" customHeight="1" x14ac:dyDescent="0.15">
      <c r="A729" s="1"/>
      <c r="B729" s="2"/>
      <c r="C729" s="2"/>
      <c r="D729" s="2"/>
      <c r="E729" s="2"/>
      <c r="F729" s="2"/>
      <c r="G729" s="2"/>
      <c r="H729" s="2"/>
      <c r="I729" s="3"/>
      <c r="J729" s="3"/>
      <c r="K729" s="3"/>
      <c r="L729" s="3"/>
      <c r="M729" s="3"/>
      <c r="N729" s="3"/>
      <c r="O729" s="3"/>
      <c r="P729" s="3"/>
      <c r="Q729" s="3"/>
      <c r="R729" s="3"/>
      <c r="S729" s="3"/>
      <c r="T729" s="3"/>
      <c r="U729" s="3"/>
      <c r="V729" s="3"/>
      <c r="W729" s="3"/>
      <c r="X729" s="3"/>
      <c r="Y729" s="3"/>
      <c r="Z729" s="3"/>
    </row>
    <row r="730" spans="1:26" ht="12.75" customHeight="1" x14ac:dyDescent="0.15">
      <c r="A730" s="1"/>
      <c r="B730" s="2"/>
      <c r="C730" s="2"/>
      <c r="D730" s="2"/>
      <c r="E730" s="2"/>
      <c r="F730" s="2"/>
      <c r="G730" s="2"/>
      <c r="H730" s="2"/>
      <c r="I730" s="3"/>
      <c r="J730" s="3"/>
      <c r="K730" s="3"/>
      <c r="L730" s="3"/>
      <c r="M730" s="3"/>
      <c r="N730" s="3"/>
      <c r="O730" s="3"/>
      <c r="P730" s="3"/>
      <c r="Q730" s="3"/>
      <c r="R730" s="3"/>
      <c r="S730" s="3"/>
      <c r="T730" s="3"/>
      <c r="U730" s="3"/>
      <c r="V730" s="3"/>
      <c r="W730" s="3"/>
      <c r="X730" s="3"/>
      <c r="Y730" s="3"/>
      <c r="Z730" s="3"/>
    </row>
    <row r="731" spans="1:26" ht="12.75" customHeight="1" x14ac:dyDescent="0.15">
      <c r="A731" s="1"/>
      <c r="B731" s="2"/>
      <c r="C731" s="2"/>
      <c r="D731" s="2"/>
      <c r="E731" s="2"/>
      <c r="F731" s="2"/>
      <c r="G731" s="2"/>
      <c r="H731" s="2"/>
      <c r="I731" s="3"/>
      <c r="J731" s="3"/>
      <c r="K731" s="3"/>
      <c r="L731" s="3"/>
      <c r="M731" s="3"/>
      <c r="N731" s="3"/>
      <c r="O731" s="3"/>
      <c r="P731" s="3"/>
      <c r="Q731" s="3"/>
      <c r="R731" s="3"/>
      <c r="S731" s="3"/>
      <c r="T731" s="3"/>
      <c r="U731" s="3"/>
      <c r="V731" s="3"/>
      <c r="W731" s="3"/>
      <c r="X731" s="3"/>
      <c r="Y731" s="3"/>
      <c r="Z731" s="3"/>
    </row>
    <row r="732" spans="1:26" ht="12.75" customHeight="1" x14ac:dyDescent="0.15">
      <c r="A732" s="1"/>
      <c r="B732" s="2"/>
      <c r="C732" s="2"/>
      <c r="D732" s="2"/>
      <c r="E732" s="2"/>
      <c r="F732" s="2"/>
      <c r="G732" s="2"/>
      <c r="H732" s="2"/>
      <c r="I732" s="3"/>
      <c r="J732" s="3"/>
      <c r="K732" s="3"/>
      <c r="L732" s="3"/>
      <c r="M732" s="3"/>
      <c r="N732" s="3"/>
      <c r="O732" s="3"/>
      <c r="P732" s="3"/>
      <c r="Q732" s="3"/>
      <c r="R732" s="3"/>
      <c r="S732" s="3"/>
      <c r="T732" s="3"/>
      <c r="U732" s="3"/>
      <c r="V732" s="3"/>
      <c r="W732" s="3"/>
      <c r="X732" s="3"/>
      <c r="Y732" s="3"/>
      <c r="Z732" s="3"/>
    </row>
    <row r="733" spans="1:26" ht="12.75" customHeight="1" x14ac:dyDescent="0.15">
      <c r="A733" s="1"/>
      <c r="B733" s="2"/>
      <c r="C733" s="2"/>
      <c r="D733" s="2"/>
      <c r="E733" s="2"/>
      <c r="F733" s="2"/>
      <c r="G733" s="2"/>
      <c r="H733" s="2"/>
      <c r="I733" s="3"/>
      <c r="J733" s="3"/>
      <c r="K733" s="3"/>
      <c r="L733" s="3"/>
      <c r="M733" s="3"/>
      <c r="N733" s="3"/>
      <c r="O733" s="3"/>
      <c r="P733" s="3"/>
      <c r="Q733" s="3"/>
      <c r="R733" s="3"/>
      <c r="S733" s="3"/>
      <c r="T733" s="3"/>
      <c r="U733" s="3"/>
      <c r="V733" s="3"/>
      <c r="W733" s="3"/>
      <c r="X733" s="3"/>
      <c r="Y733" s="3"/>
      <c r="Z733" s="3"/>
    </row>
    <row r="734" spans="1:26" ht="12.75" customHeight="1" x14ac:dyDescent="0.15">
      <c r="A734" s="1"/>
      <c r="B734" s="2"/>
      <c r="C734" s="2"/>
      <c r="D734" s="2"/>
      <c r="E734" s="2"/>
      <c r="F734" s="2"/>
      <c r="G734" s="2"/>
      <c r="H734" s="2"/>
      <c r="I734" s="3"/>
      <c r="J734" s="3"/>
      <c r="K734" s="3"/>
      <c r="L734" s="3"/>
      <c r="M734" s="3"/>
      <c r="N734" s="3"/>
      <c r="O734" s="3"/>
      <c r="P734" s="3"/>
      <c r="Q734" s="3"/>
      <c r="R734" s="3"/>
      <c r="S734" s="3"/>
      <c r="T734" s="3"/>
      <c r="U734" s="3"/>
      <c r="V734" s="3"/>
      <c r="W734" s="3"/>
      <c r="X734" s="3"/>
      <c r="Y734" s="3"/>
      <c r="Z734" s="3"/>
    </row>
    <row r="735" spans="1:26" ht="12.75" customHeight="1" x14ac:dyDescent="0.15">
      <c r="A735" s="1"/>
      <c r="B735" s="2"/>
      <c r="C735" s="2"/>
      <c r="D735" s="2"/>
      <c r="E735" s="2"/>
      <c r="F735" s="2"/>
      <c r="G735" s="2"/>
      <c r="H735" s="2"/>
      <c r="I735" s="3"/>
      <c r="J735" s="3"/>
      <c r="K735" s="3"/>
      <c r="L735" s="3"/>
      <c r="M735" s="3"/>
      <c r="N735" s="3"/>
      <c r="O735" s="3"/>
      <c r="P735" s="3"/>
      <c r="Q735" s="3"/>
      <c r="R735" s="3"/>
      <c r="S735" s="3"/>
      <c r="T735" s="3"/>
      <c r="U735" s="3"/>
      <c r="V735" s="3"/>
      <c r="W735" s="3"/>
      <c r="X735" s="3"/>
      <c r="Y735" s="3"/>
      <c r="Z735" s="3"/>
    </row>
    <row r="736" spans="1:26" ht="12.75" customHeight="1" x14ac:dyDescent="0.15">
      <c r="A736" s="1"/>
      <c r="B736" s="2"/>
      <c r="C736" s="2"/>
      <c r="D736" s="2"/>
      <c r="E736" s="2"/>
      <c r="F736" s="2"/>
      <c r="G736" s="2"/>
      <c r="H736" s="2"/>
      <c r="I736" s="3"/>
      <c r="J736" s="3"/>
      <c r="K736" s="3"/>
      <c r="L736" s="3"/>
      <c r="M736" s="3"/>
      <c r="N736" s="3"/>
      <c r="O736" s="3"/>
      <c r="P736" s="3"/>
      <c r="Q736" s="3"/>
      <c r="R736" s="3"/>
      <c r="S736" s="3"/>
      <c r="T736" s="3"/>
      <c r="U736" s="3"/>
      <c r="V736" s="3"/>
      <c r="W736" s="3"/>
      <c r="X736" s="3"/>
      <c r="Y736" s="3"/>
      <c r="Z736" s="3"/>
    </row>
    <row r="737" spans="1:26" ht="12.75" customHeight="1" x14ac:dyDescent="0.15">
      <c r="A737" s="1"/>
      <c r="B737" s="2"/>
      <c r="C737" s="2"/>
      <c r="D737" s="2"/>
      <c r="E737" s="2"/>
      <c r="F737" s="2"/>
      <c r="G737" s="2"/>
      <c r="H737" s="2"/>
      <c r="I737" s="3"/>
      <c r="J737" s="3"/>
      <c r="K737" s="3"/>
      <c r="L737" s="3"/>
      <c r="M737" s="3"/>
      <c r="N737" s="3"/>
      <c r="O737" s="3"/>
      <c r="P737" s="3"/>
      <c r="Q737" s="3"/>
      <c r="R737" s="3"/>
      <c r="S737" s="3"/>
      <c r="T737" s="3"/>
      <c r="U737" s="3"/>
      <c r="V737" s="3"/>
      <c r="W737" s="3"/>
      <c r="X737" s="3"/>
      <c r="Y737" s="3"/>
      <c r="Z737" s="3"/>
    </row>
    <row r="738" spans="1:26" ht="12.75" customHeight="1" x14ac:dyDescent="0.15">
      <c r="A738" s="1"/>
      <c r="B738" s="2"/>
      <c r="C738" s="2"/>
      <c r="D738" s="2"/>
      <c r="E738" s="2"/>
      <c r="F738" s="2"/>
      <c r="G738" s="2"/>
      <c r="H738" s="2"/>
      <c r="I738" s="3"/>
      <c r="J738" s="3"/>
      <c r="K738" s="3"/>
      <c r="L738" s="3"/>
      <c r="M738" s="3"/>
      <c r="N738" s="3"/>
      <c r="O738" s="3"/>
      <c r="P738" s="3"/>
      <c r="Q738" s="3"/>
      <c r="R738" s="3"/>
      <c r="S738" s="3"/>
      <c r="T738" s="3"/>
      <c r="U738" s="3"/>
      <c r="V738" s="3"/>
      <c r="W738" s="3"/>
      <c r="X738" s="3"/>
      <c r="Y738" s="3"/>
      <c r="Z738" s="3"/>
    </row>
    <row r="739" spans="1:26" ht="12.75" customHeight="1" x14ac:dyDescent="0.15">
      <c r="A739" s="1"/>
      <c r="B739" s="2"/>
      <c r="C739" s="2"/>
      <c r="D739" s="2"/>
      <c r="E739" s="2"/>
      <c r="F739" s="2"/>
      <c r="G739" s="2"/>
      <c r="H739" s="2"/>
      <c r="I739" s="3"/>
      <c r="J739" s="3"/>
      <c r="K739" s="3"/>
      <c r="L739" s="3"/>
      <c r="M739" s="3"/>
      <c r="N739" s="3"/>
      <c r="O739" s="3"/>
      <c r="P739" s="3"/>
      <c r="Q739" s="3"/>
      <c r="R739" s="3"/>
      <c r="S739" s="3"/>
      <c r="T739" s="3"/>
      <c r="U739" s="3"/>
      <c r="V739" s="3"/>
      <c r="W739" s="3"/>
      <c r="X739" s="3"/>
      <c r="Y739" s="3"/>
      <c r="Z739" s="3"/>
    </row>
    <row r="740" spans="1:26" ht="12.75" customHeight="1" x14ac:dyDescent="0.15">
      <c r="A740" s="1"/>
      <c r="B740" s="2"/>
      <c r="C740" s="2"/>
      <c r="D740" s="2"/>
      <c r="E740" s="2"/>
      <c r="F740" s="2"/>
      <c r="G740" s="2"/>
      <c r="H740" s="2"/>
      <c r="I740" s="3"/>
      <c r="J740" s="3"/>
      <c r="K740" s="3"/>
      <c r="L740" s="3"/>
      <c r="M740" s="3"/>
      <c r="N740" s="3"/>
      <c r="O740" s="3"/>
      <c r="P740" s="3"/>
      <c r="Q740" s="3"/>
      <c r="R740" s="3"/>
      <c r="S740" s="3"/>
      <c r="T740" s="3"/>
      <c r="U740" s="3"/>
      <c r="V740" s="3"/>
      <c r="W740" s="3"/>
      <c r="X740" s="3"/>
      <c r="Y740" s="3"/>
      <c r="Z740" s="3"/>
    </row>
    <row r="741" spans="1:26" ht="12.75" customHeight="1" x14ac:dyDescent="0.15">
      <c r="A741" s="1"/>
      <c r="B741" s="2"/>
      <c r="C741" s="2"/>
      <c r="D741" s="2"/>
      <c r="E741" s="2"/>
      <c r="F741" s="2"/>
      <c r="G741" s="2"/>
      <c r="H741" s="2"/>
      <c r="I741" s="3"/>
      <c r="J741" s="3"/>
      <c r="K741" s="3"/>
      <c r="L741" s="3"/>
      <c r="M741" s="3"/>
      <c r="N741" s="3"/>
      <c r="O741" s="3"/>
      <c r="P741" s="3"/>
      <c r="Q741" s="3"/>
      <c r="R741" s="3"/>
      <c r="S741" s="3"/>
      <c r="T741" s="3"/>
      <c r="U741" s="3"/>
      <c r="V741" s="3"/>
      <c r="W741" s="3"/>
      <c r="X741" s="3"/>
      <c r="Y741" s="3"/>
      <c r="Z741" s="3"/>
    </row>
    <row r="742" spans="1:26" ht="12.75" customHeight="1" x14ac:dyDescent="0.15">
      <c r="A742" s="1"/>
      <c r="B742" s="2"/>
      <c r="C742" s="2"/>
      <c r="D742" s="2"/>
      <c r="E742" s="2"/>
      <c r="F742" s="2"/>
      <c r="G742" s="2"/>
      <c r="H742" s="2"/>
      <c r="I742" s="3"/>
      <c r="J742" s="3"/>
      <c r="K742" s="3"/>
      <c r="L742" s="3"/>
      <c r="M742" s="3"/>
      <c r="N742" s="3"/>
      <c r="O742" s="3"/>
      <c r="P742" s="3"/>
      <c r="Q742" s="3"/>
      <c r="R742" s="3"/>
      <c r="S742" s="3"/>
      <c r="T742" s="3"/>
      <c r="U742" s="3"/>
      <c r="V742" s="3"/>
      <c r="W742" s="3"/>
      <c r="X742" s="3"/>
      <c r="Y742" s="3"/>
      <c r="Z742" s="3"/>
    </row>
    <row r="743" spans="1:26" ht="12.75" customHeight="1" x14ac:dyDescent="0.15">
      <c r="A743" s="1"/>
      <c r="B743" s="2"/>
      <c r="C743" s="2"/>
      <c r="D743" s="2"/>
      <c r="E743" s="2"/>
      <c r="F743" s="2"/>
      <c r="G743" s="2"/>
      <c r="H743" s="2"/>
      <c r="I743" s="3"/>
      <c r="J743" s="3"/>
      <c r="K743" s="3"/>
      <c r="L743" s="3"/>
      <c r="M743" s="3"/>
      <c r="N743" s="3"/>
      <c r="O743" s="3"/>
      <c r="P743" s="3"/>
      <c r="Q743" s="3"/>
      <c r="R743" s="3"/>
      <c r="S743" s="3"/>
      <c r="T743" s="3"/>
      <c r="U743" s="3"/>
      <c r="V743" s="3"/>
      <c r="W743" s="3"/>
      <c r="X743" s="3"/>
      <c r="Y743" s="3"/>
      <c r="Z743" s="3"/>
    </row>
    <row r="744" spans="1:26" ht="12.75" customHeight="1" x14ac:dyDescent="0.15">
      <c r="A744" s="1"/>
      <c r="B744" s="2"/>
      <c r="C744" s="2"/>
      <c r="D744" s="2"/>
      <c r="E744" s="2"/>
      <c r="F744" s="2"/>
      <c r="G744" s="2"/>
      <c r="H744" s="2"/>
      <c r="I744" s="3"/>
      <c r="J744" s="3"/>
      <c r="K744" s="3"/>
      <c r="L744" s="3"/>
      <c r="M744" s="3"/>
      <c r="N744" s="3"/>
      <c r="O744" s="3"/>
      <c r="P744" s="3"/>
      <c r="Q744" s="3"/>
      <c r="R744" s="3"/>
      <c r="S744" s="3"/>
      <c r="T744" s="3"/>
      <c r="U744" s="3"/>
      <c r="V744" s="3"/>
      <c r="W744" s="3"/>
      <c r="X744" s="3"/>
      <c r="Y744" s="3"/>
      <c r="Z744" s="3"/>
    </row>
    <row r="745" spans="1:26" ht="12.75" customHeight="1" x14ac:dyDescent="0.15">
      <c r="A745" s="1"/>
      <c r="B745" s="2"/>
      <c r="C745" s="2"/>
      <c r="D745" s="2"/>
      <c r="E745" s="2"/>
      <c r="F745" s="2"/>
      <c r="G745" s="2"/>
      <c r="H745" s="2"/>
      <c r="I745" s="3"/>
      <c r="J745" s="3"/>
      <c r="K745" s="3"/>
      <c r="L745" s="3"/>
      <c r="M745" s="3"/>
      <c r="N745" s="3"/>
      <c r="O745" s="3"/>
      <c r="P745" s="3"/>
      <c r="Q745" s="3"/>
      <c r="R745" s="3"/>
      <c r="S745" s="3"/>
      <c r="T745" s="3"/>
      <c r="U745" s="3"/>
      <c r="V745" s="3"/>
      <c r="W745" s="3"/>
      <c r="X745" s="3"/>
      <c r="Y745" s="3"/>
      <c r="Z745" s="3"/>
    </row>
    <row r="746" spans="1:26" ht="12.75" customHeight="1" x14ac:dyDescent="0.15">
      <c r="A746" s="1"/>
      <c r="B746" s="2"/>
      <c r="C746" s="2"/>
      <c r="D746" s="2"/>
      <c r="E746" s="2"/>
      <c r="F746" s="2"/>
      <c r="G746" s="2"/>
      <c r="H746" s="2"/>
      <c r="I746" s="3"/>
      <c r="J746" s="3"/>
      <c r="K746" s="3"/>
      <c r="L746" s="3"/>
      <c r="M746" s="3"/>
      <c r="N746" s="3"/>
      <c r="O746" s="3"/>
      <c r="P746" s="3"/>
      <c r="Q746" s="3"/>
      <c r="R746" s="3"/>
      <c r="S746" s="3"/>
      <c r="T746" s="3"/>
      <c r="U746" s="3"/>
      <c r="V746" s="3"/>
      <c r="W746" s="3"/>
      <c r="X746" s="3"/>
      <c r="Y746" s="3"/>
      <c r="Z746" s="3"/>
    </row>
    <row r="747" spans="1:26" ht="12.75" customHeight="1" x14ac:dyDescent="0.15">
      <c r="A747" s="1"/>
      <c r="B747" s="2"/>
      <c r="C747" s="2"/>
      <c r="D747" s="2"/>
      <c r="E747" s="2"/>
      <c r="F747" s="2"/>
      <c r="G747" s="2"/>
      <c r="H747" s="2"/>
      <c r="I747" s="3"/>
      <c r="J747" s="3"/>
      <c r="K747" s="3"/>
      <c r="L747" s="3"/>
      <c r="M747" s="3"/>
      <c r="N747" s="3"/>
      <c r="O747" s="3"/>
      <c r="P747" s="3"/>
      <c r="Q747" s="3"/>
      <c r="R747" s="3"/>
      <c r="S747" s="3"/>
      <c r="T747" s="3"/>
      <c r="U747" s="3"/>
      <c r="V747" s="3"/>
      <c r="W747" s="3"/>
      <c r="X747" s="3"/>
      <c r="Y747" s="3"/>
      <c r="Z747" s="3"/>
    </row>
    <row r="748" spans="1:26" ht="12.75" customHeight="1" x14ac:dyDescent="0.15">
      <c r="A748" s="1"/>
      <c r="B748" s="2"/>
      <c r="C748" s="2"/>
      <c r="D748" s="2"/>
      <c r="E748" s="2"/>
      <c r="F748" s="2"/>
      <c r="G748" s="2"/>
      <c r="H748" s="2"/>
      <c r="I748" s="3"/>
      <c r="J748" s="3"/>
      <c r="K748" s="3"/>
      <c r="L748" s="3"/>
      <c r="M748" s="3"/>
      <c r="N748" s="3"/>
      <c r="O748" s="3"/>
      <c r="P748" s="3"/>
      <c r="Q748" s="3"/>
      <c r="R748" s="3"/>
      <c r="S748" s="3"/>
      <c r="T748" s="3"/>
      <c r="U748" s="3"/>
      <c r="V748" s="3"/>
      <c r="W748" s="3"/>
      <c r="X748" s="3"/>
      <c r="Y748" s="3"/>
      <c r="Z748" s="3"/>
    </row>
    <row r="749" spans="1:26" ht="12.75" customHeight="1" x14ac:dyDescent="0.15">
      <c r="A749" s="1"/>
      <c r="B749" s="2"/>
      <c r="C749" s="2"/>
      <c r="D749" s="2"/>
      <c r="E749" s="2"/>
      <c r="F749" s="2"/>
      <c r="G749" s="2"/>
      <c r="H749" s="2"/>
      <c r="I749" s="3"/>
      <c r="J749" s="3"/>
      <c r="K749" s="3"/>
      <c r="L749" s="3"/>
      <c r="M749" s="3"/>
      <c r="N749" s="3"/>
      <c r="O749" s="3"/>
      <c r="P749" s="3"/>
      <c r="Q749" s="3"/>
      <c r="R749" s="3"/>
      <c r="S749" s="3"/>
      <c r="T749" s="3"/>
      <c r="U749" s="3"/>
      <c r="V749" s="3"/>
      <c r="W749" s="3"/>
      <c r="X749" s="3"/>
      <c r="Y749" s="3"/>
      <c r="Z749" s="3"/>
    </row>
    <row r="750" spans="1:26" ht="12.75" customHeight="1" x14ac:dyDescent="0.15">
      <c r="A750" s="1"/>
      <c r="B750" s="2"/>
      <c r="C750" s="2"/>
      <c r="D750" s="2"/>
      <c r="E750" s="2"/>
      <c r="F750" s="2"/>
      <c r="G750" s="2"/>
      <c r="H750" s="2"/>
      <c r="I750" s="3"/>
      <c r="J750" s="3"/>
      <c r="K750" s="3"/>
      <c r="L750" s="3"/>
      <c r="M750" s="3"/>
      <c r="N750" s="3"/>
      <c r="O750" s="3"/>
      <c r="P750" s="3"/>
      <c r="Q750" s="3"/>
      <c r="R750" s="3"/>
      <c r="S750" s="3"/>
      <c r="T750" s="3"/>
      <c r="U750" s="3"/>
      <c r="V750" s="3"/>
      <c r="W750" s="3"/>
      <c r="X750" s="3"/>
      <c r="Y750" s="3"/>
      <c r="Z750" s="3"/>
    </row>
    <row r="751" spans="1:26" ht="12.75" customHeight="1" x14ac:dyDescent="0.15">
      <c r="A751" s="1"/>
      <c r="B751" s="2"/>
      <c r="C751" s="2"/>
      <c r="D751" s="2"/>
      <c r="E751" s="2"/>
      <c r="F751" s="2"/>
      <c r="G751" s="2"/>
      <c r="H751" s="2"/>
      <c r="I751" s="3"/>
      <c r="J751" s="3"/>
      <c r="K751" s="3"/>
      <c r="L751" s="3"/>
      <c r="M751" s="3"/>
      <c r="N751" s="3"/>
      <c r="O751" s="3"/>
      <c r="P751" s="3"/>
      <c r="Q751" s="3"/>
      <c r="R751" s="3"/>
      <c r="S751" s="3"/>
      <c r="T751" s="3"/>
      <c r="U751" s="3"/>
      <c r="V751" s="3"/>
      <c r="W751" s="3"/>
      <c r="X751" s="3"/>
      <c r="Y751" s="3"/>
      <c r="Z751" s="3"/>
    </row>
    <row r="752" spans="1:26" ht="12.75" customHeight="1" x14ac:dyDescent="0.15">
      <c r="A752" s="1"/>
      <c r="B752" s="2"/>
      <c r="C752" s="2"/>
      <c r="D752" s="2"/>
      <c r="E752" s="2"/>
      <c r="F752" s="2"/>
      <c r="G752" s="2"/>
      <c r="H752" s="2"/>
      <c r="I752" s="3"/>
      <c r="J752" s="3"/>
      <c r="K752" s="3"/>
      <c r="L752" s="3"/>
      <c r="M752" s="3"/>
      <c r="N752" s="3"/>
      <c r="O752" s="3"/>
      <c r="P752" s="3"/>
      <c r="Q752" s="3"/>
      <c r="R752" s="3"/>
      <c r="S752" s="3"/>
      <c r="T752" s="3"/>
      <c r="U752" s="3"/>
      <c r="V752" s="3"/>
      <c r="W752" s="3"/>
      <c r="X752" s="3"/>
      <c r="Y752" s="3"/>
      <c r="Z752" s="3"/>
    </row>
    <row r="753" spans="1:26" ht="12.75" customHeight="1" x14ac:dyDescent="0.15">
      <c r="A753" s="1"/>
      <c r="B753" s="2"/>
      <c r="C753" s="2"/>
      <c r="D753" s="2"/>
      <c r="E753" s="2"/>
      <c r="F753" s="2"/>
      <c r="G753" s="2"/>
      <c r="H753" s="2"/>
      <c r="I753" s="3"/>
      <c r="J753" s="3"/>
      <c r="K753" s="3"/>
      <c r="L753" s="3"/>
      <c r="M753" s="3"/>
      <c r="N753" s="3"/>
      <c r="O753" s="3"/>
      <c r="P753" s="3"/>
      <c r="Q753" s="3"/>
      <c r="R753" s="3"/>
      <c r="S753" s="3"/>
      <c r="T753" s="3"/>
      <c r="U753" s="3"/>
      <c r="V753" s="3"/>
      <c r="W753" s="3"/>
      <c r="X753" s="3"/>
      <c r="Y753" s="3"/>
      <c r="Z753" s="3"/>
    </row>
    <row r="754" spans="1:26" ht="12.75" customHeight="1" x14ac:dyDescent="0.15">
      <c r="A754" s="1"/>
      <c r="B754" s="2"/>
      <c r="C754" s="2"/>
      <c r="D754" s="2"/>
      <c r="E754" s="2"/>
      <c r="F754" s="2"/>
      <c r="G754" s="2"/>
      <c r="H754" s="2"/>
      <c r="I754" s="3"/>
      <c r="J754" s="3"/>
      <c r="K754" s="3"/>
      <c r="L754" s="3"/>
      <c r="M754" s="3"/>
      <c r="N754" s="3"/>
      <c r="O754" s="3"/>
      <c r="P754" s="3"/>
      <c r="Q754" s="3"/>
      <c r="R754" s="3"/>
      <c r="S754" s="3"/>
      <c r="T754" s="3"/>
      <c r="U754" s="3"/>
      <c r="V754" s="3"/>
      <c r="W754" s="3"/>
      <c r="X754" s="3"/>
      <c r="Y754" s="3"/>
      <c r="Z754" s="3"/>
    </row>
    <row r="755" spans="1:26" ht="12.75" customHeight="1" x14ac:dyDescent="0.15">
      <c r="A755" s="1"/>
      <c r="B755" s="2"/>
      <c r="C755" s="2"/>
      <c r="D755" s="2"/>
      <c r="E755" s="2"/>
      <c r="F755" s="2"/>
      <c r="G755" s="2"/>
      <c r="H755" s="2"/>
      <c r="I755" s="3"/>
      <c r="J755" s="3"/>
      <c r="K755" s="3"/>
      <c r="L755" s="3"/>
      <c r="M755" s="3"/>
      <c r="N755" s="3"/>
      <c r="O755" s="3"/>
      <c r="P755" s="3"/>
      <c r="Q755" s="3"/>
      <c r="R755" s="3"/>
      <c r="S755" s="3"/>
      <c r="T755" s="3"/>
      <c r="U755" s="3"/>
      <c r="V755" s="3"/>
      <c r="W755" s="3"/>
      <c r="X755" s="3"/>
      <c r="Y755" s="3"/>
      <c r="Z755" s="3"/>
    </row>
    <row r="756" spans="1:26" ht="12.75" customHeight="1" x14ac:dyDescent="0.15">
      <c r="A756" s="1"/>
      <c r="B756" s="2"/>
      <c r="C756" s="2"/>
      <c r="D756" s="2"/>
      <c r="E756" s="2"/>
      <c r="F756" s="2"/>
      <c r="G756" s="2"/>
      <c r="H756" s="2"/>
      <c r="I756" s="3"/>
      <c r="J756" s="3"/>
      <c r="K756" s="3"/>
      <c r="L756" s="3"/>
      <c r="M756" s="3"/>
      <c r="N756" s="3"/>
      <c r="O756" s="3"/>
      <c r="P756" s="3"/>
      <c r="Q756" s="3"/>
      <c r="R756" s="3"/>
      <c r="S756" s="3"/>
      <c r="T756" s="3"/>
      <c r="U756" s="3"/>
      <c r="V756" s="3"/>
      <c r="W756" s="3"/>
      <c r="X756" s="3"/>
      <c r="Y756" s="3"/>
      <c r="Z756" s="3"/>
    </row>
    <row r="757" spans="1:26" ht="12.75" customHeight="1" x14ac:dyDescent="0.15">
      <c r="A757" s="1"/>
      <c r="B757" s="2"/>
      <c r="C757" s="2"/>
      <c r="D757" s="2"/>
      <c r="E757" s="2"/>
      <c r="F757" s="2"/>
      <c r="G757" s="2"/>
      <c r="H757" s="2"/>
      <c r="I757" s="3"/>
      <c r="J757" s="3"/>
      <c r="K757" s="3"/>
      <c r="L757" s="3"/>
      <c r="M757" s="3"/>
      <c r="N757" s="3"/>
      <c r="O757" s="3"/>
      <c r="P757" s="3"/>
      <c r="Q757" s="3"/>
      <c r="R757" s="3"/>
      <c r="S757" s="3"/>
      <c r="T757" s="3"/>
      <c r="U757" s="3"/>
      <c r="V757" s="3"/>
      <c r="W757" s="3"/>
      <c r="X757" s="3"/>
      <c r="Y757" s="3"/>
      <c r="Z757" s="3"/>
    </row>
    <row r="758" spans="1:26" ht="12.75" customHeight="1" x14ac:dyDescent="0.15">
      <c r="A758" s="1"/>
      <c r="B758" s="2"/>
      <c r="C758" s="2"/>
      <c r="D758" s="2"/>
      <c r="E758" s="2"/>
      <c r="F758" s="2"/>
      <c r="G758" s="2"/>
      <c r="H758" s="2"/>
      <c r="I758" s="3"/>
      <c r="J758" s="3"/>
      <c r="K758" s="3"/>
      <c r="L758" s="3"/>
      <c r="M758" s="3"/>
      <c r="N758" s="3"/>
      <c r="O758" s="3"/>
      <c r="P758" s="3"/>
      <c r="Q758" s="3"/>
      <c r="R758" s="3"/>
      <c r="S758" s="3"/>
      <c r="T758" s="3"/>
      <c r="U758" s="3"/>
      <c r="V758" s="3"/>
      <c r="W758" s="3"/>
      <c r="X758" s="3"/>
      <c r="Y758" s="3"/>
      <c r="Z758" s="3"/>
    </row>
    <row r="759" spans="1:26" ht="12.75" customHeight="1" x14ac:dyDescent="0.15">
      <c r="A759" s="1"/>
      <c r="B759" s="2"/>
      <c r="C759" s="2"/>
      <c r="D759" s="2"/>
      <c r="E759" s="2"/>
      <c r="F759" s="2"/>
      <c r="G759" s="2"/>
      <c r="H759" s="2"/>
      <c r="I759" s="3"/>
      <c r="J759" s="3"/>
      <c r="K759" s="3"/>
      <c r="L759" s="3"/>
      <c r="M759" s="3"/>
      <c r="N759" s="3"/>
      <c r="O759" s="3"/>
      <c r="P759" s="3"/>
      <c r="Q759" s="3"/>
      <c r="R759" s="3"/>
      <c r="S759" s="3"/>
      <c r="T759" s="3"/>
      <c r="U759" s="3"/>
      <c r="V759" s="3"/>
      <c r="W759" s="3"/>
      <c r="X759" s="3"/>
      <c r="Y759" s="3"/>
      <c r="Z759" s="3"/>
    </row>
    <row r="760" spans="1:26" ht="12.75" customHeight="1" x14ac:dyDescent="0.15">
      <c r="A760" s="1"/>
      <c r="B760" s="2"/>
      <c r="C760" s="2"/>
      <c r="D760" s="2"/>
      <c r="E760" s="2"/>
      <c r="F760" s="2"/>
      <c r="G760" s="2"/>
      <c r="H760" s="2"/>
      <c r="I760" s="3"/>
      <c r="J760" s="3"/>
      <c r="K760" s="3"/>
      <c r="L760" s="3"/>
      <c r="M760" s="3"/>
      <c r="N760" s="3"/>
      <c r="O760" s="3"/>
      <c r="P760" s="3"/>
      <c r="Q760" s="3"/>
      <c r="R760" s="3"/>
      <c r="S760" s="3"/>
      <c r="T760" s="3"/>
      <c r="U760" s="3"/>
      <c r="V760" s="3"/>
      <c r="W760" s="3"/>
      <c r="X760" s="3"/>
      <c r="Y760" s="3"/>
      <c r="Z760" s="3"/>
    </row>
    <row r="761" spans="1:26" ht="12.75" customHeight="1" x14ac:dyDescent="0.15">
      <c r="A761" s="1"/>
      <c r="B761" s="2"/>
      <c r="C761" s="2"/>
      <c r="D761" s="2"/>
      <c r="E761" s="2"/>
      <c r="F761" s="2"/>
      <c r="G761" s="2"/>
      <c r="H761" s="2"/>
      <c r="I761" s="3"/>
      <c r="J761" s="3"/>
      <c r="K761" s="3"/>
      <c r="L761" s="3"/>
      <c r="M761" s="3"/>
      <c r="N761" s="3"/>
      <c r="O761" s="3"/>
      <c r="P761" s="3"/>
      <c r="Q761" s="3"/>
      <c r="R761" s="3"/>
      <c r="S761" s="3"/>
      <c r="T761" s="3"/>
      <c r="U761" s="3"/>
      <c r="V761" s="3"/>
      <c r="W761" s="3"/>
      <c r="X761" s="3"/>
      <c r="Y761" s="3"/>
      <c r="Z761" s="3"/>
    </row>
    <row r="762" spans="1:26" ht="12.75" customHeight="1" x14ac:dyDescent="0.15">
      <c r="A762" s="1"/>
      <c r="B762" s="2"/>
      <c r="C762" s="2"/>
      <c r="D762" s="2"/>
      <c r="E762" s="2"/>
      <c r="F762" s="2"/>
      <c r="G762" s="2"/>
      <c r="H762" s="2"/>
      <c r="I762" s="3"/>
      <c r="J762" s="3"/>
      <c r="K762" s="3"/>
      <c r="L762" s="3"/>
      <c r="M762" s="3"/>
      <c r="N762" s="3"/>
      <c r="O762" s="3"/>
      <c r="P762" s="3"/>
      <c r="Q762" s="3"/>
      <c r="R762" s="3"/>
      <c r="S762" s="3"/>
      <c r="T762" s="3"/>
      <c r="U762" s="3"/>
      <c r="V762" s="3"/>
      <c r="W762" s="3"/>
      <c r="X762" s="3"/>
      <c r="Y762" s="3"/>
      <c r="Z762" s="3"/>
    </row>
    <row r="763" spans="1:26" ht="12.75" customHeight="1" x14ac:dyDescent="0.15">
      <c r="A763" s="1"/>
      <c r="B763" s="2"/>
      <c r="C763" s="2"/>
      <c r="D763" s="2"/>
      <c r="E763" s="2"/>
      <c r="F763" s="2"/>
      <c r="G763" s="2"/>
      <c r="H763" s="2"/>
      <c r="I763" s="3"/>
      <c r="J763" s="3"/>
      <c r="K763" s="3"/>
      <c r="L763" s="3"/>
      <c r="M763" s="3"/>
      <c r="N763" s="3"/>
      <c r="O763" s="3"/>
      <c r="P763" s="3"/>
      <c r="Q763" s="3"/>
      <c r="R763" s="3"/>
      <c r="S763" s="3"/>
      <c r="T763" s="3"/>
      <c r="U763" s="3"/>
      <c r="V763" s="3"/>
      <c r="W763" s="3"/>
      <c r="X763" s="3"/>
      <c r="Y763" s="3"/>
      <c r="Z763" s="3"/>
    </row>
    <row r="764" spans="1:26" ht="12.75" customHeight="1" x14ac:dyDescent="0.15">
      <c r="A764" s="1"/>
      <c r="B764" s="2"/>
      <c r="C764" s="2"/>
      <c r="D764" s="2"/>
      <c r="E764" s="2"/>
      <c r="F764" s="2"/>
      <c r="G764" s="2"/>
      <c r="H764" s="2"/>
      <c r="I764" s="3"/>
      <c r="J764" s="3"/>
      <c r="K764" s="3"/>
      <c r="L764" s="3"/>
      <c r="M764" s="3"/>
      <c r="N764" s="3"/>
      <c r="O764" s="3"/>
      <c r="P764" s="3"/>
      <c r="Q764" s="3"/>
      <c r="R764" s="3"/>
      <c r="S764" s="3"/>
      <c r="T764" s="3"/>
      <c r="U764" s="3"/>
      <c r="V764" s="3"/>
      <c r="W764" s="3"/>
      <c r="X764" s="3"/>
      <c r="Y764" s="3"/>
      <c r="Z764" s="3"/>
    </row>
    <row r="765" spans="1:26" ht="12.75" customHeight="1" x14ac:dyDescent="0.15">
      <c r="A765" s="1"/>
      <c r="B765" s="2"/>
      <c r="C765" s="2"/>
      <c r="D765" s="2"/>
      <c r="E765" s="2"/>
      <c r="F765" s="2"/>
      <c r="G765" s="2"/>
      <c r="H765" s="2"/>
      <c r="I765" s="3"/>
      <c r="J765" s="3"/>
      <c r="K765" s="3"/>
      <c r="L765" s="3"/>
      <c r="M765" s="3"/>
      <c r="N765" s="3"/>
      <c r="O765" s="3"/>
      <c r="P765" s="3"/>
      <c r="Q765" s="3"/>
      <c r="R765" s="3"/>
      <c r="S765" s="3"/>
      <c r="T765" s="3"/>
      <c r="U765" s="3"/>
      <c r="V765" s="3"/>
      <c r="W765" s="3"/>
      <c r="X765" s="3"/>
      <c r="Y765" s="3"/>
      <c r="Z765" s="3"/>
    </row>
    <row r="766" spans="1:26" ht="12.75" customHeight="1" x14ac:dyDescent="0.15">
      <c r="A766" s="1"/>
      <c r="B766" s="2"/>
      <c r="C766" s="2"/>
      <c r="D766" s="2"/>
      <c r="E766" s="2"/>
      <c r="F766" s="2"/>
      <c r="G766" s="2"/>
      <c r="H766" s="2"/>
      <c r="I766" s="3"/>
      <c r="J766" s="3"/>
      <c r="K766" s="3"/>
      <c r="L766" s="3"/>
      <c r="M766" s="3"/>
      <c r="N766" s="3"/>
      <c r="O766" s="3"/>
      <c r="P766" s="3"/>
      <c r="Q766" s="3"/>
      <c r="R766" s="3"/>
      <c r="S766" s="3"/>
      <c r="T766" s="3"/>
      <c r="U766" s="3"/>
      <c r="V766" s="3"/>
      <c r="W766" s="3"/>
      <c r="X766" s="3"/>
      <c r="Y766" s="3"/>
      <c r="Z766" s="3"/>
    </row>
    <row r="767" spans="1:26" ht="12.75" customHeight="1" x14ac:dyDescent="0.15">
      <c r="A767" s="1"/>
      <c r="B767" s="2"/>
      <c r="C767" s="2"/>
      <c r="D767" s="2"/>
      <c r="E767" s="2"/>
      <c r="F767" s="2"/>
      <c r="G767" s="2"/>
      <c r="H767" s="2"/>
      <c r="I767" s="3"/>
      <c r="J767" s="3"/>
      <c r="K767" s="3"/>
      <c r="L767" s="3"/>
      <c r="M767" s="3"/>
      <c r="N767" s="3"/>
      <c r="O767" s="3"/>
      <c r="P767" s="3"/>
      <c r="Q767" s="3"/>
      <c r="R767" s="3"/>
      <c r="S767" s="3"/>
      <c r="T767" s="3"/>
      <c r="U767" s="3"/>
      <c r="V767" s="3"/>
      <c r="W767" s="3"/>
      <c r="X767" s="3"/>
      <c r="Y767" s="3"/>
      <c r="Z767" s="3"/>
    </row>
    <row r="768" spans="1:26" ht="12.75" customHeight="1" x14ac:dyDescent="0.15">
      <c r="A768" s="1"/>
      <c r="B768" s="2"/>
      <c r="C768" s="2"/>
      <c r="D768" s="2"/>
      <c r="E768" s="2"/>
      <c r="F768" s="2"/>
      <c r="G768" s="2"/>
      <c r="H768" s="2"/>
      <c r="I768" s="3"/>
      <c r="J768" s="3"/>
      <c r="K768" s="3"/>
      <c r="L768" s="3"/>
      <c r="M768" s="3"/>
      <c r="N768" s="3"/>
      <c r="O768" s="3"/>
      <c r="P768" s="3"/>
      <c r="Q768" s="3"/>
      <c r="R768" s="3"/>
      <c r="S768" s="3"/>
      <c r="T768" s="3"/>
      <c r="U768" s="3"/>
      <c r="V768" s="3"/>
      <c r="W768" s="3"/>
      <c r="X768" s="3"/>
      <c r="Y768" s="3"/>
      <c r="Z768" s="3"/>
    </row>
    <row r="769" spans="1:26" ht="12.75" customHeight="1" x14ac:dyDescent="0.15">
      <c r="A769" s="1"/>
      <c r="B769" s="2"/>
      <c r="C769" s="2"/>
      <c r="D769" s="2"/>
      <c r="E769" s="2"/>
      <c r="F769" s="2"/>
      <c r="G769" s="2"/>
      <c r="H769" s="2"/>
      <c r="I769" s="3"/>
      <c r="J769" s="3"/>
      <c r="K769" s="3"/>
      <c r="L769" s="3"/>
      <c r="M769" s="3"/>
      <c r="N769" s="3"/>
      <c r="O769" s="3"/>
      <c r="P769" s="3"/>
      <c r="Q769" s="3"/>
      <c r="R769" s="3"/>
      <c r="S769" s="3"/>
      <c r="T769" s="3"/>
      <c r="U769" s="3"/>
      <c r="V769" s="3"/>
      <c r="W769" s="3"/>
      <c r="X769" s="3"/>
      <c r="Y769" s="3"/>
      <c r="Z769" s="3"/>
    </row>
    <row r="770" spans="1:26" ht="12.75" customHeight="1" x14ac:dyDescent="0.15">
      <c r="A770" s="1"/>
      <c r="B770" s="2"/>
      <c r="C770" s="2"/>
      <c r="D770" s="2"/>
      <c r="E770" s="2"/>
      <c r="F770" s="2"/>
      <c r="G770" s="2"/>
      <c r="H770" s="2"/>
      <c r="I770" s="3"/>
      <c r="J770" s="3"/>
      <c r="K770" s="3"/>
      <c r="L770" s="3"/>
      <c r="M770" s="3"/>
      <c r="N770" s="3"/>
      <c r="O770" s="3"/>
      <c r="P770" s="3"/>
      <c r="Q770" s="3"/>
      <c r="R770" s="3"/>
      <c r="S770" s="3"/>
      <c r="T770" s="3"/>
      <c r="U770" s="3"/>
      <c r="V770" s="3"/>
      <c r="W770" s="3"/>
      <c r="X770" s="3"/>
      <c r="Y770" s="3"/>
      <c r="Z770" s="3"/>
    </row>
    <row r="771" spans="1:26" ht="12.75" customHeight="1" x14ac:dyDescent="0.15">
      <c r="A771" s="1"/>
      <c r="B771" s="2"/>
      <c r="C771" s="2"/>
      <c r="D771" s="2"/>
      <c r="E771" s="2"/>
      <c r="F771" s="2"/>
      <c r="G771" s="2"/>
      <c r="H771" s="2"/>
      <c r="I771" s="3"/>
      <c r="J771" s="3"/>
      <c r="K771" s="3"/>
      <c r="L771" s="3"/>
      <c r="M771" s="3"/>
      <c r="N771" s="3"/>
      <c r="O771" s="3"/>
      <c r="P771" s="3"/>
      <c r="Q771" s="3"/>
      <c r="R771" s="3"/>
      <c r="S771" s="3"/>
      <c r="T771" s="3"/>
      <c r="U771" s="3"/>
      <c r="V771" s="3"/>
      <c r="W771" s="3"/>
      <c r="X771" s="3"/>
      <c r="Y771" s="3"/>
      <c r="Z771" s="3"/>
    </row>
    <row r="772" spans="1:26" ht="12.75" customHeight="1" x14ac:dyDescent="0.15">
      <c r="A772" s="1"/>
      <c r="B772" s="2"/>
      <c r="C772" s="2"/>
      <c r="D772" s="2"/>
      <c r="E772" s="2"/>
      <c r="F772" s="2"/>
      <c r="G772" s="2"/>
      <c r="H772" s="2"/>
      <c r="I772" s="3"/>
      <c r="J772" s="3"/>
      <c r="K772" s="3"/>
      <c r="L772" s="3"/>
      <c r="M772" s="3"/>
      <c r="N772" s="3"/>
      <c r="O772" s="3"/>
      <c r="P772" s="3"/>
      <c r="Q772" s="3"/>
      <c r="R772" s="3"/>
      <c r="S772" s="3"/>
      <c r="T772" s="3"/>
      <c r="U772" s="3"/>
      <c r="V772" s="3"/>
      <c r="W772" s="3"/>
      <c r="X772" s="3"/>
      <c r="Y772" s="3"/>
      <c r="Z772" s="3"/>
    </row>
    <row r="773" spans="1:26" ht="12.75" customHeight="1" x14ac:dyDescent="0.15">
      <c r="A773" s="1"/>
      <c r="B773" s="2"/>
      <c r="C773" s="2"/>
      <c r="D773" s="2"/>
      <c r="E773" s="2"/>
      <c r="F773" s="2"/>
      <c r="G773" s="2"/>
      <c r="H773" s="2"/>
      <c r="I773" s="3"/>
      <c r="J773" s="3"/>
      <c r="K773" s="3"/>
      <c r="L773" s="3"/>
      <c r="M773" s="3"/>
      <c r="N773" s="3"/>
      <c r="O773" s="3"/>
      <c r="P773" s="3"/>
      <c r="Q773" s="3"/>
      <c r="R773" s="3"/>
      <c r="S773" s="3"/>
      <c r="T773" s="3"/>
      <c r="U773" s="3"/>
      <c r="V773" s="3"/>
      <c r="W773" s="3"/>
      <c r="X773" s="3"/>
      <c r="Y773" s="3"/>
      <c r="Z773" s="3"/>
    </row>
    <row r="774" spans="1:26" ht="12.75" customHeight="1" x14ac:dyDescent="0.15">
      <c r="A774" s="1"/>
      <c r="B774" s="2"/>
      <c r="C774" s="2"/>
      <c r="D774" s="2"/>
      <c r="E774" s="2"/>
      <c r="F774" s="2"/>
      <c r="G774" s="2"/>
      <c r="H774" s="2"/>
      <c r="I774" s="3"/>
      <c r="J774" s="3"/>
      <c r="K774" s="3"/>
      <c r="L774" s="3"/>
      <c r="M774" s="3"/>
      <c r="N774" s="3"/>
      <c r="O774" s="3"/>
      <c r="P774" s="3"/>
      <c r="Q774" s="3"/>
      <c r="R774" s="3"/>
      <c r="S774" s="3"/>
      <c r="T774" s="3"/>
      <c r="U774" s="3"/>
      <c r="V774" s="3"/>
      <c r="W774" s="3"/>
      <c r="X774" s="3"/>
      <c r="Y774" s="3"/>
      <c r="Z774" s="3"/>
    </row>
    <row r="775" spans="1:26" ht="12.75" customHeight="1" x14ac:dyDescent="0.15">
      <c r="A775" s="1"/>
      <c r="B775" s="2"/>
      <c r="C775" s="2"/>
      <c r="D775" s="2"/>
      <c r="E775" s="2"/>
      <c r="F775" s="2"/>
      <c r="G775" s="2"/>
      <c r="H775" s="2"/>
      <c r="I775" s="3"/>
      <c r="J775" s="3"/>
      <c r="K775" s="3"/>
      <c r="L775" s="3"/>
      <c r="M775" s="3"/>
      <c r="N775" s="3"/>
      <c r="O775" s="3"/>
      <c r="P775" s="3"/>
      <c r="Q775" s="3"/>
      <c r="R775" s="3"/>
      <c r="S775" s="3"/>
      <c r="T775" s="3"/>
      <c r="U775" s="3"/>
      <c r="V775" s="3"/>
      <c r="W775" s="3"/>
      <c r="X775" s="3"/>
      <c r="Y775" s="3"/>
      <c r="Z775" s="3"/>
    </row>
    <row r="776" spans="1:26" ht="12.75" customHeight="1" x14ac:dyDescent="0.15">
      <c r="A776" s="1"/>
      <c r="B776" s="2"/>
      <c r="C776" s="2"/>
      <c r="D776" s="2"/>
      <c r="E776" s="2"/>
      <c r="F776" s="2"/>
      <c r="G776" s="2"/>
      <c r="H776" s="2"/>
      <c r="I776" s="3"/>
      <c r="J776" s="3"/>
      <c r="K776" s="3"/>
      <c r="L776" s="3"/>
      <c r="M776" s="3"/>
      <c r="N776" s="3"/>
      <c r="O776" s="3"/>
      <c r="P776" s="3"/>
      <c r="Q776" s="3"/>
      <c r="R776" s="3"/>
      <c r="S776" s="3"/>
      <c r="T776" s="3"/>
      <c r="U776" s="3"/>
      <c r="V776" s="3"/>
      <c r="W776" s="3"/>
      <c r="X776" s="3"/>
      <c r="Y776" s="3"/>
      <c r="Z776" s="3"/>
    </row>
    <row r="777" spans="1:26" ht="12.75" customHeight="1" x14ac:dyDescent="0.15">
      <c r="A777" s="1"/>
      <c r="B777" s="2"/>
      <c r="C777" s="2"/>
      <c r="D777" s="2"/>
      <c r="E777" s="2"/>
      <c r="F777" s="2"/>
      <c r="G777" s="2"/>
      <c r="H777" s="2"/>
      <c r="I777" s="3"/>
      <c r="J777" s="3"/>
      <c r="K777" s="3"/>
      <c r="L777" s="3"/>
      <c r="M777" s="3"/>
      <c r="N777" s="3"/>
      <c r="O777" s="3"/>
      <c r="P777" s="3"/>
      <c r="Q777" s="3"/>
      <c r="R777" s="3"/>
      <c r="S777" s="3"/>
      <c r="T777" s="3"/>
      <c r="U777" s="3"/>
      <c r="V777" s="3"/>
      <c r="W777" s="3"/>
      <c r="X777" s="3"/>
      <c r="Y777" s="3"/>
      <c r="Z777" s="3"/>
    </row>
    <row r="778" spans="1:26" ht="12.75" customHeight="1" x14ac:dyDescent="0.15">
      <c r="A778" s="1"/>
      <c r="B778" s="2"/>
      <c r="C778" s="2"/>
      <c r="D778" s="2"/>
      <c r="E778" s="2"/>
      <c r="F778" s="2"/>
      <c r="G778" s="2"/>
      <c r="H778" s="2"/>
      <c r="I778" s="3"/>
      <c r="J778" s="3"/>
      <c r="K778" s="3"/>
      <c r="L778" s="3"/>
      <c r="M778" s="3"/>
      <c r="N778" s="3"/>
      <c r="O778" s="3"/>
      <c r="P778" s="3"/>
      <c r="Q778" s="3"/>
      <c r="R778" s="3"/>
      <c r="S778" s="3"/>
      <c r="T778" s="3"/>
      <c r="U778" s="3"/>
      <c r="V778" s="3"/>
      <c r="W778" s="3"/>
      <c r="X778" s="3"/>
      <c r="Y778" s="3"/>
      <c r="Z778" s="3"/>
    </row>
    <row r="779" spans="1:26" ht="12.75" customHeight="1" x14ac:dyDescent="0.15">
      <c r="A779" s="1"/>
      <c r="B779" s="2"/>
      <c r="C779" s="2"/>
      <c r="D779" s="2"/>
      <c r="E779" s="2"/>
      <c r="F779" s="2"/>
      <c r="G779" s="2"/>
      <c r="H779" s="2"/>
      <c r="I779" s="3"/>
      <c r="J779" s="3"/>
      <c r="K779" s="3"/>
      <c r="L779" s="3"/>
      <c r="M779" s="3"/>
      <c r="N779" s="3"/>
      <c r="O779" s="3"/>
      <c r="P779" s="3"/>
      <c r="Q779" s="3"/>
      <c r="R779" s="3"/>
      <c r="S779" s="3"/>
      <c r="T779" s="3"/>
      <c r="U779" s="3"/>
      <c r="V779" s="3"/>
      <c r="W779" s="3"/>
      <c r="X779" s="3"/>
      <c r="Y779" s="3"/>
      <c r="Z779" s="3"/>
    </row>
    <row r="780" spans="1:26" ht="12.75" customHeight="1" x14ac:dyDescent="0.15">
      <c r="A780" s="1"/>
      <c r="B780" s="2"/>
      <c r="C780" s="2"/>
      <c r="D780" s="2"/>
      <c r="E780" s="2"/>
      <c r="F780" s="2"/>
      <c r="G780" s="2"/>
      <c r="H780" s="2"/>
      <c r="I780" s="3"/>
      <c r="J780" s="3"/>
      <c r="K780" s="3"/>
      <c r="L780" s="3"/>
      <c r="M780" s="3"/>
      <c r="N780" s="3"/>
      <c r="O780" s="3"/>
      <c r="P780" s="3"/>
      <c r="Q780" s="3"/>
      <c r="R780" s="3"/>
      <c r="S780" s="3"/>
      <c r="T780" s="3"/>
      <c r="U780" s="3"/>
      <c r="V780" s="3"/>
      <c r="W780" s="3"/>
      <c r="X780" s="3"/>
      <c r="Y780" s="3"/>
      <c r="Z780" s="3"/>
    </row>
    <row r="781" spans="1:26" ht="12.75" customHeight="1" x14ac:dyDescent="0.15">
      <c r="A781" s="1"/>
      <c r="B781" s="2"/>
      <c r="C781" s="2"/>
      <c r="D781" s="2"/>
      <c r="E781" s="2"/>
      <c r="F781" s="2"/>
      <c r="G781" s="2"/>
      <c r="H781" s="2"/>
      <c r="I781" s="3"/>
      <c r="J781" s="3"/>
      <c r="K781" s="3"/>
      <c r="L781" s="3"/>
      <c r="M781" s="3"/>
      <c r="N781" s="3"/>
      <c r="O781" s="3"/>
      <c r="P781" s="3"/>
      <c r="Q781" s="3"/>
      <c r="R781" s="3"/>
      <c r="S781" s="3"/>
      <c r="T781" s="3"/>
      <c r="U781" s="3"/>
      <c r="V781" s="3"/>
      <c r="W781" s="3"/>
      <c r="X781" s="3"/>
      <c r="Y781" s="3"/>
      <c r="Z781" s="3"/>
    </row>
    <row r="782" spans="1:26" ht="12.75" customHeight="1" x14ac:dyDescent="0.15">
      <c r="A782" s="1"/>
      <c r="B782" s="2"/>
      <c r="C782" s="2"/>
      <c r="D782" s="2"/>
      <c r="E782" s="2"/>
      <c r="F782" s="2"/>
      <c r="G782" s="2"/>
      <c r="H782" s="2"/>
      <c r="I782" s="3"/>
      <c r="J782" s="3"/>
      <c r="K782" s="3"/>
      <c r="L782" s="3"/>
      <c r="M782" s="3"/>
      <c r="N782" s="3"/>
      <c r="O782" s="3"/>
      <c r="P782" s="3"/>
      <c r="Q782" s="3"/>
      <c r="R782" s="3"/>
      <c r="S782" s="3"/>
      <c r="T782" s="3"/>
      <c r="U782" s="3"/>
      <c r="V782" s="3"/>
      <c r="W782" s="3"/>
      <c r="X782" s="3"/>
      <c r="Y782" s="3"/>
      <c r="Z782" s="3"/>
    </row>
    <row r="783" spans="1:26" ht="12.75" customHeight="1" x14ac:dyDescent="0.15">
      <c r="A783" s="1"/>
      <c r="B783" s="2"/>
      <c r="C783" s="2"/>
      <c r="D783" s="2"/>
      <c r="E783" s="2"/>
      <c r="F783" s="2"/>
      <c r="G783" s="2"/>
      <c r="H783" s="2"/>
      <c r="I783" s="3"/>
      <c r="J783" s="3"/>
      <c r="K783" s="3"/>
      <c r="L783" s="3"/>
      <c r="M783" s="3"/>
      <c r="N783" s="3"/>
      <c r="O783" s="3"/>
      <c r="P783" s="3"/>
      <c r="Q783" s="3"/>
      <c r="R783" s="3"/>
      <c r="S783" s="3"/>
      <c r="T783" s="3"/>
      <c r="U783" s="3"/>
      <c r="V783" s="3"/>
      <c r="W783" s="3"/>
      <c r="X783" s="3"/>
      <c r="Y783" s="3"/>
      <c r="Z783" s="3"/>
    </row>
    <row r="784" spans="1:26" ht="12.75" customHeight="1" x14ac:dyDescent="0.15">
      <c r="A784" s="1"/>
      <c r="B784" s="2"/>
      <c r="C784" s="2"/>
      <c r="D784" s="2"/>
      <c r="E784" s="2"/>
      <c r="F784" s="2"/>
      <c r="G784" s="2"/>
      <c r="H784" s="2"/>
      <c r="I784" s="3"/>
      <c r="J784" s="3"/>
      <c r="K784" s="3"/>
      <c r="L784" s="3"/>
      <c r="M784" s="3"/>
      <c r="N784" s="3"/>
      <c r="O784" s="3"/>
      <c r="P784" s="3"/>
      <c r="Q784" s="3"/>
      <c r="R784" s="3"/>
      <c r="S784" s="3"/>
      <c r="T784" s="3"/>
      <c r="U784" s="3"/>
      <c r="V784" s="3"/>
      <c r="W784" s="3"/>
      <c r="X784" s="3"/>
      <c r="Y784" s="3"/>
      <c r="Z784" s="3"/>
    </row>
    <row r="785" spans="1:26" ht="12.75" customHeight="1" x14ac:dyDescent="0.15">
      <c r="A785" s="1"/>
      <c r="B785" s="2"/>
      <c r="C785" s="2"/>
      <c r="D785" s="2"/>
      <c r="E785" s="2"/>
      <c r="F785" s="2"/>
      <c r="G785" s="2"/>
      <c r="H785" s="2"/>
      <c r="I785" s="3"/>
      <c r="J785" s="3"/>
      <c r="K785" s="3"/>
      <c r="L785" s="3"/>
      <c r="M785" s="3"/>
      <c r="N785" s="3"/>
      <c r="O785" s="3"/>
      <c r="P785" s="3"/>
      <c r="Q785" s="3"/>
      <c r="R785" s="3"/>
      <c r="S785" s="3"/>
      <c r="T785" s="3"/>
      <c r="U785" s="3"/>
      <c r="V785" s="3"/>
      <c r="W785" s="3"/>
      <c r="X785" s="3"/>
      <c r="Y785" s="3"/>
      <c r="Z785" s="3"/>
    </row>
    <row r="786" spans="1:26" ht="12.75" customHeight="1" x14ac:dyDescent="0.15">
      <c r="A786" s="1"/>
      <c r="B786" s="2"/>
      <c r="C786" s="2"/>
      <c r="D786" s="2"/>
      <c r="E786" s="2"/>
      <c r="F786" s="2"/>
      <c r="G786" s="2"/>
      <c r="H786" s="2"/>
      <c r="I786" s="3"/>
      <c r="J786" s="3"/>
      <c r="K786" s="3"/>
      <c r="L786" s="3"/>
      <c r="M786" s="3"/>
      <c r="N786" s="3"/>
      <c r="O786" s="3"/>
      <c r="P786" s="3"/>
      <c r="Q786" s="3"/>
      <c r="R786" s="3"/>
      <c r="S786" s="3"/>
      <c r="T786" s="3"/>
      <c r="U786" s="3"/>
      <c r="V786" s="3"/>
      <c r="W786" s="3"/>
      <c r="X786" s="3"/>
      <c r="Y786" s="3"/>
      <c r="Z786" s="3"/>
    </row>
    <row r="787" spans="1:26" ht="12.75" customHeight="1" x14ac:dyDescent="0.15">
      <c r="A787" s="1"/>
      <c r="B787" s="2"/>
      <c r="C787" s="2"/>
      <c r="D787" s="2"/>
      <c r="E787" s="2"/>
      <c r="F787" s="2"/>
      <c r="G787" s="2"/>
      <c r="H787" s="2"/>
      <c r="I787" s="3"/>
      <c r="J787" s="3"/>
      <c r="K787" s="3"/>
      <c r="L787" s="3"/>
      <c r="M787" s="3"/>
      <c r="N787" s="3"/>
      <c r="O787" s="3"/>
      <c r="P787" s="3"/>
      <c r="Q787" s="3"/>
      <c r="R787" s="3"/>
      <c r="S787" s="3"/>
      <c r="T787" s="3"/>
      <c r="U787" s="3"/>
      <c r="V787" s="3"/>
      <c r="W787" s="3"/>
      <c r="X787" s="3"/>
      <c r="Y787" s="3"/>
      <c r="Z787" s="3"/>
    </row>
    <row r="788" spans="1:26" ht="12.75" customHeight="1" x14ac:dyDescent="0.15">
      <c r="A788" s="1"/>
      <c r="B788" s="2"/>
      <c r="C788" s="2"/>
      <c r="D788" s="2"/>
      <c r="E788" s="2"/>
      <c r="F788" s="2"/>
      <c r="G788" s="2"/>
      <c r="H788" s="2"/>
      <c r="I788" s="3"/>
      <c r="J788" s="3"/>
      <c r="K788" s="3"/>
      <c r="L788" s="3"/>
      <c r="M788" s="3"/>
      <c r="N788" s="3"/>
      <c r="O788" s="3"/>
      <c r="P788" s="3"/>
      <c r="Q788" s="3"/>
      <c r="R788" s="3"/>
      <c r="S788" s="3"/>
      <c r="T788" s="3"/>
      <c r="U788" s="3"/>
      <c r="V788" s="3"/>
      <c r="W788" s="3"/>
      <c r="X788" s="3"/>
      <c r="Y788" s="3"/>
      <c r="Z788" s="3"/>
    </row>
    <row r="789" spans="1:26" ht="12.75" customHeight="1" x14ac:dyDescent="0.15">
      <c r="A789" s="1"/>
      <c r="B789" s="2"/>
      <c r="C789" s="2"/>
      <c r="D789" s="2"/>
      <c r="E789" s="2"/>
      <c r="F789" s="2"/>
      <c r="G789" s="2"/>
      <c r="H789" s="2"/>
      <c r="I789" s="3"/>
      <c r="J789" s="3"/>
      <c r="K789" s="3"/>
      <c r="L789" s="3"/>
      <c r="M789" s="3"/>
      <c r="N789" s="3"/>
      <c r="O789" s="3"/>
      <c r="P789" s="3"/>
      <c r="Q789" s="3"/>
      <c r="R789" s="3"/>
      <c r="S789" s="3"/>
      <c r="T789" s="3"/>
      <c r="U789" s="3"/>
      <c r="V789" s="3"/>
      <c r="W789" s="3"/>
      <c r="X789" s="3"/>
      <c r="Y789" s="3"/>
      <c r="Z789" s="3"/>
    </row>
    <row r="790" spans="1:26" ht="12.75" customHeight="1" x14ac:dyDescent="0.15">
      <c r="A790" s="1"/>
      <c r="B790" s="2"/>
      <c r="C790" s="2"/>
      <c r="D790" s="2"/>
      <c r="E790" s="2"/>
      <c r="F790" s="2"/>
      <c r="G790" s="2"/>
      <c r="H790" s="2"/>
      <c r="I790" s="3"/>
      <c r="J790" s="3"/>
      <c r="K790" s="3"/>
      <c r="L790" s="3"/>
      <c r="M790" s="3"/>
      <c r="N790" s="3"/>
      <c r="O790" s="3"/>
      <c r="P790" s="3"/>
      <c r="Q790" s="3"/>
      <c r="R790" s="3"/>
      <c r="S790" s="3"/>
      <c r="T790" s="3"/>
      <c r="U790" s="3"/>
      <c r="V790" s="3"/>
      <c r="W790" s="3"/>
      <c r="X790" s="3"/>
      <c r="Y790" s="3"/>
      <c r="Z790" s="3"/>
    </row>
    <row r="791" spans="1:26" ht="12.75" customHeight="1" x14ac:dyDescent="0.15">
      <c r="A791" s="1"/>
      <c r="B791" s="2"/>
      <c r="C791" s="2"/>
      <c r="D791" s="2"/>
      <c r="E791" s="2"/>
      <c r="F791" s="2"/>
      <c r="G791" s="2"/>
      <c r="H791" s="2"/>
      <c r="I791" s="3"/>
      <c r="J791" s="3"/>
      <c r="K791" s="3"/>
      <c r="L791" s="3"/>
      <c r="M791" s="3"/>
      <c r="N791" s="3"/>
      <c r="O791" s="3"/>
      <c r="P791" s="3"/>
      <c r="Q791" s="3"/>
      <c r="R791" s="3"/>
      <c r="S791" s="3"/>
      <c r="T791" s="3"/>
      <c r="U791" s="3"/>
      <c r="V791" s="3"/>
      <c r="W791" s="3"/>
      <c r="X791" s="3"/>
      <c r="Y791" s="3"/>
      <c r="Z791" s="3"/>
    </row>
    <row r="792" spans="1:26" ht="12.75" customHeight="1" x14ac:dyDescent="0.15">
      <c r="A792" s="1"/>
      <c r="B792" s="2"/>
      <c r="C792" s="2"/>
      <c r="D792" s="2"/>
      <c r="E792" s="2"/>
      <c r="F792" s="2"/>
      <c r="G792" s="2"/>
      <c r="H792" s="2"/>
      <c r="I792" s="3"/>
      <c r="J792" s="3"/>
      <c r="K792" s="3"/>
      <c r="L792" s="3"/>
      <c r="M792" s="3"/>
      <c r="N792" s="3"/>
      <c r="O792" s="3"/>
      <c r="P792" s="3"/>
      <c r="Q792" s="3"/>
      <c r="R792" s="3"/>
      <c r="S792" s="3"/>
      <c r="T792" s="3"/>
      <c r="U792" s="3"/>
      <c r="V792" s="3"/>
      <c r="W792" s="3"/>
      <c r="X792" s="3"/>
      <c r="Y792" s="3"/>
      <c r="Z792" s="3"/>
    </row>
    <row r="793" spans="1:26" ht="12.75" customHeight="1" x14ac:dyDescent="0.15">
      <c r="A793" s="1"/>
      <c r="B793" s="2"/>
      <c r="C793" s="2"/>
      <c r="D793" s="2"/>
      <c r="E793" s="2"/>
      <c r="F793" s="2"/>
      <c r="G793" s="2"/>
      <c r="H793" s="2"/>
      <c r="I793" s="3"/>
      <c r="J793" s="3"/>
      <c r="K793" s="3"/>
      <c r="L793" s="3"/>
      <c r="M793" s="3"/>
      <c r="N793" s="3"/>
      <c r="O793" s="3"/>
      <c r="P793" s="3"/>
      <c r="Q793" s="3"/>
      <c r="R793" s="3"/>
      <c r="S793" s="3"/>
      <c r="T793" s="3"/>
      <c r="U793" s="3"/>
      <c r="V793" s="3"/>
      <c r="W793" s="3"/>
      <c r="X793" s="3"/>
      <c r="Y793" s="3"/>
      <c r="Z793" s="3"/>
    </row>
    <row r="794" spans="1:26" ht="12.75" customHeight="1" x14ac:dyDescent="0.15">
      <c r="A794" s="1"/>
      <c r="B794" s="2"/>
      <c r="C794" s="2"/>
      <c r="D794" s="2"/>
      <c r="E794" s="2"/>
      <c r="F794" s="2"/>
      <c r="G794" s="2"/>
      <c r="H794" s="2"/>
      <c r="I794" s="3"/>
      <c r="J794" s="3"/>
      <c r="K794" s="3"/>
      <c r="L794" s="3"/>
      <c r="M794" s="3"/>
      <c r="N794" s="3"/>
      <c r="O794" s="3"/>
      <c r="P794" s="3"/>
      <c r="Q794" s="3"/>
      <c r="R794" s="3"/>
      <c r="S794" s="3"/>
      <c r="T794" s="3"/>
      <c r="U794" s="3"/>
      <c r="V794" s="3"/>
      <c r="W794" s="3"/>
      <c r="X794" s="3"/>
      <c r="Y794" s="3"/>
      <c r="Z794" s="3"/>
    </row>
    <row r="795" spans="1:26" ht="12.75" customHeight="1" x14ac:dyDescent="0.15">
      <c r="A795" s="1"/>
      <c r="B795" s="2"/>
      <c r="C795" s="2"/>
      <c r="D795" s="2"/>
      <c r="E795" s="2"/>
      <c r="F795" s="2"/>
      <c r="G795" s="2"/>
      <c r="H795" s="2"/>
      <c r="I795" s="3"/>
      <c r="J795" s="3"/>
      <c r="K795" s="3"/>
      <c r="L795" s="3"/>
      <c r="M795" s="3"/>
      <c r="N795" s="3"/>
      <c r="O795" s="3"/>
      <c r="P795" s="3"/>
      <c r="Q795" s="3"/>
      <c r="R795" s="3"/>
      <c r="S795" s="3"/>
      <c r="T795" s="3"/>
      <c r="U795" s="3"/>
      <c r="V795" s="3"/>
      <c r="W795" s="3"/>
      <c r="X795" s="3"/>
      <c r="Y795" s="3"/>
      <c r="Z795" s="3"/>
    </row>
    <row r="796" spans="1:26" ht="12.75" customHeight="1" x14ac:dyDescent="0.15">
      <c r="A796" s="1"/>
      <c r="B796" s="2"/>
      <c r="C796" s="2"/>
      <c r="D796" s="2"/>
      <c r="E796" s="2"/>
      <c r="F796" s="2"/>
      <c r="G796" s="2"/>
      <c r="H796" s="2"/>
      <c r="I796" s="3"/>
      <c r="J796" s="3"/>
      <c r="K796" s="3"/>
      <c r="L796" s="3"/>
      <c r="M796" s="3"/>
      <c r="N796" s="3"/>
      <c r="O796" s="3"/>
      <c r="P796" s="3"/>
      <c r="Q796" s="3"/>
      <c r="R796" s="3"/>
      <c r="S796" s="3"/>
      <c r="T796" s="3"/>
      <c r="U796" s="3"/>
      <c r="V796" s="3"/>
      <c r="W796" s="3"/>
      <c r="X796" s="3"/>
      <c r="Y796" s="3"/>
      <c r="Z796" s="3"/>
    </row>
    <row r="797" spans="1:26" ht="12.75" customHeight="1" x14ac:dyDescent="0.15">
      <c r="A797" s="1"/>
      <c r="B797" s="2"/>
      <c r="C797" s="2"/>
      <c r="D797" s="2"/>
      <c r="E797" s="2"/>
      <c r="F797" s="2"/>
      <c r="G797" s="2"/>
      <c r="H797" s="2"/>
      <c r="I797" s="3"/>
      <c r="J797" s="3"/>
      <c r="K797" s="3"/>
      <c r="L797" s="3"/>
      <c r="M797" s="3"/>
      <c r="N797" s="3"/>
      <c r="O797" s="3"/>
      <c r="P797" s="3"/>
      <c r="Q797" s="3"/>
      <c r="R797" s="3"/>
      <c r="S797" s="3"/>
      <c r="T797" s="3"/>
      <c r="U797" s="3"/>
      <c r="V797" s="3"/>
      <c r="W797" s="3"/>
      <c r="X797" s="3"/>
      <c r="Y797" s="3"/>
      <c r="Z797" s="3"/>
    </row>
    <row r="798" spans="1:26" ht="12.75" customHeight="1" x14ac:dyDescent="0.15">
      <c r="A798" s="1"/>
      <c r="B798" s="2"/>
      <c r="C798" s="2"/>
      <c r="D798" s="2"/>
      <c r="E798" s="2"/>
      <c r="F798" s="2"/>
      <c r="G798" s="2"/>
      <c r="H798" s="2"/>
      <c r="I798" s="3"/>
      <c r="J798" s="3"/>
      <c r="K798" s="3"/>
      <c r="L798" s="3"/>
      <c r="M798" s="3"/>
      <c r="N798" s="3"/>
      <c r="O798" s="3"/>
      <c r="P798" s="3"/>
      <c r="Q798" s="3"/>
      <c r="R798" s="3"/>
      <c r="S798" s="3"/>
      <c r="T798" s="3"/>
      <c r="U798" s="3"/>
      <c r="V798" s="3"/>
      <c r="W798" s="3"/>
      <c r="X798" s="3"/>
      <c r="Y798" s="3"/>
      <c r="Z798" s="3"/>
    </row>
    <row r="799" spans="1:26" ht="12.75" customHeight="1" x14ac:dyDescent="0.15">
      <c r="A799" s="1"/>
      <c r="B799" s="2"/>
      <c r="C799" s="2"/>
      <c r="D799" s="2"/>
      <c r="E799" s="2"/>
      <c r="F799" s="2"/>
      <c r="G799" s="2"/>
      <c r="H799" s="2"/>
      <c r="I799" s="3"/>
      <c r="J799" s="3"/>
      <c r="K799" s="3"/>
      <c r="L799" s="3"/>
      <c r="M799" s="3"/>
      <c r="N799" s="3"/>
      <c r="O799" s="3"/>
      <c r="P799" s="3"/>
      <c r="Q799" s="3"/>
      <c r="R799" s="3"/>
      <c r="S799" s="3"/>
      <c r="T799" s="3"/>
      <c r="U799" s="3"/>
      <c r="V799" s="3"/>
      <c r="W799" s="3"/>
      <c r="X799" s="3"/>
      <c r="Y799" s="3"/>
      <c r="Z799" s="3"/>
    </row>
    <row r="800" spans="1:26" ht="12.75" customHeight="1" x14ac:dyDescent="0.15">
      <c r="A800" s="1"/>
      <c r="B800" s="2"/>
      <c r="C800" s="2"/>
      <c r="D800" s="2"/>
      <c r="E800" s="2"/>
      <c r="F800" s="2"/>
      <c r="G800" s="2"/>
      <c r="H800" s="2"/>
      <c r="I800" s="3"/>
      <c r="J800" s="3"/>
      <c r="K800" s="3"/>
      <c r="L800" s="3"/>
      <c r="M800" s="3"/>
      <c r="N800" s="3"/>
      <c r="O800" s="3"/>
      <c r="P800" s="3"/>
      <c r="Q800" s="3"/>
      <c r="R800" s="3"/>
      <c r="S800" s="3"/>
      <c r="T800" s="3"/>
      <c r="U800" s="3"/>
      <c r="V800" s="3"/>
      <c r="W800" s="3"/>
      <c r="X800" s="3"/>
      <c r="Y800" s="3"/>
      <c r="Z800" s="3"/>
    </row>
    <row r="801" spans="1:26" ht="12.75" customHeight="1" x14ac:dyDescent="0.15">
      <c r="A801" s="1"/>
      <c r="B801" s="2"/>
      <c r="C801" s="2"/>
      <c r="D801" s="2"/>
      <c r="E801" s="2"/>
      <c r="F801" s="2"/>
      <c r="G801" s="2"/>
      <c r="H801" s="2"/>
      <c r="I801" s="3"/>
      <c r="J801" s="3"/>
      <c r="K801" s="3"/>
      <c r="L801" s="3"/>
      <c r="M801" s="3"/>
      <c r="N801" s="3"/>
      <c r="O801" s="3"/>
      <c r="P801" s="3"/>
      <c r="Q801" s="3"/>
      <c r="R801" s="3"/>
      <c r="S801" s="3"/>
      <c r="T801" s="3"/>
      <c r="U801" s="3"/>
      <c r="V801" s="3"/>
      <c r="W801" s="3"/>
      <c r="X801" s="3"/>
      <c r="Y801" s="3"/>
      <c r="Z801" s="3"/>
    </row>
    <row r="802" spans="1:26" ht="12.75" customHeight="1" x14ac:dyDescent="0.15">
      <c r="A802" s="1"/>
      <c r="B802" s="2"/>
      <c r="C802" s="2"/>
      <c r="D802" s="2"/>
      <c r="E802" s="2"/>
      <c r="F802" s="2"/>
      <c r="G802" s="2"/>
      <c r="H802" s="2"/>
      <c r="I802" s="3"/>
      <c r="J802" s="3"/>
      <c r="K802" s="3"/>
      <c r="L802" s="3"/>
      <c r="M802" s="3"/>
      <c r="N802" s="3"/>
      <c r="O802" s="3"/>
      <c r="P802" s="3"/>
      <c r="Q802" s="3"/>
      <c r="R802" s="3"/>
      <c r="S802" s="3"/>
      <c r="T802" s="3"/>
      <c r="U802" s="3"/>
      <c r="V802" s="3"/>
      <c r="W802" s="3"/>
      <c r="X802" s="3"/>
      <c r="Y802" s="3"/>
      <c r="Z802" s="3"/>
    </row>
    <row r="803" spans="1:26" ht="12.75" customHeight="1" x14ac:dyDescent="0.15">
      <c r="A803" s="1"/>
      <c r="B803" s="2"/>
      <c r="C803" s="2"/>
      <c r="D803" s="2"/>
      <c r="E803" s="2"/>
      <c r="F803" s="2"/>
      <c r="G803" s="2"/>
      <c r="H803" s="2"/>
      <c r="I803" s="3"/>
      <c r="J803" s="3"/>
      <c r="K803" s="3"/>
      <c r="L803" s="3"/>
      <c r="M803" s="3"/>
      <c r="N803" s="3"/>
      <c r="O803" s="3"/>
      <c r="P803" s="3"/>
      <c r="Q803" s="3"/>
      <c r="R803" s="3"/>
      <c r="S803" s="3"/>
      <c r="T803" s="3"/>
      <c r="U803" s="3"/>
      <c r="V803" s="3"/>
      <c r="W803" s="3"/>
      <c r="X803" s="3"/>
      <c r="Y803" s="3"/>
      <c r="Z803" s="3"/>
    </row>
    <row r="804" spans="1:26" ht="12.75" customHeight="1" x14ac:dyDescent="0.15">
      <c r="A804" s="1"/>
      <c r="B804" s="2"/>
      <c r="C804" s="2"/>
      <c r="D804" s="2"/>
      <c r="E804" s="2"/>
      <c r="F804" s="2"/>
      <c r="G804" s="2"/>
      <c r="H804" s="2"/>
      <c r="I804" s="3"/>
      <c r="J804" s="3"/>
      <c r="K804" s="3"/>
      <c r="L804" s="3"/>
      <c r="M804" s="3"/>
      <c r="N804" s="3"/>
      <c r="O804" s="3"/>
      <c r="P804" s="3"/>
      <c r="Q804" s="3"/>
      <c r="R804" s="3"/>
      <c r="S804" s="3"/>
      <c r="T804" s="3"/>
      <c r="U804" s="3"/>
      <c r="V804" s="3"/>
      <c r="W804" s="3"/>
      <c r="X804" s="3"/>
      <c r="Y804" s="3"/>
      <c r="Z804" s="3"/>
    </row>
    <row r="805" spans="1:26" ht="12.75" customHeight="1" x14ac:dyDescent="0.15">
      <c r="A805" s="1"/>
      <c r="B805" s="2"/>
      <c r="C805" s="2"/>
      <c r="D805" s="2"/>
      <c r="E805" s="2"/>
      <c r="F805" s="2"/>
      <c r="G805" s="2"/>
      <c r="H805" s="2"/>
      <c r="I805" s="3"/>
      <c r="J805" s="3"/>
      <c r="K805" s="3"/>
      <c r="L805" s="3"/>
      <c r="M805" s="3"/>
      <c r="N805" s="3"/>
      <c r="O805" s="3"/>
      <c r="P805" s="3"/>
      <c r="Q805" s="3"/>
      <c r="R805" s="3"/>
      <c r="S805" s="3"/>
      <c r="T805" s="3"/>
      <c r="U805" s="3"/>
      <c r="V805" s="3"/>
      <c r="W805" s="3"/>
      <c r="X805" s="3"/>
      <c r="Y805" s="3"/>
      <c r="Z805" s="3"/>
    </row>
    <row r="806" spans="1:26" ht="12.75" customHeight="1" x14ac:dyDescent="0.15">
      <c r="A806" s="1"/>
      <c r="B806" s="2"/>
      <c r="C806" s="2"/>
      <c r="D806" s="2"/>
      <c r="E806" s="2"/>
      <c r="F806" s="2"/>
      <c r="G806" s="2"/>
      <c r="H806" s="2"/>
      <c r="I806" s="3"/>
      <c r="J806" s="3"/>
      <c r="K806" s="3"/>
      <c r="L806" s="3"/>
      <c r="M806" s="3"/>
      <c r="N806" s="3"/>
      <c r="O806" s="3"/>
      <c r="P806" s="3"/>
      <c r="Q806" s="3"/>
      <c r="R806" s="3"/>
      <c r="S806" s="3"/>
      <c r="T806" s="3"/>
      <c r="U806" s="3"/>
      <c r="V806" s="3"/>
      <c r="W806" s="3"/>
      <c r="X806" s="3"/>
      <c r="Y806" s="3"/>
      <c r="Z806" s="3"/>
    </row>
    <row r="807" spans="1:26" ht="12.75" customHeight="1" x14ac:dyDescent="0.15">
      <c r="A807" s="1"/>
      <c r="B807" s="2"/>
      <c r="C807" s="2"/>
      <c r="D807" s="2"/>
      <c r="E807" s="2"/>
      <c r="F807" s="2"/>
      <c r="G807" s="2"/>
      <c r="H807" s="2"/>
      <c r="I807" s="3"/>
      <c r="J807" s="3"/>
      <c r="K807" s="3"/>
      <c r="L807" s="3"/>
      <c r="M807" s="3"/>
      <c r="N807" s="3"/>
      <c r="O807" s="3"/>
      <c r="P807" s="3"/>
      <c r="Q807" s="3"/>
      <c r="R807" s="3"/>
      <c r="S807" s="3"/>
      <c r="T807" s="3"/>
      <c r="U807" s="3"/>
      <c r="V807" s="3"/>
      <c r="W807" s="3"/>
      <c r="X807" s="3"/>
      <c r="Y807" s="3"/>
      <c r="Z807" s="3"/>
    </row>
    <row r="808" spans="1:26" ht="12.75" customHeight="1" x14ac:dyDescent="0.15">
      <c r="A808" s="1"/>
      <c r="B808" s="2"/>
      <c r="C808" s="2"/>
      <c r="D808" s="2"/>
      <c r="E808" s="2"/>
      <c r="F808" s="2"/>
      <c r="G808" s="2"/>
      <c r="H808" s="2"/>
      <c r="I808" s="3"/>
      <c r="J808" s="3"/>
      <c r="K808" s="3"/>
      <c r="L808" s="3"/>
      <c r="M808" s="3"/>
      <c r="N808" s="3"/>
      <c r="O808" s="3"/>
      <c r="P808" s="3"/>
      <c r="Q808" s="3"/>
      <c r="R808" s="3"/>
      <c r="S808" s="3"/>
      <c r="T808" s="3"/>
      <c r="U808" s="3"/>
      <c r="V808" s="3"/>
      <c r="W808" s="3"/>
      <c r="X808" s="3"/>
      <c r="Y808" s="3"/>
      <c r="Z808" s="3"/>
    </row>
    <row r="809" spans="1:26" ht="12.75" customHeight="1" x14ac:dyDescent="0.15">
      <c r="A809" s="1"/>
      <c r="B809" s="2"/>
      <c r="C809" s="2"/>
      <c r="D809" s="2"/>
      <c r="E809" s="2"/>
      <c r="F809" s="2"/>
      <c r="G809" s="2"/>
      <c r="H809" s="2"/>
      <c r="I809" s="3"/>
      <c r="J809" s="3"/>
      <c r="K809" s="3"/>
      <c r="L809" s="3"/>
      <c r="M809" s="3"/>
      <c r="N809" s="3"/>
      <c r="O809" s="3"/>
      <c r="P809" s="3"/>
      <c r="Q809" s="3"/>
      <c r="R809" s="3"/>
      <c r="S809" s="3"/>
      <c r="T809" s="3"/>
      <c r="U809" s="3"/>
      <c r="V809" s="3"/>
      <c r="W809" s="3"/>
      <c r="X809" s="3"/>
      <c r="Y809" s="3"/>
      <c r="Z809" s="3"/>
    </row>
    <row r="810" spans="1:26" ht="12.75" customHeight="1" x14ac:dyDescent="0.15">
      <c r="A810" s="1"/>
      <c r="B810" s="2"/>
      <c r="C810" s="2"/>
      <c r="D810" s="2"/>
      <c r="E810" s="2"/>
      <c r="F810" s="2"/>
      <c r="G810" s="2"/>
      <c r="H810" s="2"/>
      <c r="I810" s="3"/>
      <c r="J810" s="3"/>
      <c r="K810" s="3"/>
      <c r="L810" s="3"/>
      <c r="M810" s="3"/>
      <c r="N810" s="3"/>
      <c r="O810" s="3"/>
      <c r="P810" s="3"/>
      <c r="Q810" s="3"/>
      <c r="R810" s="3"/>
      <c r="S810" s="3"/>
      <c r="T810" s="3"/>
      <c r="U810" s="3"/>
      <c r="V810" s="3"/>
      <c r="W810" s="3"/>
      <c r="X810" s="3"/>
      <c r="Y810" s="3"/>
      <c r="Z810" s="3"/>
    </row>
    <row r="811" spans="1:26" ht="12.75" customHeight="1" x14ac:dyDescent="0.15">
      <c r="A811" s="1"/>
      <c r="B811" s="2"/>
      <c r="C811" s="2"/>
      <c r="D811" s="2"/>
      <c r="E811" s="2"/>
      <c r="F811" s="2"/>
      <c r="G811" s="2"/>
      <c r="H811" s="2"/>
      <c r="I811" s="3"/>
      <c r="J811" s="3"/>
      <c r="K811" s="3"/>
      <c r="L811" s="3"/>
      <c r="M811" s="3"/>
      <c r="N811" s="3"/>
      <c r="O811" s="3"/>
      <c r="P811" s="3"/>
      <c r="Q811" s="3"/>
      <c r="R811" s="3"/>
      <c r="S811" s="3"/>
      <c r="T811" s="3"/>
      <c r="U811" s="3"/>
      <c r="V811" s="3"/>
      <c r="W811" s="3"/>
      <c r="X811" s="3"/>
      <c r="Y811" s="3"/>
      <c r="Z811" s="3"/>
    </row>
    <row r="812" spans="1:26" ht="12.75" customHeight="1" x14ac:dyDescent="0.15">
      <c r="A812" s="1"/>
      <c r="B812" s="2"/>
      <c r="C812" s="2"/>
      <c r="D812" s="2"/>
      <c r="E812" s="2"/>
      <c r="F812" s="2"/>
      <c r="G812" s="2"/>
      <c r="H812" s="2"/>
      <c r="I812" s="3"/>
      <c r="J812" s="3"/>
      <c r="K812" s="3"/>
      <c r="L812" s="3"/>
      <c r="M812" s="3"/>
      <c r="N812" s="3"/>
      <c r="O812" s="3"/>
      <c r="P812" s="3"/>
      <c r="Q812" s="3"/>
      <c r="R812" s="3"/>
      <c r="S812" s="3"/>
      <c r="T812" s="3"/>
      <c r="U812" s="3"/>
      <c r="V812" s="3"/>
      <c r="W812" s="3"/>
      <c r="X812" s="3"/>
      <c r="Y812" s="3"/>
      <c r="Z812" s="3"/>
    </row>
    <row r="813" spans="1:26" ht="12.75" customHeight="1" x14ac:dyDescent="0.15">
      <c r="A813" s="1"/>
      <c r="B813" s="2"/>
      <c r="C813" s="2"/>
      <c r="D813" s="2"/>
      <c r="E813" s="2"/>
      <c r="F813" s="2"/>
      <c r="G813" s="2"/>
      <c r="H813" s="2"/>
      <c r="I813" s="3"/>
      <c r="J813" s="3"/>
      <c r="K813" s="3"/>
      <c r="L813" s="3"/>
      <c r="M813" s="3"/>
      <c r="N813" s="3"/>
      <c r="O813" s="3"/>
      <c r="P813" s="3"/>
      <c r="Q813" s="3"/>
      <c r="R813" s="3"/>
      <c r="S813" s="3"/>
      <c r="T813" s="3"/>
      <c r="U813" s="3"/>
      <c r="V813" s="3"/>
      <c r="W813" s="3"/>
      <c r="X813" s="3"/>
      <c r="Y813" s="3"/>
      <c r="Z813" s="3"/>
    </row>
    <row r="814" spans="1:26" ht="12.75" customHeight="1" x14ac:dyDescent="0.15">
      <c r="A814" s="1"/>
      <c r="B814" s="2"/>
      <c r="C814" s="2"/>
      <c r="D814" s="2"/>
      <c r="E814" s="2"/>
      <c r="F814" s="2"/>
      <c r="G814" s="2"/>
      <c r="H814" s="2"/>
      <c r="I814" s="3"/>
      <c r="J814" s="3"/>
      <c r="K814" s="3"/>
      <c r="L814" s="3"/>
      <c r="M814" s="3"/>
      <c r="N814" s="3"/>
      <c r="O814" s="3"/>
      <c r="P814" s="3"/>
      <c r="Q814" s="3"/>
      <c r="R814" s="3"/>
      <c r="S814" s="3"/>
      <c r="T814" s="3"/>
      <c r="U814" s="3"/>
      <c r="V814" s="3"/>
      <c r="W814" s="3"/>
      <c r="X814" s="3"/>
      <c r="Y814" s="3"/>
      <c r="Z814" s="3"/>
    </row>
    <row r="815" spans="1:26" ht="12.75" customHeight="1" x14ac:dyDescent="0.15">
      <c r="A815" s="1"/>
      <c r="B815" s="2"/>
      <c r="C815" s="2"/>
      <c r="D815" s="2"/>
      <c r="E815" s="2"/>
      <c r="F815" s="2"/>
      <c r="G815" s="2"/>
      <c r="H815" s="2"/>
      <c r="I815" s="3"/>
      <c r="J815" s="3"/>
      <c r="K815" s="3"/>
      <c r="L815" s="3"/>
      <c r="M815" s="3"/>
      <c r="N815" s="3"/>
      <c r="O815" s="3"/>
      <c r="P815" s="3"/>
      <c r="Q815" s="3"/>
      <c r="R815" s="3"/>
      <c r="S815" s="3"/>
      <c r="T815" s="3"/>
      <c r="U815" s="3"/>
      <c r="V815" s="3"/>
      <c r="W815" s="3"/>
      <c r="X815" s="3"/>
      <c r="Y815" s="3"/>
      <c r="Z815" s="3"/>
    </row>
    <row r="816" spans="1:26" ht="12.75" customHeight="1" x14ac:dyDescent="0.15">
      <c r="A816" s="1"/>
      <c r="B816" s="2"/>
      <c r="C816" s="2"/>
      <c r="D816" s="2"/>
      <c r="E816" s="2"/>
      <c r="F816" s="2"/>
      <c r="G816" s="2"/>
      <c r="H816" s="2"/>
      <c r="I816" s="3"/>
      <c r="J816" s="3"/>
      <c r="K816" s="3"/>
      <c r="L816" s="3"/>
      <c r="M816" s="3"/>
      <c r="N816" s="3"/>
      <c r="O816" s="3"/>
      <c r="P816" s="3"/>
      <c r="Q816" s="3"/>
      <c r="R816" s="3"/>
      <c r="S816" s="3"/>
      <c r="T816" s="3"/>
      <c r="U816" s="3"/>
      <c r="V816" s="3"/>
      <c r="W816" s="3"/>
      <c r="X816" s="3"/>
      <c r="Y816" s="3"/>
      <c r="Z816" s="3"/>
    </row>
    <row r="817" spans="1:26" ht="12.75" customHeight="1" x14ac:dyDescent="0.15">
      <c r="A817" s="1"/>
      <c r="B817" s="2"/>
      <c r="C817" s="2"/>
      <c r="D817" s="2"/>
      <c r="E817" s="2"/>
      <c r="F817" s="2"/>
      <c r="G817" s="2"/>
      <c r="H817" s="2"/>
      <c r="I817" s="3"/>
      <c r="J817" s="3"/>
      <c r="K817" s="3"/>
      <c r="L817" s="3"/>
      <c r="M817" s="3"/>
      <c r="N817" s="3"/>
      <c r="O817" s="3"/>
      <c r="P817" s="3"/>
      <c r="Q817" s="3"/>
      <c r="R817" s="3"/>
      <c r="S817" s="3"/>
      <c r="T817" s="3"/>
      <c r="U817" s="3"/>
      <c r="V817" s="3"/>
      <c r="W817" s="3"/>
      <c r="X817" s="3"/>
      <c r="Y817" s="3"/>
      <c r="Z817" s="3"/>
    </row>
    <row r="818" spans="1:26" ht="12.75" customHeight="1" x14ac:dyDescent="0.15">
      <c r="A818" s="1"/>
      <c r="B818" s="2"/>
      <c r="C818" s="2"/>
      <c r="D818" s="2"/>
      <c r="E818" s="2"/>
      <c r="F818" s="2"/>
      <c r="G818" s="2"/>
      <c r="H818" s="2"/>
      <c r="I818" s="3"/>
      <c r="J818" s="3"/>
      <c r="K818" s="3"/>
      <c r="L818" s="3"/>
      <c r="M818" s="3"/>
      <c r="N818" s="3"/>
      <c r="O818" s="3"/>
      <c r="P818" s="3"/>
      <c r="Q818" s="3"/>
      <c r="R818" s="3"/>
      <c r="S818" s="3"/>
      <c r="T818" s="3"/>
      <c r="U818" s="3"/>
      <c r="V818" s="3"/>
      <c r="W818" s="3"/>
      <c r="X818" s="3"/>
      <c r="Y818" s="3"/>
      <c r="Z818" s="3"/>
    </row>
    <row r="819" spans="1:26" ht="12.75" customHeight="1" x14ac:dyDescent="0.15">
      <c r="A819" s="1"/>
      <c r="B819" s="2"/>
      <c r="C819" s="2"/>
      <c r="D819" s="2"/>
      <c r="E819" s="2"/>
      <c r="F819" s="2"/>
      <c r="G819" s="2"/>
      <c r="H819" s="2"/>
      <c r="I819" s="3"/>
      <c r="J819" s="3"/>
      <c r="K819" s="3"/>
      <c r="L819" s="3"/>
      <c r="M819" s="3"/>
      <c r="N819" s="3"/>
      <c r="O819" s="3"/>
      <c r="P819" s="3"/>
      <c r="Q819" s="3"/>
      <c r="R819" s="3"/>
      <c r="S819" s="3"/>
      <c r="T819" s="3"/>
      <c r="U819" s="3"/>
      <c r="V819" s="3"/>
      <c r="W819" s="3"/>
      <c r="X819" s="3"/>
      <c r="Y819" s="3"/>
      <c r="Z819" s="3"/>
    </row>
    <row r="820" spans="1:26" ht="12.75" customHeight="1" x14ac:dyDescent="0.15">
      <c r="A820" s="1"/>
      <c r="B820" s="2"/>
      <c r="C820" s="2"/>
      <c r="D820" s="2"/>
      <c r="E820" s="2"/>
      <c r="F820" s="2"/>
      <c r="G820" s="2"/>
      <c r="H820" s="2"/>
      <c r="I820" s="3"/>
      <c r="J820" s="3"/>
      <c r="K820" s="3"/>
      <c r="L820" s="3"/>
      <c r="M820" s="3"/>
      <c r="N820" s="3"/>
      <c r="O820" s="3"/>
      <c r="P820" s="3"/>
      <c r="Q820" s="3"/>
      <c r="R820" s="3"/>
      <c r="S820" s="3"/>
      <c r="T820" s="3"/>
      <c r="U820" s="3"/>
      <c r="V820" s="3"/>
      <c r="W820" s="3"/>
      <c r="X820" s="3"/>
      <c r="Y820" s="3"/>
      <c r="Z820" s="3"/>
    </row>
    <row r="821" spans="1:26" ht="12.75" customHeight="1" x14ac:dyDescent="0.15">
      <c r="A821" s="1"/>
      <c r="B821" s="2"/>
      <c r="C821" s="2"/>
      <c r="D821" s="2"/>
      <c r="E821" s="2"/>
      <c r="F821" s="2"/>
      <c r="G821" s="2"/>
      <c r="H821" s="2"/>
      <c r="I821" s="3"/>
      <c r="J821" s="3"/>
      <c r="K821" s="3"/>
      <c r="L821" s="3"/>
      <c r="M821" s="3"/>
      <c r="N821" s="3"/>
      <c r="O821" s="3"/>
      <c r="P821" s="3"/>
      <c r="Q821" s="3"/>
      <c r="R821" s="3"/>
      <c r="S821" s="3"/>
      <c r="T821" s="3"/>
      <c r="U821" s="3"/>
      <c r="V821" s="3"/>
      <c r="W821" s="3"/>
      <c r="X821" s="3"/>
      <c r="Y821" s="3"/>
      <c r="Z821" s="3"/>
    </row>
    <row r="822" spans="1:26" ht="12.75" customHeight="1" x14ac:dyDescent="0.15">
      <c r="A822" s="1"/>
      <c r="B822" s="2"/>
      <c r="C822" s="2"/>
      <c r="D822" s="2"/>
      <c r="E822" s="2"/>
      <c r="F822" s="2"/>
      <c r="G822" s="2"/>
      <c r="H822" s="2"/>
      <c r="I822" s="3"/>
      <c r="J822" s="3"/>
      <c r="K822" s="3"/>
      <c r="L822" s="3"/>
      <c r="M822" s="3"/>
      <c r="N822" s="3"/>
      <c r="O822" s="3"/>
      <c r="P822" s="3"/>
      <c r="Q822" s="3"/>
      <c r="R822" s="3"/>
      <c r="S822" s="3"/>
      <c r="T822" s="3"/>
      <c r="U822" s="3"/>
      <c r="V822" s="3"/>
      <c r="W822" s="3"/>
      <c r="X822" s="3"/>
      <c r="Y822" s="3"/>
      <c r="Z822" s="3"/>
    </row>
    <row r="823" spans="1:26" ht="12.75" customHeight="1" x14ac:dyDescent="0.15">
      <c r="A823" s="1"/>
      <c r="B823" s="2"/>
      <c r="C823" s="2"/>
      <c r="D823" s="2"/>
      <c r="E823" s="2"/>
      <c r="F823" s="2"/>
      <c r="G823" s="2"/>
      <c r="H823" s="2"/>
      <c r="I823" s="3"/>
      <c r="J823" s="3"/>
      <c r="K823" s="3"/>
      <c r="L823" s="3"/>
      <c r="M823" s="3"/>
      <c r="N823" s="3"/>
      <c r="O823" s="3"/>
      <c r="P823" s="3"/>
      <c r="Q823" s="3"/>
      <c r="R823" s="3"/>
      <c r="S823" s="3"/>
      <c r="T823" s="3"/>
      <c r="U823" s="3"/>
      <c r="V823" s="3"/>
      <c r="W823" s="3"/>
      <c r="X823" s="3"/>
      <c r="Y823" s="3"/>
      <c r="Z823" s="3"/>
    </row>
    <row r="824" spans="1:26" ht="12.75" customHeight="1" x14ac:dyDescent="0.15">
      <c r="A824" s="1"/>
      <c r="B824" s="2"/>
      <c r="C824" s="2"/>
      <c r="D824" s="2"/>
      <c r="E824" s="2"/>
      <c r="F824" s="2"/>
      <c r="G824" s="2"/>
      <c r="H824" s="2"/>
      <c r="I824" s="3"/>
      <c r="J824" s="3"/>
      <c r="K824" s="3"/>
      <c r="L824" s="3"/>
      <c r="M824" s="3"/>
      <c r="N824" s="3"/>
      <c r="O824" s="3"/>
      <c r="P824" s="3"/>
      <c r="Q824" s="3"/>
      <c r="R824" s="3"/>
      <c r="S824" s="3"/>
      <c r="T824" s="3"/>
      <c r="U824" s="3"/>
      <c r="V824" s="3"/>
      <c r="W824" s="3"/>
      <c r="X824" s="3"/>
      <c r="Y824" s="3"/>
      <c r="Z824" s="3"/>
    </row>
    <row r="825" spans="1:26" ht="12.75" customHeight="1" x14ac:dyDescent="0.15">
      <c r="A825" s="1"/>
      <c r="B825" s="2"/>
      <c r="C825" s="2"/>
      <c r="D825" s="2"/>
      <c r="E825" s="2"/>
      <c r="F825" s="2"/>
      <c r="G825" s="2"/>
      <c r="H825" s="2"/>
      <c r="I825" s="3"/>
      <c r="J825" s="3"/>
      <c r="K825" s="3"/>
      <c r="L825" s="3"/>
      <c r="M825" s="3"/>
      <c r="N825" s="3"/>
      <c r="O825" s="3"/>
      <c r="P825" s="3"/>
      <c r="Q825" s="3"/>
      <c r="R825" s="3"/>
      <c r="S825" s="3"/>
      <c r="T825" s="3"/>
      <c r="U825" s="3"/>
      <c r="V825" s="3"/>
      <c r="W825" s="3"/>
      <c r="X825" s="3"/>
      <c r="Y825" s="3"/>
      <c r="Z825" s="3"/>
    </row>
    <row r="826" spans="1:26" ht="12.75" customHeight="1" x14ac:dyDescent="0.15">
      <c r="A826" s="1"/>
      <c r="B826" s="2"/>
      <c r="C826" s="2"/>
      <c r="D826" s="2"/>
      <c r="E826" s="2"/>
      <c r="F826" s="2"/>
      <c r="G826" s="2"/>
      <c r="H826" s="2"/>
      <c r="I826" s="3"/>
      <c r="J826" s="3"/>
      <c r="K826" s="3"/>
      <c r="L826" s="3"/>
      <c r="M826" s="3"/>
      <c r="N826" s="3"/>
      <c r="O826" s="3"/>
      <c r="P826" s="3"/>
      <c r="Q826" s="3"/>
      <c r="R826" s="3"/>
      <c r="S826" s="3"/>
      <c r="T826" s="3"/>
      <c r="U826" s="3"/>
      <c r="V826" s="3"/>
      <c r="W826" s="3"/>
      <c r="X826" s="3"/>
      <c r="Y826" s="3"/>
      <c r="Z826" s="3"/>
    </row>
    <row r="827" spans="1:26" ht="12.75" customHeight="1" x14ac:dyDescent="0.15">
      <c r="A827" s="1"/>
      <c r="B827" s="2"/>
      <c r="C827" s="2"/>
      <c r="D827" s="2"/>
      <c r="E827" s="2"/>
      <c r="F827" s="2"/>
      <c r="G827" s="2"/>
      <c r="H827" s="2"/>
      <c r="I827" s="3"/>
      <c r="J827" s="3"/>
      <c r="K827" s="3"/>
      <c r="L827" s="3"/>
      <c r="M827" s="3"/>
      <c r="N827" s="3"/>
      <c r="O827" s="3"/>
      <c r="P827" s="3"/>
      <c r="Q827" s="3"/>
      <c r="R827" s="3"/>
      <c r="S827" s="3"/>
      <c r="T827" s="3"/>
      <c r="U827" s="3"/>
      <c r="V827" s="3"/>
      <c r="W827" s="3"/>
      <c r="X827" s="3"/>
      <c r="Y827" s="3"/>
      <c r="Z827" s="3"/>
    </row>
    <row r="828" spans="1:26" ht="12.75" customHeight="1" x14ac:dyDescent="0.15">
      <c r="A828" s="1"/>
      <c r="B828" s="2"/>
      <c r="C828" s="2"/>
      <c r="D828" s="2"/>
      <c r="E828" s="2"/>
      <c r="F828" s="2"/>
      <c r="G828" s="2"/>
      <c r="H828" s="2"/>
      <c r="I828" s="3"/>
      <c r="J828" s="3"/>
      <c r="K828" s="3"/>
      <c r="L828" s="3"/>
      <c r="M828" s="3"/>
      <c r="N828" s="3"/>
      <c r="O828" s="3"/>
      <c r="P828" s="3"/>
      <c r="Q828" s="3"/>
      <c r="R828" s="3"/>
      <c r="S828" s="3"/>
      <c r="T828" s="3"/>
      <c r="U828" s="3"/>
      <c r="V828" s="3"/>
      <c r="W828" s="3"/>
      <c r="X828" s="3"/>
      <c r="Y828" s="3"/>
      <c r="Z828" s="3"/>
    </row>
    <row r="829" spans="1:26" ht="12.75" customHeight="1" x14ac:dyDescent="0.15">
      <c r="A829" s="1"/>
      <c r="B829" s="2"/>
      <c r="C829" s="2"/>
      <c r="D829" s="2"/>
      <c r="E829" s="2"/>
      <c r="F829" s="2"/>
      <c r="G829" s="2"/>
      <c r="H829" s="2"/>
      <c r="I829" s="3"/>
      <c r="J829" s="3"/>
      <c r="K829" s="3"/>
      <c r="L829" s="3"/>
      <c r="M829" s="3"/>
      <c r="N829" s="3"/>
      <c r="O829" s="3"/>
      <c r="P829" s="3"/>
      <c r="Q829" s="3"/>
      <c r="R829" s="3"/>
      <c r="S829" s="3"/>
      <c r="T829" s="3"/>
      <c r="U829" s="3"/>
      <c r="V829" s="3"/>
      <c r="W829" s="3"/>
      <c r="X829" s="3"/>
      <c r="Y829" s="3"/>
      <c r="Z829" s="3"/>
    </row>
    <row r="830" spans="1:26" ht="12.75" customHeight="1" x14ac:dyDescent="0.15">
      <c r="A830" s="1"/>
      <c r="B830" s="2"/>
      <c r="C830" s="2"/>
      <c r="D830" s="2"/>
      <c r="E830" s="2"/>
      <c r="F830" s="2"/>
      <c r="G830" s="2"/>
      <c r="H830" s="2"/>
      <c r="I830" s="3"/>
      <c r="J830" s="3"/>
      <c r="K830" s="3"/>
      <c r="L830" s="3"/>
      <c r="M830" s="3"/>
      <c r="N830" s="3"/>
      <c r="O830" s="3"/>
      <c r="P830" s="3"/>
      <c r="Q830" s="3"/>
      <c r="R830" s="3"/>
      <c r="S830" s="3"/>
      <c r="T830" s="3"/>
      <c r="U830" s="3"/>
      <c r="V830" s="3"/>
      <c r="W830" s="3"/>
      <c r="X830" s="3"/>
      <c r="Y830" s="3"/>
      <c r="Z830" s="3"/>
    </row>
    <row r="831" spans="1:26" ht="12.75" customHeight="1" x14ac:dyDescent="0.15">
      <c r="A831" s="1"/>
      <c r="B831" s="2"/>
      <c r="C831" s="2"/>
      <c r="D831" s="2"/>
      <c r="E831" s="2"/>
      <c r="F831" s="2"/>
      <c r="G831" s="2"/>
      <c r="H831" s="2"/>
      <c r="I831" s="3"/>
      <c r="J831" s="3"/>
      <c r="K831" s="3"/>
      <c r="L831" s="3"/>
      <c r="M831" s="3"/>
      <c r="N831" s="3"/>
      <c r="O831" s="3"/>
      <c r="P831" s="3"/>
      <c r="Q831" s="3"/>
      <c r="R831" s="3"/>
      <c r="S831" s="3"/>
      <c r="T831" s="3"/>
      <c r="U831" s="3"/>
      <c r="V831" s="3"/>
      <c r="W831" s="3"/>
      <c r="X831" s="3"/>
      <c r="Y831" s="3"/>
      <c r="Z831" s="3"/>
    </row>
    <row r="832" spans="1:26" ht="12.75" customHeight="1" x14ac:dyDescent="0.15">
      <c r="A832" s="1"/>
      <c r="B832" s="2"/>
      <c r="C832" s="2"/>
      <c r="D832" s="2"/>
      <c r="E832" s="2"/>
      <c r="F832" s="2"/>
      <c r="G832" s="2"/>
      <c r="H832" s="2"/>
      <c r="I832" s="3"/>
      <c r="J832" s="3"/>
      <c r="K832" s="3"/>
      <c r="L832" s="3"/>
      <c r="M832" s="3"/>
      <c r="N832" s="3"/>
      <c r="O832" s="3"/>
      <c r="P832" s="3"/>
      <c r="Q832" s="3"/>
      <c r="R832" s="3"/>
      <c r="S832" s="3"/>
      <c r="T832" s="3"/>
      <c r="U832" s="3"/>
      <c r="V832" s="3"/>
      <c r="W832" s="3"/>
      <c r="X832" s="3"/>
      <c r="Y832" s="3"/>
      <c r="Z832" s="3"/>
    </row>
    <row r="833" spans="1:26" ht="12.75" customHeight="1" x14ac:dyDescent="0.15">
      <c r="A833" s="1"/>
      <c r="B833" s="2"/>
      <c r="C833" s="2"/>
      <c r="D833" s="2"/>
      <c r="E833" s="2"/>
      <c r="F833" s="2"/>
      <c r="G833" s="2"/>
      <c r="H833" s="2"/>
      <c r="I833" s="3"/>
      <c r="J833" s="3"/>
      <c r="K833" s="3"/>
      <c r="L833" s="3"/>
      <c r="M833" s="3"/>
      <c r="N833" s="3"/>
      <c r="O833" s="3"/>
      <c r="P833" s="3"/>
      <c r="Q833" s="3"/>
      <c r="R833" s="3"/>
      <c r="S833" s="3"/>
      <c r="T833" s="3"/>
      <c r="U833" s="3"/>
      <c r="V833" s="3"/>
      <c r="W833" s="3"/>
      <c r="X833" s="3"/>
      <c r="Y833" s="3"/>
      <c r="Z833" s="3"/>
    </row>
    <row r="834" spans="1:26" ht="12.75" customHeight="1" x14ac:dyDescent="0.15">
      <c r="A834" s="1"/>
      <c r="B834" s="2"/>
      <c r="C834" s="2"/>
      <c r="D834" s="2"/>
      <c r="E834" s="2"/>
      <c r="F834" s="2"/>
      <c r="G834" s="2"/>
      <c r="H834" s="2"/>
      <c r="I834" s="3"/>
      <c r="J834" s="3"/>
      <c r="K834" s="3"/>
      <c r="L834" s="3"/>
      <c r="M834" s="3"/>
      <c r="N834" s="3"/>
      <c r="O834" s="3"/>
      <c r="P834" s="3"/>
      <c r="Q834" s="3"/>
      <c r="R834" s="3"/>
      <c r="S834" s="3"/>
      <c r="T834" s="3"/>
      <c r="U834" s="3"/>
      <c r="V834" s="3"/>
      <c r="W834" s="3"/>
      <c r="X834" s="3"/>
      <c r="Y834" s="3"/>
      <c r="Z834" s="3"/>
    </row>
    <row r="835" spans="1:26" ht="12.75" customHeight="1" x14ac:dyDescent="0.15">
      <c r="A835" s="1"/>
      <c r="B835" s="2"/>
      <c r="C835" s="2"/>
      <c r="D835" s="2"/>
      <c r="E835" s="2"/>
      <c r="F835" s="2"/>
      <c r="G835" s="2"/>
      <c r="H835" s="2"/>
      <c r="I835" s="3"/>
      <c r="J835" s="3"/>
      <c r="K835" s="3"/>
      <c r="L835" s="3"/>
      <c r="M835" s="3"/>
      <c r="N835" s="3"/>
      <c r="O835" s="3"/>
      <c r="P835" s="3"/>
      <c r="Q835" s="3"/>
      <c r="R835" s="3"/>
      <c r="S835" s="3"/>
      <c r="T835" s="3"/>
      <c r="U835" s="3"/>
      <c r="V835" s="3"/>
      <c r="W835" s="3"/>
      <c r="X835" s="3"/>
      <c r="Y835" s="3"/>
      <c r="Z835" s="3"/>
    </row>
    <row r="836" spans="1:26" ht="12.75" customHeight="1" x14ac:dyDescent="0.15">
      <c r="A836" s="1"/>
      <c r="B836" s="2"/>
      <c r="C836" s="2"/>
      <c r="D836" s="2"/>
      <c r="E836" s="2"/>
      <c r="F836" s="2"/>
      <c r="G836" s="2"/>
      <c r="H836" s="2"/>
      <c r="I836" s="3"/>
      <c r="J836" s="3"/>
      <c r="K836" s="3"/>
      <c r="L836" s="3"/>
      <c r="M836" s="3"/>
      <c r="N836" s="3"/>
      <c r="O836" s="3"/>
      <c r="P836" s="3"/>
      <c r="Q836" s="3"/>
      <c r="R836" s="3"/>
      <c r="S836" s="3"/>
      <c r="T836" s="3"/>
      <c r="U836" s="3"/>
      <c r="V836" s="3"/>
      <c r="W836" s="3"/>
      <c r="X836" s="3"/>
      <c r="Y836" s="3"/>
      <c r="Z836" s="3"/>
    </row>
    <row r="837" spans="1:26" ht="12.75" customHeight="1" x14ac:dyDescent="0.15">
      <c r="A837" s="1"/>
      <c r="B837" s="2"/>
      <c r="C837" s="2"/>
      <c r="D837" s="2"/>
      <c r="E837" s="2"/>
      <c r="F837" s="2"/>
      <c r="G837" s="2"/>
      <c r="H837" s="2"/>
      <c r="I837" s="3"/>
      <c r="J837" s="3"/>
      <c r="K837" s="3"/>
      <c r="L837" s="3"/>
      <c r="M837" s="3"/>
      <c r="N837" s="3"/>
      <c r="O837" s="3"/>
      <c r="P837" s="3"/>
      <c r="Q837" s="3"/>
      <c r="R837" s="3"/>
      <c r="S837" s="3"/>
      <c r="T837" s="3"/>
      <c r="U837" s="3"/>
      <c r="V837" s="3"/>
      <c r="W837" s="3"/>
      <c r="X837" s="3"/>
      <c r="Y837" s="3"/>
      <c r="Z837" s="3"/>
    </row>
    <row r="838" spans="1:26" ht="12.75" customHeight="1" x14ac:dyDescent="0.15">
      <c r="A838" s="1"/>
      <c r="B838" s="2"/>
      <c r="C838" s="2"/>
      <c r="D838" s="2"/>
      <c r="E838" s="2"/>
      <c r="F838" s="2"/>
      <c r="G838" s="2"/>
      <c r="H838" s="2"/>
      <c r="I838" s="3"/>
      <c r="J838" s="3"/>
      <c r="K838" s="3"/>
      <c r="L838" s="3"/>
      <c r="M838" s="3"/>
      <c r="N838" s="3"/>
      <c r="O838" s="3"/>
      <c r="P838" s="3"/>
      <c r="Q838" s="3"/>
      <c r="R838" s="3"/>
      <c r="S838" s="3"/>
      <c r="T838" s="3"/>
      <c r="U838" s="3"/>
      <c r="V838" s="3"/>
      <c r="W838" s="3"/>
      <c r="X838" s="3"/>
      <c r="Y838" s="3"/>
      <c r="Z838" s="3"/>
    </row>
    <row r="839" spans="1:26" ht="12.75" customHeight="1" x14ac:dyDescent="0.15">
      <c r="A839" s="1"/>
      <c r="B839" s="2"/>
      <c r="C839" s="2"/>
      <c r="D839" s="2"/>
      <c r="E839" s="2"/>
      <c r="F839" s="2"/>
      <c r="G839" s="2"/>
      <c r="H839" s="2"/>
      <c r="I839" s="3"/>
      <c r="J839" s="3"/>
      <c r="K839" s="3"/>
      <c r="L839" s="3"/>
      <c r="M839" s="3"/>
      <c r="N839" s="3"/>
      <c r="O839" s="3"/>
      <c r="P839" s="3"/>
      <c r="Q839" s="3"/>
      <c r="R839" s="3"/>
      <c r="S839" s="3"/>
      <c r="T839" s="3"/>
      <c r="U839" s="3"/>
      <c r="V839" s="3"/>
      <c r="W839" s="3"/>
      <c r="X839" s="3"/>
      <c r="Y839" s="3"/>
      <c r="Z839" s="3"/>
    </row>
    <row r="840" spans="1:26" ht="12.75" customHeight="1" x14ac:dyDescent="0.15">
      <c r="A840" s="1"/>
      <c r="B840" s="2"/>
      <c r="C840" s="2"/>
      <c r="D840" s="2"/>
      <c r="E840" s="2"/>
      <c r="F840" s="2"/>
      <c r="G840" s="2"/>
      <c r="H840" s="2"/>
      <c r="I840" s="3"/>
      <c r="J840" s="3"/>
      <c r="K840" s="3"/>
      <c r="L840" s="3"/>
      <c r="M840" s="3"/>
      <c r="N840" s="3"/>
      <c r="O840" s="3"/>
      <c r="P840" s="3"/>
      <c r="Q840" s="3"/>
      <c r="R840" s="3"/>
      <c r="S840" s="3"/>
      <c r="T840" s="3"/>
      <c r="U840" s="3"/>
      <c r="V840" s="3"/>
      <c r="W840" s="3"/>
      <c r="X840" s="3"/>
      <c r="Y840" s="3"/>
      <c r="Z840" s="3"/>
    </row>
    <row r="841" spans="1:26" ht="12.75" customHeight="1" x14ac:dyDescent="0.15">
      <c r="A841" s="1"/>
      <c r="B841" s="2"/>
      <c r="C841" s="2"/>
      <c r="D841" s="2"/>
      <c r="E841" s="2"/>
      <c r="F841" s="2"/>
      <c r="G841" s="2"/>
      <c r="H841" s="2"/>
      <c r="I841" s="3"/>
      <c r="J841" s="3"/>
      <c r="K841" s="3"/>
      <c r="L841" s="3"/>
      <c r="M841" s="3"/>
      <c r="N841" s="3"/>
      <c r="O841" s="3"/>
      <c r="P841" s="3"/>
      <c r="Q841" s="3"/>
      <c r="R841" s="3"/>
      <c r="S841" s="3"/>
      <c r="T841" s="3"/>
      <c r="U841" s="3"/>
      <c r="V841" s="3"/>
      <c r="W841" s="3"/>
      <c r="X841" s="3"/>
      <c r="Y841" s="3"/>
      <c r="Z841" s="3"/>
    </row>
    <row r="842" spans="1:26" ht="12.75" customHeight="1" x14ac:dyDescent="0.15">
      <c r="A842" s="1"/>
      <c r="B842" s="2"/>
      <c r="C842" s="2"/>
      <c r="D842" s="2"/>
      <c r="E842" s="2"/>
      <c r="F842" s="2"/>
      <c r="G842" s="2"/>
      <c r="H842" s="2"/>
      <c r="I842" s="3"/>
      <c r="J842" s="3"/>
      <c r="K842" s="3"/>
      <c r="L842" s="3"/>
      <c r="M842" s="3"/>
      <c r="N842" s="3"/>
      <c r="O842" s="3"/>
      <c r="P842" s="3"/>
      <c r="Q842" s="3"/>
      <c r="R842" s="3"/>
      <c r="S842" s="3"/>
      <c r="T842" s="3"/>
      <c r="U842" s="3"/>
      <c r="V842" s="3"/>
      <c r="W842" s="3"/>
      <c r="X842" s="3"/>
      <c r="Y842" s="3"/>
      <c r="Z842" s="3"/>
    </row>
    <row r="843" spans="1:26" ht="12.75" customHeight="1" x14ac:dyDescent="0.15">
      <c r="A843" s="1"/>
      <c r="B843" s="2"/>
      <c r="C843" s="2"/>
      <c r="D843" s="2"/>
      <c r="E843" s="2"/>
      <c r="F843" s="2"/>
      <c r="G843" s="2"/>
      <c r="H843" s="2"/>
      <c r="I843" s="3"/>
      <c r="J843" s="3"/>
      <c r="K843" s="3"/>
      <c r="L843" s="3"/>
      <c r="M843" s="3"/>
      <c r="N843" s="3"/>
      <c r="O843" s="3"/>
      <c r="P843" s="3"/>
      <c r="Q843" s="3"/>
      <c r="R843" s="3"/>
      <c r="S843" s="3"/>
      <c r="T843" s="3"/>
      <c r="U843" s="3"/>
      <c r="V843" s="3"/>
      <c r="W843" s="3"/>
      <c r="X843" s="3"/>
      <c r="Y843" s="3"/>
      <c r="Z843" s="3"/>
    </row>
    <row r="844" spans="1:26" ht="12.75" customHeight="1" x14ac:dyDescent="0.15">
      <c r="A844" s="1"/>
      <c r="B844" s="2"/>
      <c r="C844" s="2"/>
      <c r="D844" s="2"/>
      <c r="E844" s="2"/>
      <c r="F844" s="2"/>
      <c r="G844" s="2"/>
      <c r="H844" s="2"/>
      <c r="I844" s="3"/>
      <c r="J844" s="3"/>
      <c r="K844" s="3"/>
      <c r="L844" s="3"/>
      <c r="M844" s="3"/>
      <c r="N844" s="3"/>
      <c r="O844" s="3"/>
      <c r="P844" s="3"/>
      <c r="Q844" s="3"/>
      <c r="R844" s="3"/>
      <c r="S844" s="3"/>
      <c r="T844" s="3"/>
      <c r="U844" s="3"/>
      <c r="V844" s="3"/>
      <c r="W844" s="3"/>
      <c r="X844" s="3"/>
      <c r="Y844" s="3"/>
      <c r="Z844" s="3"/>
    </row>
    <row r="845" spans="1:26" ht="12.75" customHeight="1" x14ac:dyDescent="0.15">
      <c r="A845" s="1"/>
      <c r="B845" s="2"/>
      <c r="C845" s="2"/>
      <c r="D845" s="2"/>
      <c r="E845" s="2"/>
      <c r="F845" s="2"/>
      <c r="G845" s="2"/>
      <c r="H845" s="2"/>
      <c r="I845" s="3"/>
      <c r="J845" s="3"/>
      <c r="K845" s="3"/>
      <c r="L845" s="3"/>
      <c r="M845" s="3"/>
      <c r="N845" s="3"/>
      <c r="O845" s="3"/>
      <c r="P845" s="3"/>
      <c r="Q845" s="3"/>
      <c r="R845" s="3"/>
      <c r="S845" s="3"/>
      <c r="T845" s="3"/>
      <c r="U845" s="3"/>
      <c r="V845" s="3"/>
      <c r="W845" s="3"/>
      <c r="X845" s="3"/>
      <c r="Y845" s="3"/>
      <c r="Z845" s="3"/>
    </row>
    <row r="846" spans="1:26" ht="12.75" customHeight="1" x14ac:dyDescent="0.15">
      <c r="A846" s="1"/>
      <c r="B846" s="2"/>
      <c r="C846" s="2"/>
      <c r="D846" s="2"/>
      <c r="E846" s="2"/>
      <c r="F846" s="2"/>
      <c r="G846" s="2"/>
      <c r="H846" s="2"/>
      <c r="I846" s="3"/>
      <c r="J846" s="3"/>
      <c r="K846" s="3"/>
      <c r="L846" s="3"/>
      <c r="M846" s="3"/>
      <c r="N846" s="3"/>
      <c r="O846" s="3"/>
      <c r="P846" s="3"/>
      <c r="Q846" s="3"/>
      <c r="R846" s="3"/>
      <c r="S846" s="3"/>
      <c r="T846" s="3"/>
      <c r="U846" s="3"/>
      <c r="V846" s="3"/>
      <c r="W846" s="3"/>
      <c r="X846" s="3"/>
      <c r="Y846" s="3"/>
      <c r="Z846" s="3"/>
    </row>
    <row r="847" spans="1:26" ht="12.75" customHeight="1" x14ac:dyDescent="0.15">
      <c r="A847" s="1"/>
      <c r="B847" s="2"/>
      <c r="C847" s="2"/>
      <c r="D847" s="2"/>
      <c r="E847" s="2"/>
      <c r="F847" s="2"/>
      <c r="G847" s="2"/>
      <c r="H847" s="2"/>
      <c r="I847" s="3"/>
      <c r="J847" s="3"/>
      <c r="K847" s="3"/>
      <c r="L847" s="3"/>
      <c r="M847" s="3"/>
      <c r="N847" s="3"/>
      <c r="O847" s="3"/>
      <c r="P847" s="3"/>
      <c r="Q847" s="3"/>
      <c r="R847" s="3"/>
      <c r="S847" s="3"/>
      <c r="T847" s="3"/>
      <c r="U847" s="3"/>
      <c r="V847" s="3"/>
      <c r="W847" s="3"/>
      <c r="X847" s="3"/>
      <c r="Y847" s="3"/>
      <c r="Z847" s="3"/>
    </row>
    <row r="848" spans="1:26" ht="12.75" customHeight="1" x14ac:dyDescent="0.15">
      <c r="A848" s="1"/>
      <c r="B848" s="2"/>
      <c r="C848" s="2"/>
      <c r="D848" s="2"/>
      <c r="E848" s="2"/>
      <c r="F848" s="2"/>
      <c r="G848" s="2"/>
      <c r="H848" s="2"/>
      <c r="I848" s="3"/>
      <c r="J848" s="3"/>
      <c r="K848" s="3"/>
      <c r="L848" s="3"/>
      <c r="M848" s="3"/>
      <c r="N848" s="3"/>
      <c r="O848" s="3"/>
      <c r="P848" s="3"/>
      <c r="Q848" s="3"/>
      <c r="R848" s="3"/>
      <c r="S848" s="3"/>
      <c r="T848" s="3"/>
      <c r="U848" s="3"/>
      <c r="V848" s="3"/>
      <c r="W848" s="3"/>
      <c r="X848" s="3"/>
      <c r="Y848" s="3"/>
      <c r="Z848" s="3"/>
    </row>
    <row r="849" spans="1:26" ht="12.75" customHeight="1" x14ac:dyDescent="0.15">
      <c r="A849" s="1"/>
      <c r="B849" s="2"/>
      <c r="C849" s="2"/>
      <c r="D849" s="2"/>
      <c r="E849" s="2"/>
      <c r="F849" s="2"/>
      <c r="G849" s="2"/>
      <c r="H849" s="2"/>
      <c r="I849" s="3"/>
      <c r="J849" s="3"/>
      <c r="K849" s="3"/>
      <c r="L849" s="3"/>
      <c r="M849" s="3"/>
      <c r="N849" s="3"/>
      <c r="O849" s="3"/>
      <c r="P849" s="3"/>
      <c r="Q849" s="3"/>
      <c r="R849" s="3"/>
      <c r="S849" s="3"/>
      <c r="T849" s="3"/>
      <c r="U849" s="3"/>
      <c r="V849" s="3"/>
      <c r="W849" s="3"/>
      <c r="X849" s="3"/>
      <c r="Y849" s="3"/>
      <c r="Z849" s="3"/>
    </row>
    <row r="850" spans="1:26" ht="12.75" customHeight="1" x14ac:dyDescent="0.15">
      <c r="A850" s="1"/>
      <c r="B850" s="2"/>
      <c r="C850" s="2"/>
      <c r="D850" s="2"/>
      <c r="E850" s="2"/>
      <c r="F850" s="2"/>
      <c r="G850" s="2"/>
      <c r="H850" s="2"/>
      <c r="I850" s="3"/>
      <c r="J850" s="3"/>
      <c r="K850" s="3"/>
      <c r="L850" s="3"/>
      <c r="M850" s="3"/>
      <c r="N850" s="3"/>
      <c r="O850" s="3"/>
      <c r="P850" s="3"/>
      <c r="Q850" s="3"/>
      <c r="R850" s="3"/>
      <c r="S850" s="3"/>
      <c r="T850" s="3"/>
      <c r="U850" s="3"/>
      <c r="V850" s="3"/>
      <c r="W850" s="3"/>
      <c r="X850" s="3"/>
      <c r="Y850" s="3"/>
      <c r="Z850" s="3"/>
    </row>
    <row r="851" spans="1:26" ht="12.75" customHeight="1" x14ac:dyDescent="0.15">
      <c r="A851" s="1"/>
      <c r="B851" s="2"/>
      <c r="C851" s="2"/>
      <c r="D851" s="2"/>
      <c r="E851" s="2"/>
      <c r="F851" s="2"/>
      <c r="G851" s="2"/>
      <c r="H851" s="2"/>
      <c r="I851" s="3"/>
      <c r="J851" s="3"/>
      <c r="K851" s="3"/>
      <c r="L851" s="3"/>
      <c r="M851" s="3"/>
      <c r="N851" s="3"/>
      <c r="O851" s="3"/>
      <c r="P851" s="3"/>
      <c r="Q851" s="3"/>
      <c r="R851" s="3"/>
      <c r="S851" s="3"/>
      <c r="T851" s="3"/>
      <c r="U851" s="3"/>
      <c r="V851" s="3"/>
      <c r="W851" s="3"/>
      <c r="X851" s="3"/>
      <c r="Y851" s="3"/>
      <c r="Z851" s="3"/>
    </row>
    <row r="852" spans="1:26" ht="12.75" customHeight="1" x14ac:dyDescent="0.15">
      <c r="A852" s="1"/>
      <c r="B852" s="2"/>
      <c r="C852" s="2"/>
      <c r="D852" s="2"/>
      <c r="E852" s="2"/>
      <c r="F852" s="2"/>
      <c r="G852" s="2"/>
      <c r="H852" s="2"/>
      <c r="I852" s="3"/>
      <c r="J852" s="3"/>
      <c r="K852" s="3"/>
      <c r="L852" s="3"/>
      <c r="M852" s="3"/>
      <c r="N852" s="3"/>
      <c r="O852" s="3"/>
      <c r="P852" s="3"/>
      <c r="Q852" s="3"/>
      <c r="R852" s="3"/>
      <c r="S852" s="3"/>
      <c r="T852" s="3"/>
      <c r="U852" s="3"/>
      <c r="V852" s="3"/>
      <c r="W852" s="3"/>
      <c r="X852" s="3"/>
      <c r="Y852" s="3"/>
      <c r="Z852" s="3"/>
    </row>
    <row r="853" spans="1:26" ht="12.75" customHeight="1" x14ac:dyDescent="0.15">
      <c r="A853" s="1"/>
      <c r="B853" s="2"/>
      <c r="C853" s="2"/>
      <c r="D853" s="2"/>
      <c r="E853" s="2"/>
      <c r="F853" s="2"/>
      <c r="G853" s="2"/>
      <c r="H853" s="2"/>
      <c r="I853" s="3"/>
      <c r="J853" s="3"/>
      <c r="K853" s="3"/>
      <c r="L853" s="3"/>
      <c r="M853" s="3"/>
      <c r="N853" s="3"/>
      <c r="O853" s="3"/>
      <c r="P853" s="3"/>
      <c r="Q853" s="3"/>
      <c r="R853" s="3"/>
      <c r="S853" s="3"/>
      <c r="T853" s="3"/>
      <c r="U853" s="3"/>
      <c r="V853" s="3"/>
      <c r="W853" s="3"/>
      <c r="X853" s="3"/>
      <c r="Y853" s="3"/>
      <c r="Z853" s="3"/>
    </row>
    <row r="854" spans="1:26" ht="12.75" customHeight="1" x14ac:dyDescent="0.15">
      <c r="A854" s="1"/>
      <c r="B854" s="2"/>
      <c r="C854" s="2"/>
      <c r="D854" s="2"/>
      <c r="E854" s="2"/>
      <c r="F854" s="2"/>
      <c r="G854" s="2"/>
      <c r="H854" s="2"/>
      <c r="I854" s="3"/>
      <c r="J854" s="3"/>
      <c r="K854" s="3"/>
      <c r="L854" s="3"/>
      <c r="M854" s="3"/>
      <c r="N854" s="3"/>
      <c r="O854" s="3"/>
      <c r="P854" s="3"/>
      <c r="Q854" s="3"/>
      <c r="R854" s="3"/>
      <c r="S854" s="3"/>
      <c r="T854" s="3"/>
      <c r="U854" s="3"/>
      <c r="V854" s="3"/>
      <c r="W854" s="3"/>
      <c r="X854" s="3"/>
      <c r="Y854" s="3"/>
      <c r="Z854" s="3"/>
    </row>
    <row r="855" spans="1:26" ht="12.75" customHeight="1" x14ac:dyDescent="0.15">
      <c r="A855" s="1"/>
      <c r="B855" s="2"/>
      <c r="C855" s="2"/>
      <c r="D855" s="2"/>
      <c r="E855" s="2"/>
      <c r="F855" s="2"/>
      <c r="G855" s="2"/>
      <c r="H855" s="2"/>
      <c r="I855" s="3"/>
      <c r="J855" s="3"/>
      <c r="K855" s="3"/>
      <c r="L855" s="3"/>
      <c r="M855" s="3"/>
      <c r="N855" s="3"/>
      <c r="O855" s="3"/>
      <c r="P855" s="3"/>
      <c r="Q855" s="3"/>
      <c r="R855" s="3"/>
      <c r="S855" s="3"/>
      <c r="T855" s="3"/>
      <c r="U855" s="3"/>
      <c r="V855" s="3"/>
      <c r="W855" s="3"/>
      <c r="X855" s="3"/>
      <c r="Y855" s="3"/>
      <c r="Z855" s="3"/>
    </row>
    <row r="856" spans="1:26" ht="12.75" customHeight="1" x14ac:dyDescent="0.15">
      <c r="A856" s="1"/>
      <c r="B856" s="2"/>
      <c r="C856" s="2"/>
      <c r="D856" s="2"/>
      <c r="E856" s="2"/>
      <c r="F856" s="2"/>
      <c r="G856" s="2"/>
      <c r="H856" s="2"/>
      <c r="I856" s="3"/>
      <c r="J856" s="3"/>
      <c r="K856" s="3"/>
      <c r="L856" s="3"/>
      <c r="M856" s="3"/>
      <c r="N856" s="3"/>
      <c r="O856" s="3"/>
      <c r="P856" s="3"/>
      <c r="Q856" s="3"/>
      <c r="R856" s="3"/>
      <c r="S856" s="3"/>
      <c r="T856" s="3"/>
      <c r="U856" s="3"/>
      <c r="V856" s="3"/>
      <c r="W856" s="3"/>
      <c r="X856" s="3"/>
      <c r="Y856" s="3"/>
      <c r="Z856" s="3"/>
    </row>
    <row r="857" spans="1:26" ht="12.75" customHeight="1" x14ac:dyDescent="0.15">
      <c r="A857" s="1"/>
      <c r="B857" s="2"/>
      <c r="C857" s="2"/>
      <c r="D857" s="2"/>
      <c r="E857" s="2"/>
      <c r="F857" s="2"/>
      <c r="G857" s="2"/>
      <c r="H857" s="2"/>
      <c r="I857" s="3"/>
      <c r="J857" s="3"/>
      <c r="K857" s="3"/>
      <c r="L857" s="3"/>
      <c r="M857" s="3"/>
      <c r="N857" s="3"/>
      <c r="O857" s="3"/>
      <c r="P857" s="3"/>
      <c r="Q857" s="3"/>
      <c r="R857" s="3"/>
      <c r="S857" s="3"/>
      <c r="T857" s="3"/>
      <c r="U857" s="3"/>
      <c r="V857" s="3"/>
      <c r="W857" s="3"/>
      <c r="X857" s="3"/>
      <c r="Y857" s="3"/>
      <c r="Z857" s="3"/>
    </row>
    <row r="858" spans="1:26" ht="12.75" customHeight="1" x14ac:dyDescent="0.15">
      <c r="A858" s="1"/>
      <c r="B858" s="2"/>
      <c r="C858" s="2"/>
      <c r="D858" s="2"/>
      <c r="E858" s="2"/>
      <c r="F858" s="2"/>
      <c r="G858" s="2"/>
      <c r="H858" s="2"/>
      <c r="I858" s="3"/>
      <c r="J858" s="3"/>
      <c r="K858" s="3"/>
      <c r="L858" s="3"/>
      <c r="M858" s="3"/>
      <c r="N858" s="3"/>
      <c r="O858" s="3"/>
      <c r="P858" s="3"/>
      <c r="Q858" s="3"/>
      <c r="R858" s="3"/>
      <c r="S858" s="3"/>
      <c r="T858" s="3"/>
      <c r="U858" s="3"/>
      <c r="V858" s="3"/>
      <c r="W858" s="3"/>
      <c r="X858" s="3"/>
      <c r="Y858" s="3"/>
      <c r="Z858" s="3"/>
    </row>
    <row r="859" spans="1:26" ht="12.75" customHeight="1" x14ac:dyDescent="0.15">
      <c r="A859" s="1"/>
      <c r="B859" s="2"/>
      <c r="C859" s="2"/>
      <c r="D859" s="2"/>
      <c r="E859" s="2"/>
      <c r="F859" s="2"/>
      <c r="G859" s="2"/>
      <c r="H859" s="2"/>
      <c r="I859" s="3"/>
      <c r="J859" s="3"/>
      <c r="K859" s="3"/>
      <c r="L859" s="3"/>
      <c r="M859" s="3"/>
      <c r="N859" s="3"/>
      <c r="O859" s="3"/>
      <c r="P859" s="3"/>
      <c r="Q859" s="3"/>
      <c r="R859" s="3"/>
      <c r="S859" s="3"/>
      <c r="T859" s="3"/>
      <c r="U859" s="3"/>
      <c r="V859" s="3"/>
      <c r="W859" s="3"/>
      <c r="X859" s="3"/>
      <c r="Y859" s="3"/>
      <c r="Z859" s="3"/>
    </row>
    <row r="860" spans="1:26" ht="12.75" customHeight="1" x14ac:dyDescent="0.15">
      <c r="A860" s="1"/>
      <c r="B860" s="2"/>
      <c r="C860" s="2"/>
      <c r="D860" s="2"/>
      <c r="E860" s="2"/>
      <c r="F860" s="2"/>
      <c r="G860" s="2"/>
      <c r="H860" s="2"/>
      <c r="I860" s="3"/>
      <c r="J860" s="3"/>
      <c r="K860" s="3"/>
      <c r="L860" s="3"/>
      <c r="M860" s="3"/>
      <c r="N860" s="3"/>
      <c r="O860" s="3"/>
      <c r="P860" s="3"/>
      <c r="Q860" s="3"/>
      <c r="R860" s="3"/>
      <c r="S860" s="3"/>
      <c r="T860" s="3"/>
      <c r="U860" s="3"/>
      <c r="V860" s="3"/>
      <c r="W860" s="3"/>
      <c r="X860" s="3"/>
      <c r="Y860" s="3"/>
      <c r="Z860" s="3"/>
    </row>
    <row r="861" spans="1:26" ht="12.75" customHeight="1" x14ac:dyDescent="0.15">
      <c r="A861" s="1"/>
      <c r="B861" s="2"/>
      <c r="C861" s="2"/>
      <c r="D861" s="2"/>
      <c r="E861" s="2"/>
      <c r="F861" s="2"/>
      <c r="G861" s="2"/>
      <c r="H861" s="2"/>
      <c r="I861" s="3"/>
      <c r="J861" s="3"/>
      <c r="K861" s="3"/>
      <c r="L861" s="3"/>
      <c r="M861" s="3"/>
      <c r="N861" s="3"/>
      <c r="O861" s="3"/>
      <c r="P861" s="3"/>
      <c r="Q861" s="3"/>
      <c r="R861" s="3"/>
      <c r="S861" s="3"/>
      <c r="T861" s="3"/>
      <c r="U861" s="3"/>
      <c r="V861" s="3"/>
      <c r="W861" s="3"/>
      <c r="X861" s="3"/>
      <c r="Y861" s="3"/>
      <c r="Z861" s="3"/>
    </row>
    <row r="862" spans="1:26" ht="12.75" customHeight="1" x14ac:dyDescent="0.15">
      <c r="A862" s="1"/>
      <c r="B862" s="2"/>
      <c r="C862" s="2"/>
      <c r="D862" s="2"/>
      <c r="E862" s="2"/>
      <c r="F862" s="2"/>
      <c r="G862" s="2"/>
      <c r="H862" s="2"/>
      <c r="I862" s="3"/>
      <c r="J862" s="3"/>
      <c r="K862" s="3"/>
      <c r="L862" s="3"/>
      <c r="M862" s="3"/>
      <c r="N862" s="3"/>
      <c r="O862" s="3"/>
      <c r="P862" s="3"/>
      <c r="Q862" s="3"/>
      <c r="R862" s="3"/>
      <c r="S862" s="3"/>
      <c r="T862" s="3"/>
      <c r="U862" s="3"/>
      <c r="V862" s="3"/>
      <c r="W862" s="3"/>
      <c r="X862" s="3"/>
      <c r="Y862" s="3"/>
      <c r="Z862" s="3"/>
    </row>
    <row r="863" spans="1:26" ht="12.75" customHeight="1" x14ac:dyDescent="0.15">
      <c r="A863" s="1"/>
      <c r="B863" s="2"/>
      <c r="C863" s="2"/>
      <c r="D863" s="2"/>
      <c r="E863" s="2"/>
      <c r="F863" s="2"/>
      <c r="G863" s="2"/>
      <c r="H863" s="2"/>
      <c r="I863" s="3"/>
      <c r="J863" s="3"/>
      <c r="K863" s="3"/>
      <c r="L863" s="3"/>
      <c r="M863" s="3"/>
      <c r="N863" s="3"/>
      <c r="O863" s="3"/>
      <c r="P863" s="3"/>
      <c r="Q863" s="3"/>
      <c r="R863" s="3"/>
      <c r="S863" s="3"/>
      <c r="T863" s="3"/>
      <c r="U863" s="3"/>
      <c r="V863" s="3"/>
      <c r="W863" s="3"/>
      <c r="X863" s="3"/>
      <c r="Y863" s="3"/>
      <c r="Z863" s="3"/>
    </row>
    <row r="864" spans="1:26" ht="12.75" customHeight="1" x14ac:dyDescent="0.15">
      <c r="A864" s="1"/>
      <c r="B864" s="2"/>
      <c r="C864" s="2"/>
      <c r="D864" s="2"/>
      <c r="E864" s="2"/>
      <c r="F864" s="2"/>
      <c r="G864" s="2"/>
      <c r="H864" s="2"/>
      <c r="I864" s="3"/>
      <c r="J864" s="3"/>
      <c r="K864" s="3"/>
      <c r="L864" s="3"/>
      <c r="M864" s="3"/>
      <c r="N864" s="3"/>
      <c r="O864" s="3"/>
      <c r="P864" s="3"/>
      <c r="Q864" s="3"/>
      <c r="R864" s="3"/>
      <c r="S864" s="3"/>
      <c r="T864" s="3"/>
      <c r="U864" s="3"/>
      <c r="V864" s="3"/>
      <c r="W864" s="3"/>
      <c r="X864" s="3"/>
      <c r="Y864" s="3"/>
      <c r="Z864" s="3"/>
    </row>
    <row r="865" spans="1:26" ht="12.75" customHeight="1" x14ac:dyDescent="0.15">
      <c r="A865" s="1"/>
      <c r="B865" s="2"/>
      <c r="C865" s="2"/>
      <c r="D865" s="2"/>
      <c r="E865" s="2"/>
      <c r="F865" s="2"/>
      <c r="G865" s="2"/>
      <c r="H865" s="2"/>
      <c r="I865" s="3"/>
      <c r="J865" s="3"/>
      <c r="K865" s="3"/>
      <c r="L865" s="3"/>
      <c r="M865" s="3"/>
      <c r="N865" s="3"/>
      <c r="O865" s="3"/>
      <c r="P865" s="3"/>
      <c r="Q865" s="3"/>
      <c r="R865" s="3"/>
      <c r="S865" s="3"/>
      <c r="T865" s="3"/>
      <c r="U865" s="3"/>
      <c r="V865" s="3"/>
      <c r="W865" s="3"/>
      <c r="X865" s="3"/>
      <c r="Y865" s="3"/>
      <c r="Z865" s="3"/>
    </row>
    <row r="866" spans="1:26" ht="12.75" customHeight="1" x14ac:dyDescent="0.15">
      <c r="A866" s="1"/>
      <c r="B866" s="2"/>
      <c r="C866" s="2"/>
      <c r="D866" s="2"/>
      <c r="E866" s="2"/>
      <c r="F866" s="2"/>
      <c r="G866" s="2"/>
      <c r="H866" s="2"/>
      <c r="I866" s="3"/>
      <c r="J866" s="3"/>
      <c r="K866" s="3"/>
      <c r="L866" s="3"/>
      <c r="M866" s="3"/>
      <c r="N866" s="3"/>
      <c r="O866" s="3"/>
      <c r="P866" s="3"/>
      <c r="Q866" s="3"/>
      <c r="R866" s="3"/>
      <c r="S866" s="3"/>
      <c r="T866" s="3"/>
      <c r="U866" s="3"/>
      <c r="V866" s="3"/>
      <c r="W866" s="3"/>
      <c r="X866" s="3"/>
      <c r="Y866" s="3"/>
      <c r="Z866" s="3"/>
    </row>
    <row r="867" spans="1:26" ht="12.75" customHeight="1" x14ac:dyDescent="0.15">
      <c r="A867" s="1"/>
      <c r="B867" s="2"/>
      <c r="C867" s="2"/>
      <c r="D867" s="2"/>
      <c r="E867" s="2"/>
      <c r="F867" s="2"/>
      <c r="G867" s="2"/>
      <c r="H867" s="2"/>
      <c r="I867" s="3"/>
      <c r="J867" s="3"/>
      <c r="K867" s="3"/>
      <c r="L867" s="3"/>
      <c r="M867" s="3"/>
      <c r="N867" s="3"/>
      <c r="O867" s="3"/>
      <c r="P867" s="3"/>
      <c r="Q867" s="3"/>
      <c r="R867" s="3"/>
      <c r="S867" s="3"/>
      <c r="T867" s="3"/>
      <c r="U867" s="3"/>
      <c r="V867" s="3"/>
      <c r="W867" s="3"/>
      <c r="X867" s="3"/>
      <c r="Y867" s="3"/>
      <c r="Z867" s="3"/>
    </row>
    <row r="868" spans="1:26" ht="12.75" customHeight="1" x14ac:dyDescent="0.15">
      <c r="A868" s="1"/>
      <c r="B868" s="2"/>
      <c r="C868" s="2"/>
      <c r="D868" s="2"/>
      <c r="E868" s="2"/>
      <c r="F868" s="2"/>
      <c r="G868" s="2"/>
      <c r="H868" s="2"/>
      <c r="I868" s="3"/>
      <c r="J868" s="3"/>
      <c r="K868" s="3"/>
      <c r="L868" s="3"/>
      <c r="M868" s="3"/>
      <c r="N868" s="3"/>
      <c r="O868" s="3"/>
      <c r="P868" s="3"/>
      <c r="Q868" s="3"/>
      <c r="R868" s="3"/>
      <c r="S868" s="3"/>
      <c r="T868" s="3"/>
      <c r="U868" s="3"/>
      <c r="V868" s="3"/>
      <c r="W868" s="3"/>
      <c r="X868" s="3"/>
      <c r="Y868" s="3"/>
      <c r="Z868" s="3"/>
    </row>
    <row r="869" spans="1:26" ht="12.75" customHeight="1" x14ac:dyDescent="0.15">
      <c r="A869" s="1"/>
      <c r="B869" s="2"/>
      <c r="C869" s="2"/>
      <c r="D869" s="2"/>
      <c r="E869" s="2"/>
      <c r="F869" s="2"/>
      <c r="G869" s="2"/>
      <c r="H869" s="2"/>
      <c r="I869" s="3"/>
      <c r="J869" s="3"/>
      <c r="K869" s="3"/>
      <c r="L869" s="3"/>
      <c r="M869" s="3"/>
      <c r="N869" s="3"/>
      <c r="O869" s="3"/>
      <c r="P869" s="3"/>
      <c r="Q869" s="3"/>
      <c r="R869" s="3"/>
      <c r="S869" s="3"/>
      <c r="T869" s="3"/>
      <c r="U869" s="3"/>
      <c r="V869" s="3"/>
      <c r="W869" s="3"/>
      <c r="X869" s="3"/>
      <c r="Y869" s="3"/>
      <c r="Z869" s="3"/>
    </row>
    <row r="870" spans="1:26" ht="12.75" customHeight="1" x14ac:dyDescent="0.15">
      <c r="A870" s="1"/>
      <c r="B870" s="2"/>
      <c r="C870" s="2"/>
      <c r="D870" s="2"/>
      <c r="E870" s="2"/>
      <c r="F870" s="2"/>
      <c r="G870" s="2"/>
      <c r="H870" s="2"/>
      <c r="I870" s="3"/>
      <c r="J870" s="3"/>
      <c r="K870" s="3"/>
      <c r="L870" s="3"/>
      <c r="M870" s="3"/>
      <c r="N870" s="3"/>
      <c r="O870" s="3"/>
      <c r="P870" s="3"/>
      <c r="Q870" s="3"/>
      <c r="R870" s="3"/>
      <c r="S870" s="3"/>
      <c r="T870" s="3"/>
      <c r="U870" s="3"/>
      <c r="V870" s="3"/>
      <c r="W870" s="3"/>
      <c r="X870" s="3"/>
      <c r="Y870" s="3"/>
      <c r="Z870" s="3"/>
    </row>
    <row r="871" spans="1:26" ht="12.75" customHeight="1" x14ac:dyDescent="0.15">
      <c r="A871" s="1"/>
      <c r="B871" s="2"/>
      <c r="C871" s="2"/>
      <c r="D871" s="2"/>
      <c r="E871" s="2"/>
      <c r="F871" s="2"/>
      <c r="G871" s="2"/>
      <c r="H871" s="2"/>
      <c r="I871" s="3"/>
      <c r="J871" s="3"/>
      <c r="K871" s="3"/>
      <c r="L871" s="3"/>
      <c r="M871" s="3"/>
      <c r="N871" s="3"/>
      <c r="O871" s="3"/>
      <c r="P871" s="3"/>
      <c r="Q871" s="3"/>
      <c r="R871" s="3"/>
      <c r="S871" s="3"/>
      <c r="T871" s="3"/>
      <c r="U871" s="3"/>
      <c r="V871" s="3"/>
      <c r="W871" s="3"/>
      <c r="X871" s="3"/>
      <c r="Y871" s="3"/>
      <c r="Z871" s="3"/>
    </row>
    <row r="872" spans="1:26" ht="12.75" customHeight="1" x14ac:dyDescent="0.15">
      <c r="A872" s="1"/>
      <c r="B872" s="2"/>
      <c r="C872" s="2"/>
      <c r="D872" s="2"/>
      <c r="E872" s="2"/>
      <c r="F872" s="2"/>
      <c r="G872" s="2"/>
      <c r="H872" s="2"/>
      <c r="I872" s="3"/>
      <c r="J872" s="3"/>
      <c r="K872" s="3"/>
      <c r="L872" s="3"/>
      <c r="M872" s="3"/>
      <c r="N872" s="3"/>
      <c r="O872" s="3"/>
      <c r="P872" s="3"/>
      <c r="Q872" s="3"/>
      <c r="R872" s="3"/>
      <c r="S872" s="3"/>
      <c r="T872" s="3"/>
      <c r="U872" s="3"/>
      <c r="V872" s="3"/>
      <c r="W872" s="3"/>
      <c r="X872" s="3"/>
      <c r="Y872" s="3"/>
      <c r="Z872" s="3"/>
    </row>
    <row r="873" spans="1:26" ht="12.75" customHeight="1" x14ac:dyDescent="0.15">
      <c r="A873" s="1"/>
      <c r="B873" s="2"/>
      <c r="C873" s="2"/>
      <c r="D873" s="2"/>
      <c r="E873" s="2"/>
      <c r="F873" s="2"/>
      <c r="G873" s="2"/>
      <c r="H873" s="2"/>
      <c r="I873" s="3"/>
      <c r="J873" s="3"/>
      <c r="K873" s="3"/>
      <c r="L873" s="3"/>
      <c r="M873" s="3"/>
      <c r="N873" s="3"/>
      <c r="O873" s="3"/>
      <c r="P873" s="3"/>
      <c r="Q873" s="3"/>
      <c r="R873" s="3"/>
      <c r="S873" s="3"/>
      <c r="T873" s="3"/>
      <c r="U873" s="3"/>
      <c r="V873" s="3"/>
      <c r="W873" s="3"/>
      <c r="X873" s="3"/>
      <c r="Y873" s="3"/>
      <c r="Z873" s="3"/>
    </row>
    <row r="874" spans="1:26" ht="12.75" customHeight="1" x14ac:dyDescent="0.15">
      <c r="A874" s="1"/>
      <c r="B874" s="2"/>
      <c r="C874" s="2"/>
      <c r="D874" s="2"/>
      <c r="E874" s="2"/>
      <c r="F874" s="2"/>
      <c r="G874" s="2"/>
      <c r="H874" s="2"/>
      <c r="I874" s="3"/>
      <c r="J874" s="3"/>
      <c r="K874" s="3"/>
      <c r="L874" s="3"/>
      <c r="M874" s="3"/>
      <c r="N874" s="3"/>
      <c r="O874" s="3"/>
      <c r="P874" s="3"/>
      <c r="Q874" s="3"/>
      <c r="R874" s="3"/>
      <c r="S874" s="3"/>
      <c r="T874" s="3"/>
      <c r="U874" s="3"/>
      <c r="V874" s="3"/>
      <c r="W874" s="3"/>
      <c r="X874" s="3"/>
      <c r="Y874" s="3"/>
      <c r="Z874" s="3"/>
    </row>
    <row r="875" spans="1:26" ht="12.75" customHeight="1" x14ac:dyDescent="0.15">
      <c r="A875" s="1"/>
      <c r="B875" s="2"/>
      <c r="C875" s="2"/>
      <c r="D875" s="2"/>
      <c r="E875" s="2"/>
      <c r="F875" s="2"/>
      <c r="G875" s="2"/>
      <c r="H875" s="2"/>
      <c r="I875" s="3"/>
      <c r="J875" s="3"/>
      <c r="K875" s="3"/>
      <c r="L875" s="3"/>
      <c r="M875" s="3"/>
      <c r="N875" s="3"/>
      <c r="O875" s="3"/>
      <c r="P875" s="3"/>
      <c r="Q875" s="3"/>
      <c r="R875" s="3"/>
      <c r="S875" s="3"/>
      <c r="T875" s="3"/>
      <c r="U875" s="3"/>
      <c r="V875" s="3"/>
      <c r="W875" s="3"/>
      <c r="X875" s="3"/>
      <c r="Y875" s="3"/>
      <c r="Z875" s="3"/>
    </row>
    <row r="876" spans="1:26" ht="12.75" customHeight="1" x14ac:dyDescent="0.15">
      <c r="A876" s="1"/>
      <c r="B876" s="2"/>
      <c r="C876" s="2"/>
      <c r="D876" s="2"/>
      <c r="E876" s="2"/>
      <c r="F876" s="2"/>
      <c r="G876" s="2"/>
      <c r="H876" s="2"/>
      <c r="I876" s="3"/>
      <c r="J876" s="3"/>
      <c r="K876" s="3"/>
      <c r="L876" s="3"/>
      <c r="M876" s="3"/>
      <c r="N876" s="3"/>
      <c r="O876" s="3"/>
      <c r="P876" s="3"/>
      <c r="Q876" s="3"/>
      <c r="R876" s="3"/>
      <c r="S876" s="3"/>
      <c r="T876" s="3"/>
      <c r="U876" s="3"/>
      <c r="V876" s="3"/>
      <c r="W876" s="3"/>
      <c r="X876" s="3"/>
      <c r="Y876" s="3"/>
      <c r="Z876" s="3"/>
    </row>
    <row r="877" spans="1:26" ht="12.75" customHeight="1" x14ac:dyDescent="0.15">
      <c r="A877" s="1"/>
      <c r="B877" s="2"/>
      <c r="C877" s="2"/>
      <c r="D877" s="2"/>
      <c r="E877" s="2"/>
      <c r="F877" s="2"/>
      <c r="G877" s="2"/>
      <c r="H877" s="2"/>
      <c r="I877" s="3"/>
      <c r="J877" s="3"/>
      <c r="K877" s="3"/>
      <c r="L877" s="3"/>
      <c r="M877" s="3"/>
      <c r="N877" s="3"/>
      <c r="O877" s="3"/>
      <c r="P877" s="3"/>
      <c r="Q877" s="3"/>
      <c r="R877" s="3"/>
      <c r="S877" s="3"/>
      <c r="T877" s="3"/>
      <c r="U877" s="3"/>
      <c r="V877" s="3"/>
      <c r="W877" s="3"/>
      <c r="X877" s="3"/>
      <c r="Y877" s="3"/>
      <c r="Z877" s="3"/>
    </row>
    <row r="878" spans="1:26" ht="12.75" customHeight="1" x14ac:dyDescent="0.15">
      <c r="A878" s="1"/>
      <c r="B878" s="2"/>
      <c r="C878" s="2"/>
      <c r="D878" s="2"/>
      <c r="E878" s="2"/>
      <c r="F878" s="2"/>
      <c r="G878" s="2"/>
      <c r="H878" s="2"/>
      <c r="I878" s="3"/>
      <c r="J878" s="3"/>
      <c r="K878" s="3"/>
      <c r="L878" s="3"/>
      <c r="M878" s="3"/>
      <c r="N878" s="3"/>
      <c r="O878" s="3"/>
      <c r="P878" s="3"/>
      <c r="Q878" s="3"/>
      <c r="R878" s="3"/>
      <c r="S878" s="3"/>
      <c r="T878" s="3"/>
      <c r="U878" s="3"/>
      <c r="V878" s="3"/>
      <c r="W878" s="3"/>
      <c r="X878" s="3"/>
      <c r="Y878" s="3"/>
      <c r="Z878" s="3"/>
    </row>
    <row r="879" spans="1:26" ht="12.75" customHeight="1" x14ac:dyDescent="0.15">
      <c r="A879" s="1"/>
      <c r="B879" s="2"/>
      <c r="C879" s="2"/>
      <c r="D879" s="2"/>
      <c r="E879" s="2"/>
      <c r="F879" s="2"/>
      <c r="G879" s="2"/>
      <c r="H879" s="2"/>
      <c r="I879" s="3"/>
      <c r="J879" s="3"/>
      <c r="K879" s="3"/>
      <c r="L879" s="3"/>
      <c r="M879" s="3"/>
      <c r="N879" s="3"/>
      <c r="O879" s="3"/>
      <c r="P879" s="3"/>
      <c r="Q879" s="3"/>
      <c r="R879" s="3"/>
      <c r="S879" s="3"/>
      <c r="T879" s="3"/>
      <c r="U879" s="3"/>
      <c r="V879" s="3"/>
      <c r="W879" s="3"/>
      <c r="X879" s="3"/>
      <c r="Y879" s="3"/>
      <c r="Z879" s="3"/>
    </row>
    <row r="880" spans="1:26" ht="12.75" customHeight="1" x14ac:dyDescent="0.15">
      <c r="A880" s="1"/>
      <c r="B880" s="2"/>
      <c r="C880" s="2"/>
      <c r="D880" s="2"/>
      <c r="E880" s="2"/>
      <c r="F880" s="2"/>
      <c r="G880" s="2"/>
      <c r="H880" s="2"/>
      <c r="I880" s="3"/>
      <c r="J880" s="3"/>
      <c r="K880" s="3"/>
      <c r="L880" s="3"/>
      <c r="M880" s="3"/>
      <c r="N880" s="3"/>
      <c r="O880" s="3"/>
      <c r="P880" s="3"/>
      <c r="Q880" s="3"/>
      <c r="R880" s="3"/>
      <c r="S880" s="3"/>
      <c r="T880" s="3"/>
      <c r="U880" s="3"/>
      <c r="V880" s="3"/>
      <c r="W880" s="3"/>
      <c r="X880" s="3"/>
      <c r="Y880" s="3"/>
      <c r="Z880" s="3"/>
    </row>
    <row r="881" spans="1:26" ht="12.75" customHeight="1" x14ac:dyDescent="0.15">
      <c r="A881" s="1"/>
      <c r="B881" s="2"/>
      <c r="C881" s="2"/>
      <c r="D881" s="2"/>
      <c r="E881" s="2"/>
      <c r="F881" s="2"/>
      <c r="G881" s="2"/>
      <c r="H881" s="2"/>
      <c r="I881" s="3"/>
      <c r="J881" s="3"/>
      <c r="K881" s="3"/>
      <c r="L881" s="3"/>
      <c r="M881" s="3"/>
      <c r="N881" s="3"/>
      <c r="O881" s="3"/>
      <c r="P881" s="3"/>
      <c r="Q881" s="3"/>
      <c r="R881" s="3"/>
      <c r="S881" s="3"/>
      <c r="T881" s="3"/>
      <c r="U881" s="3"/>
      <c r="V881" s="3"/>
      <c r="W881" s="3"/>
      <c r="X881" s="3"/>
      <c r="Y881" s="3"/>
      <c r="Z881" s="3"/>
    </row>
    <row r="882" spans="1:26" ht="12.75" customHeight="1" x14ac:dyDescent="0.15">
      <c r="A882" s="1"/>
      <c r="B882" s="2"/>
      <c r="C882" s="2"/>
      <c r="D882" s="2"/>
      <c r="E882" s="2"/>
      <c r="F882" s="2"/>
      <c r="G882" s="2"/>
      <c r="H882" s="2"/>
      <c r="I882" s="3"/>
      <c r="J882" s="3"/>
      <c r="K882" s="3"/>
      <c r="L882" s="3"/>
      <c r="M882" s="3"/>
      <c r="N882" s="3"/>
      <c r="O882" s="3"/>
      <c r="P882" s="3"/>
      <c r="Q882" s="3"/>
      <c r="R882" s="3"/>
      <c r="S882" s="3"/>
      <c r="T882" s="3"/>
      <c r="U882" s="3"/>
      <c r="V882" s="3"/>
      <c r="W882" s="3"/>
      <c r="X882" s="3"/>
      <c r="Y882" s="3"/>
      <c r="Z882" s="3"/>
    </row>
    <row r="883" spans="1:26" ht="12.75" customHeight="1" x14ac:dyDescent="0.15">
      <c r="A883" s="1"/>
      <c r="B883" s="2"/>
      <c r="C883" s="2"/>
      <c r="D883" s="2"/>
      <c r="E883" s="2"/>
      <c r="F883" s="2"/>
      <c r="G883" s="2"/>
      <c r="H883" s="2"/>
      <c r="I883" s="3"/>
      <c r="J883" s="3"/>
      <c r="K883" s="3"/>
      <c r="L883" s="3"/>
      <c r="M883" s="3"/>
      <c r="N883" s="3"/>
      <c r="O883" s="3"/>
      <c r="P883" s="3"/>
      <c r="Q883" s="3"/>
      <c r="R883" s="3"/>
      <c r="S883" s="3"/>
      <c r="T883" s="3"/>
      <c r="U883" s="3"/>
      <c r="V883" s="3"/>
      <c r="W883" s="3"/>
      <c r="X883" s="3"/>
      <c r="Y883" s="3"/>
      <c r="Z883" s="3"/>
    </row>
    <row r="884" spans="1:26" ht="12.75" customHeight="1" x14ac:dyDescent="0.15">
      <c r="A884" s="1"/>
      <c r="B884" s="2"/>
      <c r="C884" s="2"/>
      <c r="D884" s="2"/>
      <c r="E884" s="2"/>
      <c r="F884" s="2"/>
      <c r="G884" s="2"/>
      <c r="H884" s="2"/>
      <c r="I884" s="3"/>
      <c r="J884" s="3"/>
      <c r="K884" s="3"/>
      <c r="L884" s="3"/>
      <c r="M884" s="3"/>
      <c r="N884" s="3"/>
      <c r="O884" s="3"/>
      <c r="P884" s="3"/>
      <c r="Q884" s="3"/>
      <c r="R884" s="3"/>
      <c r="S884" s="3"/>
      <c r="T884" s="3"/>
      <c r="U884" s="3"/>
      <c r="V884" s="3"/>
      <c r="W884" s="3"/>
      <c r="X884" s="3"/>
      <c r="Y884" s="3"/>
      <c r="Z884" s="3"/>
    </row>
    <row r="885" spans="1:26" ht="12.75" customHeight="1" x14ac:dyDescent="0.15">
      <c r="A885" s="1"/>
      <c r="B885" s="2"/>
      <c r="C885" s="2"/>
      <c r="D885" s="2"/>
      <c r="E885" s="2"/>
      <c r="F885" s="2"/>
      <c r="G885" s="2"/>
      <c r="H885" s="2"/>
      <c r="I885" s="3"/>
      <c r="J885" s="3"/>
      <c r="K885" s="3"/>
      <c r="L885" s="3"/>
      <c r="M885" s="3"/>
      <c r="N885" s="3"/>
      <c r="O885" s="3"/>
      <c r="P885" s="3"/>
      <c r="Q885" s="3"/>
      <c r="R885" s="3"/>
      <c r="S885" s="3"/>
      <c r="T885" s="3"/>
      <c r="U885" s="3"/>
      <c r="V885" s="3"/>
      <c r="W885" s="3"/>
      <c r="X885" s="3"/>
      <c r="Y885" s="3"/>
      <c r="Z885" s="3"/>
    </row>
    <row r="886" spans="1:26" ht="12.75" customHeight="1" x14ac:dyDescent="0.15">
      <c r="A886" s="1"/>
      <c r="B886" s="2"/>
      <c r="C886" s="2"/>
      <c r="D886" s="2"/>
      <c r="E886" s="2"/>
      <c r="F886" s="2"/>
      <c r="G886" s="2"/>
      <c r="H886" s="2"/>
      <c r="I886" s="3"/>
      <c r="J886" s="3"/>
      <c r="K886" s="3"/>
      <c r="L886" s="3"/>
      <c r="M886" s="3"/>
      <c r="N886" s="3"/>
      <c r="O886" s="3"/>
      <c r="P886" s="3"/>
      <c r="Q886" s="3"/>
      <c r="R886" s="3"/>
      <c r="S886" s="3"/>
      <c r="T886" s="3"/>
      <c r="U886" s="3"/>
      <c r="V886" s="3"/>
      <c r="W886" s="3"/>
      <c r="X886" s="3"/>
      <c r="Y886" s="3"/>
      <c r="Z886" s="3"/>
    </row>
    <row r="887" spans="1:26" ht="12.75" customHeight="1" x14ac:dyDescent="0.15">
      <c r="A887" s="1"/>
      <c r="B887" s="2"/>
      <c r="C887" s="2"/>
      <c r="D887" s="2"/>
      <c r="E887" s="2"/>
      <c r="F887" s="2"/>
      <c r="G887" s="2"/>
      <c r="H887" s="2"/>
      <c r="I887" s="3"/>
      <c r="J887" s="3"/>
      <c r="K887" s="3"/>
      <c r="L887" s="3"/>
      <c r="M887" s="3"/>
      <c r="N887" s="3"/>
      <c r="O887" s="3"/>
      <c r="P887" s="3"/>
      <c r="Q887" s="3"/>
      <c r="R887" s="3"/>
      <c r="S887" s="3"/>
      <c r="T887" s="3"/>
      <c r="U887" s="3"/>
      <c r="V887" s="3"/>
      <c r="W887" s="3"/>
      <c r="X887" s="3"/>
      <c r="Y887" s="3"/>
      <c r="Z887" s="3"/>
    </row>
    <row r="888" spans="1:26" ht="12.75" customHeight="1" x14ac:dyDescent="0.15">
      <c r="A888" s="1"/>
      <c r="B888" s="2"/>
      <c r="C888" s="2"/>
      <c r="D888" s="2"/>
      <c r="E888" s="2"/>
      <c r="F888" s="2"/>
      <c r="G888" s="2"/>
      <c r="H888" s="2"/>
      <c r="I888" s="3"/>
      <c r="J888" s="3"/>
      <c r="K888" s="3"/>
      <c r="L888" s="3"/>
      <c r="M888" s="3"/>
      <c r="N888" s="3"/>
      <c r="O888" s="3"/>
      <c r="P888" s="3"/>
      <c r="Q888" s="3"/>
      <c r="R888" s="3"/>
      <c r="S888" s="3"/>
      <c r="T888" s="3"/>
      <c r="U888" s="3"/>
      <c r="V888" s="3"/>
      <c r="W888" s="3"/>
      <c r="X888" s="3"/>
      <c r="Y888" s="3"/>
      <c r="Z888" s="3"/>
    </row>
    <row r="889" spans="1:26" ht="12.75" customHeight="1" x14ac:dyDescent="0.15">
      <c r="A889" s="1"/>
      <c r="B889" s="2"/>
      <c r="C889" s="2"/>
      <c r="D889" s="2"/>
      <c r="E889" s="2"/>
      <c r="F889" s="2"/>
      <c r="G889" s="2"/>
      <c r="H889" s="2"/>
      <c r="I889" s="3"/>
      <c r="J889" s="3"/>
      <c r="K889" s="3"/>
      <c r="L889" s="3"/>
      <c r="M889" s="3"/>
      <c r="N889" s="3"/>
      <c r="O889" s="3"/>
      <c r="P889" s="3"/>
      <c r="Q889" s="3"/>
      <c r="R889" s="3"/>
      <c r="S889" s="3"/>
      <c r="T889" s="3"/>
      <c r="U889" s="3"/>
      <c r="V889" s="3"/>
      <c r="W889" s="3"/>
      <c r="X889" s="3"/>
      <c r="Y889" s="3"/>
      <c r="Z889" s="3"/>
    </row>
    <row r="890" spans="1:26" ht="12.75" customHeight="1" x14ac:dyDescent="0.15">
      <c r="A890" s="1"/>
      <c r="B890" s="2"/>
      <c r="C890" s="2"/>
      <c r="D890" s="2"/>
      <c r="E890" s="2"/>
      <c r="F890" s="2"/>
      <c r="G890" s="2"/>
      <c r="H890" s="2"/>
      <c r="I890" s="3"/>
      <c r="J890" s="3"/>
      <c r="K890" s="3"/>
      <c r="L890" s="3"/>
      <c r="M890" s="3"/>
      <c r="N890" s="3"/>
      <c r="O890" s="3"/>
      <c r="P890" s="3"/>
      <c r="Q890" s="3"/>
      <c r="R890" s="3"/>
      <c r="S890" s="3"/>
      <c r="T890" s="3"/>
      <c r="U890" s="3"/>
      <c r="V890" s="3"/>
      <c r="W890" s="3"/>
      <c r="X890" s="3"/>
      <c r="Y890" s="3"/>
      <c r="Z890" s="3"/>
    </row>
    <row r="891" spans="1:26" ht="12.75" customHeight="1" x14ac:dyDescent="0.15">
      <c r="A891" s="1"/>
      <c r="B891" s="2"/>
      <c r="C891" s="2"/>
      <c r="D891" s="2"/>
      <c r="E891" s="2"/>
      <c r="F891" s="2"/>
      <c r="G891" s="2"/>
      <c r="H891" s="2"/>
      <c r="I891" s="3"/>
      <c r="J891" s="3"/>
      <c r="K891" s="3"/>
      <c r="L891" s="3"/>
      <c r="M891" s="3"/>
      <c r="N891" s="3"/>
      <c r="O891" s="3"/>
      <c r="P891" s="3"/>
      <c r="Q891" s="3"/>
      <c r="R891" s="3"/>
      <c r="S891" s="3"/>
      <c r="T891" s="3"/>
      <c r="U891" s="3"/>
      <c r="V891" s="3"/>
      <c r="W891" s="3"/>
      <c r="X891" s="3"/>
      <c r="Y891" s="3"/>
      <c r="Z891" s="3"/>
    </row>
    <row r="892" spans="1:26" ht="12.75" customHeight="1" x14ac:dyDescent="0.15">
      <c r="A892" s="1"/>
      <c r="B892" s="2"/>
      <c r="C892" s="2"/>
      <c r="D892" s="2"/>
      <c r="E892" s="2"/>
      <c r="F892" s="2"/>
      <c r="G892" s="2"/>
      <c r="H892" s="2"/>
      <c r="I892" s="3"/>
      <c r="J892" s="3"/>
      <c r="K892" s="3"/>
      <c r="L892" s="3"/>
      <c r="M892" s="3"/>
      <c r="N892" s="3"/>
      <c r="O892" s="3"/>
      <c r="P892" s="3"/>
      <c r="Q892" s="3"/>
      <c r="R892" s="3"/>
      <c r="S892" s="3"/>
      <c r="T892" s="3"/>
      <c r="U892" s="3"/>
      <c r="V892" s="3"/>
      <c r="W892" s="3"/>
      <c r="X892" s="3"/>
      <c r="Y892" s="3"/>
      <c r="Z892" s="3"/>
    </row>
    <row r="893" spans="1:26" ht="12.75" customHeight="1" x14ac:dyDescent="0.15">
      <c r="A893" s="1"/>
      <c r="B893" s="2"/>
      <c r="C893" s="2"/>
      <c r="D893" s="2"/>
      <c r="E893" s="2"/>
      <c r="F893" s="2"/>
      <c r="G893" s="2"/>
      <c r="H893" s="2"/>
      <c r="I893" s="3"/>
      <c r="J893" s="3"/>
      <c r="K893" s="3"/>
      <c r="L893" s="3"/>
      <c r="M893" s="3"/>
      <c r="N893" s="3"/>
      <c r="O893" s="3"/>
      <c r="P893" s="3"/>
      <c r="Q893" s="3"/>
      <c r="R893" s="3"/>
      <c r="S893" s="3"/>
      <c r="T893" s="3"/>
      <c r="U893" s="3"/>
      <c r="V893" s="3"/>
      <c r="W893" s="3"/>
      <c r="X893" s="3"/>
      <c r="Y893" s="3"/>
      <c r="Z893" s="3"/>
    </row>
    <row r="894" spans="1:26" ht="12.75" customHeight="1" x14ac:dyDescent="0.15">
      <c r="A894" s="1"/>
      <c r="B894" s="2"/>
      <c r="C894" s="2"/>
      <c r="D894" s="2"/>
      <c r="E894" s="2"/>
      <c r="F894" s="2"/>
      <c r="G894" s="2"/>
      <c r="H894" s="2"/>
      <c r="I894" s="3"/>
      <c r="J894" s="3"/>
      <c r="K894" s="3"/>
      <c r="L894" s="3"/>
      <c r="M894" s="3"/>
      <c r="N894" s="3"/>
      <c r="O894" s="3"/>
      <c r="P894" s="3"/>
      <c r="Q894" s="3"/>
      <c r="R894" s="3"/>
      <c r="S894" s="3"/>
      <c r="T894" s="3"/>
      <c r="U894" s="3"/>
      <c r="V894" s="3"/>
      <c r="W894" s="3"/>
      <c r="X894" s="3"/>
      <c r="Y894" s="3"/>
      <c r="Z894" s="3"/>
    </row>
    <row r="895" spans="1:26" ht="12.75" customHeight="1" x14ac:dyDescent="0.15">
      <c r="A895" s="1"/>
      <c r="B895" s="2"/>
      <c r="C895" s="2"/>
      <c r="D895" s="2"/>
      <c r="E895" s="2"/>
      <c r="F895" s="2"/>
      <c r="G895" s="2"/>
      <c r="H895" s="2"/>
      <c r="I895" s="3"/>
      <c r="J895" s="3"/>
      <c r="K895" s="3"/>
      <c r="L895" s="3"/>
      <c r="M895" s="3"/>
      <c r="N895" s="3"/>
      <c r="O895" s="3"/>
      <c r="P895" s="3"/>
      <c r="Q895" s="3"/>
      <c r="R895" s="3"/>
      <c r="S895" s="3"/>
      <c r="T895" s="3"/>
      <c r="U895" s="3"/>
      <c r="V895" s="3"/>
      <c r="W895" s="3"/>
      <c r="X895" s="3"/>
      <c r="Y895" s="3"/>
      <c r="Z895" s="3"/>
    </row>
    <row r="896" spans="1:26" ht="12.75" customHeight="1" x14ac:dyDescent="0.15">
      <c r="A896" s="1"/>
      <c r="B896" s="2"/>
      <c r="C896" s="2"/>
      <c r="D896" s="2"/>
      <c r="E896" s="2"/>
      <c r="F896" s="2"/>
      <c r="G896" s="2"/>
      <c r="H896" s="2"/>
      <c r="I896" s="3"/>
      <c r="J896" s="3"/>
      <c r="K896" s="3"/>
      <c r="L896" s="3"/>
      <c r="M896" s="3"/>
      <c r="N896" s="3"/>
      <c r="O896" s="3"/>
      <c r="P896" s="3"/>
      <c r="Q896" s="3"/>
      <c r="R896" s="3"/>
      <c r="S896" s="3"/>
      <c r="T896" s="3"/>
      <c r="U896" s="3"/>
      <c r="V896" s="3"/>
      <c r="W896" s="3"/>
      <c r="X896" s="3"/>
      <c r="Y896" s="3"/>
      <c r="Z896" s="3"/>
    </row>
    <row r="897" spans="1:26" ht="12.75" customHeight="1" x14ac:dyDescent="0.15">
      <c r="A897" s="1"/>
      <c r="B897" s="2"/>
      <c r="C897" s="2"/>
      <c r="D897" s="2"/>
      <c r="E897" s="2"/>
      <c r="F897" s="2"/>
      <c r="G897" s="2"/>
      <c r="H897" s="2"/>
      <c r="I897" s="3"/>
      <c r="J897" s="3"/>
      <c r="K897" s="3"/>
      <c r="L897" s="3"/>
      <c r="M897" s="3"/>
      <c r="N897" s="3"/>
      <c r="O897" s="3"/>
      <c r="P897" s="3"/>
      <c r="Q897" s="3"/>
      <c r="R897" s="3"/>
      <c r="S897" s="3"/>
      <c r="T897" s="3"/>
      <c r="U897" s="3"/>
      <c r="V897" s="3"/>
      <c r="W897" s="3"/>
      <c r="X897" s="3"/>
      <c r="Y897" s="3"/>
      <c r="Z897" s="3"/>
    </row>
    <row r="898" spans="1:26" ht="12.75" customHeight="1" x14ac:dyDescent="0.15">
      <c r="A898" s="1"/>
      <c r="B898" s="2"/>
      <c r="C898" s="2"/>
      <c r="D898" s="2"/>
      <c r="E898" s="2"/>
      <c r="F898" s="2"/>
      <c r="G898" s="2"/>
      <c r="H898" s="2"/>
      <c r="I898" s="3"/>
      <c r="J898" s="3"/>
      <c r="K898" s="3"/>
      <c r="L898" s="3"/>
      <c r="M898" s="3"/>
      <c r="N898" s="3"/>
      <c r="O898" s="3"/>
      <c r="P898" s="3"/>
      <c r="Q898" s="3"/>
      <c r="R898" s="3"/>
      <c r="S898" s="3"/>
      <c r="T898" s="3"/>
      <c r="U898" s="3"/>
      <c r="V898" s="3"/>
      <c r="W898" s="3"/>
      <c r="X898" s="3"/>
      <c r="Y898" s="3"/>
      <c r="Z898" s="3"/>
    </row>
    <row r="899" spans="1:26" ht="12.75" customHeight="1" x14ac:dyDescent="0.15">
      <c r="A899" s="1"/>
      <c r="B899" s="2"/>
      <c r="C899" s="2"/>
      <c r="D899" s="2"/>
      <c r="E899" s="2"/>
      <c r="F899" s="2"/>
      <c r="G899" s="2"/>
      <c r="H899" s="2"/>
      <c r="I899" s="3"/>
      <c r="J899" s="3"/>
      <c r="K899" s="3"/>
      <c r="L899" s="3"/>
      <c r="M899" s="3"/>
      <c r="N899" s="3"/>
      <c r="O899" s="3"/>
      <c r="P899" s="3"/>
      <c r="Q899" s="3"/>
      <c r="R899" s="3"/>
      <c r="S899" s="3"/>
      <c r="T899" s="3"/>
      <c r="U899" s="3"/>
      <c r="V899" s="3"/>
      <c r="W899" s="3"/>
      <c r="X899" s="3"/>
      <c r="Y899" s="3"/>
      <c r="Z899" s="3"/>
    </row>
    <row r="900" spans="1:26" ht="12.75" customHeight="1" x14ac:dyDescent="0.15">
      <c r="A900" s="1"/>
      <c r="B900" s="2"/>
      <c r="C900" s="2"/>
      <c r="D900" s="2"/>
      <c r="E900" s="2"/>
      <c r="F900" s="2"/>
      <c r="G900" s="2"/>
      <c r="H900" s="2"/>
      <c r="I900" s="3"/>
      <c r="J900" s="3"/>
      <c r="K900" s="3"/>
      <c r="L900" s="3"/>
      <c r="M900" s="3"/>
      <c r="N900" s="3"/>
      <c r="O900" s="3"/>
      <c r="P900" s="3"/>
      <c r="Q900" s="3"/>
      <c r="R900" s="3"/>
      <c r="S900" s="3"/>
      <c r="T900" s="3"/>
      <c r="U900" s="3"/>
      <c r="V900" s="3"/>
      <c r="W900" s="3"/>
      <c r="X900" s="3"/>
      <c r="Y900" s="3"/>
      <c r="Z900" s="3"/>
    </row>
    <row r="901" spans="1:26" ht="12.75" customHeight="1" x14ac:dyDescent="0.15">
      <c r="A901" s="1"/>
      <c r="B901" s="2"/>
      <c r="C901" s="2"/>
      <c r="D901" s="2"/>
      <c r="E901" s="2"/>
      <c r="F901" s="2"/>
      <c r="G901" s="2"/>
      <c r="H901" s="2"/>
      <c r="I901" s="3"/>
      <c r="J901" s="3"/>
      <c r="K901" s="3"/>
      <c r="L901" s="3"/>
      <c r="M901" s="3"/>
      <c r="N901" s="3"/>
      <c r="O901" s="3"/>
      <c r="P901" s="3"/>
      <c r="Q901" s="3"/>
      <c r="R901" s="3"/>
      <c r="S901" s="3"/>
      <c r="T901" s="3"/>
      <c r="U901" s="3"/>
      <c r="V901" s="3"/>
      <c r="W901" s="3"/>
      <c r="X901" s="3"/>
      <c r="Y901" s="3"/>
      <c r="Z901" s="3"/>
    </row>
    <row r="902" spans="1:26" ht="12.75" customHeight="1" x14ac:dyDescent="0.15">
      <c r="A902" s="1"/>
      <c r="B902" s="2"/>
      <c r="C902" s="2"/>
      <c r="D902" s="2"/>
      <c r="E902" s="2"/>
      <c r="F902" s="2"/>
      <c r="G902" s="2"/>
      <c r="H902" s="2"/>
      <c r="I902" s="3"/>
      <c r="J902" s="3"/>
      <c r="K902" s="3"/>
      <c r="L902" s="3"/>
      <c r="M902" s="3"/>
      <c r="N902" s="3"/>
      <c r="O902" s="3"/>
      <c r="P902" s="3"/>
      <c r="Q902" s="3"/>
      <c r="R902" s="3"/>
      <c r="S902" s="3"/>
      <c r="T902" s="3"/>
      <c r="U902" s="3"/>
      <c r="V902" s="3"/>
      <c r="W902" s="3"/>
      <c r="X902" s="3"/>
      <c r="Y902" s="3"/>
      <c r="Z902" s="3"/>
    </row>
    <row r="903" spans="1:26" ht="12.75" customHeight="1" x14ac:dyDescent="0.15">
      <c r="A903" s="1"/>
      <c r="B903" s="2"/>
      <c r="C903" s="2"/>
      <c r="D903" s="2"/>
      <c r="E903" s="2"/>
      <c r="F903" s="2"/>
      <c r="G903" s="2"/>
      <c r="H903" s="2"/>
      <c r="I903" s="3"/>
      <c r="J903" s="3"/>
      <c r="K903" s="3"/>
      <c r="L903" s="3"/>
      <c r="M903" s="3"/>
      <c r="N903" s="3"/>
      <c r="O903" s="3"/>
      <c r="P903" s="3"/>
      <c r="Q903" s="3"/>
      <c r="R903" s="3"/>
      <c r="S903" s="3"/>
      <c r="T903" s="3"/>
      <c r="U903" s="3"/>
      <c r="V903" s="3"/>
      <c r="W903" s="3"/>
      <c r="X903" s="3"/>
      <c r="Y903" s="3"/>
      <c r="Z903" s="3"/>
    </row>
    <row r="904" spans="1:26" ht="12.75" customHeight="1" x14ac:dyDescent="0.15">
      <c r="A904" s="1"/>
      <c r="B904" s="2"/>
      <c r="C904" s="2"/>
      <c r="D904" s="2"/>
      <c r="E904" s="2"/>
      <c r="F904" s="2"/>
      <c r="G904" s="2"/>
      <c r="H904" s="2"/>
      <c r="I904" s="3"/>
      <c r="J904" s="3"/>
      <c r="K904" s="3"/>
      <c r="L904" s="3"/>
      <c r="M904" s="3"/>
      <c r="N904" s="3"/>
      <c r="O904" s="3"/>
      <c r="P904" s="3"/>
      <c r="Q904" s="3"/>
      <c r="R904" s="3"/>
      <c r="S904" s="3"/>
      <c r="T904" s="3"/>
      <c r="U904" s="3"/>
      <c r="V904" s="3"/>
      <c r="W904" s="3"/>
      <c r="X904" s="3"/>
      <c r="Y904" s="3"/>
      <c r="Z904" s="3"/>
    </row>
    <row r="905" spans="1:26" ht="12.75" customHeight="1" x14ac:dyDescent="0.15">
      <c r="A905" s="1"/>
      <c r="B905" s="2"/>
      <c r="C905" s="2"/>
      <c r="D905" s="2"/>
      <c r="E905" s="2"/>
      <c r="F905" s="2"/>
      <c r="G905" s="2"/>
      <c r="H905" s="2"/>
      <c r="I905" s="3"/>
      <c r="J905" s="3"/>
      <c r="K905" s="3"/>
      <c r="L905" s="3"/>
      <c r="M905" s="3"/>
      <c r="N905" s="3"/>
      <c r="O905" s="3"/>
      <c r="P905" s="3"/>
      <c r="Q905" s="3"/>
      <c r="R905" s="3"/>
      <c r="S905" s="3"/>
      <c r="T905" s="3"/>
      <c r="U905" s="3"/>
      <c r="V905" s="3"/>
      <c r="W905" s="3"/>
      <c r="X905" s="3"/>
      <c r="Y905" s="3"/>
      <c r="Z905" s="3"/>
    </row>
    <row r="906" spans="1:26" ht="12.75" customHeight="1" x14ac:dyDescent="0.15">
      <c r="A906" s="1"/>
      <c r="B906" s="2"/>
      <c r="C906" s="2"/>
      <c r="D906" s="2"/>
      <c r="E906" s="2"/>
      <c r="F906" s="2"/>
      <c r="G906" s="2"/>
      <c r="H906" s="2"/>
      <c r="I906" s="3"/>
      <c r="J906" s="3"/>
      <c r="K906" s="3"/>
      <c r="L906" s="3"/>
      <c r="M906" s="3"/>
      <c r="N906" s="3"/>
      <c r="O906" s="3"/>
      <c r="P906" s="3"/>
      <c r="Q906" s="3"/>
      <c r="R906" s="3"/>
      <c r="S906" s="3"/>
      <c r="T906" s="3"/>
      <c r="U906" s="3"/>
      <c r="V906" s="3"/>
      <c r="W906" s="3"/>
      <c r="X906" s="3"/>
      <c r="Y906" s="3"/>
      <c r="Z906" s="3"/>
    </row>
    <row r="907" spans="1:26" ht="12.75" customHeight="1" x14ac:dyDescent="0.15">
      <c r="A907" s="1"/>
      <c r="B907" s="2"/>
      <c r="C907" s="2"/>
      <c r="D907" s="2"/>
      <c r="E907" s="2"/>
      <c r="F907" s="2"/>
      <c r="G907" s="2"/>
      <c r="H907" s="2"/>
      <c r="I907" s="3"/>
      <c r="J907" s="3"/>
      <c r="K907" s="3"/>
      <c r="L907" s="3"/>
      <c r="M907" s="3"/>
      <c r="N907" s="3"/>
      <c r="O907" s="3"/>
      <c r="P907" s="3"/>
      <c r="Q907" s="3"/>
      <c r="R907" s="3"/>
      <c r="S907" s="3"/>
      <c r="T907" s="3"/>
      <c r="U907" s="3"/>
      <c r="V907" s="3"/>
      <c r="W907" s="3"/>
      <c r="X907" s="3"/>
      <c r="Y907" s="3"/>
      <c r="Z907" s="3"/>
    </row>
    <row r="908" spans="1:26" ht="12.75" customHeight="1" x14ac:dyDescent="0.15">
      <c r="A908" s="1"/>
      <c r="B908" s="2"/>
      <c r="C908" s="2"/>
      <c r="D908" s="2"/>
      <c r="E908" s="2"/>
      <c r="F908" s="2"/>
      <c r="G908" s="2"/>
      <c r="H908" s="2"/>
      <c r="I908" s="3"/>
      <c r="J908" s="3"/>
      <c r="K908" s="3"/>
      <c r="L908" s="3"/>
      <c r="M908" s="3"/>
      <c r="N908" s="3"/>
      <c r="O908" s="3"/>
      <c r="P908" s="3"/>
      <c r="Q908" s="3"/>
      <c r="R908" s="3"/>
      <c r="S908" s="3"/>
      <c r="T908" s="3"/>
      <c r="U908" s="3"/>
      <c r="V908" s="3"/>
      <c r="W908" s="3"/>
      <c r="X908" s="3"/>
      <c r="Y908" s="3"/>
      <c r="Z908" s="3"/>
    </row>
    <row r="909" spans="1:26" ht="12.75" customHeight="1" x14ac:dyDescent="0.15">
      <c r="A909" s="1"/>
      <c r="B909" s="2"/>
      <c r="C909" s="2"/>
      <c r="D909" s="2"/>
      <c r="E909" s="2"/>
      <c r="F909" s="2"/>
      <c r="G909" s="2"/>
      <c r="H909" s="2"/>
      <c r="I909" s="3"/>
      <c r="J909" s="3"/>
      <c r="K909" s="3"/>
      <c r="L909" s="3"/>
      <c r="M909" s="3"/>
      <c r="N909" s="3"/>
      <c r="O909" s="3"/>
      <c r="P909" s="3"/>
      <c r="Q909" s="3"/>
      <c r="R909" s="3"/>
      <c r="S909" s="3"/>
      <c r="T909" s="3"/>
      <c r="U909" s="3"/>
      <c r="V909" s="3"/>
      <c r="W909" s="3"/>
      <c r="X909" s="3"/>
      <c r="Y909" s="3"/>
      <c r="Z909" s="3"/>
    </row>
    <row r="910" spans="1:26" ht="12.75" customHeight="1" x14ac:dyDescent="0.15">
      <c r="A910" s="1"/>
      <c r="B910" s="2"/>
      <c r="C910" s="2"/>
      <c r="D910" s="2"/>
      <c r="E910" s="2"/>
      <c r="F910" s="2"/>
      <c r="G910" s="2"/>
      <c r="H910" s="2"/>
      <c r="I910" s="3"/>
      <c r="J910" s="3"/>
      <c r="K910" s="3"/>
      <c r="L910" s="3"/>
      <c r="M910" s="3"/>
      <c r="N910" s="3"/>
      <c r="O910" s="3"/>
      <c r="P910" s="3"/>
      <c r="Q910" s="3"/>
      <c r="R910" s="3"/>
      <c r="S910" s="3"/>
      <c r="T910" s="3"/>
      <c r="U910" s="3"/>
      <c r="V910" s="3"/>
      <c r="W910" s="3"/>
      <c r="X910" s="3"/>
      <c r="Y910" s="3"/>
      <c r="Z910" s="3"/>
    </row>
    <row r="911" spans="1:26" ht="12.75" customHeight="1" x14ac:dyDescent="0.15">
      <c r="A911" s="1"/>
      <c r="B911" s="2"/>
      <c r="C911" s="2"/>
      <c r="D911" s="2"/>
      <c r="E911" s="2"/>
      <c r="F911" s="2"/>
      <c r="G911" s="2"/>
      <c r="H911" s="2"/>
      <c r="I911" s="3"/>
      <c r="J911" s="3"/>
      <c r="K911" s="3"/>
      <c r="L911" s="3"/>
      <c r="M911" s="3"/>
      <c r="N911" s="3"/>
      <c r="O911" s="3"/>
      <c r="P911" s="3"/>
      <c r="Q911" s="3"/>
      <c r="R911" s="3"/>
      <c r="S911" s="3"/>
      <c r="T911" s="3"/>
      <c r="U911" s="3"/>
      <c r="V911" s="3"/>
      <c r="W911" s="3"/>
      <c r="X911" s="3"/>
      <c r="Y911" s="3"/>
      <c r="Z911" s="3"/>
    </row>
    <row r="912" spans="1:26" ht="12.75" customHeight="1" x14ac:dyDescent="0.15">
      <c r="A912" s="1"/>
      <c r="B912" s="2"/>
      <c r="C912" s="2"/>
      <c r="D912" s="2"/>
      <c r="E912" s="2"/>
      <c r="F912" s="2"/>
      <c r="G912" s="2"/>
      <c r="H912" s="2"/>
      <c r="I912" s="3"/>
      <c r="J912" s="3"/>
      <c r="K912" s="3"/>
      <c r="L912" s="3"/>
      <c r="M912" s="3"/>
      <c r="N912" s="3"/>
      <c r="O912" s="3"/>
      <c r="P912" s="3"/>
      <c r="Q912" s="3"/>
      <c r="R912" s="3"/>
      <c r="S912" s="3"/>
      <c r="T912" s="3"/>
      <c r="U912" s="3"/>
      <c r="V912" s="3"/>
      <c r="W912" s="3"/>
      <c r="X912" s="3"/>
      <c r="Y912" s="3"/>
      <c r="Z912" s="3"/>
    </row>
    <row r="913" spans="1:26" ht="12.75" customHeight="1" x14ac:dyDescent="0.15">
      <c r="A913" s="1"/>
      <c r="B913" s="2"/>
      <c r="C913" s="2"/>
      <c r="D913" s="2"/>
      <c r="E913" s="2"/>
      <c r="F913" s="2"/>
      <c r="G913" s="2"/>
      <c r="H913" s="2"/>
      <c r="I913" s="3"/>
      <c r="J913" s="3"/>
      <c r="K913" s="3"/>
      <c r="L913" s="3"/>
      <c r="M913" s="3"/>
      <c r="N913" s="3"/>
      <c r="O913" s="3"/>
      <c r="P913" s="3"/>
      <c r="Q913" s="3"/>
      <c r="R913" s="3"/>
      <c r="S913" s="3"/>
      <c r="T913" s="3"/>
      <c r="U913" s="3"/>
      <c r="V913" s="3"/>
      <c r="W913" s="3"/>
      <c r="X913" s="3"/>
      <c r="Y913" s="3"/>
      <c r="Z913" s="3"/>
    </row>
    <row r="914" spans="1:26" ht="12.75" customHeight="1" x14ac:dyDescent="0.15">
      <c r="A914" s="1"/>
      <c r="B914" s="2"/>
      <c r="C914" s="2"/>
      <c r="D914" s="2"/>
      <c r="E914" s="2"/>
      <c r="F914" s="2"/>
      <c r="G914" s="2"/>
      <c r="H914" s="2"/>
      <c r="I914" s="3"/>
      <c r="J914" s="3"/>
      <c r="K914" s="3"/>
      <c r="L914" s="3"/>
      <c r="M914" s="3"/>
      <c r="N914" s="3"/>
      <c r="O914" s="3"/>
      <c r="P914" s="3"/>
      <c r="Q914" s="3"/>
      <c r="R914" s="3"/>
      <c r="S914" s="3"/>
      <c r="T914" s="3"/>
      <c r="U914" s="3"/>
      <c r="V914" s="3"/>
      <c r="W914" s="3"/>
      <c r="X914" s="3"/>
      <c r="Y914" s="3"/>
      <c r="Z914" s="3"/>
    </row>
    <row r="915" spans="1:26" ht="12.75" customHeight="1" x14ac:dyDescent="0.15">
      <c r="A915" s="1"/>
      <c r="B915" s="2"/>
      <c r="C915" s="2"/>
      <c r="D915" s="2"/>
      <c r="E915" s="2"/>
      <c r="F915" s="2"/>
      <c r="G915" s="2"/>
      <c r="H915" s="2"/>
      <c r="I915" s="3"/>
      <c r="J915" s="3"/>
      <c r="K915" s="3"/>
      <c r="L915" s="3"/>
      <c r="M915" s="3"/>
      <c r="N915" s="3"/>
      <c r="O915" s="3"/>
      <c r="P915" s="3"/>
      <c r="Q915" s="3"/>
      <c r="R915" s="3"/>
      <c r="S915" s="3"/>
      <c r="T915" s="3"/>
      <c r="U915" s="3"/>
      <c r="V915" s="3"/>
      <c r="W915" s="3"/>
      <c r="X915" s="3"/>
      <c r="Y915" s="3"/>
      <c r="Z915" s="3"/>
    </row>
    <row r="916" spans="1:26" ht="12.75" customHeight="1" x14ac:dyDescent="0.15">
      <c r="A916" s="1"/>
      <c r="B916" s="2"/>
      <c r="C916" s="2"/>
      <c r="D916" s="2"/>
      <c r="E916" s="2"/>
      <c r="F916" s="2"/>
      <c r="G916" s="2"/>
      <c r="H916" s="2"/>
      <c r="I916" s="3"/>
      <c r="J916" s="3"/>
      <c r="K916" s="3"/>
      <c r="L916" s="3"/>
      <c r="M916" s="3"/>
      <c r="N916" s="3"/>
      <c r="O916" s="3"/>
      <c r="P916" s="3"/>
      <c r="Q916" s="3"/>
      <c r="R916" s="3"/>
      <c r="S916" s="3"/>
      <c r="T916" s="3"/>
      <c r="U916" s="3"/>
      <c r="V916" s="3"/>
      <c r="W916" s="3"/>
      <c r="X916" s="3"/>
      <c r="Y916" s="3"/>
      <c r="Z916" s="3"/>
    </row>
    <row r="917" spans="1:26" ht="12.75" customHeight="1" x14ac:dyDescent="0.15">
      <c r="A917" s="1"/>
      <c r="B917" s="2"/>
      <c r="C917" s="2"/>
      <c r="D917" s="2"/>
      <c r="E917" s="2"/>
      <c r="F917" s="2"/>
      <c r="G917" s="2"/>
      <c r="H917" s="2"/>
      <c r="I917" s="3"/>
      <c r="J917" s="3"/>
      <c r="K917" s="3"/>
      <c r="L917" s="3"/>
      <c r="M917" s="3"/>
      <c r="N917" s="3"/>
      <c r="O917" s="3"/>
      <c r="P917" s="3"/>
      <c r="Q917" s="3"/>
      <c r="R917" s="3"/>
      <c r="S917" s="3"/>
      <c r="T917" s="3"/>
      <c r="U917" s="3"/>
      <c r="V917" s="3"/>
      <c r="W917" s="3"/>
      <c r="X917" s="3"/>
      <c r="Y917" s="3"/>
      <c r="Z917" s="3"/>
    </row>
    <row r="918" spans="1:26" ht="12.75" customHeight="1" x14ac:dyDescent="0.15">
      <c r="A918" s="1"/>
      <c r="B918" s="2"/>
      <c r="C918" s="2"/>
      <c r="D918" s="2"/>
      <c r="E918" s="2"/>
      <c r="F918" s="2"/>
      <c r="G918" s="2"/>
      <c r="H918" s="2"/>
      <c r="I918" s="3"/>
      <c r="J918" s="3"/>
      <c r="K918" s="3"/>
      <c r="L918" s="3"/>
      <c r="M918" s="3"/>
      <c r="N918" s="3"/>
      <c r="O918" s="3"/>
      <c r="P918" s="3"/>
      <c r="Q918" s="3"/>
      <c r="R918" s="3"/>
      <c r="S918" s="3"/>
      <c r="T918" s="3"/>
      <c r="U918" s="3"/>
      <c r="V918" s="3"/>
      <c r="W918" s="3"/>
      <c r="X918" s="3"/>
      <c r="Y918" s="3"/>
      <c r="Z918" s="3"/>
    </row>
    <row r="919" spans="1:26" ht="12.75" customHeight="1" x14ac:dyDescent="0.15">
      <c r="A919" s="1"/>
      <c r="B919" s="2"/>
      <c r="C919" s="2"/>
      <c r="D919" s="2"/>
      <c r="E919" s="2"/>
      <c r="F919" s="2"/>
      <c r="G919" s="2"/>
      <c r="H919" s="2"/>
      <c r="I919" s="3"/>
      <c r="J919" s="3"/>
      <c r="K919" s="3"/>
      <c r="L919" s="3"/>
      <c r="M919" s="3"/>
      <c r="N919" s="3"/>
      <c r="O919" s="3"/>
      <c r="P919" s="3"/>
      <c r="Q919" s="3"/>
      <c r="R919" s="3"/>
      <c r="S919" s="3"/>
      <c r="T919" s="3"/>
      <c r="U919" s="3"/>
      <c r="V919" s="3"/>
      <c r="W919" s="3"/>
      <c r="X919" s="3"/>
      <c r="Y919" s="3"/>
      <c r="Z919" s="3"/>
    </row>
    <row r="920" spans="1:26" ht="12.75" customHeight="1" x14ac:dyDescent="0.15">
      <c r="A920" s="1"/>
      <c r="B920" s="2"/>
      <c r="C920" s="2"/>
      <c r="D920" s="2"/>
      <c r="E920" s="2"/>
      <c r="F920" s="2"/>
      <c r="G920" s="2"/>
      <c r="H920" s="2"/>
      <c r="I920" s="3"/>
      <c r="J920" s="3"/>
      <c r="K920" s="3"/>
      <c r="L920" s="3"/>
      <c r="M920" s="3"/>
      <c r="N920" s="3"/>
      <c r="O920" s="3"/>
      <c r="P920" s="3"/>
      <c r="Q920" s="3"/>
      <c r="R920" s="3"/>
      <c r="S920" s="3"/>
      <c r="T920" s="3"/>
      <c r="U920" s="3"/>
      <c r="V920" s="3"/>
      <c r="W920" s="3"/>
      <c r="X920" s="3"/>
      <c r="Y920" s="3"/>
      <c r="Z920" s="3"/>
    </row>
    <row r="921" spans="1:26" ht="12.75" customHeight="1" x14ac:dyDescent="0.15">
      <c r="A921" s="1"/>
      <c r="B921" s="2"/>
      <c r="C921" s="2"/>
      <c r="D921" s="2"/>
      <c r="E921" s="2"/>
      <c r="F921" s="2"/>
      <c r="G921" s="2"/>
      <c r="H921" s="2"/>
      <c r="I921" s="3"/>
      <c r="J921" s="3"/>
      <c r="K921" s="3"/>
      <c r="L921" s="3"/>
      <c r="M921" s="3"/>
      <c r="N921" s="3"/>
      <c r="O921" s="3"/>
      <c r="P921" s="3"/>
      <c r="Q921" s="3"/>
      <c r="R921" s="3"/>
      <c r="S921" s="3"/>
      <c r="T921" s="3"/>
      <c r="U921" s="3"/>
      <c r="V921" s="3"/>
      <c r="W921" s="3"/>
      <c r="X921" s="3"/>
      <c r="Y921" s="3"/>
      <c r="Z921" s="3"/>
    </row>
    <row r="922" spans="1:26" ht="12.75" customHeight="1" x14ac:dyDescent="0.15">
      <c r="A922" s="1"/>
      <c r="B922" s="2"/>
      <c r="C922" s="2"/>
      <c r="D922" s="2"/>
      <c r="E922" s="2"/>
      <c r="F922" s="2"/>
      <c r="G922" s="2"/>
      <c r="H922" s="2"/>
      <c r="I922" s="3"/>
      <c r="J922" s="3"/>
      <c r="K922" s="3"/>
      <c r="L922" s="3"/>
      <c r="M922" s="3"/>
      <c r="N922" s="3"/>
      <c r="O922" s="3"/>
      <c r="P922" s="3"/>
      <c r="Q922" s="3"/>
      <c r="R922" s="3"/>
      <c r="S922" s="3"/>
      <c r="T922" s="3"/>
      <c r="U922" s="3"/>
      <c r="V922" s="3"/>
      <c r="W922" s="3"/>
      <c r="X922" s="3"/>
      <c r="Y922" s="3"/>
      <c r="Z922" s="3"/>
    </row>
    <row r="923" spans="1:26" ht="12.75" customHeight="1" x14ac:dyDescent="0.15">
      <c r="A923" s="1"/>
      <c r="B923" s="2"/>
      <c r="C923" s="2"/>
      <c r="D923" s="2"/>
      <c r="E923" s="2"/>
      <c r="F923" s="2"/>
      <c r="G923" s="2"/>
      <c r="H923" s="2"/>
      <c r="I923" s="3"/>
      <c r="J923" s="3"/>
      <c r="K923" s="3"/>
      <c r="L923" s="3"/>
      <c r="M923" s="3"/>
      <c r="N923" s="3"/>
      <c r="O923" s="3"/>
      <c r="P923" s="3"/>
      <c r="Q923" s="3"/>
      <c r="R923" s="3"/>
      <c r="S923" s="3"/>
      <c r="T923" s="3"/>
      <c r="U923" s="3"/>
      <c r="V923" s="3"/>
      <c r="W923" s="3"/>
      <c r="X923" s="3"/>
      <c r="Y923" s="3"/>
      <c r="Z923" s="3"/>
    </row>
    <row r="924" spans="1:26" ht="12.75" customHeight="1" x14ac:dyDescent="0.15">
      <c r="A924" s="1"/>
      <c r="B924" s="2"/>
      <c r="C924" s="2"/>
      <c r="D924" s="2"/>
      <c r="E924" s="2"/>
      <c r="F924" s="2"/>
      <c r="G924" s="2"/>
      <c r="H924" s="2"/>
      <c r="I924" s="3"/>
      <c r="J924" s="3"/>
      <c r="K924" s="3"/>
      <c r="L924" s="3"/>
      <c r="M924" s="3"/>
      <c r="N924" s="3"/>
      <c r="O924" s="3"/>
      <c r="P924" s="3"/>
      <c r="Q924" s="3"/>
      <c r="R924" s="3"/>
      <c r="S924" s="3"/>
      <c r="T924" s="3"/>
      <c r="U924" s="3"/>
      <c r="V924" s="3"/>
      <c r="W924" s="3"/>
      <c r="X924" s="3"/>
      <c r="Y924" s="3"/>
      <c r="Z924" s="3"/>
    </row>
    <row r="925" spans="1:26" ht="12.75" customHeight="1" x14ac:dyDescent="0.15">
      <c r="A925" s="1"/>
      <c r="B925" s="2"/>
      <c r="C925" s="2"/>
      <c r="D925" s="2"/>
      <c r="E925" s="2"/>
      <c r="F925" s="2"/>
      <c r="G925" s="2"/>
      <c r="H925" s="2"/>
      <c r="I925" s="3"/>
      <c r="J925" s="3"/>
      <c r="K925" s="3"/>
      <c r="L925" s="3"/>
      <c r="M925" s="3"/>
      <c r="N925" s="3"/>
      <c r="O925" s="3"/>
      <c r="P925" s="3"/>
      <c r="Q925" s="3"/>
      <c r="R925" s="3"/>
      <c r="S925" s="3"/>
      <c r="T925" s="3"/>
      <c r="U925" s="3"/>
      <c r="V925" s="3"/>
      <c r="W925" s="3"/>
      <c r="X925" s="3"/>
      <c r="Y925" s="3"/>
      <c r="Z925" s="3"/>
    </row>
    <row r="926" spans="1:26" ht="12.75" customHeight="1" x14ac:dyDescent="0.15">
      <c r="A926" s="1"/>
      <c r="B926" s="2"/>
      <c r="C926" s="2"/>
      <c r="D926" s="2"/>
      <c r="E926" s="2"/>
      <c r="F926" s="2"/>
      <c r="G926" s="2"/>
      <c r="H926" s="2"/>
      <c r="I926" s="3"/>
      <c r="J926" s="3"/>
      <c r="K926" s="3"/>
      <c r="L926" s="3"/>
      <c r="M926" s="3"/>
      <c r="N926" s="3"/>
      <c r="O926" s="3"/>
      <c r="P926" s="3"/>
      <c r="Q926" s="3"/>
      <c r="R926" s="3"/>
      <c r="S926" s="3"/>
      <c r="T926" s="3"/>
      <c r="U926" s="3"/>
      <c r="V926" s="3"/>
      <c r="W926" s="3"/>
      <c r="X926" s="3"/>
      <c r="Y926" s="3"/>
      <c r="Z926" s="3"/>
    </row>
    <row r="927" spans="1:26" ht="12.75" customHeight="1" x14ac:dyDescent="0.15">
      <c r="A927" s="1"/>
      <c r="B927" s="2"/>
      <c r="C927" s="2"/>
      <c r="D927" s="2"/>
      <c r="E927" s="2"/>
      <c r="F927" s="2"/>
      <c r="G927" s="2"/>
      <c r="H927" s="2"/>
      <c r="I927" s="3"/>
      <c r="J927" s="3"/>
      <c r="K927" s="3"/>
      <c r="L927" s="3"/>
      <c r="M927" s="3"/>
      <c r="N927" s="3"/>
      <c r="O927" s="3"/>
      <c r="P927" s="3"/>
      <c r="Q927" s="3"/>
      <c r="R927" s="3"/>
      <c r="S927" s="3"/>
      <c r="T927" s="3"/>
      <c r="U927" s="3"/>
      <c r="V927" s="3"/>
      <c r="W927" s="3"/>
      <c r="X927" s="3"/>
      <c r="Y927" s="3"/>
      <c r="Z927" s="3"/>
    </row>
    <row r="928" spans="1:26" ht="12.75" customHeight="1" x14ac:dyDescent="0.15">
      <c r="A928" s="1"/>
      <c r="B928" s="2"/>
      <c r="C928" s="2"/>
      <c r="D928" s="2"/>
      <c r="E928" s="2"/>
      <c r="F928" s="2"/>
      <c r="G928" s="2"/>
      <c r="H928" s="2"/>
      <c r="I928" s="3"/>
      <c r="J928" s="3"/>
      <c r="K928" s="3"/>
      <c r="L928" s="3"/>
      <c r="M928" s="3"/>
      <c r="N928" s="3"/>
      <c r="O928" s="3"/>
      <c r="P928" s="3"/>
      <c r="Q928" s="3"/>
      <c r="R928" s="3"/>
      <c r="S928" s="3"/>
      <c r="T928" s="3"/>
      <c r="U928" s="3"/>
      <c r="V928" s="3"/>
      <c r="W928" s="3"/>
      <c r="X928" s="3"/>
      <c r="Y928" s="3"/>
      <c r="Z928" s="3"/>
    </row>
    <row r="929" spans="1:26" ht="12.75" customHeight="1" x14ac:dyDescent="0.15">
      <c r="A929" s="1"/>
      <c r="B929" s="2"/>
      <c r="C929" s="2"/>
      <c r="D929" s="2"/>
      <c r="E929" s="2"/>
      <c r="F929" s="2"/>
      <c r="G929" s="2"/>
      <c r="H929" s="2"/>
      <c r="I929" s="3"/>
      <c r="J929" s="3"/>
      <c r="K929" s="3"/>
      <c r="L929" s="3"/>
      <c r="M929" s="3"/>
      <c r="N929" s="3"/>
      <c r="O929" s="3"/>
      <c r="P929" s="3"/>
      <c r="Q929" s="3"/>
      <c r="R929" s="3"/>
      <c r="S929" s="3"/>
      <c r="T929" s="3"/>
      <c r="U929" s="3"/>
      <c r="V929" s="3"/>
      <c r="W929" s="3"/>
      <c r="X929" s="3"/>
      <c r="Y929" s="3"/>
      <c r="Z929" s="3"/>
    </row>
    <row r="930" spans="1:26" ht="12.75" customHeight="1" x14ac:dyDescent="0.15">
      <c r="A930" s="1"/>
      <c r="B930" s="2"/>
      <c r="C930" s="2"/>
      <c r="D930" s="2"/>
      <c r="E930" s="2"/>
      <c r="F930" s="2"/>
      <c r="G930" s="2"/>
      <c r="H930" s="2"/>
      <c r="I930" s="3"/>
      <c r="J930" s="3"/>
      <c r="K930" s="3"/>
      <c r="L930" s="3"/>
      <c r="M930" s="3"/>
      <c r="N930" s="3"/>
      <c r="O930" s="3"/>
      <c r="P930" s="3"/>
      <c r="Q930" s="3"/>
      <c r="R930" s="3"/>
      <c r="S930" s="3"/>
      <c r="T930" s="3"/>
      <c r="U930" s="3"/>
      <c r="V930" s="3"/>
      <c r="W930" s="3"/>
      <c r="X930" s="3"/>
      <c r="Y930" s="3"/>
      <c r="Z930" s="3"/>
    </row>
    <row r="931" spans="1:26" ht="12.75" customHeight="1" x14ac:dyDescent="0.15">
      <c r="A931" s="1"/>
      <c r="B931" s="2"/>
      <c r="C931" s="2"/>
      <c r="D931" s="2"/>
      <c r="E931" s="2"/>
      <c r="F931" s="2"/>
      <c r="G931" s="2"/>
      <c r="H931" s="2"/>
      <c r="I931" s="3"/>
      <c r="J931" s="3"/>
      <c r="K931" s="3"/>
      <c r="L931" s="3"/>
      <c r="M931" s="3"/>
      <c r="N931" s="3"/>
      <c r="O931" s="3"/>
      <c r="P931" s="3"/>
      <c r="Q931" s="3"/>
      <c r="R931" s="3"/>
      <c r="S931" s="3"/>
      <c r="T931" s="3"/>
      <c r="U931" s="3"/>
      <c r="V931" s="3"/>
      <c r="W931" s="3"/>
      <c r="X931" s="3"/>
      <c r="Y931" s="3"/>
      <c r="Z931" s="3"/>
    </row>
    <row r="932" spans="1:26" ht="12.75" customHeight="1" x14ac:dyDescent="0.15">
      <c r="A932" s="1"/>
      <c r="B932" s="2"/>
      <c r="C932" s="2"/>
      <c r="D932" s="2"/>
      <c r="E932" s="2"/>
      <c r="F932" s="2"/>
      <c r="G932" s="2"/>
      <c r="H932" s="2"/>
      <c r="I932" s="3"/>
      <c r="J932" s="3"/>
      <c r="K932" s="3"/>
      <c r="L932" s="3"/>
      <c r="M932" s="3"/>
      <c r="N932" s="3"/>
      <c r="O932" s="3"/>
      <c r="P932" s="3"/>
      <c r="Q932" s="3"/>
      <c r="R932" s="3"/>
      <c r="S932" s="3"/>
      <c r="T932" s="3"/>
      <c r="U932" s="3"/>
      <c r="V932" s="3"/>
      <c r="W932" s="3"/>
      <c r="X932" s="3"/>
      <c r="Y932" s="3"/>
      <c r="Z932" s="3"/>
    </row>
    <row r="933" spans="1:26" ht="12.75" customHeight="1" x14ac:dyDescent="0.15">
      <c r="A933" s="1"/>
      <c r="B933" s="2"/>
      <c r="C933" s="2"/>
      <c r="D933" s="2"/>
      <c r="E933" s="2"/>
      <c r="F933" s="2"/>
      <c r="G933" s="2"/>
      <c r="H933" s="2"/>
      <c r="I933" s="3"/>
      <c r="J933" s="3"/>
      <c r="K933" s="3"/>
      <c r="L933" s="3"/>
      <c r="M933" s="3"/>
      <c r="N933" s="3"/>
      <c r="O933" s="3"/>
      <c r="P933" s="3"/>
      <c r="Q933" s="3"/>
      <c r="R933" s="3"/>
      <c r="S933" s="3"/>
      <c r="T933" s="3"/>
      <c r="U933" s="3"/>
      <c r="V933" s="3"/>
      <c r="W933" s="3"/>
      <c r="X933" s="3"/>
      <c r="Y933" s="3"/>
      <c r="Z933" s="3"/>
    </row>
    <row r="934" spans="1:26" ht="12.75" customHeight="1" x14ac:dyDescent="0.15">
      <c r="A934" s="1"/>
      <c r="B934" s="2"/>
      <c r="C934" s="2"/>
      <c r="D934" s="2"/>
      <c r="E934" s="2"/>
      <c r="F934" s="2"/>
      <c r="G934" s="2"/>
      <c r="H934" s="2"/>
      <c r="I934" s="3"/>
      <c r="J934" s="3"/>
      <c r="K934" s="3"/>
      <c r="L934" s="3"/>
      <c r="M934" s="3"/>
      <c r="N934" s="3"/>
      <c r="O934" s="3"/>
      <c r="P934" s="3"/>
      <c r="Q934" s="3"/>
      <c r="R934" s="3"/>
      <c r="S934" s="3"/>
      <c r="T934" s="3"/>
      <c r="U934" s="3"/>
      <c r="V934" s="3"/>
      <c r="W934" s="3"/>
      <c r="X934" s="3"/>
      <c r="Y934" s="3"/>
      <c r="Z934" s="3"/>
    </row>
    <row r="935" spans="1:26" ht="12.75" customHeight="1" x14ac:dyDescent="0.15">
      <c r="A935" s="1"/>
      <c r="B935" s="2"/>
      <c r="C935" s="2"/>
      <c r="D935" s="2"/>
      <c r="E935" s="2"/>
      <c r="F935" s="2"/>
      <c r="G935" s="2"/>
      <c r="H935" s="2"/>
      <c r="I935" s="3"/>
      <c r="J935" s="3"/>
      <c r="K935" s="3"/>
      <c r="L935" s="3"/>
      <c r="M935" s="3"/>
      <c r="N935" s="3"/>
      <c r="O935" s="3"/>
      <c r="P935" s="3"/>
      <c r="Q935" s="3"/>
      <c r="R935" s="3"/>
      <c r="S935" s="3"/>
      <c r="T935" s="3"/>
      <c r="U935" s="3"/>
      <c r="V935" s="3"/>
      <c r="W935" s="3"/>
      <c r="X935" s="3"/>
      <c r="Y935" s="3"/>
      <c r="Z935" s="3"/>
    </row>
    <row r="936" spans="1:26" ht="12.75" customHeight="1" x14ac:dyDescent="0.15">
      <c r="A936" s="1"/>
      <c r="B936" s="2"/>
      <c r="C936" s="2"/>
      <c r="D936" s="2"/>
      <c r="E936" s="2"/>
      <c r="F936" s="2"/>
      <c r="G936" s="2"/>
      <c r="H936" s="2"/>
      <c r="I936" s="3"/>
      <c r="J936" s="3"/>
      <c r="K936" s="3"/>
      <c r="L936" s="3"/>
      <c r="M936" s="3"/>
      <c r="N936" s="3"/>
      <c r="O936" s="3"/>
      <c r="P936" s="3"/>
      <c r="Q936" s="3"/>
      <c r="R936" s="3"/>
      <c r="S936" s="3"/>
      <c r="T936" s="3"/>
      <c r="U936" s="3"/>
      <c r="V936" s="3"/>
      <c r="W936" s="3"/>
      <c r="X936" s="3"/>
      <c r="Y936" s="3"/>
      <c r="Z936" s="3"/>
    </row>
    <row r="937" spans="1:26" ht="12.75" customHeight="1" x14ac:dyDescent="0.15">
      <c r="A937" s="1"/>
      <c r="B937" s="2"/>
      <c r="C937" s="2"/>
      <c r="D937" s="2"/>
      <c r="E937" s="2"/>
      <c r="F937" s="2"/>
      <c r="G937" s="2"/>
      <c r="H937" s="2"/>
      <c r="I937" s="3"/>
      <c r="J937" s="3"/>
      <c r="K937" s="3"/>
      <c r="L937" s="3"/>
      <c r="M937" s="3"/>
      <c r="N937" s="3"/>
      <c r="O937" s="3"/>
      <c r="P937" s="3"/>
      <c r="Q937" s="3"/>
      <c r="R937" s="3"/>
      <c r="S937" s="3"/>
      <c r="T937" s="3"/>
      <c r="U937" s="3"/>
      <c r="V937" s="3"/>
      <c r="W937" s="3"/>
      <c r="X937" s="3"/>
      <c r="Y937" s="3"/>
      <c r="Z937" s="3"/>
    </row>
    <row r="938" spans="1:26" ht="12.75" customHeight="1" x14ac:dyDescent="0.15">
      <c r="A938" s="1"/>
      <c r="B938" s="2"/>
      <c r="C938" s="2"/>
      <c r="D938" s="2"/>
      <c r="E938" s="2"/>
      <c r="F938" s="2"/>
      <c r="G938" s="2"/>
      <c r="H938" s="2"/>
      <c r="I938" s="3"/>
      <c r="J938" s="3"/>
      <c r="K938" s="3"/>
      <c r="L938" s="3"/>
      <c r="M938" s="3"/>
      <c r="N938" s="3"/>
      <c r="O938" s="3"/>
      <c r="P938" s="3"/>
      <c r="Q938" s="3"/>
      <c r="R938" s="3"/>
      <c r="S938" s="3"/>
      <c r="T938" s="3"/>
      <c r="U938" s="3"/>
      <c r="V938" s="3"/>
      <c r="W938" s="3"/>
      <c r="X938" s="3"/>
      <c r="Y938" s="3"/>
      <c r="Z938" s="3"/>
    </row>
    <row r="939" spans="1:26" ht="12.75" customHeight="1" x14ac:dyDescent="0.15">
      <c r="A939" s="1"/>
      <c r="B939" s="2"/>
      <c r="C939" s="2"/>
      <c r="D939" s="2"/>
      <c r="E939" s="2"/>
      <c r="F939" s="2"/>
      <c r="G939" s="2"/>
      <c r="H939" s="2"/>
      <c r="I939" s="3"/>
      <c r="J939" s="3"/>
      <c r="K939" s="3"/>
      <c r="L939" s="3"/>
      <c r="M939" s="3"/>
      <c r="N939" s="3"/>
      <c r="O939" s="3"/>
      <c r="P939" s="3"/>
      <c r="Q939" s="3"/>
      <c r="R939" s="3"/>
      <c r="S939" s="3"/>
      <c r="T939" s="3"/>
      <c r="U939" s="3"/>
      <c r="V939" s="3"/>
      <c r="W939" s="3"/>
      <c r="X939" s="3"/>
      <c r="Y939" s="3"/>
      <c r="Z939" s="3"/>
    </row>
    <row r="940" spans="1:26" ht="12.75" customHeight="1" x14ac:dyDescent="0.15">
      <c r="A940" s="1"/>
      <c r="B940" s="2"/>
      <c r="C940" s="2"/>
      <c r="D940" s="2"/>
      <c r="E940" s="2"/>
      <c r="F940" s="2"/>
      <c r="G940" s="2"/>
      <c r="H940" s="2"/>
      <c r="I940" s="3"/>
      <c r="J940" s="3"/>
      <c r="K940" s="3"/>
      <c r="L940" s="3"/>
      <c r="M940" s="3"/>
      <c r="N940" s="3"/>
      <c r="O940" s="3"/>
      <c r="P940" s="3"/>
      <c r="Q940" s="3"/>
      <c r="R940" s="3"/>
      <c r="S940" s="3"/>
      <c r="T940" s="3"/>
      <c r="U940" s="3"/>
      <c r="V940" s="3"/>
      <c r="W940" s="3"/>
      <c r="X940" s="3"/>
      <c r="Y940" s="3"/>
      <c r="Z940" s="3"/>
    </row>
    <row r="941" spans="1:26" ht="12.75" customHeight="1" x14ac:dyDescent="0.15">
      <c r="A941" s="1"/>
      <c r="B941" s="2"/>
      <c r="C941" s="2"/>
      <c r="D941" s="2"/>
      <c r="E941" s="2"/>
      <c r="F941" s="2"/>
      <c r="G941" s="2"/>
      <c r="H941" s="2"/>
      <c r="I941" s="3"/>
      <c r="J941" s="3"/>
      <c r="K941" s="3"/>
      <c r="L941" s="3"/>
      <c r="M941" s="3"/>
      <c r="N941" s="3"/>
      <c r="O941" s="3"/>
      <c r="P941" s="3"/>
      <c r="Q941" s="3"/>
      <c r="R941" s="3"/>
      <c r="S941" s="3"/>
      <c r="T941" s="3"/>
      <c r="U941" s="3"/>
      <c r="V941" s="3"/>
      <c r="W941" s="3"/>
      <c r="X941" s="3"/>
      <c r="Y941" s="3"/>
      <c r="Z941" s="3"/>
    </row>
    <row r="942" spans="1:26" ht="12.75" customHeight="1" x14ac:dyDescent="0.15">
      <c r="A942" s="1"/>
      <c r="B942" s="2"/>
      <c r="C942" s="2"/>
      <c r="D942" s="2"/>
      <c r="E942" s="2"/>
      <c r="F942" s="2"/>
      <c r="G942" s="2"/>
      <c r="H942" s="2"/>
      <c r="I942" s="3"/>
      <c r="J942" s="3"/>
      <c r="K942" s="3"/>
      <c r="L942" s="3"/>
      <c r="M942" s="3"/>
      <c r="N942" s="3"/>
      <c r="O942" s="3"/>
      <c r="P942" s="3"/>
      <c r="Q942" s="3"/>
      <c r="R942" s="3"/>
      <c r="S942" s="3"/>
      <c r="T942" s="3"/>
      <c r="U942" s="3"/>
      <c r="V942" s="3"/>
      <c r="W942" s="3"/>
      <c r="X942" s="3"/>
      <c r="Y942" s="3"/>
      <c r="Z942" s="3"/>
    </row>
    <row r="943" spans="1:26" ht="12.75" customHeight="1" x14ac:dyDescent="0.15">
      <c r="A943" s="1"/>
      <c r="B943" s="2"/>
      <c r="C943" s="2"/>
      <c r="D943" s="2"/>
      <c r="E943" s="2"/>
      <c r="F943" s="2"/>
      <c r="G943" s="2"/>
      <c r="H943" s="2"/>
      <c r="I943" s="3"/>
      <c r="J943" s="3"/>
      <c r="K943" s="3"/>
      <c r="L943" s="3"/>
      <c r="M943" s="3"/>
      <c r="N943" s="3"/>
      <c r="O943" s="3"/>
      <c r="P943" s="3"/>
      <c r="Q943" s="3"/>
      <c r="R943" s="3"/>
      <c r="S943" s="3"/>
      <c r="T943" s="3"/>
      <c r="U943" s="3"/>
      <c r="V943" s="3"/>
      <c r="W943" s="3"/>
      <c r="X943" s="3"/>
      <c r="Y943" s="3"/>
      <c r="Z943" s="3"/>
    </row>
    <row r="944" spans="1:26" ht="12.75" customHeight="1" x14ac:dyDescent="0.15">
      <c r="A944" s="1"/>
      <c r="B944" s="2"/>
      <c r="C944" s="2"/>
      <c r="D944" s="2"/>
      <c r="E944" s="2"/>
      <c r="F944" s="2"/>
      <c r="G944" s="2"/>
      <c r="H944" s="2"/>
      <c r="I944" s="3"/>
      <c r="J944" s="3"/>
      <c r="K944" s="3"/>
      <c r="L944" s="3"/>
      <c r="M944" s="3"/>
      <c r="N944" s="3"/>
      <c r="O944" s="3"/>
      <c r="P944" s="3"/>
      <c r="Q944" s="3"/>
      <c r="R944" s="3"/>
      <c r="S944" s="3"/>
      <c r="T944" s="3"/>
      <c r="U944" s="3"/>
      <c r="V944" s="3"/>
      <c r="W944" s="3"/>
      <c r="X944" s="3"/>
      <c r="Y944" s="3"/>
      <c r="Z944" s="3"/>
    </row>
    <row r="945" spans="1:26" ht="12.75" customHeight="1" x14ac:dyDescent="0.15">
      <c r="A945" s="1"/>
      <c r="B945" s="2"/>
      <c r="C945" s="2"/>
      <c r="D945" s="2"/>
      <c r="E945" s="2"/>
      <c r="F945" s="2"/>
      <c r="G945" s="2"/>
      <c r="H945" s="2"/>
      <c r="I945" s="3"/>
      <c r="J945" s="3"/>
      <c r="K945" s="3"/>
      <c r="L945" s="3"/>
      <c r="M945" s="3"/>
      <c r="N945" s="3"/>
      <c r="O945" s="3"/>
      <c r="P945" s="3"/>
      <c r="Q945" s="3"/>
      <c r="R945" s="3"/>
      <c r="S945" s="3"/>
      <c r="T945" s="3"/>
      <c r="U945" s="3"/>
      <c r="V945" s="3"/>
      <c r="W945" s="3"/>
      <c r="X945" s="3"/>
      <c r="Y945" s="3"/>
      <c r="Z945" s="3"/>
    </row>
    <row r="946" spans="1:26" ht="12.75" customHeight="1" x14ac:dyDescent="0.15">
      <c r="A946" s="1"/>
      <c r="B946" s="2"/>
      <c r="C946" s="2"/>
      <c r="D946" s="2"/>
      <c r="E946" s="2"/>
      <c r="F946" s="2"/>
      <c r="G946" s="2"/>
      <c r="H946" s="2"/>
      <c r="I946" s="3"/>
      <c r="J946" s="3"/>
      <c r="K946" s="3"/>
      <c r="L946" s="3"/>
      <c r="M946" s="3"/>
      <c r="N946" s="3"/>
      <c r="O946" s="3"/>
      <c r="P946" s="3"/>
      <c r="Q946" s="3"/>
      <c r="R946" s="3"/>
      <c r="S946" s="3"/>
      <c r="T946" s="3"/>
      <c r="U946" s="3"/>
      <c r="V946" s="3"/>
      <c r="W946" s="3"/>
      <c r="X946" s="3"/>
      <c r="Y946" s="3"/>
      <c r="Z946" s="3"/>
    </row>
    <row r="947" spans="1:26" ht="12.75" customHeight="1" x14ac:dyDescent="0.15">
      <c r="A947" s="1"/>
      <c r="B947" s="2"/>
      <c r="C947" s="2"/>
      <c r="D947" s="2"/>
      <c r="E947" s="2"/>
      <c r="F947" s="2"/>
      <c r="G947" s="2"/>
      <c r="H947" s="2"/>
      <c r="I947" s="3"/>
      <c r="J947" s="3"/>
      <c r="K947" s="3"/>
      <c r="L947" s="3"/>
      <c r="M947" s="3"/>
      <c r="N947" s="3"/>
      <c r="O947" s="3"/>
      <c r="P947" s="3"/>
      <c r="Q947" s="3"/>
      <c r="R947" s="3"/>
      <c r="S947" s="3"/>
      <c r="T947" s="3"/>
      <c r="U947" s="3"/>
      <c r="V947" s="3"/>
      <c r="W947" s="3"/>
      <c r="X947" s="3"/>
      <c r="Y947" s="3"/>
      <c r="Z947" s="3"/>
    </row>
    <row r="948" spans="1:26" ht="12.75" customHeight="1" x14ac:dyDescent="0.15">
      <c r="A948" s="1"/>
      <c r="B948" s="2"/>
      <c r="C948" s="2"/>
      <c r="D948" s="2"/>
      <c r="E948" s="2"/>
      <c r="F948" s="2"/>
      <c r="G948" s="2"/>
      <c r="H948" s="2"/>
      <c r="I948" s="3"/>
      <c r="J948" s="3"/>
      <c r="K948" s="3"/>
      <c r="L948" s="3"/>
      <c r="M948" s="3"/>
      <c r="N948" s="3"/>
      <c r="O948" s="3"/>
      <c r="P948" s="3"/>
      <c r="Q948" s="3"/>
      <c r="R948" s="3"/>
      <c r="S948" s="3"/>
      <c r="T948" s="3"/>
      <c r="U948" s="3"/>
      <c r="V948" s="3"/>
      <c r="W948" s="3"/>
      <c r="X948" s="3"/>
      <c r="Y948" s="3"/>
      <c r="Z948" s="3"/>
    </row>
    <row r="949" spans="1:26" ht="12.75" customHeight="1" x14ac:dyDescent="0.15">
      <c r="A949" s="1"/>
      <c r="B949" s="2"/>
      <c r="C949" s="2"/>
      <c r="D949" s="2"/>
      <c r="E949" s="2"/>
      <c r="F949" s="2"/>
      <c r="G949" s="2"/>
      <c r="H949" s="2"/>
      <c r="I949" s="3"/>
      <c r="J949" s="3"/>
      <c r="K949" s="3"/>
      <c r="L949" s="3"/>
      <c r="M949" s="3"/>
      <c r="N949" s="3"/>
      <c r="O949" s="3"/>
      <c r="P949" s="3"/>
      <c r="Q949" s="3"/>
      <c r="R949" s="3"/>
      <c r="S949" s="3"/>
      <c r="T949" s="3"/>
      <c r="U949" s="3"/>
      <c r="V949" s="3"/>
      <c r="W949" s="3"/>
      <c r="X949" s="3"/>
      <c r="Y949" s="3"/>
      <c r="Z949" s="3"/>
    </row>
    <row r="950" spans="1:26" ht="12.75" customHeight="1" x14ac:dyDescent="0.15">
      <c r="A950" s="1"/>
      <c r="B950" s="2"/>
      <c r="C950" s="2"/>
      <c r="D950" s="2"/>
      <c r="E950" s="2"/>
      <c r="F950" s="2"/>
      <c r="G950" s="2"/>
      <c r="H950" s="2"/>
      <c r="I950" s="3"/>
      <c r="J950" s="3"/>
      <c r="K950" s="3"/>
      <c r="L950" s="3"/>
      <c r="M950" s="3"/>
      <c r="N950" s="3"/>
      <c r="O950" s="3"/>
      <c r="P950" s="3"/>
      <c r="Q950" s="3"/>
      <c r="R950" s="3"/>
      <c r="S950" s="3"/>
      <c r="T950" s="3"/>
      <c r="U950" s="3"/>
      <c r="V950" s="3"/>
      <c r="W950" s="3"/>
      <c r="X950" s="3"/>
      <c r="Y950" s="3"/>
      <c r="Z950" s="3"/>
    </row>
    <row r="951" spans="1:26" ht="12.75" customHeight="1" x14ac:dyDescent="0.15">
      <c r="A951" s="1"/>
      <c r="B951" s="2"/>
      <c r="C951" s="2"/>
      <c r="D951" s="2"/>
      <c r="E951" s="2"/>
      <c r="F951" s="2"/>
      <c r="G951" s="2"/>
      <c r="H951" s="2"/>
      <c r="I951" s="3"/>
      <c r="J951" s="3"/>
      <c r="K951" s="3"/>
      <c r="L951" s="3"/>
      <c r="M951" s="3"/>
      <c r="N951" s="3"/>
      <c r="O951" s="3"/>
      <c r="P951" s="3"/>
      <c r="Q951" s="3"/>
      <c r="R951" s="3"/>
      <c r="S951" s="3"/>
      <c r="T951" s="3"/>
      <c r="U951" s="3"/>
      <c r="V951" s="3"/>
      <c r="W951" s="3"/>
      <c r="X951" s="3"/>
      <c r="Y951" s="3"/>
      <c r="Z951" s="3"/>
    </row>
    <row r="952" spans="1:26" ht="12.75" customHeight="1" x14ac:dyDescent="0.15">
      <c r="A952" s="1"/>
      <c r="B952" s="2"/>
      <c r="C952" s="2"/>
      <c r="D952" s="2"/>
      <c r="E952" s="2"/>
      <c r="F952" s="2"/>
      <c r="G952" s="2"/>
      <c r="H952" s="2"/>
      <c r="I952" s="3"/>
      <c r="J952" s="3"/>
      <c r="K952" s="3"/>
      <c r="L952" s="3"/>
      <c r="M952" s="3"/>
      <c r="N952" s="3"/>
      <c r="O952" s="3"/>
      <c r="P952" s="3"/>
      <c r="Q952" s="3"/>
      <c r="R952" s="3"/>
      <c r="S952" s="3"/>
      <c r="T952" s="3"/>
      <c r="U952" s="3"/>
      <c r="V952" s="3"/>
      <c r="W952" s="3"/>
      <c r="X952" s="3"/>
      <c r="Y952" s="3"/>
      <c r="Z952" s="3"/>
    </row>
    <row r="953" spans="1:26" ht="12.75" customHeight="1" x14ac:dyDescent="0.15">
      <c r="A953" s="1"/>
      <c r="B953" s="2"/>
      <c r="C953" s="2"/>
      <c r="D953" s="2"/>
      <c r="E953" s="2"/>
      <c r="F953" s="2"/>
      <c r="G953" s="2"/>
      <c r="H953" s="2"/>
      <c r="I953" s="3"/>
      <c r="J953" s="3"/>
      <c r="K953" s="3"/>
      <c r="L953" s="3"/>
      <c r="M953" s="3"/>
      <c r="N953" s="3"/>
      <c r="O953" s="3"/>
      <c r="P953" s="3"/>
      <c r="Q953" s="3"/>
      <c r="R953" s="3"/>
      <c r="S953" s="3"/>
      <c r="T953" s="3"/>
      <c r="U953" s="3"/>
      <c r="V953" s="3"/>
      <c r="W953" s="3"/>
      <c r="X953" s="3"/>
      <c r="Y953" s="3"/>
      <c r="Z953" s="3"/>
    </row>
    <row r="954" spans="1:26" ht="12.75" customHeight="1" x14ac:dyDescent="0.15">
      <c r="A954" s="1"/>
      <c r="B954" s="2"/>
      <c r="C954" s="2"/>
      <c r="D954" s="2"/>
      <c r="E954" s="2"/>
      <c r="F954" s="2"/>
      <c r="G954" s="2"/>
      <c r="H954" s="2"/>
      <c r="I954" s="3"/>
      <c r="J954" s="3"/>
      <c r="K954" s="3"/>
      <c r="L954" s="3"/>
      <c r="M954" s="3"/>
      <c r="N954" s="3"/>
      <c r="O954" s="3"/>
      <c r="P954" s="3"/>
      <c r="Q954" s="3"/>
      <c r="R954" s="3"/>
      <c r="S954" s="3"/>
      <c r="T954" s="3"/>
      <c r="U954" s="3"/>
      <c r="V954" s="3"/>
      <c r="W954" s="3"/>
      <c r="X954" s="3"/>
      <c r="Y954" s="3"/>
      <c r="Z954" s="3"/>
    </row>
    <row r="955" spans="1:26" ht="12.75" customHeight="1" x14ac:dyDescent="0.15">
      <c r="A955" s="1"/>
      <c r="B955" s="2"/>
      <c r="C955" s="2"/>
      <c r="D955" s="2"/>
      <c r="E955" s="2"/>
      <c r="F955" s="2"/>
      <c r="G955" s="2"/>
      <c r="H955" s="2"/>
      <c r="I955" s="3"/>
      <c r="J955" s="3"/>
      <c r="K955" s="3"/>
      <c r="L955" s="3"/>
      <c r="M955" s="3"/>
      <c r="N955" s="3"/>
      <c r="O955" s="3"/>
      <c r="P955" s="3"/>
      <c r="Q955" s="3"/>
      <c r="R955" s="3"/>
      <c r="S955" s="3"/>
      <c r="T955" s="3"/>
      <c r="U955" s="3"/>
      <c r="V955" s="3"/>
      <c r="W955" s="3"/>
      <c r="X955" s="3"/>
      <c r="Y955" s="3"/>
      <c r="Z955" s="3"/>
    </row>
    <row r="956" spans="1:26" ht="12.75" customHeight="1" x14ac:dyDescent="0.15">
      <c r="A956" s="1"/>
      <c r="B956" s="2"/>
      <c r="C956" s="2"/>
      <c r="D956" s="2"/>
      <c r="E956" s="2"/>
      <c r="F956" s="2"/>
      <c r="G956" s="2"/>
      <c r="H956" s="2"/>
      <c r="I956" s="3"/>
      <c r="J956" s="3"/>
      <c r="K956" s="3"/>
      <c r="L956" s="3"/>
      <c r="M956" s="3"/>
      <c r="N956" s="3"/>
      <c r="O956" s="3"/>
      <c r="P956" s="3"/>
      <c r="Q956" s="3"/>
      <c r="R956" s="3"/>
      <c r="S956" s="3"/>
      <c r="T956" s="3"/>
      <c r="U956" s="3"/>
      <c r="V956" s="3"/>
      <c r="W956" s="3"/>
      <c r="X956" s="3"/>
      <c r="Y956" s="3"/>
      <c r="Z956" s="3"/>
    </row>
    <row r="957" spans="1:26" ht="12.75" customHeight="1" x14ac:dyDescent="0.15">
      <c r="A957" s="1"/>
      <c r="B957" s="2"/>
      <c r="C957" s="2"/>
      <c r="D957" s="2"/>
      <c r="E957" s="2"/>
      <c r="F957" s="2"/>
      <c r="G957" s="2"/>
      <c r="H957" s="2"/>
      <c r="I957" s="3"/>
      <c r="J957" s="3"/>
      <c r="K957" s="3"/>
      <c r="L957" s="3"/>
      <c r="M957" s="3"/>
      <c r="N957" s="3"/>
      <c r="O957" s="3"/>
      <c r="P957" s="3"/>
      <c r="Q957" s="3"/>
      <c r="R957" s="3"/>
      <c r="S957" s="3"/>
      <c r="T957" s="3"/>
      <c r="U957" s="3"/>
      <c r="V957" s="3"/>
      <c r="W957" s="3"/>
      <c r="X957" s="3"/>
      <c r="Y957" s="3"/>
      <c r="Z957" s="3"/>
    </row>
    <row r="958" spans="1:26" ht="12.75" customHeight="1" x14ac:dyDescent="0.15">
      <c r="A958" s="1"/>
      <c r="B958" s="2"/>
      <c r="C958" s="2"/>
      <c r="D958" s="2"/>
      <c r="E958" s="2"/>
      <c r="F958" s="2"/>
      <c r="G958" s="2"/>
      <c r="H958" s="2"/>
      <c r="I958" s="3"/>
      <c r="J958" s="3"/>
      <c r="K958" s="3"/>
      <c r="L958" s="3"/>
      <c r="M958" s="3"/>
      <c r="N958" s="3"/>
      <c r="O958" s="3"/>
      <c r="P958" s="3"/>
      <c r="Q958" s="3"/>
      <c r="R958" s="3"/>
      <c r="S958" s="3"/>
      <c r="T958" s="3"/>
      <c r="U958" s="3"/>
      <c r="V958" s="3"/>
      <c r="W958" s="3"/>
      <c r="X958" s="3"/>
      <c r="Y958" s="3"/>
      <c r="Z958" s="3"/>
    </row>
    <row r="959" spans="1:26" ht="12.75" customHeight="1" x14ac:dyDescent="0.15">
      <c r="A959" s="1"/>
      <c r="B959" s="2"/>
      <c r="C959" s="2"/>
      <c r="D959" s="2"/>
      <c r="E959" s="2"/>
      <c r="F959" s="2"/>
      <c r="G959" s="2"/>
      <c r="H959" s="2"/>
      <c r="I959" s="3"/>
      <c r="J959" s="3"/>
      <c r="K959" s="3"/>
      <c r="L959" s="3"/>
      <c r="M959" s="3"/>
      <c r="N959" s="3"/>
      <c r="O959" s="3"/>
      <c r="P959" s="3"/>
      <c r="Q959" s="3"/>
      <c r="R959" s="3"/>
      <c r="S959" s="3"/>
      <c r="T959" s="3"/>
      <c r="U959" s="3"/>
      <c r="V959" s="3"/>
      <c r="W959" s="3"/>
      <c r="X959" s="3"/>
      <c r="Y959" s="3"/>
      <c r="Z959" s="3"/>
    </row>
    <row r="960" spans="1:26" ht="12.75" customHeight="1" x14ac:dyDescent="0.15">
      <c r="A960" s="1"/>
      <c r="B960" s="2"/>
      <c r="C960" s="2"/>
      <c r="D960" s="2"/>
      <c r="E960" s="2"/>
      <c r="F960" s="2"/>
      <c r="G960" s="2"/>
      <c r="H960" s="2"/>
      <c r="I960" s="3"/>
      <c r="J960" s="3"/>
      <c r="K960" s="3"/>
      <c r="L960" s="3"/>
      <c r="M960" s="3"/>
      <c r="N960" s="3"/>
      <c r="O960" s="3"/>
      <c r="P960" s="3"/>
      <c r="Q960" s="3"/>
      <c r="R960" s="3"/>
      <c r="S960" s="3"/>
      <c r="T960" s="3"/>
      <c r="U960" s="3"/>
      <c r="V960" s="3"/>
      <c r="W960" s="3"/>
      <c r="X960" s="3"/>
      <c r="Y960" s="3"/>
      <c r="Z960" s="3"/>
    </row>
    <row r="961" spans="1:26" ht="12.75" customHeight="1" x14ac:dyDescent="0.15">
      <c r="A961" s="1"/>
      <c r="B961" s="2"/>
      <c r="C961" s="2"/>
      <c r="D961" s="2"/>
      <c r="E961" s="2"/>
      <c r="F961" s="2"/>
      <c r="G961" s="2"/>
      <c r="H961" s="2"/>
      <c r="I961" s="3"/>
      <c r="J961" s="3"/>
      <c r="K961" s="3"/>
      <c r="L961" s="3"/>
      <c r="M961" s="3"/>
      <c r="N961" s="3"/>
      <c r="O961" s="3"/>
      <c r="P961" s="3"/>
      <c r="Q961" s="3"/>
      <c r="R961" s="3"/>
      <c r="S961" s="3"/>
      <c r="T961" s="3"/>
      <c r="U961" s="3"/>
      <c r="V961" s="3"/>
      <c r="W961" s="3"/>
      <c r="X961" s="3"/>
      <c r="Y961" s="3"/>
      <c r="Z961" s="3"/>
    </row>
    <row r="962" spans="1:26" ht="12.75" customHeight="1" x14ac:dyDescent="0.15">
      <c r="A962" s="1"/>
      <c r="B962" s="2"/>
      <c r="C962" s="2"/>
      <c r="D962" s="2"/>
      <c r="E962" s="2"/>
      <c r="F962" s="2"/>
      <c r="G962" s="2"/>
      <c r="H962" s="2"/>
      <c r="I962" s="3"/>
      <c r="J962" s="3"/>
      <c r="K962" s="3"/>
      <c r="L962" s="3"/>
      <c r="M962" s="3"/>
      <c r="N962" s="3"/>
      <c r="O962" s="3"/>
      <c r="P962" s="3"/>
      <c r="Q962" s="3"/>
      <c r="R962" s="3"/>
      <c r="S962" s="3"/>
      <c r="T962" s="3"/>
      <c r="U962" s="3"/>
      <c r="V962" s="3"/>
      <c r="W962" s="3"/>
      <c r="X962" s="3"/>
      <c r="Y962" s="3"/>
      <c r="Z962" s="3"/>
    </row>
    <row r="963" spans="1:26" ht="12.75" customHeight="1" x14ac:dyDescent="0.15">
      <c r="A963" s="1"/>
      <c r="B963" s="2"/>
      <c r="C963" s="2"/>
      <c r="D963" s="2"/>
      <c r="E963" s="2"/>
      <c r="F963" s="2"/>
      <c r="G963" s="2"/>
      <c r="H963" s="2"/>
      <c r="I963" s="3"/>
      <c r="J963" s="3"/>
      <c r="K963" s="3"/>
      <c r="L963" s="3"/>
      <c r="M963" s="3"/>
      <c r="N963" s="3"/>
      <c r="O963" s="3"/>
      <c r="P963" s="3"/>
      <c r="Q963" s="3"/>
      <c r="R963" s="3"/>
      <c r="S963" s="3"/>
      <c r="T963" s="3"/>
      <c r="U963" s="3"/>
      <c r="V963" s="3"/>
      <c r="W963" s="3"/>
      <c r="X963" s="3"/>
      <c r="Y963" s="3"/>
      <c r="Z963" s="3"/>
    </row>
    <row r="964" spans="1:26" ht="12.75" customHeight="1" x14ac:dyDescent="0.15">
      <c r="A964" s="1"/>
      <c r="B964" s="2"/>
      <c r="C964" s="2"/>
      <c r="D964" s="2"/>
      <c r="E964" s="2"/>
      <c r="F964" s="2"/>
      <c r="G964" s="2"/>
      <c r="H964" s="2"/>
      <c r="I964" s="3"/>
      <c r="J964" s="3"/>
      <c r="K964" s="3"/>
      <c r="L964" s="3"/>
      <c r="M964" s="3"/>
      <c r="N964" s="3"/>
      <c r="O964" s="3"/>
      <c r="P964" s="3"/>
      <c r="Q964" s="3"/>
      <c r="R964" s="3"/>
      <c r="S964" s="3"/>
      <c r="T964" s="3"/>
      <c r="U964" s="3"/>
      <c r="V964" s="3"/>
      <c r="W964" s="3"/>
      <c r="X964" s="3"/>
      <c r="Y964" s="3"/>
      <c r="Z964" s="3"/>
    </row>
    <row r="965" spans="1:26" ht="12.75" customHeight="1" x14ac:dyDescent="0.15">
      <c r="A965" s="1"/>
      <c r="B965" s="2"/>
      <c r="C965" s="2"/>
      <c r="D965" s="2"/>
      <c r="E965" s="2"/>
      <c r="F965" s="2"/>
      <c r="G965" s="2"/>
      <c r="H965" s="2"/>
      <c r="I965" s="3"/>
      <c r="J965" s="3"/>
      <c r="K965" s="3"/>
      <c r="L965" s="3"/>
      <c r="M965" s="3"/>
      <c r="N965" s="3"/>
      <c r="O965" s="3"/>
      <c r="P965" s="3"/>
      <c r="Q965" s="3"/>
      <c r="R965" s="3"/>
      <c r="S965" s="3"/>
      <c r="T965" s="3"/>
      <c r="U965" s="3"/>
      <c r="V965" s="3"/>
      <c r="W965" s="3"/>
      <c r="X965" s="3"/>
      <c r="Y965" s="3"/>
      <c r="Z965" s="3"/>
    </row>
    <row r="966" spans="1:26" ht="12.75" customHeight="1" x14ac:dyDescent="0.15">
      <c r="A966" s="1"/>
      <c r="B966" s="2"/>
      <c r="C966" s="2"/>
      <c r="D966" s="2"/>
      <c r="E966" s="2"/>
      <c r="F966" s="2"/>
      <c r="G966" s="2"/>
      <c r="H966" s="2"/>
      <c r="I966" s="3"/>
      <c r="J966" s="3"/>
      <c r="K966" s="3"/>
      <c r="L966" s="3"/>
      <c r="M966" s="3"/>
      <c r="N966" s="3"/>
      <c r="O966" s="3"/>
      <c r="P966" s="3"/>
      <c r="Q966" s="3"/>
      <c r="R966" s="3"/>
      <c r="S966" s="3"/>
      <c r="T966" s="3"/>
      <c r="U966" s="3"/>
      <c r="V966" s="3"/>
      <c r="W966" s="3"/>
      <c r="X966" s="3"/>
      <c r="Y966" s="3"/>
      <c r="Z966" s="3"/>
    </row>
    <row r="967" spans="1:26" ht="12.75" customHeight="1" x14ac:dyDescent="0.15">
      <c r="A967" s="1"/>
      <c r="B967" s="2"/>
      <c r="C967" s="2"/>
      <c r="D967" s="2"/>
      <c r="E967" s="2"/>
      <c r="F967" s="2"/>
      <c r="G967" s="2"/>
      <c r="H967" s="2"/>
      <c r="I967" s="3"/>
      <c r="J967" s="3"/>
      <c r="K967" s="3"/>
      <c r="L967" s="3"/>
      <c r="M967" s="3"/>
      <c r="N967" s="3"/>
      <c r="O967" s="3"/>
      <c r="P967" s="3"/>
      <c r="Q967" s="3"/>
      <c r="R967" s="3"/>
      <c r="S967" s="3"/>
      <c r="T967" s="3"/>
      <c r="U967" s="3"/>
      <c r="V967" s="3"/>
      <c r="W967" s="3"/>
      <c r="X967" s="3"/>
      <c r="Y967" s="3"/>
      <c r="Z967" s="3"/>
    </row>
    <row r="968" spans="1:26" ht="12.75" customHeight="1" x14ac:dyDescent="0.15">
      <c r="A968" s="1"/>
      <c r="B968" s="2"/>
      <c r="C968" s="2"/>
      <c r="D968" s="2"/>
      <c r="E968" s="2"/>
      <c r="F968" s="2"/>
      <c r="G968" s="2"/>
      <c r="H968" s="2"/>
      <c r="I968" s="3"/>
      <c r="J968" s="3"/>
      <c r="K968" s="3"/>
      <c r="L968" s="3"/>
      <c r="M968" s="3"/>
      <c r="N968" s="3"/>
      <c r="O968" s="3"/>
      <c r="P968" s="3"/>
      <c r="Q968" s="3"/>
      <c r="R968" s="3"/>
      <c r="S968" s="3"/>
      <c r="T968" s="3"/>
      <c r="U968" s="3"/>
      <c r="V968" s="3"/>
      <c r="W968" s="3"/>
      <c r="X968" s="3"/>
      <c r="Y968" s="3"/>
      <c r="Z968" s="3"/>
    </row>
    <row r="969" spans="1:26" ht="12.75" customHeight="1" x14ac:dyDescent="0.15">
      <c r="A969" s="1"/>
      <c r="B969" s="2"/>
      <c r="C969" s="2"/>
      <c r="D969" s="2"/>
      <c r="E969" s="2"/>
      <c r="F969" s="2"/>
      <c r="G969" s="2"/>
      <c r="H969" s="2"/>
      <c r="I969" s="3"/>
      <c r="J969" s="3"/>
      <c r="K969" s="3"/>
      <c r="L969" s="3"/>
      <c r="M969" s="3"/>
      <c r="N969" s="3"/>
      <c r="O969" s="3"/>
      <c r="P969" s="3"/>
      <c r="Q969" s="3"/>
      <c r="R969" s="3"/>
      <c r="S969" s="3"/>
      <c r="T969" s="3"/>
      <c r="U969" s="3"/>
      <c r="V969" s="3"/>
      <c r="W969" s="3"/>
      <c r="X969" s="3"/>
      <c r="Y969" s="3"/>
      <c r="Z969" s="3"/>
    </row>
    <row r="970" spans="1:26" ht="12.75" customHeight="1" x14ac:dyDescent="0.15">
      <c r="A970" s="1"/>
      <c r="B970" s="2"/>
      <c r="C970" s="2"/>
      <c r="D970" s="2"/>
      <c r="E970" s="2"/>
      <c r="F970" s="2"/>
      <c r="G970" s="2"/>
      <c r="H970" s="2"/>
      <c r="I970" s="3"/>
      <c r="J970" s="3"/>
      <c r="K970" s="3"/>
      <c r="L970" s="3"/>
      <c r="M970" s="3"/>
      <c r="N970" s="3"/>
      <c r="O970" s="3"/>
      <c r="P970" s="3"/>
      <c r="Q970" s="3"/>
      <c r="R970" s="3"/>
      <c r="S970" s="3"/>
      <c r="T970" s="3"/>
      <c r="U970" s="3"/>
      <c r="V970" s="3"/>
      <c r="W970" s="3"/>
      <c r="X970" s="3"/>
      <c r="Y970" s="3"/>
      <c r="Z970" s="3"/>
    </row>
    <row r="971" spans="1:26" ht="12.75" customHeight="1" x14ac:dyDescent="0.15">
      <c r="A971" s="1"/>
      <c r="B971" s="2"/>
      <c r="C971" s="2"/>
      <c r="D971" s="2"/>
      <c r="E971" s="2"/>
      <c r="F971" s="2"/>
      <c r="G971" s="2"/>
      <c r="H971" s="2"/>
      <c r="I971" s="3"/>
      <c r="J971" s="3"/>
      <c r="K971" s="3"/>
      <c r="L971" s="3"/>
      <c r="M971" s="3"/>
      <c r="N971" s="3"/>
      <c r="O971" s="3"/>
      <c r="P971" s="3"/>
      <c r="Q971" s="3"/>
      <c r="R971" s="3"/>
      <c r="S971" s="3"/>
      <c r="T971" s="3"/>
      <c r="U971" s="3"/>
      <c r="V971" s="3"/>
      <c r="W971" s="3"/>
      <c r="X971" s="3"/>
      <c r="Y971" s="3"/>
      <c r="Z971" s="3"/>
    </row>
    <row r="972" spans="1:26" ht="12.75" customHeight="1" x14ac:dyDescent="0.15">
      <c r="A972" s="1"/>
      <c r="B972" s="2"/>
      <c r="C972" s="2"/>
      <c r="D972" s="2"/>
      <c r="E972" s="2"/>
      <c r="F972" s="2"/>
      <c r="G972" s="2"/>
      <c r="H972" s="2"/>
      <c r="I972" s="3"/>
      <c r="J972" s="3"/>
      <c r="K972" s="3"/>
      <c r="L972" s="3"/>
      <c r="M972" s="3"/>
      <c r="N972" s="3"/>
      <c r="O972" s="3"/>
      <c r="P972" s="3"/>
      <c r="Q972" s="3"/>
      <c r="R972" s="3"/>
      <c r="S972" s="3"/>
      <c r="T972" s="3"/>
      <c r="U972" s="3"/>
      <c r="V972" s="3"/>
      <c r="W972" s="3"/>
      <c r="X972" s="3"/>
      <c r="Y972" s="3"/>
      <c r="Z972" s="3"/>
    </row>
    <row r="973" spans="1:26" ht="12.75" customHeight="1" x14ac:dyDescent="0.15">
      <c r="A973" s="1"/>
      <c r="B973" s="2"/>
      <c r="C973" s="2"/>
      <c r="D973" s="2"/>
      <c r="E973" s="2"/>
      <c r="F973" s="2"/>
      <c r="G973" s="2"/>
      <c r="H973" s="2"/>
      <c r="I973" s="3"/>
      <c r="J973" s="3"/>
      <c r="K973" s="3"/>
      <c r="L973" s="3"/>
      <c r="M973" s="3"/>
      <c r="N973" s="3"/>
      <c r="O973" s="3"/>
      <c r="P973" s="3"/>
      <c r="Q973" s="3"/>
      <c r="R973" s="3"/>
      <c r="S973" s="3"/>
      <c r="T973" s="3"/>
      <c r="U973" s="3"/>
      <c r="V973" s="3"/>
      <c r="W973" s="3"/>
      <c r="X973" s="3"/>
      <c r="Y973" s="3"/>
      <c r="Z973" s="3"/>
    </row>
    <row r="974" spans="1:26" ht="12.75" customHeight="1" x14ac:dyDescent="0.15">
      <c r="A974" s="1"/>
      <c r="B974" s="2"/>
      <c r="C974" s="2"/>
      <c r="D974" s="2"/>
      <c r="E974" s="2"/>
      <c r="F974" s="2"/>
      <c r="G974" s="2"/>
      <c r="H974" s="2"/>
      <c r="I974" s="3"/>
      <c r="J974" s="3"/>
      <c r="K974" s="3"/>
      <c r="L974" s="3"/>
      <c r="M974" s="3"/>
      <c r="N974" s="3"/>
      <c r="O974" s="3"/>
      <c r="P974" s="3"/>
      <c r="Q974" s="3"/>
      <c r="R974" s="3"/>
      <c r="S974" s="3"/>
      <c r="T974" s="3"/>
      <c r="U974" s="3"/>
      <c r="V974" s="3"/>
      <c r="W974" s="3"/>
      <c r="X974" s="3"/>
      <c r="Y974" s="3"/>
      <c r="Z974" s="3"/>
    </row>
    <row r="975" spans="1:26" ht="12.75" customHeight="1" x14ac:dyDescent="0.15">
      <c r="A975" s="1"/>
      <c r="B975" s="2"/>
      <c r="C975" s="2"/>
      <c r="D975" s="2"/>
      <c r="E975" s="2"/>
      <c r="F975" s="2"/>
      <c r="G975" s="2"/>
      <c r="H975" s="2"/>
      <c r="I975" s="3"/>
      <c r="J975" s="3"/>
      <c r="K975" s="3"/>
      <c r="L975" s="3"/>
      <c r="M975" s="3"/>
      <c r="N975" s="3"/>
      <c r="O975" s="3"/>
      <c r="P975" s="3"/>
      <c r="Q975" s="3"/>
      <c r="R975" s="3"/>
      <c r="S975" s="3"/>
      <c r="T975" s="3"/>
      <c r="U975" s="3"/>
      <c r="V975" s="3"/>
      <c r="W975" s="3"/>
      <c r="X975" s="3"/>
      <c r="Y975" s="3"/>
      <c r="Z975" s="3"/>
    </row>
    <row r="976" spans="1:26" ht="12.75" customHeight="1" x14ac:dyDescent="0.15">
      <c r="A976" s="1"/>
      <c r="B976" s="2"/>
      <c r="C976" s="2"/>
      <c r="D976" s="2"/>
      <c r="E976" s="2"/>
      <c r="F976" s="2"/>
      <c r="G976" s="2"/>
      <c r="H976" s="2"/>
      <c r="I976" s="3"/>
      <c r="J976" s="3"/>
      <c r="K976" s="3"/>
      <c r="L976" s="3"/>
      <c r="M976" s="3"/>
      <c r="N976" s="3"/>
      <c r="O976" s="3"/>
      <c r="P976" s="3"/>
      <c r="Q976" s="3"/>
      <c r="R976" s="3"/>
      <c r="S976" s="3"/>
      <c r="T976" s="3"/>
      <c r="U976" s="3"/>
      <c r="V976" s="3"/>
      <c r="W976" s="3"/>
      <c r="X976" s="3"/>
      <c r="Y976" s="3"/>
      <c r="Z976" s="3"/>
    </row>
    <row r="977" spans="1:26" ht="12.75" customHeight="1" x14ac:dyDescent="0.15">
      <c r="A977" s="1"/>
      <c r="B977" s="2"/>
      <c r="C977" s="2"/>
      <c r="D977" s="2"/>
      <c r="E977" s="2"/>
      <c r="F977" s="2"/>
      <c r="G977" s="2"/>
      <c r="H977" s="2"/>
      <c r="I977" s="3"/>
      <c r="J977" s="3"/>
      <c r="K977" s="3"/>
      <c r="L977" s="3"/>
      <c r="M977" s="3"/>
      <c r="N977" s="3"/>
      <c r="O977" s="3"/>
      <c r="P977" s="3"/>
      <c r="Q977" s="3"/>
      <c r="R977" s="3"/>
      <c r="S977" s="3"/>
      <c r="T977" s="3"/>
      <c r="U977" s="3"/>
      <c r="V977" s="3"/>
      <c r="W977" s="3"/>
      <c r="X977" s="3"/>
      <c r="Y977" s="3"/>
      <c r="Z977" s="3"/>
    </row>
    <row r="978" spans="1:26" ht="12.75" customHeight="1" x14ac:dyDescent="0.15">
      <c r="A978" s="1"/>
      <c r="B978" s="2"/>
      <c r="C978" s="2"/>
      <c r="D978" s="2"/>
      <c r="E978" s="2"/>
      <c r="F978" s="2"/>
      <c r="G978" s="2"/>
      <c r="H978" s="2"/>
      <c r="I978" s="3"/>
      <c r="J978" s="3"/>
      <c r="K978" s="3"/>
      <c r="L978" s="3"/>
      <c r="M978" s="3"/>
      <c r="N978" s="3"/>
      <c r="O978" s="3"/>
      <c r="P978" s="3"/>
      <c r="Q978" s="3"/>
      <c r="R978" s="3"/>
      <c r="S978" s="3"/>
      <c r="T978" s="3"/>
      <c r="U978" s="3"/>
      <c r="V978" s="3"/>
      <c r="W978" s="3"/>
      <c r="X978" s="3"/>
      <c r="Y978" s="3"/>
      <c r="Z978" s="3"/>
    </row>
    <row r="979" spans="1:26" ht="12.75" customHeight="1" x14ac:dyDescent="0.15">
      <c r="A979" s="1"/>
      <c r="B979" s="2"/>
      <c r="C979" s="2"/>
      <c r="D979" s="2"/>
      <c r="E979" s="2"/>
      <c r="F979" s="2"/>
      <c r="G979" s="2"/>
      <c r="H979" s="2"/>
      <c r="I979" s="3"/>
      <c r="J979" s="3"/>
      <c r="K979" s="3"/>
      <c r="L979" s="3"/>
      <c r="M979" s="3"/>
      <c r="N979" s="3"/>
      <c r="O979" s="3"/>
      <c r="P979" s="3"/>
      <c r="Q979" s="3"/>
      <c r="R979" s="3"/>
      <c r="S979" s="3"/>
      <c r="T979" s="3"/>
      <c r="U979" s="3"/>
      <c r="V979" s="3"/>
      <c r="W979" s="3"/>
      <c r="X979" s="3"/>
      <c r="Y979" s="3"/>
      <c r="Z979" s="3"/>
    </row>
    <row r="980" spans="1:26" ht="12.75" customHeight="1" x14ac:dyDescent="0.15">
      <c r="A980" s="1"/>
      <c r="B980" s="2"/>
      <c r="C980" s="2"/>
      <c r="D980" s="2"/>
      <c r="E980" s="2"/>
      <c r="F980" s="2"/>
      <c r="G980" s="2"/>
      <c r="H980" s="2"/>
      <c r="I980" s="3"/>
      <c r="J980" s="3"/>
      <c r="K980" s="3"/>
      <c r="L980" s="3"/>
      <c r="M980" s="3"/>
      <c r="N980" s="3"/>
      <c r="O980" s="3"/>
      <c r="P980" s="3"/>
      <c r="Q980" s="3"/>
      <c r="R980" s="3"/>
      <c r="S980" s="3"/>
      <c r="T980" s="3"/>
      <c r="U980" s="3"/>
      <c r="V980" s="3"/>
      <c r="W980" s="3"/>
      <c r="X980" s="3"/>
      <c r="Y980" s="3"/>
      <c r="Z980" s="3"/>
    </row>
    <row r="981" spans="1:26" ht="12.75" customHeight="1" x14ac:dyDescent="0.15">
      <c r="A981" s="1"/>
      <c r="B981" s="2"/>
      <c r="C981" s="2"/>
      <c r="D981" s="2"/>
      <c r="E981" s="2"/>
      <c r="F981" s="2"/>
      <c r="G981" s="2"/>
      <c r="H981" s="2"/>
      <c r="I981" s="3"/>
      <c r="J981" s="3"/>
      <c r="K981" s="3"/>
      <c r="L981" s="3"/>
      <c r="M981" s="3"/>
      <c r="N981" s="3"/>
      <c r="O981" s="3"/>
      <c r="P981" s="3"/>
      <c r="Q981" s="3"/>
      <c r="R981" s="3"/>
      <c r="S981" s="3"/>
      <c r="T981" s="3"/>
      <c r="U981" s="3"/>
      <c r="V981" s="3"/>
      <c r="W981" s="3"/>
      <c r="X981" s="3"/>
      <c r="Y981" s="3"/>
      <c r="Z981" s="3"/>
    </row>
    <row r="982" spans="1:26" ht="12.75" customHeight="1" x14ac:dyDescent="0.15">
      <c r="A982" s="1"/>
      <c r="B982" s="2"/>
      <c r="C982" s="2"/>
      <c r="D982" s="2"/>
      <c r="E982" s="2"/>
      <c r="F982" s="2"/>
      <c r="G982" s="2"/>
      <c r="H982" s="2"/>
      <c r="I982" s="3"/>
      <c r="J982" s="3"/>
      <c r="K982" s="3"/>
      <c r="L982" s="3"/>
      <c r="M982" s="3"/>
      <c r="N982" s="3"/>
      <c r="O982" s="3"/>
      <c r="P982" s="3"/>
      <c r="Q982" s="3"/>
      <c r="R982" s="3"/>
      <c r="S982" s="3"/>
      <c r="T982" s="3"/>
      <c r="U982" s="3"/>
      <c r="V982" s="3"/>
      <c r="W982" s="3"/>
      <c r="X982" s="3"/>
      <c r="Y982" s="3"/>
      <c r="Z982" s="3"/>
    </row>
    <row r="983" spans="1:26" ht="12.75" customHeight="1" x14ac:dyDescent="0.15">
      <c r="A983" s="1"/>
      <c r="B983" s="2"/>
      <c r="C983" s="2"/>
      <c r="D983" s="2"/>
      <c r="E983" s="2"/>
      <c r="F983" s="2"/>
      <c r="G983" s="2"/>
      <c r="H983" s="2"/>
      <c r="I983" s="3"/>
      <c r="J983" s="3"/>
      <c r="K983" s="3"/>
      <c r="L983" s="3"/>
      <c r="M983" s="3"/>
      <c r="N983" s="3"/>
      <c r="O983" s="3"/>
      <c r="P983" s="3"/>
      <c r="Q983" s="3"/>
      <c r="R983" s="3"/>
      <c r="S983" s="3"/>
      <c r="T983" s="3"/>
      <c r="U983" s="3"/>
      <c r="V983" s="3"/>
      <c r="W983" s="3"/>
      <c r="X983" s="3"/>
      <c r="Y983" s="3"/>
      <c r="Z983" s="3"/>
    </row>
    <row r="984" spans="1:26" ht="12.75" customHeight="1" x14ac:dyDescent="0.15">
      <c r="A984" s="1"/>
      <c r="B984" s="2"/>
      <c r="C984" s="2"/>
      <c r="D984" s="2"/>
      <c r="E984" s="2"/>
      <c r="F984" s="2"/>
      <c r="G984" s="2"/>
      <c r="H984" s="2"/>
      <c r="I984" s="3"/>
      <c r="J984" s="3"/>
      <c r="K984" s="3"/>
      <c r="L984" s="3"/>
      <c r="M984" s="3"/>
      <c r="N984" s="3"/>
      <c r="O984" s="3"/>
      <c r="P984" s="3"/>
      <c r="Q984" s="3"/>
      <c r="R984" s="3"/>
      <c r="S984" s="3"/>
      <c r="T984" s="3"/>
      <c r="U984" s="3"/>
      <c r="V984" s="3"/>
      <c r="W984" s="3"/>
      <c r="X984" s="3"/>
      <c r="Y984" s="3"/>
      <c r="Z984" s="3"/>
    </row>
    <row r="985" spans="1:26" ht="12.75" customHeight="1" x14ac:dyDescent="0.15">
      <c r="A985" s="1"/>
      <c r="B985" s="2"/>
      <c r="C985" s="2"/>
      <c r="D985" s="2"/>
      <c r="E985" s="2"/>
      <c r="F985" s="2"/>
      <c r="G985" s="2"/>
      <c r="H985" s="2"/>
      <c r="I985" s="3"/>
      <c r="J985" s="3"/>
      <c r="K985" s="3"/>
      <c r="L985" s="3"/>
      <c r="M985" s="3"/>
      <c r="N985" s="3"/>
      <c r="O985" s="3"/>
      <c r="P985" s="3"/>
      <c r="Q985" s="3"/>
      <c r="R985" s="3"/>
      <c r="S985" s="3"/>
      <c r="T985" s="3"/>
      <c r="U985" s="3"/>
      <c r="V985" s="3"/>
      <c r="W985" s="3"/>
      <c r="X985" s="3"/>
      <c r="Y985" s="3"/>
      <c r="Z985" s="3"/>
    </row>
    <row r="986" spans="1:26" ht="12.75" customHeight="1" x14ac:dyDescent="0.15">
      <c r="A986" s="1"/>
      <c r="B986" s="2"/>
      <c r="C986" s="2"/>
      <c r="D986" s="2"/>
      <c r="E986" s="2"/>
      <c r="F986" s="2"/>
      <c r="G986" s="2"/>
      <c r="H986" s="2"/>
      <c r="I986" s="3"/>
      <c r="J986" s="3"/>
      <c r="K986" s="3"/>
      <c r="L986" s="3"/>
      <c r="M986" s="3"/>
      <c r="N986" s="3"/>
      <c r="O986" s="3"/>
      <c r="P986" s="3"/>
      <c r="Q986" s="3"/>
      <c r="R986" s="3"/>
      <c r="S986" s="3"/>
      <c r="T986" s="3"/>
      <c r="U986" s="3"/>
      <c r="V986" s="3"/>
      <c r="W986" s="3"/>
      <c r="X986" s="3"/>
      <c r="Y986" s="3"/>
      <c r="Z986" s="3"/>
    </row>
    <row r="987" spans="1:26" ht="12.75" customHeight="1" x14ac:dyDescent="0.15">
      <c r="A987" s="1"/>
      <c r="B987" s="2"/>
      <c r="C987" s="2"/>
      <c r="D987" s="2"/>
      <c r="E987" s="2"/>
      <c r="F987" s="2"/>
      <c r="G987" s="2"/>
      <c r="H987" s="2"/>
      <c r="I987" s="3"/>
      <c r="J987" s="3"/>
      <c r="K987" s="3"/>
      <c r="L987" s="3"/>
      <c r="M987" s="3"/>
      <c r="N987" s="3"/>
      <c r="O987" s="3"/>
      <c r="P987" s="3"/>
      <c r="Q987" s="3"/>
      <c r="R987" s="3"/>
      <c r="S987" s="3"/>
      <c r="T987" s="3"/>
      <c r="U987" s="3"/>
      <c r="V987" s="3"/>
      <c r="W987" s="3"/>
      <c r="X987" s="3"/>
      <c r="Y987" s="3"/>
      <c r="Z987" s="3"/>
    </row>
    <row r="988" spans="1:26" ht="12.75" customHeight="1" x14ac:dyDescent="0.15">
      <c r="A988" s="1"/>
      <c r="B988" s="2"/>
      <c r="C988" s="2"/>
      <c r="D988" s="2"/>
      <c r="E988" s="2"/>
      <c r="F988" s="2"/>
      <c r="G988" s="2"/>
      <c r="H988" s="2"/>
      <c r="I988" s="3"/>
      <c r="J988" s="3"/>
      <c r="K988" s="3"/>
      <c r="L988" s="3"/>
      <c r="M988" s="3"/>
      <c r="N988" s="3"/>
      <c r="O988" s="3"/>
      <c r="P988" s="3"/>
      <c r="Q988" s="3"/>
      <c r="R988" s="3"/>
      <c r="S988" s="3"/>
      <c r="T988" s="3"/>
      <c r="U988" s="3"/>
      <c r="V988" s="3"/>
      <c r="W988" s="3"/>
      <c r="X988" s="3"/>
      <c r="Y988" s="3"/>
      <c r="Z988" s="3"/>
    </row>
    <row r="989" spans="1:26" ht="12.75" customHeight="1" x14ac:dyDescent="0.15">
      <c r="A989" s="1"/>
      <c r="B989" s="2"/>
      <c r="C989" s="2"/>
      <c r="D989" s="2"/>
      <c r="E989" s="2"/>
      <c r="F989" s="2"/>
      <c r="G989" s="2"/>
      <c r="H989" s="2"/>
      <c r="I989" s="3"/>
      <c r="J989" s="3"/>
      <c r="K989" s="3"/>
      <c r="L989" s="3"/>
      <c r="M989" s="3"/>
      <c r="N989" s="3"/>
      <c r="O989" s="3"/>
      <c r="P989" s="3"/>
      <c r="Q989" s="3"/>
      <c r="R989" s="3"/>
      <c r="S989" s="3"/>
      <c r="T989" s="3"/>
      <c r="U989" s="3"/>
      <c r="V989" s="3"/>
      <c r="W989" s="3"/>
      <c r="X989" s="3"/>
      <c r="Y989" s="3"/>
      <c r="Z989" s="3"/>
    </row>
    <row r="990" spans="1:26" ht="12.75" customHeight="1" x14ac:dyDescent="0.15">
      <c r="A990" s="1"/>
      <c r="B990" s="2"/>
      <c r="C990" s="2"/>
      <c r="D990" s="2"/>
      <c r="E990" s="2"/>
      <c r="F990" s="2"/>
      <c r="G990" s="2"/>
      <c r="H990" s="2"/>
      <c r="I990" s="3"/>
      <c r="J990" s="3"/>
      <c r="K990" s="3"/>
      <c r="L990" s="3"/>
      <c r="M990" s="3"/>
      <c r="N990" s="3"/>
      <c r="O990" s="3"/>
      <c r="P990" s="3"/>
      <c r="Q990" s="3"/>
      <c r="R990" s="3"/>
      <c r="S990" s="3"/>
      <c r="T990" s="3"/>
      <c r="U990" s="3"/>
      <c r="V990" s="3"/>
      <c r="W990" s="3"/>
      <c r="X990" s="3"/>
      <c r="Y990" s="3"/>
      <c r="Z990" s="3"/>
    </row>
    <row r="991" spans="1:26" ht="12.75" customHeight="1" x14ac:dyDescent="0.15">
      <c r="A991" s="1"/>
      <c r="B991" s="2"/>
      <c r="C991" s="2"/>
      <c r="D991" s="2"/>
      <c r="E991" s="2"/>
      <c r="F991" s="2"/>
      <c r="G991" s="2"/>
      <c r="H991" s="2"/>
      <c r="I991" s="3"/>
      <c r="J991" s="3"/>
      <c r="K991" s="3"/>
      <c r="L991" s="3"/>
      <c r="M991" s="3"/>
      <c r="N991" s="3"/>
      <c r="O991" s="3"/>
      <c r="P991" s="3"/>
      <c r="Q991" s="3"/>
      <c r="R991" s="3"/>
      <c r="S991" s="3"/>
      <c r="T991" s="3"/>
      <c r="U991" s="3"/>
      <c r="V991" s="3"/>
      <c r="W991" s="3"/>
      <c r="X991" s="3"/>
      <c r="Y991" s="3"/>
      <c r="Z991" s="3"/>
    </row>
    <row r="992" spans="1:26" ht="12.75" customHeight="1" x14ac:dyDescent="0.15">
      <c r="A992" s="1"/>
      <c r="B992" s="2"/>
      <c r="C992" s="2"/>
      <c r="D992" s="2"/>
      <c r="E992" s="2"/>
      <c r="F992" s="2"/>
      <c r="G992" s="2"/>
      <c r="H992" s="2"/>
      <c r="I992" s="3"/>
      <c r="J992" s="3"/>
      <c r="K992" s="3"/>
      <c r="L992" s="3"/>
      <c r="M992" s="3"/>
      <c r="N992" s="3"/>
      <c r="O992" s="3"/>
      <c r="P992" s="3"/>
      <c r="Q992" s="3"/>
      <c r="R992" s="3"/>
      <c r="S992" s="3"/>
      <c r="T992" s="3"/>
      <c r="U992" s="3"/>
      <c r="V992" s="3"/>
      <c r="W992" s="3"/>
      <c r="X992" s="3"/>
      <c r="Y992" s="3"/>
      <c r="Z992" s="3"/>
    </row>
    <row r="993" spans="1:26" ht="12.75" customHeight="1" x14ac:dyDescent="0.15">
      <c r="A993" s="1"/>
      <c r="B993" s="2"/>
      <c r="C993" s="2"/>
      <c r="D993" s="2"/>
      <c r="E993" s="2"/>
      <c r="F993" s="2"/>
      <c r="G993" s="2"/>
      <c r="H993" s="2"/>
      <c r="I993" s="3"/>
      <c r="J993" s="3"/>
      <c r="K993" s="3"/>
      <c r="L993" s="3"/>
      <c r="M993" s="3"/>
      <c r="N993" s="3"/>
      <c r="O993" s="3"/>
      <c r="P993" s="3"/>
      <c r="Q993" s="3"/>
      <c r="R993" s="3"/>
      <c r="S993" s="3"/>
      <c r="T993" s="3"/>
      <c r="U993" s="3"/>
      <c r="V993" s="3"/>
      <c r="W993" s="3"/>
      <c r="X993" s="3"/>
      <c r="Y993" s="3"/>
      <c r="Z993" s="3"/>
    </row>
    <row r="994" spans="1:26" ht="12.75" customHeight="1" x14ac:dyDescent="0.15">
      <c r="A994" s="1"/>
      <c r="B994" s="2"/>
      <c r="C994" s="2"/>
      <c r="D994" s="2"/>
      <c r="E994" s="2"/>
      <c r="F994" s="2"/>
      <c r="G994" s="2"/>
      <c r="H994" s="2"/>
      <c r="I994" s="3"/>
      <c r="J994" s="3"/>
      <c r="K994" s="3"/>
      <c r="L994" s="3"/>
      <c r="M994" s="3"/>
      <c r="N994" s="3"/>
      <c r="O994" s="3"/>
      <c r="P994" s="3"/>
      <c r="Q994" s="3"/>
      <c r="R994" s="3"/>
      <c r="S994" s="3"/>
      <c r="T994" s="3"/>
      <c r="U994" s="3"/>
      <c r="V994" s="3"/>
      <c r="W994" s="3"/>
      <c r="X994" s="3"/>
      <c r="Y994" s="3"/>
      <c r="Z994" s="3"/>
    </row>
    <row r="995" spans="1:26" ht="12.75" customHeight="1" x14ac:dyDescent="0.15">
      <c r="A995" s="1"/>
      <c r="B995" s="2"/>
      <c r="C995" s="2"/>
      <c r="D995" s="2"/>
      <c r="E995" s="2"/>
      <c r="F995" s="2"/>
      <c r="G995" s="2"/>
      <c r="H995" s="2"/>
      <c r="I995" s="3"/>
      <c r="J995" s="3"/>
      <c r="K995" s="3"/>
      <c r="L995" s="3"/>
      <c r="M995" s="3"/>
      <c r="N995" s="3"/>
      <c r="O995" s="3"/>
      <c r="P995" s="3"/>
      <c r="Q995" s="3"/>
      <c r="R995" s="3"/>
      <c r="S995" s="3"/>
      <c r="T995" s="3"/>
      <c r="U995" s="3"/>
      <c r="V995" s="3"/>
      <c r="W995" s="3"/>
      <c r="X995" s="3"/>
      <c r="Y995" s="3"/>
      <c r="Z995" s="3"/>
    </row>
    <row r="996" spans="1:26" ht="12.75" customHeight="1" x14ac:dyDescent="0.15">
      <c r="A996" s="1"/>
      <c r="B996" s="2"/>
      <c r="C996" s="2"/>
      <c r="D996" s="2"/>
      <c r="E996" s="2"/>
      <c r="F996" s="2"/>
      <c r="G996" s="2"/>
      <c r="H996" s="2"/>
      <c r="I996" s="3"/>
      <c r="J996" s="3"/>
      <c r="K996" s="3"/>
      <c r="L996" s="3"/>
      <c r="M996" s="3"/>
      <c r="N996" s="3"/>
      <c r="O996" s="3"/>
      <c r="P996" s="3"/>
      <c r="Q996" s="3"/>
      <c r="R996" s="3"/>
      <c r="S996" s="3"/>
      <c r="T996" s="3"/>
      <c r="U996" s="3"/>
      <c r="V996" s="3"/>
      <c r="W996" s="3"/>
      <c r="X996" s="3"/>
      <c r="Y996" s="3"/>
      <c r="Z996" s="3"/>
    </row>
    <row r="997" spans="1:26" ht="12.75" customHeight="1" x14ac:dyDescent="0.15">
      <c r="A997" s="1"/>
      <c r="B997" s="2"/>
      <c r="C997" s="2"/>
      <c r="D997" s="2"/>
      <c r="E997" s="2"/>
      <c r="F997" s="2"/>
      <c r="G997" s="2"/>
      <c r="H997" s="2"/>
      <c r="I997" s="3"/>
      <c r="J997" s="3"/>
      <c r="K997" s="3"/>
      <c r="L997" s="3"/>
      <c r="M997" s="3"/>
      <c r="N997" s="3"/>
      <c r="O997" s="3"/>
      <c r="P997" s="3"/>
      <c r="Q997" s="3"/>
      <c r="R997" s="3"/>
      <c r="S997" s="3"/>
      <c r="T997" s="3"/>
      <c r="U997" s="3"/>
      <c r="V997" s="3"/>
      <c r="W997" s="3"/>
      <c r="X997" s="3"/>
      <c r="Y997" s="3"/>
      <c r="Z997" s="3"/>
    </row>
    <row r="998" spans="1:26" ht="12.75" customHeight="1" x14ac:dyDescent="0.15">
      <c r="A998" s="1"/>
      <c r="B998" s="2"/>
      <c r="C998" s="2"/>
      <c r="D998" s="2"/>
      <c r="E998" s="2"/>
      <c r="F998" s="2"/>
      <c r="G998" s="2"/>
      <c r="H998" s="2"/>
      <c r="I998" s="3"/>
      <c r="J998" s="3"/>
      <c r="K998" s="3"/>
      <c r="L998" s="3"/>
      <c r="M998" s="3"/>
      <c r="N998" s="3"/>
      <c r="O998" s="3"/>
      <c r="P998" s="3"/>
      <c r="Q998" s="3"/>
      <c r="R998" s="3"/>
      <c r="S998" s="3"/>
      <c r="T998" s="3"/>
      <c r="U998" s="3"/>
      <c r="V998" s="3"/>
      <c r="W998" s="3"/>
      <c r="X998" s="3"/>
      <c r="Y998" s="3"/>
      <c r="Z998" s="3"/>
    </row>
    <row r="999" spans="1:26" ht="12.75" customHeight="1" x14ac:dyDescent="0.15">
      <c r="A999" s="1"/>
      <c r="B999" s="2"/>
      <c r="C999" s="2"/>
      <c r="D999" s="2"/>
      <c r="E999" s="2"/>
      <c r="F999" s="2"/>
      <c r="G999" s="2"/>
      <c r="H999" s="2"/>
      <c r="I999" s="3"/>
      <c r="J999" s="3"/>
      <c r="K999" s="3"/>
      <c r="L999" s="3"/>
      <c r="M999" s="3"/>
      <c r="N999" s="3"/>
      <c r="O999" s="3"/>
      <c r="P999" s="3"/>
      <c r="Q999" s="3"/>
      <c r="R999" s="3"/>
      <c r="S999" s="3"/>
      <c r="T999" s="3"/>
      <c r="U999" s="3"/>
      <c r="V999" s="3"/>
      <c r="W999" s="3"/>
      <c r="X999" s="3"/>
      <c r="Y999" s="3"/>
      <c r="Z999" s="3"/>
    </row>
    <row r="1000" spans="1:26" ht="12.75" customHeight="1" x14ac:dyDescent="0.15">
      <c r="A1000" s="1"/>
      <c r="B1000" s="2"/>
      <c r="C1000" s="2"/>
      <c r="D1000" s="2"/>
      <c r="E1000" s="2"/>
      <c r="F1000" s="2"/>
      <c r="G1000" s="2"/>
      <c r="H1000" s="2"/>
      <c r="I1000" s="3"/>
      <c r="J1000" s="3"/>
      <c r="K1000" s="3"/>
      <c r="L1000" s="3"/>
      <c r="M1000" s="3"/>
      <c r="N1000" s="3"/>
      <c r="O1000" s="3"/>
      <c r="P1000" s="3"/>
      <c r="Q1000" s="3"/>
      <c r="R1000" s="3"/>
      <c r="S1000" s="3"/>
      <c r="T1000" s="3"/>
      <c r="U1000" s="3"/>
      <c r="V1000" s="3"/>
      <c r="W1000" s="3"/>
      <c r="X1000" s="3"/>
      <c r="Y1000" s="3"/>
      <c r="Z1000" s="3"/>
    </row>
    <row r="1001" spans="1:26" ht="12.75" customHeight="1" x14ac:dyDescent="0.15">
      <c r="A1001" s="1"/>
      <c r="B1001" s="2"/>
      <c r="C1001" s="2"/>
      <c r="D1001" s="2"/>
      <c r="E1001" s="2"/>
      <c r="F1001" s="2"/>
      <c r="G1001" s="2"/>
      <c r="H1001" s="2"/>
      <c r="I1001" s="3"/>
      <c r="J1001" s="3"/>
      <c r="K1001" s="3"/>
      <c r="L1001" s="3"/>
      <c r="M1001" s="3"/>
      <c r="N1001" s="3"/>
      <c r="O1001" s="3"/>
      <c r="P1001" s="3"/>
      <c r="Q1001" s="3"/>
      <c r="R1001" s="3"/>
      <c r="S1001" s="3"/>
      <c r="T1001" s="3"/>
      <c r="U1001" s="3"/>
      <c r="V1001" s="3"/>
      <c r="W1001" s="3"/>
      <c r="X1001" s="3"/>
      <c r="Y1001" s="3"/>
      <c r="Z1001" s="3"/>
    </row>
    <row r="1002" spans="1:26" ht="12.75" customHeight="1" x14ac:dyDescent="0.15">
      <c r="A1002" s="1"/>
      <c r="B1002" s="2"/>
      <c r="C1002" s="2"/>
      <c r="D1002" s="2"/>
      <c r="E1002" s="2"/>
      <c r="F1002" s="2"/>
      <c r="G1002" s="2"/>
      <c r="H1002" s="2"/>
      <c r="I1002" s="3"/>
      <c r="J1002" s="3"/>
      <c r="K1002" s="3"/>
      <c r="L1002" s="3"/>
      <c r="M1002" s="3"/>
      <c r="N1002" s="3"/>
      <c r="O1002" s="3"/>
      <c r="P1002" s="3"/>
      <c r="Q1002" s="3"/>
      <c r="R1002" s="3"/>
      <c r="S1002" s="3"/>
      <c r="T1002" s="3"/>
      <c r="U1002" s="3"/>
      <c r="V1002" s="3"/>
      <c r="W1002" s="3"/>
      <c r="X1002" s="3"/>
      <c r="Y1002" s="3"/>
      <c r="Z1002" s="3"/>
    </row>
    <row r="1003" spans="1:26" ht="12.75" customHeight="1" x14ac:dyDescent="0.15">
      <c r="A1003" s="1"/>
      <c r="B1003" s="2"/>
      <c r="C1003" s="2"/>
      <c r="D1003" s="2"/>
      <c r="E1003" s="2"/>
      <c r="F1003" s="2"/>
      <c r="G1003" s="2"/>
      <c r="H1003" s="2"/>
      <c r="I1003" s="3"/>
      <c r="J1003" s="3"/>
      <c r="K1003" s="3"/>
      <c r="L1003" s="3"/>
      <c r="M1003" s="3"/>
      <c r="N1003" s="3"/>
      <c r="O1003" s="3"/>
      <c r="P1003" s="3"/>
      <c r="Q1003" s="3"/>
      <c r="R1003" s="3"/>
      <c r="S1003" s="3"/>
      <c r="T1003" s="3"/>
      <c r="U1003" s="3"/>
      <c r="V1003" s="3"/>
      <c r="W1003" s="3"/>
      <c r="X1003" s="3"/>
      <c r="Y1003" s="3"/>
      <c r="Z1003" s="3"/>
    </row>
  </sheetData>
  <sheetProtection algorithmName="SHA-512" hashValue="M7UaqP6BS2GA6VW4XoKjqIUctsNWGvfTZ9W3RgTdaZ+8cbk2IcBcNORJrAClcFAFOT8ZOHrsXyVl6F7vcgwaLg==" saltValue="1mVA2NP8wt4CMj6frYqIfg==" spinCount="100000" sheet="1" objects="1" scenarios="1"/>
  <mergeCells count="4">
    <mergeCell ref="B3:J18"/>
    <mergeCell ref="A3:A18"/>
    <mergeCell ref="B131:H146"/>
    <mergeCell ref="A131:A146"/>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81633"/>
    <outlinePr summaryBelow="0" summaryRight="0"/>
  </sheetPr>
  <dimension ref="A1:H1001"/>
  <sheetViews>
    <sheetView showGridLines="0" workbookViewId="0">
      <selection activeCell="B17" sqref="B17"/>
    </sheetView>
  </sheetViews>
  <sheetFormatPr baseColWidth="10" defaultColWidth="12.6640625" defaultRowHeight="15" customHeight="1" x14ac:dyDescent="0.15"/>
  <cols>
    <col min="2" max="2" width="64.33203125" customWidth="1"/>
    <col min="3" max="3" width="24.33203125" customWidth="1"/>
  </cols>
  <sheetData>
    <row r="1" spans="1:8" ht="15.75" customHeight="1" x14ac:dyDescent="0.15"/>
    <row r="2" spans="1:8" ht="13" x14ac:dyDescent="0.15">
      <c r="B2" s="554"/>
      <c r="C2" s="546"/>
      <c r="D2" s="546"/>
      <c r="E2" s="546"/>
      <c r="F2" s="13"/>
      <c r="G2" s="13"/>
    </row>
    <row r="3" spans="1:8" ht="13" x14ac:dyDescent="0.15">
      <c r="B3" s="13"/>
      <c r="F3" s="13"/>
      <c r="G3" s="13"/>
    </row>
    <row r="4" spans="1:8" ht="15.75" customHeight="1" x14ac:dyDescent="0.15">
      <c r="A4" s="14"/>
      <c r="B4" s="13"/>
      <c r="C4" s="13"/>
      <c r="D4" s="13"/>
      <c r="E4" s="13"/>
      <c r="F4" s="13"/>
    </row>
    <row r="5" spans="1:8" ht="15.75" customHeight="1" x14ac:dyDescent="0.15">
      <c r="A5" s="15"/>
      <c r="B5" s="555" t="s">
        <v>5</v>
      </c>
      <c r="C5" s="556"/>
      <c r="D5" s="13"/>
      <c r="E5" s="13"/>
      <c r="F5" s="13"/>
      <c r="H5" s="13"/>
    </row>
    <row r="6" spans="1:8" ht="15.75" customHeight="1" x14ac:dyDescent="0.15">
      <c r="A6" s="15"/>
      <c r="B6" s="16"/>
      <c r="C6" s="17"/>
      <c r="D6" s="13"/>
      <c r="E6" s="13"/>
      <c r="F6" s="13"/>
      <c r="H6" s="13"/>
    </row>
    <row r="7" spans="1:8" ht="15.75" customHeight="1" x14ac:dyDescent="0.15">
      <c r="A7" s="15"/>
      <c r="B7" s="18" t="s">
        <v>6</v>
      </c>
      <c r="C7" s="380">
        <v>2025</v>
      </c>
      <c r="D7" s="13"/>
      <c r="E7" s="13"/>
      <c r="F7" s="13"/>
    </row>
    <row r="8" spans="1:8" ht="15.75" customHeight="1" x14ac:dyDescent="0.15">
      <c r="A8" s="15"/>
      <c r="B8" s="19" t="s">
        <v>7</v>
      </c>
      <c r="C8" s="20" t="s">
        <v>8</v>
      </c>
      <c r="D8" s="13"/>
      <c r="E8" s="13"/>
      <c r="F8" s="13"/>
    </row>
    <row r="9" spans="1:8" ht="40.5" customHeight="1" x14ac:dyDescent="0.15">
      <c r="A9" s="15"/>
      <c r="B9" s="557" t="s">
        <v>9</v>
      </c>
      <c r="C9" s="558"/>
      <c r="D9" s="13"/>
      <c r="E9" s="13"/>
      <c r="F9" s="13"/>
    </row>
    <row r="10" spans="1:8" ht="15.75" customHeight="1" x14ac:dyDescent="0.15">
      <c r="A10" s="15"/>
      <c r="B10" s="21" t="s">
        <v>10</v>
      </c>
      <c r="C10" s="533">
        <f>'1.1 NG-Office Heating'!I9</f>
        <v>0</v>
      </c>
      <c r="D10" s="13"/>
      <c r="E10" s="13"/>
      <c r="F10" s="13"/>
    </row>
    <row r="11" spans="1:8" ht="15.75" customHeight="1" x14ac:dyDescent="0.15">
      <c r="A11" s="15"/>
      <c r="B11" s="22" t="s">
        <v>11</v>
      </c>
      <c r="C11" s="533">
        <f>'1.2 Other Fuels '!K9</f>
        <v>0</v>
      </c>
      <c r="D11" s="23"/>
      <c r="E11" s="13"/>
      <c r="F11" s="13"/>
      <c r="G11" s="13"/>
    </row>
    <row r="12" spans="1:8" ht="15.75" customHeight="1" x14ac:dyDescent="0.15">
      <c r="A12" s="15"/>
      <c r="B12" s="22" t="s">
        <v>12</v>
      </c>
      <c r="C12" s="533">
        <f ca="1">'1.2 Other Fuels '!K10</f>
        <v>0</v>
      </c>
      <c r="D12" s="23"/>
      <c r="E12" s="13"/>
      <c r="F12" s="13"/>
      <c r="G12" s="13"/>
    </row>
    <row r="13" spans="1:8" ht="15.75" customHeight="1" x14ac:dyDescent="0.15">
      <c r="A13" s="15"/>
      <c r="B13" s="22" t="s">
        <v>13</v>
      </c>
      <c r="C13" s="533">
        <f ca="1">'1.2 Other Fuels '!K11</f>
        <v>0</v>
      </c>
      <c r="D13" s="23"/>
      <c r="E13" s="13"/>
      <c r="F13" s="13"/>
      <c r="G13" s="13"/>
    </row>
    <row r="14" spans="1:8" ht="15.75" customHeight="1" x14ac:dyDescent="0.15">
      <c r="A14" s="15"/>
      <c r="B14" s="22" t="s">
        <v>14</v>
      </c>
      <c r="C14" s="533">
        <f ca="1">'1.2 Other Fuels '!K12</f>
        <v>0</v>
      </c>
      <c r="D14" s="23"/>
      <c r="E14" s="13"/>
      <c r="F14" s="13"/>
      <c r="G14" s="13"/>
    </row>
    <row r="15" spans="1:8" ht="15.75" customHeight="1" x14ac:dyDescent="0.15">
      <c r="A15" s="15"/>
      <c r="B15" s="22" t="s">
        <v>15</v>
      </c>
      <c r="C15" s="533">
        <f>'1.3 HFC-Refrigerants'!H9</f>
        <v>0</v>
      </c>
      <c r="D15" s="23"/>
      <c r="E15" s="13"/>
      <c r="F15" s="13"/>
      <c r="G15" s="13"/>
    </row>
    <row r="16" spans="1:8" ht="15.75" customHeight="1" x14ac:dyDescent="0.15">
      <c r="A16" s="15"/>
      <c r="B16" s="531" t="s">
        <v>16</v>
      </c>
      <c r="C16" s="458">
        <f ca="1">SUM(C10:C15)</f>
        <v>0</v>
      </c>
      <c r="D16" s="13"/>
      <c r="E16" s="13"/>
      <c r="F16" s="13"/>
    </row>
    <row r="17" spans="1:6" ht="15.75" customHeight="1" x14ac:dyDescent="0.15">
      <c r="A17" s="15"/>
      <c r="B17" s="531" t="s">
        <v>17</v>
      </c>
      <c r="C17" s="534" t="e">
        <f ca="1">C16/$C$42</f>
        <v>#DIV/0!</v>
      </c>
      <c r="D17" s="13"/>
      <c r="E17" s="13"/>
      <c r="F17" s="13"/>
    </row>
    <row r="18" spans="1:6" ht="13" x14ac:dyDescent="0.15">
      <c r="A18" s="15"/>
      <c r="B18" s="24"/>
      <c r="C18" s="25"/>
      <c r="D18" s="13"/>
      <c r="E18" s="13"/>
      <c r="F18" s="13"/>
    </row>
    <row r="19" spans="1:6" ht="27.75" customHeight="1" x14ac:dyDescent="0.15">
      <c r="A19" s="15"/>
      <c r="B19" s="559" t="s">
        <v>18</v>
      </c>
      <c r="C19" s="558"/>
      <c r="D19" s="13"/>
      <c r="E19" s="13"/>
      <c r="F19" s="13"/>
    </row>
    <row r="20" spans="1:6" ht="13" x14ac:dyDescent="0.15">
      <c r="A20" s="15"/>
      <c r="B20" s="26" t="s">
        <v>7</v>
      </c>
      <c r="C20" s="27" t="s">
        <v>8</v>
      </c>
      <c r="D20" s="13"/>
      <c r="E20" s="13"/>
      <c r="F20" s="13"/>
    </row>
    <row r="21" spans="1:6" ht="15.75" customHeight="1" x14ac:dyDescent="0.15">
      <c r="A21" s="15"/>
      <c r="B21" s="28" t="s">
        <v>19</v>
      </c>
      <c r="C21" s="533">
        <f>'2.1 Electricity-Office '!F10</f>
        <v>0</v>
      </c>
      <c r="D21" s="23"/>
      <c r="E21" s="13"/>
      <c r="F21" s="13"/>
    </row>
    <row r="22" spans="1:6" ht="15.75" customHeight="1" x14ac:dyDescent="0.15">
      <c r="A22" s="15"/>
      <c r="B22" s="29" t="s">
        <v>20</v>
      </c>
      <c r="C22" s="533">
        <f>'2.1 Electricity-Office '!F13</f>
        <v>0</v>
      </c>
      <c r="D22" s="23"/>
      <c r="E22" s="13"/>
      <c r="F22" s="13"/>
    </row>
    <row r="23" spans="1:6" ht="15.75" customHeight="1" x14ac:dyDescent="0.15">
      <c r="A23" s="15"/>
      <c r="B23" s="531" t="s">
        <v>21</v>
      </c>
      <c r="C23" s="458">
        <f>C21</f>
        <v>0</v>
      </c>
      <c r="D23" s="23"/>
      <c r="E23" s="13"/>
      <c r="F23" s="13"/>
    </row>
    <row r="24" spans="1:6" ht="15.75" customHeight="1" x14ac:dyDescent="0.15">
      <c r="B24" s="531" t="s">
        <v>22</v>
      </c>
      <c r="C24" s="534" t="e">
        <f ca="1">C23/$C$42</f>
        <v>#DIV/0!</v>
      </c>
      <c r="D24" s="13"/>
      <c r="E24" s="13"/>
      <c r="F24" s="13"/>
    </row>
    <row r="25" spans="1:6" ht="15.75" customHeight="1" x14ac:dyDescent="0.15">
      <c r="B25" s="531" t="s">
        <v>23</v>
      </c>
      <c r="C25" s="458">
        <f>C22</f>
        <v>0</v>
      </c>
      <c r="D25" s="13"/>
      <c r="E25" s="13"/>
      <c r="F25" s="13"/>
    </row>
    <row r="26" spans="1:6" ht="15.75" customHeight="1" x14ac:dyDescent="0.15">
      <c r="B26" s="531" t="s">
        <v>24</v>
      </c>
      <c r="C26" s="534" t="e">
        <f ca="1">C25/$C$43</f>
        <v>#DIV/0!</v>
      </c>
      <c r="D26" s="13"/>
      <c r="E26" s="13"/>
      <c r="F26" s="13"/>
    </row>
    <row r="27" spans="1:6" ht="9" customHeight="1" x14ac:dyDescent="0.15">
      <c r="B27" s="30"/>
      <c r="C27" s="30"/>
      <c r="D27" s="13"/>
      <c r="E27" s="13"/>
      <c r="F27" s="13"/>
    </row>
    <row r="28" spans="1:6" ht="30.75" customHeight="1" x14ac:dyDescent="0.15">
      <c r="B28" s="560" t="s">
        <v>25</v>
      </c>
      <c r="C28" s="561"/>
      <c r="D28" s="13"/>
      <c r="E28" s="13"/>
      <c r="F28" s="13"/>
    </row>
    <row r="29" spans="1:6" ht="15.75" customHeight="1" x14ac:dyDescent="0.15">
      <c r="B29" s="22" t="s">
        <v>26</v>
      </c>
      <c r="C29" s="533">
        <f>'3.1 (a)-Goods'!E27</f>
        <v>0</v>
      </c>
      <c r="D29" s="15"/>
    </row>
    <row r="30" spans="1:6" ht="15.75" customHeight="1" x14ac:dyDescent="0.15">
      <c r="B30" s="22" t="s">
        <v>27</v>
      </c>
      <c r="C30" s="533">
        <f>'3.1 (b)-Services'!E26</f>
        <v>0</v>
      </c>
      <c r="D30" s="15"/>
    </row>
    <row r="31" spans="1:6" ht="15.75" customHeight="1" x14ac:dyDescent="0.15">
      <c r="B31" s="22" t="s">
        <v>28</v>
      </c>
      <c r="C31" s="533">
        <f>'3.2 Capital Goods'!E20</f>
        <v>0</v>
      </c>
      <c r="D31" s="15"/>
    </row>
    <row r="32" spans="1:6" ht="15.75" customHeight="1" x14ac:dyDescent="0.15">
      <c r="B32" s="22" t="s">
        <v>29</v>
      </c>
      <c r="C32" s="533">
        <f>'3.3-Upstream Fuel'!E31</f>
        <v>0</v>
      </c>
      <c r="D32" s="15"/>
    </row>
    <row r="33" spans="2:4" ht="15.75" customHeight="1" x14ac:dyDescent="0.15">
      <c r="B33" s="22" t="s">
        <v>30</v>
      </c>
      <c r="C33" s="533">
        <f>'3.4-Freight'!E30</f>
        <v>0</v>
      </c>
      <c r="D33" s="15"/>
    </row>
    <row r="34" spans="2:4" ht="15.75" customHeight="1" x14ac:dyDescent="0.15">
      <c r="B34" s="22" t="s">
        <v>31</v>
      </c>
      <c r="C34" s="533">
        <f>'3.5-Waste'!E22</f>
        <v>0</v>
      </c>
      <c r="D34" s="15"/>
    </row>
    <row r="35" spans="2:4" ht="15.75" customHeight="1" x14ac:dyDescent="0.15">
      <c r="B35" s="22" t="s">
        <v>606</v>
      </c>
      <c r="C35" s="533">
        <f>'3.6 (a)-Accommodations'!F33</f>
        <v>0</v>
      </c>
      <c r="D35" s="15"/>
    </row>
    <row r="36" spans="2:4" ht="15.75" customHeight="1" x14ac:dyDescent="0.15">
      <c r="B36" s="22" t="s">
        <v>607</v>
      </c>
      <c r="C36" s="533">
        <f>'3.6 (b)-Flights'!E31</f>
        <v>0</v>
      </c>
      <c r="D36" s="15"/>
    </row>
    <row r="37" spans="2:4" ht="15.75" customHeight="1" x14ac:dyDescent="0.15">
      <c r="B37" s="22" t="s">
        <v>608</v>
      </c>
      <c r="C37" s="533">
        <f>'3.6 (c)-Taxis'!E32</f>
        <v>0</v>
      </c>
      <c r="D37" s="15"/>
    </row>
    <row r="38" spans="2:4" ht="15.75" customHeight="1" x14ac:dyDescent="0.15">
      <c r="B38" s="22" t="s">
        <v>32</v>
      </c>
      <c r="C38" s="533">
        <f>'3.7 - Employee Commuting'!E33</f>
        <v>0</v>
      </c>
      <c r="D38" s="15"/>
    </row>
    <row r="39" spans="2:4" ht="15.75" customHeight="1" x14ac:dyDescent="0.15">
      <c r="B39" s="531" t="s">
        <v>33</v>
      </c>
      <c r="C39" s="458">
        <f>SUM(C29:C38)</f>
        <v>0</v>
      </c>
      <c r="D39" s="15"/>
    </row>
    <row r="40" spans="2:4" ht="15.75" customHeight="1" x14ac:dyDescent="0.15">
      <c r="B40" s="531" t="s">
        <v>34</v>
      </c>
      <c r="C40" s="534" t="e">
        <f ca="1">C39/$C$42</f>
        <v>#DIV/0!</v>
      </c>
      <c r="D40" s="15"/>
    </row>
    <row r="41" spans="2:4" ht="9" customHeight="1" x14ac:dyDescent="0.15">
      <c r="B41" s="31"/>
      <c r="C41" s="32"/>
      <c r="D41" s="15"/>
    </row>
    <row r="42" spans="2:4" ht="30" customHeight="1" x14ac:dyDescent="0.15">
      <c r="B42" s="532" t="s">
        <v>609</v>
      </c>
      <c r="C42" s="459">
        <f ca="1">SUM(C16+C23+C39)</f>
        <v>0</v>
      </c>
    </row>
    <row r="43" spans="2:4" ht="30" customHeight="1" x14ac:dyDescent="0.15">
      <c r="B43" s="532" t="s">
        <v>610</v>
      </c>
      <c r="C43" s="460">
        <f ca="1">C16+C25+C39</f>
        <v>0</v>
      </c>
    </row>
    <row r="44" spans="2:4" ht="24" customHeight="1" x14ac:dyDescent="0.15"/>
    <row r="45" spans="2:4" ht="36" customHeight="1" x14ac:dyDescent="0.15">
      <c r="B45" s="552"/>
      <c r="C45" s="553"/>
    </row>
    <row r="46" spans="2:4" ht="15.75" customHeight="1" x14ac:dyDescent="0.15">
      <c r="B46" s="514"/>
      <c r="C46" s="514"/>
    </row>
    <row r="47" spans="2:4" ht="15.75" customHeight="1" x14ac:dyDescent="0.15">
      <c r="B47" s="515"/>
      <c r="C47" s="516"/>
    </row>
    <row r="48" spans="2:4" ht="15.75" customHeight="1" x14ac:dyDescent="0.15">
      <c r="B48" s="517"/>
      <c r="C48" s="517"/>
    </row>
    <row r="49" spans="2:3" ht="15.75" customHeight="1" x14ac:dyDescent="0.15">
      <c r="B49" s="518"/>
      <c r="C49" s="519"/>
    </row>
    <row r="50" spans="2:3" ht="15.75" customHeight="1" x14ac:dyDescent="0.15">
      <c r="B50" s="520"/>
      <c r="C50" s="521"/>
    </row>
    <row r="51" spans="2:3" ht="15.75" customHeight="1" x14ac:dyDescent="0.15">
      <c r="B51" s="520"/>
      <c r="C51" s="522"/>
    </row>
    <row r="52" spans="2:3" ht="15.75" customHeight="1" x14ac:dyDescent="0.15">
      <c r="B52" s="520"/>
      <c r="C52" s="522"/>
    </row>
    <row r="53" spans="2:3" ht="15.75" customHeight="1" x14ac:dyDescent="0.15">
      <c r="B53" s="520"/>
      <c r="C53" s="522"/>
    </row>
    <row r="54" spans="2:3" ht="15.75" customHeight="1" x14ac:dyDescent="0.15">
      <c r="B54" s="520"/>
      <c r="C54" s="522"/>
    </row>
    <row r="55" spans="2:3" ht="15.75" customHeight="1" x14ac:dyDescent="0.15">
      <c r="B55" s="520"/>
      <c r="C55" s="522"/>
    </row>
    <row r="56" spans="2:3" ht="15.75" customHeight="1" x14ac:dyDescent="0.15">
      <c r="B56" s="523"/>
      <c r="C56" s="524"/>
    </row>
    <row r="57" spans="2:3" ht="15.75" customHeight="1" x14ac:dyDescent="0.15">
      <c r="B57" s="520"/>
      <c r="C57" s="522"/>
    </row>
    <row r="58" spans="2:3" ht="15.75" customHeight="1" x14ac:dyDescent="0.15">
      <c r="B58" s="520"/>
      <c r="C58" s="522"/>
    </row>
    <row r="59" spans="2:3" ht="15.75" customHeight="1" x14ac:dyDescent="0.15">
      <c r="B59" s="523"/>
      <c r="C59" s="524"/>
    </row>
    <row r="60" spans="2:3" ht="15.75" customHeight="1" x14ac:dyDescent="0.15">
      <c r="B60" s="523"/>
      <c r="C60" s="524"/>
    </row>
    <row r="61" spans="2:3" ht="15.75" customHeight="1" x14ac:dyDescent="0.15">
      <c r="B61" s="525"/>
      <c r="C61" s="522"/>
    </row>
    <row r="62" spans="2:3" ht="15.75" customHeight="1" x14ac:dyDescent="0.15">
      <c r="B62" s="525"/>
      <c r="C62" s="522"/>
    </row>
    <row r="63" spans="2:3" ht="15.75" customHeight="1" x14ac:dyDescent="0.15">
      <c r="B63" s="525"/>
      <c r="C63" s="522"/>
    </row>
    <row r="64" spans="2:3" ht="15.75" customHeight="1" x14ac:dyDescent="0.15">
      <c r="B64" s="525"/>
      <c r="C64" s="522"/>
    </row>
    <row r="65" spans="2:3" ht="15.75" customHeight="1" x14ac:dyDescent="0.15">
      <c r="B65" s="525"/>
      <c r="C65" s="522"/>
    </row>
    <row r="66" spans="2:3" ht="15.75" customHeight="1" x14ac:dyDescent="0.15">
      <c r="B66" s="525"/>
      <c r="C66" s="522"/>
    </row>
    <row r="67" spans="2:3" ht="15.75" customHeight="1" x14ac:dyDescent="0.15">
      <c r="B67" s="525"/>
      <c r="C67" s="522"/>
    </row>
    <row r="68" spans="2:3" ht="15.75" customHeight="1" x14ac:dyDescent="0.15">
      <c r="B68" s="525"/>
      <c r="C68" s="522"/>
    </row>
    <row r="69" spans="2:3" ht="15.75" customHeight="1" x14ac:dyDescent="0.15">
      <c r="B69" s="525"/>
      <c r="C69" s="522"/>
    </row>
    <row r="70" spans="2:3" ht="15.75" customHeight="1" x14ac:dyDescent="0.15">
      <c r="B70" s="525"/>
      <c r="C70" s="522"/>
    </row>
    <row r="71" spans="2:3" ht="15.75" customHeight="1" x14ac:dyDescent="0.15">
      <c r="B71" s="523"/>
      <c r="C71" s="524"/>
    </row>
    <row r="72" spans="2:3" ht="15.75" customHeight="1" x14ac:dyDescent="0.15">
      <c r="B72" s="526"/>
      <c r="C72" s="527"/>
    </row>
    <row r="73" spans="2:3" ht="15.75" customHeight="1" x14ac:dyDescent="0.15">
      <c r="B73" s="526"/>
      <c r="C73" s="527"/>
    </row>
    <row r="74" spans="2:3" ht="15.75" customHeight="1" x14ac:dyDescent="0.15">
      <c r="B74" s="514"/>
      <c r="C74" s="514"/>
    </row>
    <row r="75" spans="2:3" ht="15.75" customHeight="1" x14ac:dyDescent="0.15">
      <c r="B75" s="514"/>
      <c r="C75" s="514"/>
    </row>
    <row r="76" spans="2:3" ht="15.75" customHeight="1" x14ac:dyDescent="0.15">
      <c r="B76" s="515"/>
      <c r="C76" s="516"/>
    </row>
    <row r="77" spans="2:3" ht="15.75" customHeight="1" x14ac:dyDescent="0.15">
      <c r="B77" s="517"/>
      <c r="C77" s="517"/>
    </row>
    <row r="78" spans="2:3" ht="15.75" customHeight="1" x14ac:dyDescent="0.15">
      <c r="B78" s="518"/>
      <c r="C78" s="519"/>
    </row>
    <row r="79" spans="2:3" ht="15.75" customHeight="1" x14ac:dyDescent="0.15">
      <c r="B79" s="520"/>
      <c r="C79" s="521"/>
    </row>
    <row r="80" spans="2:3" ht="15.75" customHeight="1" x14ac:dyDescent="0.15">
      <c r="B80" s="520"/>
      <c r="C80" s="522"/>
    </row>
    <row r="81" spans="2:3" ht="15.75" customHeight="1" x14ac:dyDescent="0.15">
      <c r="B81" s="520"/>
      <c r="C81" s="522"/>
    </row>
    <row r="82" spans="2:3" ht="15.75" customHeight="1" x14ac:dyDescent="0.15">
      <c r="B82" s="520"/>
      <c r="C82" s="522"/>
    </row>
    <row r="83" spans="2:3" ht="15.75" customHeight="1" x14ac:dyDescent="0.15">
      <c r="B83" s="520"/>
      <c r="C83" s="522"/>
    </row>
    <row r="84" spans="2:3" ht="15.75" customHeight="1" x14ac:dyDescent="0.15">
      <c r="B84" s="520"/>
      <c r="C84" s="522"/>
    </row>
    <row r="85" spans="2:3" ht="15.75" customHeight="1" x14ac:dyDescent="0.15">
      <c r="B85" s="523"/>
      <c r="C85" s="524"/>
    </row>
    <row r="86" spans="2:3" ht="15.75" customHeight="1" x14ac:dyDescent="0.15">
      <c r="B86" s="520"/>
      <c r="C86" s="522"/>
    </row>
    <row r="87" spans="2:3" ht="15.75" customHeight="1" x14ac:dyDescent="0.15">
      <c r="B87" s="520"/>
      <c r="C87" s="522"/>
    </row>
    <row r="88" spans="2:3" ht="15.75" customHeight="1" x14ac:dyDescent="0.15">
      <c r="B88" s="523"/>
      <c r="C88" s="524"/>
    </row>
    <row r="89" spans="2:3" ht="15.75" customHeight="1" x14ac:dyDescent="0.15">
      <c r="B89" s="523"/>
      <c r="C89" s="524"/>
    </row>
    <row r="90" spans="2:3" ht="15.75" customHeight="1" x14ac:dyDescent="0.15">
      <c r="B90" s="525"/>
      <c r="C90" s="522"/>
    </row>
    <row r="91" spans="2:3" ht="15.75" customHeight="1" x14ac:dyDescent="0.15">
      <c r="B91" s="525"/>
      <c r="C91" s="522"/>
    </row>
    <row r="92" spans="2:3" ht="15.75" customHeight="1" x14ac:dyDescent="0.15">
      <c r="B92" s="525"/>
      <c r="C92" s="522"/>
    </row>
    <row r="93" spans="2:3" ht="15.75" customHeight="1" x14ac:dyDescent="0.15">
      <c r="B93" s="525"/>
      <c r="C93" s="522"/>
    </row>
    <row r="94" spans="2:3" ht="15.75" customHeight="1" x14ac:dyDescent="0.15">
      <c r="B94" s="525"/>
      <c r="C94" s="522"/>
    </row>
    <row r="95" spans="2:3" ht="15.75" customHeight="1" x14ac:dyDescent="0.15">
      <c r="B95" s="525"/>
      <c r="C95" s="522"/>
    </row>
    <row r="96" spans="2:3" ht="15.75" customHeight="1" x14ac:dyDescent="0.15">
      <c r="B96" s="525"/>
      <c r="C96" s="522"/>
    </row>
    <row r="97" spans="1:3" ht="15.75" customHeight="1" x14ac:dyDescent="0.15">
      <c r="B97" s="525"/>
      <c r="C97" s="522"/>
    </row>
    <row r="98" spans="1:3" ht="15.75" customHeight="1" x14ac:dyDescent="0.15">
      <c r="B98" s="525"/>
      <c r="C98" s="522"/>
    </row>
    <row r="99" spans="1:3" ht="15.75" customHeight="1" x14ac:dyDescent="0.15">
      <c r="B99" s="525"/>
      <c r="C99" s="522"/>
    </row>
    <row r="100" spans="1:3" ht="15.75" customHeight="1" x14ac:dyDescent="0.15">
      <c r="B100" s="523"/>
      <c r="C100" s="524"/>
    </row>
    <row r="101" spans="1:3" ht="15.75" customHeight="1" x14ac:dyDescent="0.15">
      <c r="A101" s="14"/>
      <c r="B101" s="526"/>
      <c r="C101" s="527"/>
    </row>
    <row r="102" spans="1:3" ht="15.75" customHeight="1" x14ac:dyDescent="0.15">
      <c r="B102" s="526"/>
      <c r="C102" s="527"/>
    </row>
    <row r="103" spans="1:3" ht="15.75" customHeight="1" x14ac:dyDescent="0.15">
      <c r="B103" s="514"/>
      <c r="C103" s="514"/>
    </row>
    <row r="104" spans="1:3" ht="15.75" customHeight="1" x14ac:dyDescent="0.15">
      <c r="B104" s="514"/>
      <c r="C104" s="514"/>
    </row>
    <row r="105" spans="1:3" ht="15.75" customHeight="1" x14ac:dyDescent="0.15">
      <c r="B105" s="514"/>
      <c r="C105" s="514"/>
    </row>
    <row r="106" spans="1:3" ht="33" customHeight="1" x14ac:dyDescent="0.15">
      <c r="B106" s="528"/>
      <c r="C106" s="529"/>
    </row>
    <row r="107" spans="1:3" ht="15.75" customHeight="1" x14ac:dyDescent="0.15">
      <c r="B107" s="517"/>
      <c r="C107" s="517"/>
    </row>
    <row r="108" spans="1:3" ht="15.75" customHeight="1" x14ac:dyDescent="0.15">
      <c r="B108" s="518"/>
      <c r="C108" s="519"/>
    </row>
    <row r="109" spans="1:3" ht="15.75" customHeight="1" x14ac:dyDescent="0.15">
      <c r="B109" s="520"/>
      <c r="C109" s="521"/>
    </row>
    <row r="110" spans="1:3" ht="15.75" customHeight="1" x14ac:dyDescent="0.15">
      <c r="B110" s="520"/>
      <c r="C110" s="522"/>
    </row>
    <row r="111" spans="1:3" ht="15.75" customHeight="1" x14ac:dyDescent="0.15">
      <c r="B111" s="520"/>
      <c r="C111" s="522"/>
    </row>
    <row r="112" spans="1:3" ht="15.75" customHeight="1" x14ac:dyDescent="0.15">
      <c r="B112" s="520"/>
      <c r="C112" s="522"/>
    </row>
    <row r="113" spans="2:3" ht="15.75" customHeight="1" x14ac:dyDescent="0.15">
      <c r="B113" s="520"/>
      <c r="C113" s="522"/>
    </row>
    <row r="114" spans="2:3" ht="15.75" customHeight="1" x14ac:dyDescent="0.15">
      <c r="B114" s="520"/>
      <c r="C114" s="522"/>
    </row>
    <row r="115" spans="2:3" ht="15.75" customHeight="1" x14ac:dyDescent="0.15">
      <c r="B115" s="523"/>
      <c r="C115" s="524"/>
    </row>
    <row r="116" spans="2:3" ht="15.75" customHeight="1" x14ac:dyDescent="0.15">
      <c r="B116" s="520"/>
      <c r="C116" s="522"/>
    </row>
    <row r="117" spans="2:3" ht="15.75" customHeight="1" x14ac:dyDescent="0.15">
      <c r="B117" s="520"/>
      <c r="C117" s="522"/>
    </row>
    <row r="118" spans="2:3" ht="15.75" customHeight="1" x14ac:dyDescent="0.15">
      <c r="B118" s="523"/>
      <c r="C118" s="524"/>
    </row>
    <row r="119" spans="2:3" ht="15.75" customHeight="1" x14ac:dyDescent="0.15">
      <c r="B119" s="523"/>
      <c r="C119" s="524"/>
    </row>
    <row r="120" spans="2:3" ht="15.75" customHeight="1" x14ac:dyDescent="0.15">
      <c r="B120" s="525"/>
      <c r="C120" s="530"/>
    </row>
    <row r="121" spans="2:3" ht="15.75" customHeight="1" x14ac:dyDescent="0.15">
      <c r="B121" s="525"/>
      <c r="C121" s="530"/>
    </row>
    <row r="122" spans="2:3" ht="15.75" customHeight="1" x14ac:dyDescent="0.15">
      <c r="B122" s="525"/>
      <c r="C122" s="530"/>
    </row>
    <row r="123" spans="2:3" ht="15.75" customHeight="1" x14ac:dyDescent="0.15">
      <c r="B123" s="525"/>
      <c r="C123" s="530"/>
    </row>
    <row r="124" spans="2:3" ht="15.75" customHeight="1" x14ac:dyDescent="0.15">
      <c r="B124" s="525"/>
      <c r="C124" s="530"/>
    </row>
    <row r="125" spans="2:3" ht="15.75" customHeight="1" x14ac:dyDescent="0.15">
      <c r="B125" s="525"/>
      <c r="C125" s="530"/>
    </row>
    <row r="126" spans="2:3" ht="15.75" customHeight="1" x14ac:dyDescent="0.15">
      <c r="B126" s="525"/>
      <c r="C126" s="530"/>
    </row>
    <row r="127" spans="2:3" ht="15.75" customHeight="1" x14ac:dyDescent="0.15">
      <c r="B127" s="525"/>
      <c r="C127" s="530"/>
    </row>
    <row r="128" spans="2:3" ht="15.75" customHeight="1" x14ac:dyDescent="0.15">
      <c r="B128" s="525"/>
      <c r="C128" s="530"/>
    </row>
    <row r="129" spans="2:3" ht="15.75" customHeight="1" x14ac:dyDescent="0.15">
      <c r="B129" s="525"/>
      <c r="C129" s="530"/>
    </row>
    <row r="130" spans="2:3" ht="15.75" customHeight="1" x14ac:dyDescent="0.15">
      <c r="B130" s="523"/>
      <c r="C130" s="524"/>
    </row>
    <row r="131" spans="2:3" ht="15.75" customHeight="1" x14ac:dyDescent="0.15">
      <c r="B131" s="526"/>
      <c r="C131" s="527"/>
    </row>
    <row r="132" spans="2:3" ht="15.75" customHeight="1" x14ac:dyDescent="0.15">
      <c r="B132" s="526"/>
      <c r="C132" s="527"/>
    </row>
    <row r="133" spans="2:3" ht="15.75" customHeight="1" x14ac:dyDescent="0.15"/>
    <row r="134" spans="2:3" ht="15.75" customHeight="1" x14ac:dyDescent="0.15"/>
    <row r="135" spans="2:3" ht="15.75" customHeight="1" x14ac:dyDescent="0.15"/>
    <row r="136" spans="2:3" ht="15.75" customHeight="1" x14ac:dyDescent="0.15"/>
    <row r="137" spans="2:3" ht="15.75" customHeight="1" x14ac:dyDescent="0.15"/>
    <row r="138" spans="2:3" ht="15.75" customHeight="1" x14ac:dyDescent="0.15"/>
    <row r="139" spans="2:3" ht="15.75" customHeight="1" x14ac:dyDescent="0.15"/>
    <row r="140" spans="2:3" ht="15.75" customHeight="1" x14ac:dyDescent="0.15"/>
    <row r="141" spans="2:3" ht="15.75" customHeight="1" x14ac:dyDescent="0.15"/>
    <row r="142" spans="2:3" ht="15.75" customHeight="1" x14ac:dyDescent="0.15"/>
    <row r="143" spans="2:3" ht="15.75" customHeight="1" x14ac:dyDescent="0.15"/>
    <row r="144" spans="2:3"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sheetData>
  <sheetProtection algorithmName="SHA-512" hashValue="Zxwq0PBqLUGGkA5jvDeWRmPB5MGH765g13YQPWKXlMZ7fdGyFM92eq6f98efQTPQoMlq/l0eOV/UAEQyjrJUMw==" saltValue="TSgUHwiC9TJeVC3GO2ikDQ==" spinCount="100000" sheet="1" objects="1" scenarios="1"/>
  <mergeCells count="6">
    <mergeCell ref="B45:C45"/>
    <mergeCell ref="B2:E2"/>
    <mergeCell ref="B5:C5"/>
    <mergeCell ref="B9:C9"/>
    <mergeCell ref="B19:C19"/>
    <mergeCell ref="B28:C28"/>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4C4C"/>
  </sheetPr>
  <dimension ref="B1:L1000"/>
  <sheetViews>
    <sheetView showGridLines="0" workbookViewId="0">
      <selection activeCell="A3" sqref="A3"/>
    </sheetView>
  </sheetViews>
  <sheetFormatPr baseColWidth="10" defaultColWidth="12.6640625" defaultRowHeight="15" customHeight="1"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spans="2:12" ht="12.75" customHeight="1" x14ac:dyDescent="0.15"/>
    <row r="18" spans="2:12" ht="12.75" customHeight="1" x14ac:dyDescent="0.15"/>
    <row r="19" spans="2:12" ht="12.75" customHeight="1" x14ac:dyDescent="0.15"/>
    <row r="20" spans="2:12" ht="12.75" customHeight="1" x14ac:dyDescent="0.15"/>
    <row r="21" spans="2:12" ht="12.75" customHeight="1" x14ac:dyDescent="0.15"/>
    <row r="22" spans="2:12" ht="12.75" customHeight="1" x14ac:dyDescent="0.15"/>
    <row r="23" spans="2:12" ht="12.75" customHeight="1" x14ac:dyDescent="0.15"/>
    <row r="24" spans="2:12" ht="12.75" customHeight="1" x14ac:dyDescent="0.15"/>
    <row r="25" spans="2:12" ht="12.75" customHeight="1" x14ac:dyDescent="0.15">
      <c r="B25" s="35"/>
      <c r="L25" s="35"/>
    </row>
    <row r="26" spans="2:12" ht="12.75" customHeight="1" x14ac:dyDescent="0.15"/>
    <row r="27" spans="2:12" ht="12.75" customHeight="1" x14ac:dyDescent="0.15"/>
    <row r="28" spans="2:12" ht="12.75" customHeight="1" x14ac:dyDescent="0.15"/>
    <row r="29" spans="2:12" ht="12.75" customHeight="1" x14ac:dyDescent="0.15"/>
    <row r="30" spans="2:12" ht="12.75" customHeight="1" x14ac:dyDescent="0.15"/>
    <row r="31" spans="2:12" ht="12.75" customHeight="1" x14ac:dyDescent="0.15"/>
    <row r="32" spans="2:1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algorithmName="SHA-512" hashValue="5/xk+EVBqNmGFbWvyY+9x96ZSprAShFhZyvG5xA3JXtTQGH3V7d+nPTFDBkXWTd/TuCXug7mwB5ywfepA71g5Q==" saltValue="+GwqPDj9YAt2JDutPvlxnw==" spinCount="100000" sheet="1" objects="1" scenarios="1"/>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9C0CE"/>
  </sheetPr>
  <dimension ref="A1:A1000"/>
  <sheetViews>
    <sheetView workbookViewId="0"/>
  </sheetViews>
  <sheetFormatPr baseColWidth="10" defaultColWidth="12.6640625" defaultRowHeight="15" customHeight="1"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05468"/>
    <outlinePr summaryBelow="0" summaryRight="0"/>
  </sheetPr>
  <dimension ref="B5:Q1003"/>
  <sheetViews>
    <sheetView showGridLines="0" workbookViewId="0">
      <selection activeCell="F9" sqref="F9"/>
    </sheetView>
  </sheetViews>
  <sheetFormatPr baseColWidth="10" defaultColWidth="12.6640625" defaultRowHeight="15" customHeight="1" x14ac:dyDescent="0.15"/>
  <cols>
    <col min="2" max="2" width="14.83203125" customWidth="1"/>
    <col min="3" max="4" width="19.6640625" customWidth="1"/>
    <col min="5" max="5" width="25.6640625" customWidth="1"/>
    <col min="6" max="6" width="19.6640625" customWidth="1"/>
    <col min="7" max="7" width="18.6640625" hidden="1" customWidth="1"/>
    <col min="8" max="8" width="23.6640625" customWidth="1"/>
    <col min="9" max="9" width="22.6640625" customWidth="1"/>
    <col min="11" max="11" width="16.83203125" customWidth="1"/>
    <col min="17" max="17" width="10.6640625" customWidth="1"/>
  </cols>
  <sheetData>
    <row r="5" spans="2:17" ht="15" customHeight="1" x14ac:dyDescent="0.15">
      <c r="B5" s="562" t="s">
        <v>38</v>
      </c>
      <c r="C5" s="563"/>
      <c r="D5" s="563"/>
      <c r="E5" s="563"/>
      <c r="F5" s="563"/>
      <c r="G5" s="563"/>
      <c r="H5" s="563"/>
      <c r="I5" s="558"/>
    </row>
    <row r="6" spans="2:17" ht="135" customHeight="1" x14ac:dyDescent="0.15">
      <c r="B6" s="569" t="s">
        <v>615</v>
      </c>
      <c r="C6" s="570"/>
      <c r="D6" s="570"/>
      <c r="E6" s="570"/>
      <c r="F6" s="570"/>
      <c r="G6" s="570"/>
      <c r="H6" s="570"/>
      <c r="I6" s="570"/>
    </row>
    <row r="7" spans="2:17" ht="15.75" customHeight="1" x14ac:dyDescent="0.15">
      <c r="B7" s="564" t="s">
        <v>39</v>
      </c>
      <c r="C7" s="565"/>
      <c r="D7" s="381" t="s">
        <v>185</v>
      </c>
      <c r="E7" s="14"/>
      <c r="F7" s="566" t="s">
        <v>41</v>
      </c>
      <c r="G7" s="563"/>
      <c r="H7" s="563"/>
      <c r="I7" s="558"/>
    </row>
    <row r="8" spans="2:17" ht="15.75" customHeight="1" x14ac:dyDescent="0.15">
      <c r="B8" s="567" t="s">
        <v>42</v>
      </c>
      <c r="C8" s="568"/>
      <c r="D8" s="382" t="s">
        <v>43</v>
      </c>
      <c r="F8" s="36" t="s">
        <v>44</v>
      </c>
      <c r="G8" s="37" t="s">
        <v>45</v>
      </c>
      <c r="H8" s="38" t="s">
        <v>46</v>
      </c>
      <c r="I8" s="39" t="s">
        <v>47</v>
      </c>
    </row>
    <row r="9" spans="2:17" ht="13" x14ac:dyDescent="0.15">
      <c r="E9" s="14"/>
      <c r="F9" s="40">
        <f>IF(D8="YES",D23,C39)</f>
        <v>0</v>
      </c>
      <c r="G9" s="41">
        <f t="array" ref="G9">INDEX('EFs by province'!$D:$D,MATCH(D7,'EFs by province'!$B:$B,0)+3)</f>
        <v>1976.5540000000001</v>
      </c>
      <c r="H9" s="41">
        <f>G9*F9</f>
        <v>0</v>
      </c>
      <c r="I9" s="42">
        <f>H9/1000000</f>
        <v>0</v>
      </c>
      <c r="Q9" s="3"/>
    </row>
    <row r="10" spans="2:17" ht="24" customHeight="1" x14ac:dyDescent="0.15">
      <c r="B10" s="43" t="s">
        <v>48</v>
      </c>
      <c r="C10" s="34" t="s">
        <v>49</v>
      </c>
      <c r="D10" s="34" t="s">
        <v>44</v>
      </c>
      <c r="E10" s="15"/>
    </row>
    <row r="11" spans="2:17" ht="15.75" customHeight="1" x14ac:dyDescent="0.15">
      <c r="B11" s="44" t="s">
        <v>50</v>
      </c>
      <c r="C11" s="474"/>
      <c r="D11" s="45">
        <f t="shared" ref="D11:D22" si="0">IF($D$8="yes",C11/0.0373,0)</f>
        <v>0</v>
      </c>
      <c r="E11" s="15"/>
    </row>
    <row r="12" spans="2:17" ht="15.75" customHeight="1" x14ac:dyDescent="0.15">
      <c r="B12" s="46" t="s">
        <v>51</v>
      </c>
      <c r="C12" s="475"/>
      <c r="D12" s="45">
        <f t="shared" si="0"/>
        <v>0</v>
      </c>
    </row>
    <row r="13" spans="2:17" ht="15.75" customHeight="1" x14ac:dyDescent="0.15">
      <c r="B13" s="46" t="s">
        <v>52</v>
      </c>
      <c r="C13" s="475"/>
      <c r="D13" s="45">
        <f t="shared" si="0"/>
        <v>0</v>
      </c>
    </row>
    <row r="14" spans="2:17" ht="15.75" customHeight="1" x14ac:dyDescent="0.15">
      <c r="B14" s="46" t="s">
        <v>53</v>
      </c>
      <c r="C14" s="475"/>
      <c r="D14" s="45">
        <f>IF($D$8="yes",C14/0.0373,0)</f>
        <v>0</v>
      </c>
      <c r="E14" s="15"/>
    </row>
    <row r="15" spans="2:17" ht="15.75" customHeight="1" x14ac:dyDescent="0.15">
      <c r="B15" s="46" t="s">
        <v>54</v>
      </c>
      <c r="C15" s="475"/>
      <c r="D15" s="45">
        <f t="shared" si="0"/>
        <v>0</v>
      </c>
      <c r="E15" s="15"/>
    </row>
    <row r="16" spans="2:17" ht="15.75" customHeight="1" x14ac:dyDescent="0.15">
      <c r="B16" s="46" t="s">
        <v>55</v>
      </c>
      <c r="C16" s="475"/>
      <c r="D16" s="45">
        <f t="shared" si="0"/>
        <v>0</v>
      </c>
      <c r="E16" s="15"/>
      <c r="G16" s="3"/>
      <c r="H16" s="3"/>
    </row>
    <row r="17" spans="2:8" ht="15.75" customHeight="1" x14ac:dyDescent="0.15">
      <c r="B17" s="46" t="s">
        <v>56</v>
      </c>
      <c r="C17" s="475"/>
      <c r="D17" s="45">
        <f t="shared" si="0"/>
        <v>0</v>
      </c>
      <c r="E17" s="15"/>
      <c r="G17" s="15"/>
      <c r="H17" s="15"/>
    </row>
    <row r="18" spans="2:8" ht="15.75" customHeight="1" x14ac:dyDescent="0.15">
      <c r="B18" s="46" t="s">
        <v>57</v>
      </c>
      <c r="C18" s="475"/>
      <c r="D18" s="45">
        <f t="shared" si="0"/>
        <v>0</v>
      </c>
      <c r="E18" s="15"/>
      <c r="G18" s="3"/>
      <c r="H18" s="3"/>
    </row>
    <row r="19" spans="2:8" ht="15.75" customHeight="1" x14ac:dyDescent="0.15">
      <c r="B19" s="46" t="s">
        <v>58</v>
      </c>
      <c r="C19" s="475"/>
      <c r="D19" s="45">
        <f t="shared" si="0"/>
        <v>0</v>
      </c>
      <c r="E19" s="15"/>
    </row>
    <row r="20" spans="2:8" ht="15.75" customHeight="1" x14ac:dyDescent="0.15">
      <c r="B20" s="46" t="s">
        <v>59</v>
      </c>
      <c r="C20" s="475"/>
      <c r="D20" s="45">
        <f t="shared" si="0"/>
        <v>0</v>
      </c>
      <c r="E20" s="15"/>
    </row>
    <row r="21" spans="2:8" ht="15.75" customHeight="1" x14ac:dyDescent="0.15">
      <c r="B21" s="46" t="s">
        <v>60</v>
      </c>
      <c r="C21" s="475"/>
      <c r="D21" s="45">
        <f t="shared" si="0"/>
        <v>0</v>
      </c>
      <c r="E21" s="15"/>
    </row>
    <row r="22" spans="2:8" ht="15.75" customHeight="1" x14ac:dyDescent="0.15">
      <c r="B22" s="47" t="s">
        <v>61</v>
      </c>
      <c r="C22" s="476"/>
      <c r="D22" s="45">
        <f t="shared" si="0"/>
        <v>0</v>
      </c>
      <c r="E22" s="15"/>
    </row>
    <row r="23" spans="2:8" ht="15.75" customHeight="1" x14ac:dyDescent="0.15">
      <c r="B23" s="477" t="s">
        <v>62</v>
      </c>
      <c r="C23" s="478">
        <f t="shared" ref="C23:D23" si="1">SUM(C11:C22)</f>
        <v>0</v>
      </c>
      <c r="D23" s="479">
        <f t="shared" si="1"/>
        <v>0</v>
      </c>
      <c r="E23" s="3"/>
      <c r="F23" s="15"/>
    </row>
    <row r="24" spans="2:8" ht="15.75" customHeight="1" x14ac:dyDescent="0.15"/>
    <row r="25" spans="2:8" ht="15.75" customHeight="1" x14ac:dyDescent="0.15"/>
    <row r="26" spans="2:8" ht="15.75" customHeight="1" x14ac:dyDescent="0.15">
      <c r="B26" s="48" t="s">
        <v>48</v>
      </c>
      <c r="C26" s="49" t="s">
        <v>44</v>
      </c>
    </row>
    <row r="27" spans="2:8" ht="15.75" customHeight="1" x14ac:dyDescent="0.15">
      <c r="B27" s="50" t="s">
        <v>50</v>
      </c>
      <c r="C27" s="480"/>
    </row>
    <row r="28" spans="2:8" ht="15.75" customHeight="1" x14ac:dyDescent="0.15">
      <c r="B28" s="51" t="s">
        <v>51</v>
      </c>
      <c r="C28" s="481"/>
    </row>
    <row r="29" spans="2:8" ht="15.75" customHeight="1" x14ac:dyDescent="0.15">
      <c r="B29" s="51" t="s">
        <v>52</v>
      </c>
      <c r="C29" s="481"/>
    </row>
    <row r="30" spans="2:8" ht="15.75" customHeight="1" x14ac:dyDescent="0.15">
      <c r="B30" s="51" t="s">
        <v>53</v>
      </c>
      <c r="C30" s="481"/>
    </row>
    <row r="31" spans="2:8" ht="15.75" customHeight="1" x14ac:dyDescent="0.15">
      <c r="B31" s="51" t="s">
        <v>54</v>
      </c>
      <c r="C31" s="481"/>
    </row>
    <row r="32" spans="2:8" ht="15.75" customHeight="1" x14ac:dyDescent="0.15">
      <c r="B32" s="51" t="s">
        <v>55</v>
      </c>
      <c r="C32" s="481"/>
      <c r="F32" s="52"/>
    </row>
    <row r="33" spans="2:3" ht="15.75" customHeight="1" x14ac:dyDescent="0.15">
      <c r="B33" s="51" t="s">
        <v>56</v>
      </c>
      <c r="C33" s="481"/>
    </row>
    <row r="34" spans="2:3" ht="15.75" customHeight="1" x14ac:dyDescent="0.15">
      <c r="B34" s="51" t="s">
        <v>57</v>
      </c>
      <c r="C34" s="481"/>
    </row>
    <row r="35" spans="2:3" ht="15.75" customHeight="1" x14ac:dyDescent="0.15">
      <c r="B35" s="51" t="s">
        <v>58</v>
      </c>
      <c r="C35" s="481"/>
    </row>
    <row r="36" spans="2:3" ht="15.75" customHeight="1" x14ac:dyDescent="0.15">
      <c r="B36" s="51" t="s">
        <v>59</v>
      </c>
      <c r="C36" s="481"/>
    </row>
    <row r="37" spans="2:3" ht="15.75" customHeight="1" x14ac:dyDescent="0.15">
      <c r="B37" s="51" t="s">
        <v>60</v>
      </c>
      <c r="C37" s="481"/>
    </row>
    <row r="38" spans="2:3" ht="15.75" customHeight="1" x14ac:dyDescent="0.15">
      <c r="B38" s="53" t="s">
        <v>61</v>
      </c>
      <c r="C38" s="482"/>
    </row>
    <row r="39" spans="2:3" ht="15.75" customHeight="1" x14ac:dyDescent="0.15">
      <c r="B39" s="483" t="s">
        <v>62</v>
      </c>
      <c r="C39" s="484">
        <f>SUM(C27:C38)</f>
        <v>0</v>
      </c>
    </row>
    <row r="40" spans="2:3" ht="15.75" customHeight="1" x14ac:dyDescent="0.15"/>
    <row r="41" spans="2:3" ht="15.75" customHeight="1" x14ac:dyDescent="0.15"/>
    <row r="42" spans="2:3" ht="15.75" customHeight="1" x14ac:dyDescent="0.15"/>
    <row r="43" spans="2:3" ht="15.75" customHeight="1" x14ac:dyDescent="0.15"/>
    <row r="44" spans="2:3" ht="15.75" customHeight="1" x14ac:dyDescent="0.15"/>
    <row r="45" spans="2:3" ht="15.75" customHeight="1" x14ac:dyDescent="0.15"/>
    <row r="46" spans="2:3" ht="15.75" customHeight="1" x14ac:dyDescent="0.15"/>
    <row r="47" spans="2:3" ht="15.75" customHeight="1" x14ac:dyDescent="0.15"/>
    <row r="48" spans="2:3"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34qkcvVvu++jBKEp8JjkA4U6fUyIcXo9AlLi9xyCeIsETWwhL0idgEkKxdTrYNCSb+K/c79pwWasYx8pI0x6ZA==" saltValue="8u8LBcAC1+U08WyhaAHa6g==" spinCount="100000" sheet="1" objects="1" scenarios="1"/>
  <mergeCells count="5">
    <mergeCell ref="B5:I5"/>
    <mergeCell ref="B7:C7"/>
    <mergeCell ref="F7:I7"/>
    <mergeCell ref="B8:C8"/>
    <mergeCell ref="B6:I6"/>
  </mergeCells>
  <conditionalFormatting sqref="C27:C38">
    <cfRule type="expression" dxfId="8" priority="2">
      <formula>$D$8="YES"</formula>
    </cfRule>
  </conditionalFormatting>
  <conditionalFormatting sqref="C11:D22">
    <cfRule type="expression" dxfId="7" priority="1">
      <formula>$D$8="NO"</formula>
    </cfRule>
  </conditionalFormatting>
  <dataValidations count="1">
    <dataValidation type="list" allowBlank="1" showErrorMessage="1" sqref="D8" xr:uid="{00000000-0002-0000-0400-000000000000}">
      <formula1>"YES,NO"</formula1>
    </dataValidation>
  </dataValidation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400-000001000000}">
          <x14:formula1>
            <xm:f>'Dropdown (tab to be hidden) '!$F$9:$F$23</xm:f>
          </x14:formula1>
          <xm:sqref>D7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405468"/>
    <outlinePr summaryBelow="0" summaryRight="0"/>
  </sheetPr>
  <dimension ref="B4:K1003"/>
  <sheetViews>
    <sheetView showGridLines="0" topLeftCell="A5" workbookViewId="0">
      <selection activeCell="I14" sqref="I14"/>
    </sheetView>
  </sheetViews>
  <sheetFormatPr baseColWidth="10" defaultColWidth="12.6640625" defaultRowHeight="15" customHeight="1" x14ac:dyDescent="0.15"/>
  <cols>
    <col min="2" max="2" width="16.1640625" customWidth="1"/>
    <col min="3" max="3" width="19.6640625" customWidth="1"/>
    <col min="4" max="4" width="12.1640625" customWidth="1"/>
    <col min="5" max="5" width="19.1640625" hidden="1" customWidth="1"/>
    <col min="6" max="6" width="13.83203125" customWidth="1"/>
    <col min="8" max="8" width="19.1640625" customWidth="1"/>
    <col min="9" max="9" width="33.33203125" customWidth="1"/>
    <col min="10" max="10" width="28.6640625" customWidth="1"/>
    <col min="11" max="11" width="30.6640625" customWidth="1"/>
  </cols>
  <sheetData>
    <row r="4" spans="2:11" ht="13" x14ac:dyDescent="0.15">
      <c r="B4" s="54"/>
      <c r="C4" s="55"/>
      <c r="D4" s="56"/>
      <c r="E4" s="55"/>
      <c r="F4" s="55"/>
    </row>
    <row r="5" spans="2:11" ht="15" customHeight="1" x14ac:dyDescent="0.15">
      <c r="B5" s="571" t="s">
        <v>63</v>
      </c>
      <c r="C5" s="572"/>
      <c r="D5" s="572"/>
      <c r="E5" s="572"/>
      <c r="F5" s="572"/>
      <c r="G5" s="572"/>
      <c r="H5" s="572"/>
      <c r="I5" s="572"/>
      <c r="J5" s="572"/>
      <c r="K5" s="561"/>
    </row>
    <row r="6" spans="2:11" ht="66" customHeight="1" x14ac:dyDescent="0.15">
      <c r="B6" s="575" t="s">
        <v>616</v>
      </c>
      <c r="C6" s="576"/>
      <c r="D6" s="576"/>
      <c r="E6" s="576"/>
      <c r="F6" s="576"/>
      <c r="G6" s="576"/>
      <c r="H6" s="576"/>
      <c r="I6" s="576"/>
      <c r="J6" s="576"/>
      <c r="K6" s="576"/>
    </row>
    <row r="7" spans="2:11" ht="28.5" customHeight="1" x14ac:dyDescent="0.15">
      <c r="B7" s="57" t="s">
        <v>64</v>
      </c>
      <c r="C7" s="58" t="s">
        <v>65</v>
      </c>
      <c r="D7" s="59" t="s">
        <v>66</v>
      </c>
      <c r="E7" s="60" t="s">
        <v>67</v>
      </c>
      <c r="F7" s="61" t="s">
        <v>68</v>
      </c>
      <c r="H7" s="573" t="s">
        <v>69</v>
      </c>
      <c r="I7" s="572"/>
      <c r="J7" s="572"/>
      <c r="K7" s="561"/>
    </row>
    <row r="8" spans="2:11" ht="15.75" customHeight="1" x14ac:dyDescent="0.15">
      <c r="B8" s="495" t="s">
        <v>79</v>
      </c>
      <c r="C8" s="383"/>
      <c r="D8" s="537" t="s">
        <v>71</v>
      </c>
      <c r="E8" s="62" t="e">
        <f t="array" ref="E8">INDEX('EFs all provinces'!$D:$D,MATCH(B8,'EFs all provinces'!$B:$B,0)+3)</f>
        <v>#N/A</v>
      </c>
      <c r="F8" s="63" t="e">
        <f t="shared" ref="F8:F54" si="0">C8*E8</f>
        <v>#N/A</v>
      </c>
      <c r="H8" s="64" t="s">
        <v>64</v>
      </c>
      <c r="I8" s="65" t="s">
        <v>72</v>
      </c>
      <c r="J8" s="65" t="s">
        <v>73</v>
      </c>
      <c r="K8" s="65" t="s">
        <v>74</v>
      </c>
    </row>
    <row r="9" spans="2:11" ht="13" x14ac:dyDescent="0.15">
      <c r="B9" s="495" t="s">
        <v>79</v>
      </c>
      <c r="C9" s="383"/>
      <c r="D9" s="537" t="s">
        <v>71</v>
      </c>
      <c r="E9" s="62" t="e">
        <f t="array" ref="E9">INDEX('EFs all provinces'!$D:$D,MATCH(B9,'EFs all provinces'!$B:$B,0)+3)</f>
        <v>#N/A</v>
      </c>
      <c r="F9" s="63" t="e">
        <f t="shared" si="0"/>
        <v>#N/A</v>
      </c>
      <c r="H9" s="66" t="s">
        <v>36</v>
      </c>
      <c r="I9" s="67">
        <f>SUMIF(B8:B54,H9,'1.2 Other Fuels '!$C$8:$C$54)</f>
        <v>0</v>
      </c>
      <c r="J9" s="68">
        <f>SUMIF(B8:B54,H9,'1.2 Other Fuels '!$F$8:$F$54)</f>
        <v>0</v>
      </c>
      <c r="K9" s="69">
        <f t="shared" ref="K9:K12" si="1">J9/1000000</f>
        <v>0</v>
      </c>
    </row>
    <row r="10" spans="2:11" ht="13" x14ac:dyDescent="0.15">
      <c r="B10" s="495" t="s">
        <v>79</v>
      </c>
      <c r="C10" s="383"/>
      <c r="D10" s="537" t="s">
        <v>71</v>
      </c>
      <c r="E10" s="62" t="e">
        <f t="array" ref="E10">INDEX('EFs all provinces'!$D:$D,MATCH(B10,'EFs all provinces'!$B:$B,0)+3)</f>
        <v>#N/A</v>
      </c>
      <c r="F10" s="63" t="e">
        <f t="shared" si="0"/>
        <v>#N/A</v>
      </c>
      <c r="H10" s="66" t="s">
        <v>75</v>
      </c>
      <c r="I10" s="67">
        <f ca="1">SUMIF(B8:B55,H10,'1.2 Other Fuels '!$C$8:$C$54)</f>
        <v>0</v>
      </c>
      <c r="J10" s="68">
        <f ca="1">SUMIF(B8:B55,H10,'1.2 Other Fuels '!$F$8:$F$54)</f>
        <v>0</v>
      </c>
      <c r="K10" s="69">
        <f t="shared" ca="1" si="1"/>
        <v>0</v>
      </c>
    </row>
    <row r="11" spans="2:11" ht="13" x14ac:dyDescent="0.15">
      <c r="B11" s="495" t="s">
        <v>79</v>
      </c>
      <c r="C11" s="383"/>
      <c r="D11" s="537" t="s">
        <v>71</v>
      </c>
      <c r="E11" s="62" t="e">
        <f t="array" ref="E11">INDEX('EFs all provinces'!$D:$D,MATCH(B11,'EFs all provinces'!$B:$B,0)+3)</f>
        <v>#N/A</v>
      </c>
      <c r="F11" s="63" t="e">
        <f t="shared" si="0"/>
        <v>#N/A</v>
      </c>
      <c r="H11" s="66" t="s">
        <v>76</v>
      </c>
      <c r="I11" s="67">
        <f ca="1">SUMIF(B8:B56,H11,'1.2 Other Fuels '!$C$8:$C$54)</f>
        <v>0</v>
      </c>
      <c r="J11" s="68">
        <f ca="1">SUMIF(B8:B56,H11,'1.2 Other Fuels '!$F$8:$F$54)</f>
        <v>0</v>
      </c>
      <c r="K11" s="69">
        <f t="shared" ca="1" si="1"/>
        <v>0</v>
      </c>
    </row>
    <row r="12" spans="2:11" ht="13" x14ac:dyDescent="0.15">
      <c r="B12" s="495" t="s">
        <v>79</v>
      </c>
      <c r="C12" s="383"/>
      <c r="D12" s="537" t="s">
        <v>71</v>
      </c>
      <c r="E12" s="62" t="e">
        <f t="array" ref="E12">INDEX('EFs all provinces'!$D:$D,MATCH(B12,'EFs all provinces'!$B:$B,0)+3)</f>
        <v>#N/A</v>
      </c>
      <c r="F12" s="63" t="e">
        <f t="shared" si="0"/>
        <v>#N/A</v>
      </c>
      <c r="H12" s="66" t="s">
        <v>70</v>
      </c>
      <c r="I12" s="67">
        <f ca="1">SUMIF(B8:B57,H12,'1.2 Other Fuels '!$C$8:$C$54)</f>
        <v>0</v>
      </c>
      <c r="J12" s="68">
        <f ca="1">SUMIF(B8:B57,H12,'1.2 Other Fuels '!$F$8:$F$54)</f>
        <v>0</v>
      </c>
      <c r="K12" s="69">
        <f t="shared" ca="1" si="1"/>
        <v>0</v>
      </c>
    </row>
    <row r="13" spans="2:11" ht="13" x14ac:dyDescent="0.15">
      <c r="B13" s="495" t="s">
        <v>79</v>
      </c>
      <c r="C13" s="383"/>
      <c r="D13" s="537" t="s">
        <v>71</v>
      </c>
      <c r="E13" s="62" t="e">
        <f t="array" ref="E13">INDEX('EFs all provinces'!$D:$D,MATCH(B13,'EFs all provinces'!$B:$B,0)+3)</f>
        <v>#N/A</v>
      </c>
      <c r="F13" s="63" t="e">
        <f t="shared" si="0"/>
        <v>#N/A</v>
      </c>
    </row>
    <row r="14" spans="2:11" ht="15.75" customHeight="1" x14ac:dyDescent="0.15">
      <c r="B14" s="495" t="s">
        <v>79</v>
      </c>
      <c r="C14" s="383"/>
      <c r="D14" s="537" t="s">
        <v>71</v>
      </c>
      <c r="E14" s="62" t="e">
        <f t="array" ref="E14">INDEX('EFs all provinces'!$D:$D,MATCH(B14,'EFs all provinces'!$B:$B,0)+3)</f>
        <v>#N/A</v>
      </c>
      <c r="F14" s="63" t="e">
        <f t="shared" si="0"/>
        <v>#N/A</v>
      </c>
      <c r="I14" s="70" t="s">
        <v>77</v>
      </c>
      <c r="J14" s="71"/>
      <c r="K14" s="72">
        <f ca="1">SUM(J9:J12)</f>
        <v>0</v>
      </c>
    </row>
    <row r="15" spans="2:11" ht="15.75" customHeight="1" x14ac:dyDescent="0.15">
      <c r="B15" s="495" t="s">
        <v>79</v>
      </c>
      <c r="C15" s="383"/>
      <c r="D15" s="537" t="s">
        <v>71</v>
      </c>
      <c r="E15" s="62" t="e">
        <f t="array" ref="E15">INDEX('EFs all provinces'!$D:$D,MATCH(B15,'EFs all provinces'!$B:$B,0)+3)</f>
        <v>#N/A</v>
      </c>
      <c r="F15" s="63" t="e">
        <f t="shared" si="0"/>
        <v>#N/A</v>
      </c>
      <c r="I15" s="73" t="s">
        <v>78</v>
      </c>
      <c r="J15" s="74"/>
      <c r="K15" s="75">
        <f ca="1">K14/1000000</f>
        <v>0</v>
      </c>
    </row>
    <row r="16" spans="2:11" ht="15.75" customHeight="1" x14ac:dyDescent="0.15">
      <c r="B16" s="495" t="s">
        <v>79</v>
      </c>
      <c r="C16" s="383"/>
      <c r="D16" s="537" t="s">
        <v>71</v>
      </c>
      <c r="E16" s="62" t="e">
        <f t="array" ref="E16">INDEX('EFs all provinces'!$D:$D,MATCH(B16,'EFs all provinces'!$B:$B,0)+3)</f>
        <v>#N/A</v>
      </c>
      <c r="F16" s="63" t="e">
        <f t="shared" si="0"/>
        <v>#N/A</v>
      </c>
      <c r="H16" s="574"/>
      <c r="I16" s="546"/>
      <c r="J16" s="76"/>
    </row>
    <row r="17" spans="2:10" ht="15.75" customHeight="1" x14ac:dyDescent="0.15">
      <c r="B17" s="495" t="s">
        <v>79</v>
      </c>
      <c r="C17" s="383"/>
      <c r="D17" s="537" t="s">
        <v>71</v>
      </c>
      <c r="E17" s="62" t="e">
        <f t="array" ref="E17">INDEX('EFs all provinces'!$D:$D,MATCH(B17,'EFs all provinces'!$B:$B,0)+3)</f>
        <v>#N/A</v>
      </c>
      <c r="F17" s="63" t="e">
        <f t="shared" si="0"/>
        <v>#N/A</v>
      </c>
      <c r="H17" s="3"/>
      <c r="I17" s="3"/>
      <c r="J17" s="3"/>
    </row>
    <row r="18" spans="2:10" ht="15.75" customHeight="1" x14ac:dyDescent="0.15">
      <c r="B18" s="495" t="s">
        <v>79</v>
      </c>
      <c r="C18" s="383"/>
      <c r="D18" s="537" t="s">
        <v>71</v>
      </c>
      <c r="E18" s="62" t="e">
        <f t="array" ref="E18">INDEX('EFs all provinces'!$D:$D,MATCH(B18,'EFs all provinces'!$B:$B,0)+3)</f>
        <v>#N/A</v>
      </c>
      <c r="F18" s="63" t="e">
        <f t="shared" si="0"/>
        <v>#N/A</v>
      </c>
      <c r="H18" s="3"/>
      <c r="I18" s="3"/>
      <c r="J18" s="3"/>
    </row>
    <row r="19" spans="2:10" ht="15.75" customHeight="1" x14ac:dyDescent="0.15">
      <c r="B19" s="495" t="s">
        <v>79</v>
      </c>
      <c r="C19" s="383"/>
      <c r="D19" s="537" t="s">
        <v>71</v>
      </c>
      <c r="E19" s="62" t="e">
        <f t="array" ref="E19">INDEX('EFs all provinces'!$D:$D,MATCH(B19,'EFs all provinces'!$B:$B,0)+3)</f>
        <v>#N/A</v>
      </c>
      <c r="F19" s="63" t="e">
        <f t="shared" si="0"/>
        <v>#N/A</v>
      </c>
    </row>
    <row r="20" spans="2:10" ht="15.75" customHeight="1" x14ac:dyDescent="0.15">
      <c r="B20" s="495" t="s">
        <v>79</v>
      </c>
      <c r="C20" s="383"/>
      <c r="D20" s="537" t="s">
        <v>71</v>
      </c>
      <c r="E20" s="62" t="e">
        <f t="array" ref="E20">INDEX('EFs all provinces'!$D:$D,MATCH(B20,'EFs all provinces'!$B:$B,0)+3)</f>
        <v>#N/A</v>
      </c>
      <c r="F20" s="63" t="e">
        <f t="shared" si="0"/>
        <v>#N/A</v>
      </c>
    </row>
    <row r="21" spans="2:10" ht="15.75" customHeight="1" x14ac:dyDescent="0.15">
      <c r="B21" s="495" t="s">
        <v>79</v>
      </c>
      <c r="C21" s="383"/>
      <c r="D21" s="537" t="s">
        <v>71</v>
      </c>
      <c r="E21" s="62" t="e">
        <f t="array" ref="E21">INDEX('EFs all provinces'!$D:$D,MATCH(B21,'EFs all provinces'!$B:$B,0)+3)</f>
        <v>#N/A</v>
      </c>
      <c r="F21" s="63" t="e">
        <f t="shared" si="0"/>
        <v>#N/A</v>
      </c>
    </row>
    <row r="22" spans="2:10" ht="15.75" customHeight="1" x14ac:dyDescent="0.15">
      <c r="B22" s="495" t="s">
        <v>79</v>
      </c>
      <c r="C22" s="383"/>
      <c r="D22" s="537" t="s">
        <v>71</v>
      </c>
      <c r="E22" s="62" t="e">
        <f t="array" ref="E22">INDEX('EFs all provinces'!$D:$D,MATCH(B22,'EFs all provinces'!$B:$B,0)+3)</f>
        <v>#N/A</v>
      </c>
      <c r="F22" s="63" t="e">
        <f t="shared" si="0"/>
        <v>#N/A</v>
      </c>
    </row>
    <row r="23" spans="2:10" ht="15.75" customHeight="1" x14ac:dyDescent="0.15">
      <c r="B23" s="495" t="s">
        <v>79</v>
      </c>
      <c r="C23" s="383"/>
      <c r="D23" s="537" t="s">
        <v>71</v>
      </c>
      <c r="E23" s="62" t="e">
        <f t="array" ref="E23">INDEX('EFs all provinces'!$D:$D,MATCH(B23,'EFs all provinces'!$B:$B,0)+3)</f>
        <v>#N/A</v>
      </c>
      <c r="F23" s="63" t="e">
        <f t="shared" si="0"/>
        <v>#N/A</v>
      </c>
    </row>
    <row r="24" spans="2:10" ht="15.75" customHeight="1" x14ac:dyDescent="0.15">
      <c r="B24" s="495" t="s">
        <v>79</v>
      </c>
      <c r="C24" s="383"/>
      <c r="D24" s="537" t="s">
        <v>71</v>
      </c>
      <c r="E24" s="62" t="e">
        <f t="array" ref="E24">INDEX('EFs all provinces'!$D:$D,MATCH(B24,'EFs all provinces'!$B:$B,0)+3)</f>
        <v>#N/A</v>
      </c>
      <c r="F24" s="63" t="e">
        <f t="shared" si="0"/>
        <v>#N/A</v>
      </c>
    </row>
    <row r="25" spans="2:10" ht="15.75" customHeight="1" x14ac:dyDescent="0.15">
      <c r="B25" s="495" t="s">
        <v>79</v>
      </c>
      <c r="C25" s="383"/>
      <c r="D25" s="537" t="s">
        <v>71</v>
      </c>
      <c r="E25" s="62" t="e">
        <f t="array" ref="E25">INDEX('EFs all provinces'!$D:$D,MATCH(B25,'EFs all provinces'!$B:$B,0)+3)</f>
        <v>#N/A</v>
      </c>
      <c r="F25" s="63" t="e">
        <f t="shared" si="0"/>
        <v>#N/A</v>
      </c>
    </row>
    <row r="26" spans="2:10" ht="15.75" customHeight="1" x14ac:dyDescent="0.15">
      <c r="B26" s="495" t="s">
        <v>79</v>
      </c>
      <c r="C26" s="383"/>
      <c r="D26" s="537" t="s">
        <v>71</v>
      </c>
      <c r="E26" s="62" t="e">
        <f t="array" ref="E26">INDEX('EFs all provinces'!$D:$D,MATCH(B26,'EFs all provinces'!$B:$B,0)+3)</f>
        <v>#N/A</v>
      </c>
      <c r="F26" s="63" t="e">
        <f t="shared" si="0"/>
        <v>#N/A</v>
      </c>
    </row>
    <row r="27" spans="2:10" ht="15.75" customHeight="1" x14ac:dyDescent="0.15">
      <c r="B27" s="495" t="s">
        <v>79</v>
      </c>
      <c r="C27" s="383"/>
      <c r="D27" s="537" t="s">
        <v>71</v>
      </c>
      <c r="E27" s="62" t="e">
        <f t="array" ref="E27">INDEX('EFs all provinces'!$D:$D,MATCH(B27,'EFs all provinces'!$B:$B,0)+3)</f>
        <v>#N/A</v>
      </c>
      <c r="F27" s="63" t="e">
        <f t="shared" si="0"/>
        <v>#N/A</v>
      </c>
    </row>
    <row r="28" spans="2:10" ht="15.75" customHeight="1" x14ac:dyDescent="0.15">
      <c r="B28" s="495" t="s">
        <v>79</v>
      </c>
      <c r="C28" s="383"/>
      <c r="D28" s="537" t="s">
        <v>71</v>
      </c>
      <c r="E28" s="62" t="e">
        <f t="array" ref="E28">INDEX('EFs all provinces'!$D:$D,MATCH(B28,'EFs all provinces'!$B:$B,0)+3)</f>
        <v>#N/A</v>
      </c>
      <c r="F28" s="63" t="e">
        <f t="shared" si="0"/>
        <v>#N/A</v>
      </c>
    </row>
    <row r="29" spans="2:10" ht="15.75" customHeight="1" x14ac:dyDescent="0.15">
      <c r="B29" s="495" t="s">
        <v>79</v>
      </c>
      <c r="C29" s="383"/>
      <c r="D29" s="537" t="s">
        <v>71</v>
      </c>
      <c r="E29" s="62" t="e">
        <f t="array" ref="E29">INDEX('EFs all provinces'!$D:$D,MATCH(B29,'EFs all provinces'!$B:$B,0)+3)</f>
        <v>#N/A</v>
      </c>
      <c r="F29" s="63" t="e">
        <f t="shared" si="0"/>
        <v>#N/A</v>
      </c>
    </row>
    <row r="30" spans="2:10" ht="15.75" customHeight="1" x14ac:dyDescent="0.15">
      <c r="B30" s="495" t="s">
        <v>79</v>
      </c>
      <c r="C30" s="383"/>
      <c r="D30" s="537" t="s">
        <v>71</v>
      </c>
      <c r="E30" s="62" t="e">
        <f t="array" ref="E30">INDEX('EFs all provinces'!$D:$D,MATCH(B30,'EFs all provinces'!$B:$B,0)+3)</f>
        <v>#N/A</v>
      </c>
      <c r="F30" s="63" t="e">
        <f t="shared" si="0"/>
        <v>#N/A</v>
      </c>
    </row>
    <row r="31" spans="2:10" ht="15.75" customHeight="1" x14ac:dyDescent="0.15">
      <c r="B31" s="495" t="s">
        <v>79</v>
      </c>
      <c r="C31" s="383"/>
      <c r="D31" s="537" t="s">
        <v>71</v>
      </c>
      <c r="E31" s="62" t="e">
        <f t="array" ref="E31">INDEX('EFs all provinces'!$D:$D,MATCH(B31,'EFs all provinces'!$B:$B,0)+3)</f>
        <v>#N/A</v>
      </c>
      <c r="F31" s="63" t="e">
        <f t="shared" si="0"/>
        <v>#N/A</v>
      </c>
    </row>
    <row r="32" spans="2:10" ht="15.75" customHeight="1" x14ac:dyDescent="0.15">
      <c r="B32" s="495" t="s">
        <v>79</v>
      </c>
      <c r="C32" s="383"/>
      <c r="D32" s="537" t="s">
        <v>71</v>
      </c>
      <c r="E32" s="62" t="e">
        <f t="array" ref="E32">INDEX('EFs all provinces'!$D:$D,MATCH(B32,'EFs all provinces'!$B:$B,0)+3)</f>
        <v>#N/A</v>
      </c>
      <c r="F32" s="63" t="e">
        <f t="shared" si="0"/>
        <v>#N/A</v>
      </c>
    </row>
    <row r="33" spans="2:6" ht="15.75" customHeight="1" x14ac:dyDescent="0.15">
      <c r="B33" s="495" t="s">
        <v>79</v>
      </c>
      <c r="C33" s="383"/>
      <c r="D33" s="537" t="s">
        <v>71</v>
      </c>
      <c r="E33" s="62" t="e">
        <f t="array" ref="E33">INDEX('EFs all provinces'!$D:$D,MATCH(B33,'EFs all provinces'!$B:$B,0)+3)</f>
        <v>#N/A</v>
      </c>
      <c r="F33" s="63" t="e">
        <f t="shared" si="0"/>
        <v>#N/A</v>
      </c>
    </row>
    <row r="34" spans="2:6" ht="15.75" customHeight="1" x14ac:dyDescent="0.15">
      <c r="B34" s="495" t="s">
        <v>79</v>
      </c>
      <c r="C34" s="383"/>
      <c r="D34" s="537" t="s">
        <v>71</v>
      </c>
      <c r="E34" s="62" t="e">
        <f t="array" ref="E34">INDEX('EFs all provinces'!$D:$D,MATCH(B34,'EFs all provinces'!$B:$B,0)+3)</f>
        <v>#N/A</v>
      </c>
      <c r="F34" s="63" t="e">
        <f t="shared" si="0"/>
        <v>#N/A</v>
      </c>
    </row>
    <row r="35" spans="2:6" ht="15.75" customHeight="1" x14ac:dyDescent="0.15">
      <c r="B35" s="495" t="s">
        <v>79</v>
      </c>
      <c r="C35" s="383"/>
      <c r="D35" s="537" t="s">
        <v>71</v>
      </c>
      <c r="E35" s="62" t="e">
        <f t="array" ref="E35">INDEX('EFs all provinces'!$D:$D,MATCH(B35,'EFs all provinces'!$B:$B,0)+3)</f>
        <v>#N/A</v>
      </c>
      <c r="F35" s="63" t="e">
        <f t="shared" si="0"/>
        <v>#N/A</v>
      </c>
    </row>
    <row r="36" spans="2:6" ht="15.75" customHeight="1" x14ac:dyDescent="0.15">
      <c r="B36" s="495" t="s">
        <v>79</v>
      </c>
      <c r="C36" s="383"/>
      <c r="D36" s="537" t="s">
        <v>71</v>
      </c>
      <c r="E36" s="62" t="e">
        <f t="array" ref="E36">INDEX('EFs all provinces'!$D:$D,MATCH(B36,'EFs all provinces'!$B:$B,0)+3)</f>
        <v>#N/A</v>
      </c>
      <c r="F36" s="63" t="e">
        <f t="shared" si="0"/>
        <v>#N/A</v>
      </c>
    </row>
    <row r="37" spans="2:6" ht="15.75" customHeight="1" x14ac:dyDescent="0.15">
      <c r="B37" s="495" t="s">
        <v>79</v>
      </c>
      <c r="C37" s="383"/>
      <c r="D37" s="537" t="s">
        <v>71</v>
      </c>
      <c r="E37" s="62" t="e">
        <f t="array" ref="E37">INDEX('EFs all provinces'!$D:$D,MATCH(B37,'EFs all provinces'!$B:$B,0)+3)</f>
        <v>#N/A</v>
      </c>
      <c r="F37" s="63" t="e">
        <f t="shared" si="0"/>
        <v>#N/A</v>
      </c>
    </row>
    <row r="38" spans="2:6" ht="15.75" customHeight="1" x14ac:dyDescent="0.15">
      <c r="B38" s="495" t="s">
        <v>79</v>
      </c>
      <c r="C38" s="383"/>
      <c r="D38" s="537" t="s">
        <v>71</v>
      </c>
      <c r="E38" s="62" t="e">
        <f t="array" ref="E38">INDEX('EFs all provinces'!$D:$D,MATCH(B38,'EFs all provinces'!$B:$B,0)+3)</f>
        <v>#N/A</v>
      </c>
      <c r="F38" s="63" t="e">
        <f t="shared" si="0"/>
        <v>#N/A</v>
      </c>
    </row>
    <row r="39" spans="2:6" ht="15.75" customHeight="1" x14ac:dyDescent="0.15">
      <c r="B39" s="495" t="s">
        <v>79</v>
      </c>
      <c r="C39" s="383"/>
      <c r="D39" s="537" t="s">
        <v>71</v>
      </c>
      <c r="E39" s="62" t="e">
        <f t="array" ref="E39">INDEX('EFs all provinces'!$D:$D,MATCH(B39,'EFs all provinces'!$B:$B,0)+3)</f>
        <v>#N/A</v>
      </c>
      <c r="F39" s="63" t="e">
        <f t="shared" si="0"/>
        <v>#N/A</v>
      </c>
    </row>
    <row r="40" spans="2:6" ht="15.75" customHeight="1" x14ac:dyDescent="0.15">
      <c r="B40" s="495" t="s">
        <v>79</v>
      </c>
      <c r="C40" s="383"/>
      <c r="D40" s="537" t="s">
        <v>71</v>
      </c>
      <c r="E40" s="62" t="e">
        <f t="array" ref="E40">INDEX('EFs all provinces'!$D:$D,MATCH(B40,'EFs all provinces'!$B:$B,0)+3)</f>
        <v>#N/A</v>
      </c>
      <c r="F40" s="63" t="e">
        <f t="shared" si="0"/>
        <v>#N/A</v>
      </c>
    </row>
    <row r="41" spans="2:6" ht="15.75" customHeight="1" x14ac:dyDescent="0.15">
      <c r="B41" s="495" t="s">
        <v>79</v>
      </c>
      <c r="C41" s="383"/>
      <c r="D41" s="537" t="s">
        <v>71</v>
      </c>
      <c r="E41" s="62" t="e">
        <f t="array" ref="E41">INDEX('EFs all provinces'!$D:$D,MATCH(B41,'EFs all provinces'!$B:$B,0)+3)</f>
        <v>#N/A</v>
      </c>
      <c r="F41" s="63" t="e">
        <f t="shared" si="0"/>
        <v>#N/A</v>
      </c>
    </row>
    <row r="42" spans="2:6" ht="15.75" customHeight="1" x14ac:dyDescent="0.15">
      <c r="B42" s="495" t="s">
        <v>79</v>
      </c>
      <c r="C42" s="383"/>
      <c r="D42" s="537" t="s">
        <v>71</v>
      </c>
      <c r="E42" s="62" t="e">
        <f t="array" ref="E42">INDEX('EFs all provinces'!$D:$D,MATCH(B42,'EFs all provinces'!$B:$B,0)+3)</f>
        <v>#N/A</v>
      </c>
      <c r="F42" s="63" t="e">
        <f t="shared" si="0"/>
        <v>#N/A</v>
      </c>
    </row>
    <row r="43" spans="2:6" ht="15.75" customHeight="1" x14ac:dyDescent="0.15">
      <c r="B43" s="495" t="s">
        <v>79</v>
      </c>
      <c r="C43" s="383"/>
      <c r="D43" s="537" t="s">
        <v>71</v>
      </c>
      <c r="E43" s="62" t="e">
        <f t="array" ref="E43">INDEX('EFs all provinces'!$D:$D,MATCH(B43,'EFs all provinces'!$B:$B,0)+3)</f>
        <v>#N/A</v>
      </c>
      <c r="F43" s="63" t="e">
        <f t="shared" si="0"/>
        <v>#N/A</v>
      </c>
    </row>
    <row r="44" spans="2:6" ht="15.75" customHeight="1" x14ac:dyDescent="0.15">
      <c r="B44" s="495" t="s">
        <v>79</v>
      </c>
      <c r="C44" s="383"/>
      <c r="D44" s="537" t="s">
        <v>71</v>
      </c>
      <c r="E44" s="62" t="e">
        <f t="array" ref="E44">INDEX('EFs all provinces'!$D:$D,MATCH(B44,'EFs all provinces'!$B:$B,0)+3)</f>
        <v>#N/A</v>
      </c>
      <c r="F44" s="63" t="e">
        <f t="shared" si="0"/>
        <v>#N/A</v>
      </c>
    </row>
    <row r="45" spans="2:6" ht="15.75" customHeight="1" x14ac:dyDescent="0.15">
      <c r="B45" s="495" t="s">
        <v>79</v>
      </c>
      <c r="C45" s="383"/>
      <c r="D45" s="537" t="s">
        <v>71</v>
      </c>
      <c r="E45" s="62" t="e">
        <f t="array" ref="E45">INDEX('EFs all provinces'!$D:$D,MATCH(B45,'EFs all provinces'!$B:$B,0)+3)</f>
        <v>#N/A</v>
      </c>
      <c r="F45" s="63" t="e">
        <f t="shared" si="0"/>
        <v>#N/A</v>
      </c>
    </row>
    <row r="46" spans="2:6" ht="15.75" customHeight="1" x14ac:dyDescent="0.15">
      <c r="B46" s="495" t="s">
        <v>79</v>
      </c>
      <c r="C46" s="383"/>
      <c r="D46" s="537" t="s">
        <v>71</v>
      </c>
      <c r="E46" s="62" t="e">
        <f t="array" ref="E46">INDEX('EFs all provinces'!$D:$D,MATCH(B46,'EFs all provinces'!$B:$B,0)+3)</f>
        <v>#N/A</v>
      </c>
      <c r="F46" s="63" t="e">
        <f t="shared" si="0"/>
        <v>#N/A</v>
      </c>
    </row>
    <row r="47" spans="2:6" ht="15.75" customHeight="1" x14ac:dyDescent="0.15">
      <c r="B47" s="495" t="s">
        <v>79</v>
      </c>
      <c r="C47" s="383"/>
      <c r="D47" s="537" t="s">
        <v>71</v>
      </c>
      <c r="E47" s="62" t="e">
        <f t="array" ref="E47">INDEX('EFs all provinces'!$D:$D,MATCH(B47,'EFs all provinces'!$B:$B,0)+3)</f>
        <v>#N/A</v>
      </c>
      <c r="F47" s="63" t="e">
        <f t="shared" si="0"/>
        <v>#N/A</v>
      </c>
    </row>
    <row r="48" spans="2:6" ht="15.75" customHeight="1" x14ac:dyDescent="0.15">
      <c r="B48" s="495" t="s">
        <v>79</v>
      </c>
      <c r="C48" s="383"/>
      <c r="D48" s="537" t="s">
        <v>71</v>
      </c>
      <c r="E48" s="62" t="e">
        <f t="array" ref="E48">INDEX('EFs all provinces'!$D:$D,MATCH(B48,'EFs all provinces'!$B:$B,0)+3)</f>
        <v>#N/A</v>
      </c>
      <c r="F48" s="63" t="e">
        <f t="shared" si="0"/>
        <v>#N/A</v>
      </c>
    </row>
    <row r="49" spans="2:6" ht="15.75" customHeight="1" x14ac:dyDescent="0.15">
      <c r="B49" s="495" t="s">
        <v>79</v>
      </c>
      <c r="C49" s="383"/>
      <c r="D49" s="537" t="s">
        <v>71</v>
      </c>
      <c r="E49" s="62" t="e">
        <f t="array" ref="E49">INDEX('EFs all provinces'!$D:$D,MATCH(B49,'EFs all provinces'!$B:$B,0)+3)</f>
        <v>#N/A</v>
      </c>
      <c r="F49" s="63" t="e">
        <f t="shared" si="0"/>
        <v>#N/A</v>
      </c>
    </row>
    <row r="50" spans="2:6" ht="15.75" customHeight="1" x14ac:dyDescent="0.15">
      <c r="B50" s="495" t="s">
        <v>79</v>
      </c>
      <c r="C50" s="383"/>
      <c r="D50" s="537" t="s">
        <v>71</v>
      </c>
      <c r="E50" s="62" t="e">
        <f t="array" ref="E50">INDEX('EFs all provinces'!$D:$D,MATCH(B50,'EFs all provinces'!$B:$B,0)+3)</f>
        <v>#N/A</v>
      </c>
      <c r="F50" s="63" t="e">
        <f t="shared" si="0"/>
        <v>#N/A</v>
      </c>
    </row>
    <row r="51" spans="2:6" ht="15.75" customHeight="1" x14ac:dyDescent="0.15">
      <c r="B51" s="495" t="s">
        <v>79</v>
      </c>
      <c r="C51" s="383"/>
      <c r="D51" s="537" t="s">
        <v>71</v>
      </c>
      <c r="E51" s="62" t="e">
        <f t="array" ref="E51">INDEX('EFs all provinces'!$D:$D,MATCH(B51,'EFs all provinces'!$B:$B,0)+3)</f>
        <v>#N/A</v>
      </c>
      <c r="F51" s="63" t="e">
        <f t="shared" si="0"/>
        <v>#N/A</v>
      </c>
    </row>
    <row r="52" spans="2:6" ht="15.75" customHeight="1" x14ac:dyDescent="0.15">
      <c r="B52" s="495" t="s">
        <v>79</v>
      </c>
      <c r="C52" s="383"/>
      <c r="D52" s="537" t="s">
        <v>71</v>
      </c>
      <c r="E52" s="62" t="e">
        <f t="array" ref="E52">INDEX('EFs all provinces'!$D:$D,MATCH(B52,'EFs all provinces'!$B:$B,0)+3)</f>
        <v>#N/A</v>
      </c>
      <c r="F52" s="63" t="e">
        <f t="shared" si="0"/>
        <v>#N/A</v>
      </c>
    </row>
    <row r="53" spans="2:6" ht="15.75" customHeight="1" x14ac:dyDescent="0.15">
      <c r="B53" s="495" t="s">
        <v>79</v>
      </c>
      <c r="C53" s="383"/>
      <c r="D53" s="537" t="s">
        <v>71</v>
      </c>
      <c r="E53" s="62" t="e">
        <f t="array" ref="E53">INDEX('EFs all provinces'!$D:$D,MATCH(B53,'EFs all provinces'!$B:$B,0)+3)</f>
        <v>#N/A</v>
      </c>
      <c r="F53" s="63" t="e">
        <f t="shared" si="0"/>
        <v>#N/A</v>
      </c>
    </row>
    <row r="54" spans="2:6" ht="15.75" customHeight="1" x14ac:dyDescent="0.15">
      <c r="B54" s="496" t="s">
        <v>79</v>
      </c>
      <c r="C54" s="384"/>
      <c r="D54" s="538" t="s">
        <v>71</v>
      </c>
      <c r="E54" s="62" t="e">
        <f t="array" ref="E54">INDEX('EFs all provinces'!$D:$D,MATCH(B54,'EFs all provinces'!$B:$B,0)+3)</f>
        <v>#N/A</v>
      </c>
      <c r="F54" s="77" t="e">
        <f t="shared" si="0"/>
        <v>#N/A</v>
      </c>
    </row>
    <row r="55" spans="2:6" ht="15.75" customHeight="1" x14ac:dyDescent="0.15">
      <c r="B55" s="54"/>
      <c r="C55" s="55"/>
      <c r="D55" s="56"/>
      <c r="E55" s="55"/>
      <c r="F55" s="55"/>
    </row>
    <row r="56" spans="2:6" ht="15.75" customHeight="1" x14ac:dyDescent="0.15">
      <c r="B56" s="54"/>
      <c r="C56" s="55"/>
      <c r="D56" s="56"/>
      <c r="E56" s="55"/>
      <c r="F56" s="55"/>
    </row>
    <row r="57" spans="2:6" ht="15.75" customHeight="1" x14ac:dyDescent="0.15">
      <c r="B57" s="54"/>
      <c r="C57" s="55"/>
      <c r="D57" s="56"/>
      <c r="E57" s="55"/>
      <c r="F57" s="55"/>
    </row>
    <row r="58" spans="2:6" ht="15.75" customHeight="1" x14ac:dyDescent="0.15">
      <c r="B58" s="54"/>
      <c r="C58" s="55"/>
      <c r="D58" s="56"/>
      <c r="E58" s="55"/>
      <c r="F58" s="55"/>
    </row>
    <row r="59" spans="2:6" ht="15.75" customHeight="1" x14ac:dyDescent="0.15">
      <c r="B59" s="54"/>
      <c r="C59" s="55"/>
      <c r="D59" s="56"/>
      <c r="E59" s="55"/>
      <c r="F59" s="55"/>
    </row>
    <row r="60" spans="2:6" ht="15.75" customHeight="1" x14ac:dyDescent="0.15">
      <c r="B60" s="54"/>
      <c r="C60" s="55"/>
      <c r="D60" s="56"/>
      <c r="E60" s="55"/>
      <c r="F60" s="55"/>
    </row>
    <row r="61" spans="2:6" ht="15.75" customHeight="1" x14ac:dyDescent="0.15">
      <c r="B61" s="54"/>
      <c r="C61" s="55"/>
      <c r="D61" s="56"/>
      <c r="E61" s="55"/>
      <c r="F61" s="55"/>
    </row>
    <row r="62" spans="2:6" ht="15.75" customHeight="1" x14ac:dyDescent="0.15">
      <c r="B62" s="54"/>
      <c r="C62" s="55"/>
      <c r="D62" s="56"/>
      <c r="E62" s="55"/>
      <c r="F62" s="55"/>
    </row>
    <row r="63" spans="2:6" ht="15.75" customHeight="1" x14ac:dyDescent="0.15">
      <c r="B63" s="54"/>
      <c r="C63" s="55"/>
      <c r="D63" s="56"/>
      <c r="E63" s="55"/>
      <c r="F63" s="55"/>
    </row>
    <row r="64" spans="2:6" ht="15.75" customHeight="1" x14ac:dyDescent="0.15">
      <c r="B64" s="54"/>
      <c r="C64" s="55"/>
      <c r="D64" s="56"/>
      <c r="E64" s="55"/>
      <c r="F64" s="55"/>
    </row>
    <row r="65" spans="2:6" ht="15.75" customHeight="1" x14ac:dyDescent="0.15">
      <c r="B65" s="54"/>
      <c r="C65" s="55"/>
      <c r="D65" s="56"/>
      <c r="E65" s="55"/>
      <c r="F65" s="55"/>
    </row>
    <row r="66" spans="2:6" ht="15.75" customHeight="1" x14ac:dyDescent="0.15">
      <c r="B66" s="54"/>
      <c r="C66" s="55"/>
      <c r="D66" s="56"/>
      <c r="E66" s="55"/>
      <c r="F66" s="55"/>
    </row>
    <row r="67" spans="2:6" ht="15.75" customHeight="1" x14ac:dyDescent="0.15">
      <c r="B67" s="54"/>
      <c r="C67" s="55"/>
      <c r="D67" s="56"/>
      <c r="E67" s="55"/>
      <c r="F67" s="55"/>
    </row>
    <row r="68" spans="2:6" ht="15.75" customHeight="1" x14ac:dyDescent="0.15">
      <c r="B68" s="54"/>
      <c r="C68" s="55"/>
      <c r="D68" s="56"/>
      <c r="E68" s="55"/>
      <c r="F68" s="55"/>
    </row>
    <row r="69" spans="2:6" ht="15.75" customHeight="1" x14ac:dyDescent="0.15">
      <c r="B69" s="54"/>
      <c r="C69" s="55"/>
      <c r="D69" s="56"/>
      <c r="E69" s="55"/>
      <c r="F69" s="55"/>
    </row>
    <row r="70" spans="2:6" ht="15.75" customHeight="1" x14ac:dyDescent="0.15">
      <c r="B70" s="54"/>
      <c r="C70" s="55"/>
      <c r="D70" s="56"/>
      <c r="E70" s="55"/>
      <c r="F70" s="55"/>
    </row>
    <row r="71" spans="2:6" ht="15.75" customHeight="1" x14ac:dyDescent="0.15">
      <c r="B71" s="54"/>
      <c r="C71" s="55"/>
      <c r="D71" s="56"/>
      <c r="E71" s="55"/>
      <c r="F71" s="55"/>
    </row>
    <row r="72" spans="2:6" ht="15.75" customHeight="1" x14ac:dyDescent="0.15">
      <c r="B72" s="54"/>
      <c r="C72" s="55"/>
      <c r="D72" s="56"/>
      <c r="E72" s="55"/>
      <c r="F72" s="55"/>
    </row>
    <row r="73" spans="2:6" ht="15.75" customHeight="1" x14ac:dyDescent="0.15">
      <c r="B73" s="54"/>
      <c r="C73" s="55"/>
      <c r="D73" s="56"/>
      <c r="E73" s="55"/>
      <c r="F73" s="55"/>
    </row>
    <row r="74" spans="2:6" ht="15.75" customHeight="1" x14ac:dyDescent="0.15">
      <c r="B74" s="54"/>
      <c r="C74" s="55"/>
      <c r="D74" s="56"/>
      <c r="E74" s="55"/>
      <c r="F74" s="55"/>
    </row>
    <row r="75" spans="2:6" ht="15.75" customHeight="1" x14ac:dyDescent="0.15">
      <c r="B75" s="54"/>
      <c r="C75" s="55"/>
      <c r="D75" s="56"/>
      <c r="E75" s="55"/>
      <c r="F75" s="55"/>
    </row>
    <row r="76" spans="2:6" ht="15.75" customHeight="1" x14ac:dyDescent="0.15">
      <c r="B76" s="54"/>
      <c r="C76" s="55"/>
      <c r="D76" s="56"/>
      <c r="E76" s="55"/>
      <c r="F76" s="55"/>
    </row>
    <row r="77" spans="2:6" ht="15.75" customHeight="1" x14ac:dyDescent="0.15">
      <c r="B77" s="54"/>
      <c r="C77" s="55"/>
      <c r="D77" s="56"/>
      <c r="E77" s="55"/>
      <c r="F77" s="55"/>
    </row>
    <row r="78" spans="2:6" ht="15.75" customHeight="1" x14ac:dyDescent="0.15">
      <c r="B78" s="54"/>
      <c r="C78" s="55"/>
      <c r="D78" s="56"/>
      <c r="E78" s="55"/>
      <c r="F78" s="55"/>
    </row>
    <row r="79" spans="2:6" ht="15.75" customHeight="1" x14ac:dyDescent="0.15">
      <c r="B79" s="54"/>
      <c r="C79" s="55"/>
      <c r="D79" s="56"/>
      <c r="E79" s="55"/>
      <c r="F79" s="55"/>
    </row>
    <row r="80" spans="2:6" ht="15.75" customHeight="1" x14ac:dyDescent="0.15">
      <c r="B80" s="54"/>
      <c r="C80" s="55"/>
      <c r="D80" s="56"/>
      <c r="E80" s="55"/>
      <c r="F80" s="55"/>
    </row>
    <row r="81" spans="2:6" ht="15.75" customHeight="1" x14ac:dyDescent="0.15">
      <c r="B81" s="54"/>
      <c r="C81" s="55"/>
      <c r="D81" s="56"/>
      <c r="E81" s="55"/>
      <c r="F81" s="55"/>
    </row>
    <row r="82" spans="2:6" ht="15.75" customHeight="1" x14ac:dyDescent="0.15">
      <c r="B82" s="54"/>
      <c r="C82" s="55"/>
      <c r="D82" s="56"/>
      <c r="E82" s="55"/>
      <c r="F82" s="55"/>
    </row>
    <row r="83" spans="2:6" ht="15.75" customHeight="1" x14ac:dyDescent="0.15">
      <c r="B83" s="54"/>
      <c r="C83" s="55"/>
      <c r="D83" s="56"/>
      <c r="E83" s="55"/>
      <c r="F83" s="55"/>
    </row>
    <row r="84" spans="2:6" ht="15.75" customHeight="1" x14ac:dyDescent="0.15">
      <c r="B84" s="54"/>
      <c r="C84" s="55"/>
      <c r="D84" s="56"/>
      <c r="E84" s="55"/>
      <c r="F84" s="55"/>
    </row>
    <row r="85" spans="2:6" ht="15.75" customHeight="1" x14ac:dyDescent="0.15">
      <c r="B85" s="54"/>
      <c r="C85" s="55"/>
      <c r="D85" s="56"/>
      <c r="E85" s="55"/>
      <c r="F85" s="55"/>
    </row>
    <row r="86" spans="2:6" ht="15.75" customHeight="1" x14ac:dyDescent="0.15">
      <c r="B86" s="54"/>
      <c r="C86" s="55"/>
      <c r="D86" s="56"/>
      <c r="E86" s="55"/>
      <c r="F86" s="55"/>
    </row>
    <row r="87" spans="2:6" ht="15.75" customHeight="1" x14ac:dyDescent="0.15">
      <c r="B87" s="54"/>
      <c r="C87" s="55"/>
      <c r="D87" s="56"/>
      <c r="E87" s="55"/>
      <c r="F87" s="55"/>
    </row>
    <row r="88" spans="2:6" ht="15.75" customHeight="1" x14ac:dyDescent="0.15">
      <c r="B88" s="54"/>
      <c r="C88" s="55"/>
      <c r="D88" s="56"/>
      <c r="E88" s="55"/>
      <c r="F88" s="55"/>
    </row>
    <row r="89" spans="2:6" ht="15.75" customHeight="1" x14ac:dyDescent="0.15">
      <c r="B89" s="54"/>
      <c r="C89" s="55"/>
      <c r="D89" s="56"/>
      <c r="E89" s="55"/>
      <c r="F89" s="55"/>
    </row>
    <row r="90" spans="2:6" ht="15.75" customHeight="1" x14ac:dyDescent="0.15">
      <c r="B90" s="54"/>
      <c r="C90" s="55"/>
      <c r="D90" s="56"/>
      <c r="E90" s="55"/>
      <c r="F90" s="55"/>
    </row>
    <row r="91" spans="2:6" ht="15.75" customHeight="1" x14ac:dyDescent="0.15">
      <c r="B91" s="54"/>
      <c r="C91" s="55"/>
      <c r="D91" s="56"/>
      <c r="E91" s="55"/>
      <c r="F91" s="55"/>
    </row>
    <row r="92" spans="2:6" ht="15.75" customHeight="1" x14ac:dyDescent="0.15">
      <c r="B92" s="54"/>
      <c r="C92" s="55"/>
      <c r="D92" s="56"/>
      <c r="E92" s="55"/>
      <c r="F92" s="55"/>
    </row>
    <row r="93" spans="2:6" ht="15.75" customHeight="1" x14ac:dyDescent="0.15">
      <c r="B93" s="54"/>
      <c r="C93" s="55"/>
      <c r="D93" s="56"/>
      <c r="E93" s="55"/>
      <c r="F93" s="55"/>
    </row>
    <row r="94" spans="2:6" ht="15.75" customHeight="1" x14ac:dyDescent="0.15">
      <c r="B94" s="54"/>
      <c r="C94" s="55"/>
      <c r="D94" s="56"/>
      <c r="E94" s="55"/>
      <c r="F94" s="55"/>
    </row>
    <row r="95" spans="2:6" ht="15.75" customHeight="1" x14ac:dyDescent="0.15">
      <c r="B95" s="54"/>
      <c r="C95" s="55"/>
      <c r="D95" s="56"/>
      <c r="E95" s="55"/>
      <c r="F95" s="55"/>
    </row>
    <row r="96" spans="2:6" ht="15.75" customHeight="1" x14ac:dyDescent="0.15">
      <c r="B96" s="54"/>
      <c r="C96" s="55"/>
      <c r="D96" s="56"/>
      <c r="E96" s="55"/>
      <c r="F96" s="55"/>
    </row>
    <row r="97" spans="2:6" ht="15.75" customHeight="1" x14ac:dyDescent="0.15">
      <c r="B97" s="54"/>
      <c r="C97" s="55"/>
      <c r="D97" s="56"/>
      <c r="E97" s="55"/>
      <c r="F97" s="55"/>
    </row>
    <row r="98" spans="2:6" ht="15.75" customHeight="1" x14ac:dyDescent="0.15">
      <c r="B98" s="54"/>
      <c r="C98" s="55"/>
      <c r="D98" s="56"/>
      <c r="E98" s="55"/>
      <c r="F98" s="55"/>
    </row>
    <row r="99" spans="2:6" ht="15.75" customHeight="1" x14ac:dyDescent="0.15">
      <c r="B99" s="54"/>
      <c r="C99" s="55"/>
      <c r="D99" s="56"/>
      <c r="E99" s="55"/>
      <c r="F99" s="55"/>
    </row>
    <row r="100" spans="2:6" ht="15.75" customHeight="1" x14ac:dyDescent="0.15">
      <c r="B100" s="54"/>
      <c r="C100" s="55"/>
      <c r="D100" s="56"/>
      <c r="E100" s="55"/>
      <c r="F100" s="55"/>
    </row>
    <row r="101" spans="2:6" ht="15.75" customHeight="1" x14ac:dyDescent="0.15">
      <c r="B101" s="54"/>
      <c r="C101" s="55"/>
      <c r="D101" s="56"/>
      <c r="E101" s="55"/>
      <c r="F101" s="55"/>
    </row>
    <row r="102" spans="2:6" ht="15.75" customHeight="1" x14ac:dyDescent="0.15">
      <c r="B102" s="54"/>
      <c r="C102" s="55"/>
      <c r="D102" s="56"/>
      <c r="E102" s="55"/>
      <c r="F102" s="55"/>
    </row>
    <row r="103" spans="2:6" ht="15.75" customHeight="1" x14ac:dyDescent="0.15">
      <c r="B103" s="54"/>
      <c r="C103" s="55"/>
      <c r="D103" s="56"/>
      <c r="E103" s="55"/>
      <c r="F103" s="55"/>
    </row>
    <row r="104" spans="2:6" ht="15.75" customHeight="1" x14ac:dyDescent="0.15">
      <c r="B104" s="54"/>
      <c r="C104" s="55"/>
      <c r="D104" s="56"/>
      <c r="E104" s="55"/>
      <c r="F104" s="55"/>
    </row>
    <row r="105" spans="2:6" ht="15.75" customHeight="1" x14ac:dyDescent="0.15">
      <c r="B105" s="54"/>
      <c r="C105" s="55"/>
      <c r="D105" s="56"/>
      <c r="E105" s="55"/>
      <c r="F105" s="55"/>
    </row>
    <row r="106" spans="2:6" ht="15.75" customHeight="1" x14ac:dyDescent="0.15">
      <c r="B106" s="54"/>
      <c r="C106" s="55"/>
      <c r="D106" s="56"/>
      <c r="E106" s="55"/>
      <c r="F106" s="55"/>
    </row>
    <row r="107" spans="2:6" ht="15.75" customHeight="1" x14ac:dyDescent="0.15">
      <c r="B107" s="54"/>
      <c r="C107" s="55"/>
      <c r="D107" s="56"/>
      <c r="E107" s="55"/>
      <c r="F107" s="55"/>
    </row>
    <row r="108" spans="2:6" ht="15.75" customHeight="1" x14ac:dyDescent="0.15">
      <c r="B108" s="54"/>
      <c r="C108" s="55"/>
      <c r="D108" s="56"/>
      <c r="E108" s="55"/>
      <c r="F108" s="55"/>
    </row>
    <row r="109" spans="2:6" ht="15.75" customHeight="1" x14ac:dyDescent="0.15">
      <c r="B109" s="54"/>
      <c r="C109" s="55"/>
      <c r="D109" s="56"/>
      <c r="E109" s="55"/>
      <c r="F109" s="55"/>
    </row>
    <row r="110" spans="2:6" ht="15.75" customHeight="1" x14ac:dyDescent="0.15">
      <c r="B110" s="54"/>
      <c r="C110" s="55"/>
      <c r="D110" s="56"/>
      <c r="E110" s="55"/>
      <c r="F110" s="55"/>
    </row>
    <row r="111" spans="2:6" ht="15.75" customHeight="1" x14ac:dyDescent="0.15">
      <c r="B111" s="54"/>
      <c r="C111" s="55"/>
      <c r="D111" s="56"/>
      <c r="E111" s="55"/>
      <c r="F111" s="55"/>
    </row>
    <row r="112" spans="2:6" ht="15.75" customHeight="1" x14ac:dyDescent="0.15">
      <c r="B112" s="54"/>
      <c r="C112" s="55"/>
      <c r="D112" s="56"/>
      <c r="E112" s="55"/>
      <c r="F112" s="55"/>
    </row>
    <row r="113" spans="2:6" ht="15.75" customHeight="1" x14ac:dyDescent="0.15">
      <c r="B113" s="54"/>
      <c r="C113" s="55"/>
      <c r="D113" s="56"/>
      <c r="E113" s="55"/>
      <c r="F113" s="55"/>
    </row>
    <row r="114" spans="2:6" ht="15.75" customHeight="1" x14ac:dyDescent="0.15">
      <c r="B114" s="54"/>
      <c r="C114" s="55"/>
      <c r="D114" s="56"/>
      <c r="E114" s="55"/>
      <c r="F114" s="55"/>
    </row>
    <row r="115" spans="2:6" ht="15.75" customHeight="1" x14ac:dyDescent="0.15">
      <c r="B115" s="54"/>
      <c r="C115" s="55"/>
      <c r="D115" s="56"/>
      <c r="E115" s="55"/>
      <c r="F115" s="55"/>
    </row>
    <row r="116" spans="2:6" ht="15.75" customHeight="1" x14ac:dyDescent="0.15">
      <c r="B116" s="54"/>
      <c r="C116" s="55"/>
      <c r="D116" s="56"/>
      <c r="E116" s="55"/>
      <c r="F116" s="55"/>
    </row>
    <row r="117" spans="2:6" ht="15.75" customHeight="1" x14ac:dyDescent="0.15">
      <c r="B117" s="54"/>
      <c r="C117" s="55"/>
      <c r="D117" s="56"/>
      <c r="E117" s="55"/>
      <c r="F117" s="55"/>
    </row>
    <row r="118" spans="2:6" ht="15.75" customHeight="1" x14ac:dyDescent="0.15">
      <c r="B118" s="54"/>
      <c r="C118" s="55"/>
      <c r="D118" s="56"/>
      <c r="E118" s="55"/>
      <c r="F118" s="55"/>
    </row>
    <row r="119" spans="2:6" ht="15.75" customHeight="1" x14ac:dyDescent="0.15">
      <c r="B119" s="54"/>
      <c r="C119" s="55"/>
      <c r="D119" s="56"/>
      <c r="E119" s="55"/>
      <c r="F119" s="55"/>
    </row>
    <row r="120" spans="2:6" ht="15.75" customHeight="1" x14ac:dyDescent="0.15">
      <c r="B120" s="54"/>
      <c r="C120" s="55"/>
      <c r="D120" s="56"/>
      <c r="E120" s="55"/>
      <c r="F120" s="55"/>
    </row>
    <row r="121" spans="2:6" ht="15.75" customHeight="1" x14ac:dyDescent="0.15">
      <c r="B121" s="54"/>
      <c r="C121" s="55"/>
      <c r="D121" s="56"/>
      <c r="E121" s="55"/>
      <c r="F121" s="55"/>
    </row>
    <row r="122" spans="2:6" ht="15.75" customHeight="1" x14ac:dyDescent="0.15">
      <c r="B122" s="54"/>
      <c r="C122" s="55"/>
      <c r="D122" s="56"/>
      <c r="E122" s="55"/>
      <c r="F122" s="55"/>
    </row>
    <row r="123" spans="2:6" ht="15.75" customHeight="1" x14ac:dyDescent="0.15">
      <c r="B123" s="54"/>
      <c r="C123" s="55"/>
      <c r="D123" s="56"/>
      <c r="E123" s="55"/>
      <c r="F123" s="55"/>
    </row>
    <row r="124" spans="2:6" ht="15.75" customHeight="1" x14ac:dyDescent="0.15">
      <c r="B124" s="54"/>
      <c r="C124" s="55"/>
      <c r="D124" s="56"/>
      <c r="E124" s="55"/>
      <c r="F124" s="55"/>
    </row>
    <row r="125" spans="2:6" ht="15.75" customHeight="1" x14ac:dyDescent="0.15">
      <c r="B125" s="54"/>
      <c r="C125" s="55"/>
      <c r="D125" s="56"/>
      <c r="E125" s="55"/>
      <c r="F125" s="55"/>
    </row>
    <row r="126" spans="2:6" ht="15.75" customHeight="1" x14ac:dyDescent="0.15">
      <c r="B126" s="54"/>
      <c r="C126" s="55"/>
      <c r="D126" s="56"/>
      <c r="E126" s="55"/>
      <c r="F126" s="55"/>
    </row>
    <row r="127" spans="2:6" ht="15.75" customHeight="1" x14ac:dyDescent="0.15">
      <c r="B127" s="54"/>
      <c r="C127" s="55"/>
      <c r="D127" s="56"/>
      <c r="E127" s="55"/>
      <c r="F127" s="55"/>
    </row>
    <row r="128" spans="2:6" ht="15.75" customHeight="1" x14ac:dyDescent="0.15">
      <c r="B128" s="54"/>
      <c r="C128" s="55"/>
      <c r="D128" s="56"/>
      <c r="E128" s="55"/>
      <c r="F128" s="55"/>
    </row>
    <row r="129" spans="2:6" ht="15.75" customHeight="1" x14ac:dyDescent="0.15">
      <c r="B129" s="54"/>
      <c r="C129" s="55"/>
      <c r="D129" s="56"/>
      <c r="E129" s="55"/>
      <c r="F129" s="55"/>
    </row>
    <row r="130" spans="2:6" ht="15.75" customHeight="1" x14ac:dyDescent="0.15">
      <c r="B130" s="54"/>
      <c r="C130" s="55"/>
      <c r="D130" s="56"/>
      <c r="E130" s="55"/>
      <c r="F130" s="55"/>
    </row>
    <row r="131" spans="2:6" ht="15.75" customHeight="1" x14ac:dyDescent="0.15">
      <c r="B131" s="54"/>
      <c r="C131" s="55"/>
      <c r="D131" s="56"/>
      <c r="E131" s="55"/>
      <c r="F131" s="55"/>
    </row>
    <row r="132" spans="2:6" ht="15.75" customHeight="1" x14ac:dyDescent="0.15">
      <c r="B132" s="54"/>
      <c r="C132" s="55"/>
      <c r="D132" s="56"/>
      <c r="E132" s="55"/>
      <c r="F132" s="55"/>
    </row>
    <row r="133" spans="2:6" ht="15.75" customHeight="1" x14ac:dyDescent="0.15">
      <c r="B133" s="54"/>
      <c r="C133" s="55"/>
      <c r="D133" s="56"/>
      <c r="E133" s="55"/>
      <c r="F133" s="55"/>
    </row>
    <row r="134" spans="2:6" ht="15.75" customHeight="1" x14ac:dyDescent="0.15">
      <c r="B134" s="54"/>
      <c r="C134" s="55"/>
      <c r="D134" s="56"/>
      <c r="E134" s="55"/>
      <c r="F134" s="55"/>
    </row>
    <row r="135" spans="2:6" ht="15.75" customHeight="1" x14ac:dyDescent="0.15">
      <c r="B135" s="54"/>
      <c r="C135" s="55"/>
      <c r="D135" s="56"/>
      <c r="E135" s="55"/>
      <c r="F135" s="55"/>
    </row>
    <row r="136" spans="2:6" ht="15.75" customHeight="1" x14ac:dyDescent="0.15">
      <c r="B136" s="54"/>
      <c r="C136" s="55"/>
      <c r="D136" s="56"/>
      <c r="E136" s="55"/>
      <c r="F136" s="55"/>
    </row>
    <row r="137" spans="2:6" ht="15.75" customHeight="1" x14ac:dyDescent="0.15">
      <c r="B137" s="54"/>
      <c r="C137" s="55"/>
      <c r="D137" s="56"/>
      <c r="E137" s="55"/>
      <c r="F137" s="55"/>
    </row>
    <row r="138" spans="2:6" ht="15.75" customHeight="1" x14ac:dyDescent="0.15">
      <c r="B138" s="54"/>
      <c r="C138" s="55"/>
      <c r="D138" s="56"/>
      <c r="E138" s="55"/>
      <c r="F138" s="55"/>
    </row>
    <row r="139" spans="2:6" ht="15.75" customHeight="1" x14ac:dyDescent="0.15">
      <c r="B139" s="54"/>
      <c r="C139" s="55"/>
      <c r="D139" s="56"/>
      <c r="E139" s="55"/>
      <c r="F139" s="55"/>
    </row>
    <row r="140" spans="2:6" ht="15.75" customHeight="1" x14ac:dyDescent="0.15">
      <c r="B140" s="54"/>
      <c r="C140" s="55"/>
      <c r="D140" s="56"/>
      <c r="E140" s="55"/>
      <c r="F140" s="55"/>
    </row>
    <row r="141" spans="2:6" ht="15.75" customHeight="1" x14ac:dyDescent="0.15">
      <c r="B141" s="54"/>
      <c r="C141" s="55"/>
      <c r="D141" s="56"/>
      <c r="E141" s="55"/>
      <c r="F141" s="55"/>
    </row>
    <row r="142" spans="2:6" ht="15.75" customHeight="1" x14ac:dyDescent="0.15">
      <c r="B142" s="54"/>
      <c r="C142" s="55"/>
      <c r="D142" s="56"/>
      <c r="E142" s="55"/>
      <c r="F142" s="55"/>
    </row>
    <row r="143" spans="2:6" ht="15.75" customHeight="1" x14ac:dyDescent="0.15">
      <c r="B143" s="54"/>
      <c r="C143" s="55"/>
      <c r="D143" s="56"/>
      <c r="E143" s="55"/>
      <c r="F143" s="55"/>
    </row>
    <row r="144" spans="2:6" ht="15.75" customHeight="1" x14ac:dyDescent="0.15">
      <c r="B144" s="54"/>
      <c r="C144" s="55"/>
      <c r="D144" s="56"/>
      <c r="E144" s="55"/>
      <c r="F144" s="55"/>
    </row>
    <row r="145" spans="2:6" ht="15.75" customHeight="1" x14ac:dyDescent="0.15">
      <c r="B145" s="54"/>
      <c r="C145" s="55"/>
      <c r="D145" s="56"/>
      <c r="E145" s="55"/>
      <c r="F145" s="55"/>
    </row>
    <row r="146" spans="2:6" ht="15.75" customHeight="1" x14ac:dyDescent="0.15">
      <c r="B146" s="54"/>
      <c r="C146" s="55"/>
      <c r="D146" s="56"/>
      <c r="E146" s="55"/>
      <c r="F146" s="55"/>
    </row>
    <row r="147" spans="2:6" ht="15.75" customHeight="1" x14ac:dyDescent="0.15">
      <c r="B147" s="54"/>
      <c r="C147" s="55"/>
      <c r="D147" s="56"/>
      <c r="E147" s="55"/>
      <c r="F147" s="55"/>
    </row>
    <row r="148" spans="2:6" ht="15.75" customHeight="1" x14ac:dyDescent="0.15">
      <c r="B148" s="54"/>
      <c r="C148" s="55"/>
      <c r="D148" s="56"/>
      <c r="E148" s="55"/>
      <c r="F148" s="55"/>
    </row>
    <row r="149" spans="2:6" ht="15.75" customHeight="1" x14ac:dyDescent="0.15">
      <c r="B149" s="54"/>
      <c r="C149" s="55"/>
      <c r="D149" s="56"/>
      <c r="E149" s="55"/>
      <c r="F149" s="55"/>
    </row>
    <row r="150" spans="2:6" ht="15.75" customHeight="1" x14ac:dyDescent="0.15">
      <c r="B150" s="54"/>
      <c r="C150" s="55"/>
      <c r="D150" s="56"/>
      <c r="E150" s="55"/>
      <c r="F150" s="55"/>
    </row>
    <row r="151" spans="2:6" ht="15.75" customHeight="1" x14ac:dyDescent="0.15">
      <c r="B151" s="54"/>
      <c r="C151" s="55"/>
      <c r="D151" s="56"/>
      <c r="E151" s="55"/>
      <c r="F151" s="55"/>
    </row>
    <row r="152" spans="2:6" ht="15.75" customHeight="1" x14ac:dyDescent="0.15">
      <c r="B152" s="54"/>
      <c r="C152" s="55"/>
      <c r="D152" s="56"/>
      <c r="E152" s="55"/>
      <c r="F152" s="55"/>
    </row>
    <row r="153" spans="2:6" ht="15.75" customHeight="1" x14ac:dyDescent="0.15">
      <c r="B153" s="54"/>
      <c r="C153" s="55"/>
      <c r="D153" s="56"/>
      <c r="E153" s="55"/>
      <c r="F153" s="55"/>
    </row>
    <row r="154" spans="2:6" ht="15.75" customHeight="1" x14ac:dyDescent="0.15">
      <c r="B154" s="54"/>
      <c r="C154" s="55"/>
      <c r="D154" s="56"/>
      <c r="E154" s="55"/>
      <c r="F154" s="55"/>
    </row>
    <row r="155" spans="2:6" ht="15.75" customHeight="1" x14ac:dyDescent="0.15">
      <c r="B155" s="54"/>
      <c r="C155" s="55"/>
      <c r="D155" s="56"/>
      <c r="E155" s="55"/>
      <c r="F155" s="55"/>
    </row>
    <row r="156" spans="2:6" ht="15.75" customHeight="1" x14ac:dyDescent="0.15">
      <c r="B156" s="54"/>
      <c r="C156" s="55"/>
      <c r="D156" s="56"/>
      <c r="E156" s="55"/>
      <c r="F156" s="55"/>
    </row>
    <row r="157" spans="2:6" ht="15.75" customHeight="1" x14ac:dyDescent="0.15">
      <c r="B157" s="54"/>
      <c r="C157" s="55"/>
      <c r="D157" s="56"/>
      <c r="E157" s="55"/>
      <c r="F157" s="55"/>
    </row>
    <row r="158" spans="2:6" ht="15.75" customHeight="1" x14ac:dyDescent="0.15">
      <c r="B158" s="54"/>
      <c r="C158" s="55"/>
      <c r="D158" s="56"/>
      <c r="E158" s="55"/>
      <c r="F158" s="55"/>
    </row>
    <row r="159" spans="2:6" ht="15.75" customHeight="1" x14ac:dyDescent="0.15">
      <c r="B159" s="54"/>
      <c r="C159" s="55"/>
      <c r="D159" s="56"/>
      <c r="E159" s="55"/>
      <c r="F159" s="55"/>
    </row>
    <row r="160" spans="2:6" ht="15.75" customHeight="1" x14ac:dyDescent="0.15">
      <c r="B160" s="54"/>
      <c r="C160" s="55"/>
      <c r="D160" s="56"/>
      <c r="E160" s="55"/>
      <c r="F160" s="55"/>
    </row>
    <row r="161" spans="2:6" ht="15.75" customHeight="1" x14ac:dyDescent="0.15">
      <c r="B161" s="54"/>
      <c r="C161" s="55"/>
      <c r="D161" s="56"/>
      <c r="E161" s="55"/>
      <c r="F161" s="55"/>
    </row>
    <row r="162" spans="2:6" ht="15.75" customHeight="1" x14ac:dyDescent="0.15">
      <c r="B162" s="54"/>
      <c r="C162" s="55"/>
      <c r="D162" s="56"/>
      <c r="E162" s="55"/>
      <c r="F162" s="55"/>
    </row>
    <row r="163" spans="2:6" ht="15.75" customHeight="1" x14ac:dyDescent="0.15">
      <c r="B163" s="54"/>
      <c r="C163" s="55"/>
      <c r="D163" s="56"/>
      <c r="E163" s="55"/>
      <c r="F163" s="55"/>
    </row>
    <row r="164" spans="2:6" ht="15.75" customHeight="1" x14ac:dyDescent="0.15">
      <c r="B164" s="54"/>
      <c r="C164" s="55"/>
      <c r="D164" s="56"/>
      <c r="E164" s="55"/>
      <c r="F164" s="55"/>
    </row>
    <row r="165" spans="2:6" ht="15.75" customHeight="1" x14ac:dyDescent="0.15">
      <c r="B165" s="54"/>
      <c r="C165" s="55"/>
      <c r="D165" s="56"/>
      <c r="E165" s="55"/>
      <c r="F165" s="55"/>
    </row>
    <row r="166" spans="2:6" ht="15.75" customHeight="1" x14ac:dyDescent="0.15">
      <c r="B166" s="54"/>
      <c r="C166" s="55"/>
      <c r="D166" s="56"/>
      <c r="E166" s="55"/>
      <c r="F166" s="55"/>
    </row>
    <row r="167" spans="2:6" ht="15.75" customHeight="1" x14ac:dyDescent="0.15">
      <c r="B167" s="54"/>
      <c r="C167" s="55"/>
      <c r="D167" s="56"/>
      <c r="E167" s="55"/>
      <c r="F167" s="55"/>
    </row>
    <row r="168" spans="2:6" ht="15.75" customHeight="1" x14ac:dyDescent="0.15">
      <c r="B168" s="54"/>
      <c r="C168" s="55"/>
      <c r="D168" s="56"/>
      <c r="E168" s="55"/>
      <c r="F168" s="55"/>
    </row>
    <row r="169" spans="2:6" ht="15.75" customHeight="1" x14ac:dyDescent="0.15">
      <c r="B169" s="54"/>
      <c r="C169" s="55"/>
      <c r="D169" s="56"/>
      <c r="E169" s="55"/>
      <c r="F169" s="55"/>
    </row>
    <row r="170" spans="2:6" ht="15.75" customHeight="1" x14ac:dyDescent="0.15">
      <c r="B170" s="54"/>
      <c r="C170" s="55"/>
      <c r="D170" s="56"/>
      <c r="E170" s="55"/>
      <c r="F170" s="55"/>
    </row>
    <row r="171" spans="2:6" ht="15.75" customHeight="1" x14ac:dyDescent="0.15">
      <c r="B171" s="54"/>
      <c r="C171" s="55"/>
      <c r="D171" s="56"/>
      <c r="E171" s="55"/>
      <c r="F171" s="55"/>
    </row>
    <row r="172" spans="2:6" ht="15.75" customHeight="1" x14ac:dyDescent="0.15">
      <c r="B172" s="54"/>
      <c r="C172" s="55"/>
      <c r="D172" s="56"/>
      <c r="E172" s="55"/>
      <c r="F172" s="55"/>
    </row>
    <row r="173" spans="2:6" ht="15.75" customHeight="1" x14ac:dyDescent="0.15">
      <c r="B173" s="54"/>
      <c r="C173" s="55"/>
      <c r="D173" s="56"/>
      <c r="E173" s="55"/>
      <c r="F173" s="55"/>
    </row>
    <row r="174" spans="2:6" ht="15.75" customHeight="1" x14ac:dyDescent="0.15">
      <c r="B174" s="54"/>
      <c r="C174" s="55"/>
      <c r="D174" s="56"/>
      <c r="E174" s="55"/>
      <c r="F174" s="55"/>
    </row>
    <row r="175" spans="2:6" ht="15.75" customHeight="1" x14ac:dyDescent="0.15">
      <c r="B175" s="54"/>
      <c r="C175" s="55"/>
      <c r="D175" s="56"/>
      <c r="E175" s="55"/>
      <c r="F175" s="55"/>
    </row>
    <row r="176" spans="2:6" ht="15.75" customHeight="1" x14ac:dyDescent="0.15">
      <c r="B176" s="54"/>
      <c r="C176" s="55"/>
      <c r="D176" s="56"/>
      <c r="E176" s="55"/>
      <c r="F176" s="55"/>
    </row>
    <row r="177" spans="2:6" ht="15.75" customHeight="1" x14ac:dyDescent="0.15">
      <c r="B177" s="54"/>
      <c r="C177" s="55"/>
      <c r="D177" s="56"/>
      <c r="E177" s="55"/>
      <c r="F177" s="55"/>
    </row>
    <row r="178" spans="2:6" ht="15.75" customHeight="1" x14ac:dyDescent="0.15">
      <c r="B178" s="54"/>
      <c r="C178" s="55"/>
      <c r="D178" s="56"/>
      <c r="E178" s="55"/>
      <c r="F178" s="55"/>
    </row>
    <row r="179" spans="2:6" ht="15.75" customHeight="1" x14ac:dyDescent="0.15">
      <c r="B179" s="54"/>
      <c r="C179" s="55"/>
      <c r="D179" s="56"/>
      <c r="E179" s="55"/>
      <c r="F179" s="55"/>
    </row>
    <row r="180" spans="2:6" ht="15.75" customHeight="1" x14ac:dyDescent="0.15">
      <c r="B180" s="54"/>
      <c r="C180" s="55"/>
      <c r="D180" s="56"/>
      <c r="E180" s="55"/>
      <c r="F180" s="55"/>
    </row>
    <row r="181" spans="2:6" ht="15.75" customHeight="1" x14ac:dyDescent="0.15">
      <c r="B181" s="54"/>
      <c r="C181" s="55"/>
      <c r="D181" s="56"/>
      <c r="E181" s="55"/>
      <c r="F181" s="55"/>
    </row>
    <row r="182" spans="2:6" ht="15.75" customHeight="1" x14ac:dyDescent="0.15">
      <c r="B182" s="54"/>
      <c r="C182" s="55"/>
      <c r="D182" s="56"/>
      <c r="E182" s="55"/>
      <c r="F182" s="55"/>
    </row>
    <row r="183" spans="2:6" ht="15.75" customHeight="1" x14ac:dyDescent="0.15">
      <c r="B183" s="54"/>
      <c r="C183" s="55"/>
      <c r="D183" s="56"/>
      <c r="E183" s="55"/>
      <c r="F183" s="55"/>
    </row>
    <row r="184" spans="2:6" ht="15.75" customHeight="1" x14ac:dyDescent="0.15">
      <c r="B184" s="54"/>
      <c r="C184" s="55"/>
      <c r="D184" s="56"/>
      <c r="E184" s="55"/>
      <c r="F184" s="55"/>
    </row>
    <row r="185" spans="2:6" ht="15.75" customHeight="1" x14ac:dyDescent="0.15">
      <c r="B185" s="54"/>
      <c r="C185" s="55"/>
      <c r="D185" s="56"/>
      <c r="E185" s="55"/>
      <c r="F185" s="55"/>
    </row>
    <row r="186" spans="2:6" ht="15.75" customHeight="1" x14ac:dyDescent="0.15">
      <c r="B186" s="54"/>
      <c r="C186" s="55"/>
      <c r="D186" s="56"/>
      <c r="E186" s="55"/>
      <c r="F186" s="55"/>
    </row>
    <row r="187" spans="2:6" ht="15.75" customHeight="1" x14ac:dyDescent="0.15">
      <c r="B187" s="54"/>
      <c r="C187" s="55"/>
      <c r="D187" s="56"/>
      <c r="E187" s="55"/>
      <c r="F187" s="55"/>
    </row>
    <row r="188" spans="2:6" ht="15.75" customHeight="1" x14ac:dyDescent="0.15">
      <c r="B188" s="54"/>
      <c r="C188" s="55"/>
      <c r="D188" s="56"/>
      <c r="E188" s="55"/>
      <c r="F188" s="55"/>
    </row>
    <row r="189" spans="2:6" ht="15.75" customHeight="1" x14ac:dyDescent="0.15">
      <c r="B189" s="54"/>
      <c r="C189" s="55"/>
      <c r="D189" s="56"/>
      <c r="E189" s="55"/>
      <c r="F189" s="55"/>
    </row>
    <row r="190" spans="2:6" ht="15.75" customHeight="1" x14ac:dyDescent="0.15">
      <c r="B190" s="54"/>
      <c r="C190" s="55"/>
      <c r="D190" s="56"/>
      <c r="E190" s="55"/>
      <c r="F190" s="55"/>
    </row>
    <row r="191" spans="2:6" ht="15.75" customHeight="1" x14ac:dyDescent="0.15">
      <c r="B191" s="54"/>
      <c r="C191" s="55"/>
      <c r="D191" s="56"/>
      <c r="E191" s="55"/>
      <c r="F191" s="55"/>
    </row>
    <row r="192" spans="2:6" ht="15.75" customHeight="1" x14ac:dyDescent="0.15">
      <c r="B192" s="54"/>
      <c r="C192" s="55"/>
      <c r="D192" s="56"/>
      <c r="E192" s="55"/>
      <c r="F192" s="55"/>
    </row>
    <row r="193" spans="2:6" ht="15.75" customHeight="1" x14ac:dyDescent="0.15">
      <c r="B193" s="54"/>
      <c r="C193" s="55"/>
      <c r="D193" s="56"/>
      <c r="E193" s="55"/>
      <c r="F193" s="55"/>
    </row>
    <row r="194" spans="2:6" ht="15.75" customHeight="1" x14ac:dyDescent="0.15">
      <c r="B194" s="54"/>
      <c r="C194" s="55"/>
      <c r="D194" s="56"/>
      <c r="E194" s="55"/>
      <c r="F194" s="55"/>
    </row>
    <row r="195" spans="2:6" ht="15.75" customHeight="1" x14ac:dyDescent="0.15">
      <c r="B195" s="54"/>
      <c r="C195" s="55"/>
      <c r="D195" s="56"/>
      <c r="E195" s="55"/>
      <c r="F195" s="55"/>
    </row>
    <row r="196" spans="2:6" ht="15.75" customHeight="1" x14ac:dyDescent="0.15">
      <c r="B196" s="54"/>
      <c r="C196" s="55"/>
      <c r="D196" s="56"/>
      <c r="E196" s="55"/>
      <c r="F196" s="55"/>
    </row>
    <row r="197" spans="2:6" ht="15.75" customHeight="1" x14ac:dyDescent="0.15">
      <c r="B197" s="54"/>
      <c r="C197" s="55"/>
      <c r="D197" s="56"/>
      <c r="E197" s="55"/>
      <c r="F197" s="55"/>
    </row>
    <row r="198" spans="2:6" ht="15.75" customHeight="1" x14ac:dyDescent="0.15">
      <c r="B198" s="54"/>
      <c r="C198" s="55"/>
      <c r="D198" s="56"/>
      <c r="E198" s="55"/>
      <c r="F198" s="55"/>
    </row>
    <row r="199" spans="2:6" ht="15.75" customHeight="1" x14ac:dyDescent="0.15">
      <c r="B199" s="54"/>
      <c r="C199" s="55"/>
      <c r="D199" s="56"/>
      <c r="E199" s="55"/>
      <c r="F199" s="55"/>
    </row>
    <row r="200" spans="2:6" ht="15.75" customHeight="1" x14ac:dyDescent="0.15">
      <c r="B200" s="54"/>
      <c r="C200" s="55"/>
      <c r="D200" s="56"/>
      <c r="E200" s="55"/>
      <c r="F200" s="55"/>
    </row>
    <row r="201" spans="2:6" ht="15.75" customHeight="1" x14ac:dyDescent="0.15">
      <c r="B201" s="54"/>
      <c r="C201" s="55"/>
      <c r="D201" s="56"/>
      <c r="E201" s="55"/>
      <c r="F201" s="55"/>
    </row>
    <row r="202" spans="2:6" ht="15.75" customHeight="1" x14ac:dyDescent="0.15">
      <c r="B202" s="54"/>
      <c r="C202" s="55"/>
      <c r="D202" s="56"/>
      <c r="E202" s="55"/>
      <c r="F202" s="55"/>
    </row>
    <row r="203" spans="2:6" ht="15.75" customHeight="1" x14ac:dyDescent="0.15">
      <c r="B203" s="54"/>
      <c r="C203" s="55"/>
      <c r="D203" s="56"/>
      <c r="E203" s="55"/>
      <c r="F203" s="55"/>
    </row>
    <row r="204" spans="2:6" ht="15.75" customHeight="1" x14ac:dyDescent="0.15">
      <c r="B204" s="54"/>
      <c r="C204" s="55"/>
      <c r="D204" s="56"/>
      <c r="E204" s="55"/>
      <c r="F204" s="55"/>
    </row>
    <row r="205" spans="2:6" ht="15.75" customHeight="1" x14ac:dyDescent="0.15">
      <c r="B205" s="54"/>
      <c r="C205" s="55"/>
      <c r="D205" s="56"/>
      <c r="E205" s="55"/>
      <c r="F205" s="55"/>
    </row>
    <row r="206" spans="2:6" ht="15.75" customHeight="1" x14ac:dyDescent="0.15">
      <c r="B206" s="54"/>
      <c r="C206" s="55"/>
      <c r="D206" s="56"/>
      <c r="E206" s="55"/>
      <c r="F206" s="55"/>
    </row>
    <row r="207" spans="2:6" ht="15.75" customHeight="1" x14ac:dyDescent="0.15">
      <c r="B207" s="54"/>
      <c r="C207" s="55"/>
      <c r="D207" s="56"/>
      <c r="E207" s="55"/>
      <c r="F207" s="55"/>
    </row>
    <row r="208" spans="2:6" ht="15.75" customHeight="1" x14ac:dyDescent="0.15">
      <c r="B208" s="54"/>
      <c r="C208" s="55"/>
      <c r="D208" s="56"/>
      <c r="E208" s="55"/>
      <c r="F208" s="55"/>
    </row>
    <row r="209" spans="2:6" ht="15.75" customHeight="1" x14ac:dyDescent="0.15">
      <c r="B209" s="54"/>
      <c r="C209" s="55"/>
      <c r="D209" s="56"/>
      <c r="E209" s="55"/>
      <c r="F209" s="55"/>
    </row>
    <row r="210" spans="2:6" ht="15.75" customHeight="1" x14ac:dyDescent="0.15">
      <c r="B210" s="54"/>
      <c r="C210" s="55"/>
      <c r="D210" s="56"/>
      <c r="E210" s="55"/>
      <c r="F210" s="55"/>
    </row>
    <row r="211" spans="2:6" ht="15.75" customHeight="1" x14ac:dyDescent="0.15">
      <c r="B211" s="54"/>
      <c r="C211" s="55"/>
      <c r="D211" s="56"/>
      <c r="E211" s="55"/>
      <c r="F211" s="55"/>
    </row>
    <row r="212" spans="2:6" ht="15.75" customHeight="1" x14ac:dyDescent="0.15">
      <c r="B212" s="54"/>
      <c r="C212" s="55"/>
      <c r="D212" s="56"/>
      <c r="E212" s="55"/>
      <c r="F212" s="55"/>
    </row>
    <row r="213" spans="2:6" ht="15.75" customHeight="1" x14ac:dyDescent="0.15">
      <c r="B213" s="54"/>
      <c r="C213" s="55"/>
      <c r="D213" s="56"/>
      <c r="E213" s="55"/>
      <c r="F213" s="55"/>
    </row>
    <row r="214" spans="2:6" ht="15.75" customHeight="1" x14ac:dyDescent="0.15">
      <c r="B214" s="54"/>
      <c r="C214" s="55"/>
      <c r="D214" s="56"/>
      <c r="E214" s="55"/>
      <c r="F214" s="55"/>
    </row>
    <row r="215" spans="2:6" ht="15.75" customHeight="1" x14ac:dyDescent="0.15">
      <c r="B215" s="54"/>
      <c r="C215" s="55"/>
      <c r="D215" s="56"/>
      <c r="E215" s="55"/>
      <c r="F215" s="55"/>
    </row>
    <row r="216" spans="2:6" ht="15.75" customHeight="1" x14ac:dyDescent="0.15">
      <c r="B216" s="54"/>
      <c r="C216" s="55"/>
      <c r="D216" s="56"/>
      <c r="E216" s="55"/>
      <c r="F216" s="55"/>
    </row>
    <row r="217" spans="2:6" ht="15.75" customHeight="1" x14ac:dyDescent="0.15">
      <c r="B217" s="54"/>
      <c r="C217" s="55"/>
      <c r="D217" s="56"/>
      <c r="E217" s="55"/>
      <c r="F217" s="55"/>
    </row>
    <row r="218" spans="2:6" ht="15.75" customHeight="1" x14ac:dyDescent="0.15">
      <c r="B218" s="54"/>
      <c r="C218" s="55"/>
      <c r="D218" s="56"/>
      <c r="E218" s="55"/>
      <c r="F218" s="55"/>
    </row>
    <row r="219" spans="2:6" ht="15.75" customHeight="1" x14ac:dyDescent="0.15">
      <c r="B219" s="54"/>
      <c r="C219" s="55"/>
      <c r="D219" s="56"/>
      <c r="E219" s="55"/>
      <c r="F219" s="55"/>
    </row>
    <row r="220" spans="2:6" ht="15.75" customHeight="1" x14ac:dyDescent="0.15">
      <c r="B220" s="54"/>
      <c r="C220" s="55"/>
      <c r="D220" s="56"/>
      <c r="E220" s="55"/>
      <c r="F220" s="55"/>
    </row>
    <row r="221" spans="2:6" ht="15.75" customHeight="1" x14ac:dyDescent="0.15">
      <c r="B221" s="54"/>
      <c r="C221" s="55"/>
      <c r="D221" s="56"/>
      <c r="E221" s="55"/>
      <c r="F221" s="55"/>
    </row>
    <row r="222" spans="2:6" ht="15.75" customHeight="1" x14ac:dyDescent="0.15">
      <c r="B222" s="54"/>
      <c r="C222" s="55"/>
      <c r="D222" s="56"/>
      <c r="E222" s="55"/>
      <c r="F222" s="55"/>
    </row>
    <row r="223" spans="2:6" ht="15.75" customHeight="1" x14ac:dyDescent="0.15">
      <c r="B223" s="54"/>
      <c r="C223" s="55"/>
      <c r="D223" s="56"/>
      <c r="E223" s="55"/>
      <c r="F223" s="55"/>
    </row>
    <row r="224" spans="2:6" ht="15.75" customHeight="1" x14ac:dyDescent="0.15">
      <c r="B224" s="54"/>
      <c r="C224" s="55"/>
      <c r="D224" s="56"/>
      <c r="E224" s="55"/>
      <c r="F224" s="55"/>
    </row>
    <row r="225" spans="2:6" ht="15.75" customHeight="1" x14ac:dyDescent="0.15">
      <c r="B225" s="54"/>
      <c r="C225" s="55"/>
      <c r="D225" s="56"/>
      <c r="E225" s="55"/>
      <c r="F225" s="55"/>
    </row>
    <row r="226" spans="2:6" ht="15.75" customHeight="1" x14ac:dyDescent="0.15">
      <c r="B226" s="54"/>
      <c r="C226" s="55"/>
      <c r="D226" s="56"/>
      <c r="E226" s="55"/>
      <c r="F226" s="55"/>
    </row>
    <row r="227" spans="2:6" ht="15.75" customHeight="1" x14ac:dyDescent="0.15">
      <c r="B227" s="54"/>
      <c r="C227" s="55"/>
      <c r="D227" s="56"/>
      <c r="E227" s="55"/>
      <c r="F227" s="55"/>
    </row>
    <row r="228" spans="2:6" ht="15.75" customHeight="1" x14ac:dyDescent="0.15">
      <c r="B228" s="54"/>
      <c r="C228" s="55"/>
      <c r="D228" s="56"/>
      <c r="E228" s="55"/>
      <c r="F228" s="55"/>
    </row>
    <row r="229" spans="2:6" ht="15.75" customHeight="1" x14ac:dyDescent="0.15">
      <c r="B229" s="54"/>
      <c r="C229" s="55"/>
      <c r="D229" s="56"/>
      <c r="E229" s="55"/>
      <c r="F229" s="55"/>
    </row>
    <row r="230" spans="2:6" ht="15.75" customHeight="1" x14ac:dyDescent="0.15">
      <c r="B230" s="54"/>
      <c r="C230" s="55"/>
      <c r="D230" s="56"/>
      <c r="E230" s="55"/>
      <c r="F230" s="55"/>
    </row>
    <row r="231" spans="2:6" ht="15.75" customHeight="1" x14ac:dyDescent="0.15">
      <c r="B231" s="54"/>
      <c r="C231" s="55"/>
      <c r="D231" s="56"/>
      <c r="E231" s="55"/>
      <c r="F231" s="55"/>
    </row>
    <row r="232" spans="2:6" ht="15.75" customHeight="1" x14ac:dyDescent="0.15">
      <c r="B232" s="54"/>
      <c r="C232" s="55"/>
      <c r="D232" s="56"/>
      <c r="E232" s="55"/>
      <c r="F232" s="55"/>
    </row>
    <row r="233" spans="2:6" ht="15.75" customHeight="1" x14ac:dyDescent="0.15">
      <c r="B233" s="54"/>
      <c r="C233" s="55"/>
      <c r="D233" s="56"/>
      <c r="E233" s="55"/>
      <c r="F233" s="55"/>
    </row>
    <row r="234" spans="2:6" ht="15.75" customHeight="1" x14ac:dyDescent="0.15">
      <c r="B234" s="54"/>
      <c r="C234" s="55"/>
      <c r="D234" s="56"/>
      <c r="E234" s="55"/>
      <c r="F234" s="55"/>
    </row>
    <row r="235" spans="2:6" ht="15.75" customHeight="1" x14ac:dyDescent="0.15">
      <c r="B235" s="54"/>
      <c r="C235" s="55"/>
      <c r="D235" s="56"/>
      <c r="E235" s="55"/>
      <c r="F235" s="55"/>
    </row>
    <row r="236" spans="2:6" ht="15.75" customHeight="1" x14ac:dyDescent="0.15">
      <c r="B236" s="54"/>
      <c r="C236" s="55"/>
      <c r="D236" s="56"/>
      <c r="E236" s="55"/>
      <c r="F236" s="55"/>
    </row>
    <row r="237" spans="2:6" ht="15.75" customHeight="1" x14ac:dyDescent="0.15">
      <c r="B237" s="54"/>
      <c r="C237" s="55"/>
      <c r="D237" s="56"/>
      <c r="E237" s="55"/>
      <c r="F237" s="55"/>
    </row>
    <row r="238" spans="2:6" ht="15.75" customHeight="1" x14ac:dyDescent="0.15">
      <c r="B238" s="54"/>
      <c r="C238" s="55"/>
      <c r="D238" s="56"/>
      <c r="E238" s="55"/>
      <c r="F238" s="55"/>
    </row>
    <row r="239" spans="2:6" ht="15.75" customHeight="1" x14ac:dyDescent="0.15">
      <c r="B239" s="54"/>
      <c r="C239" s="55"/>
      <c r="D239" s="56"/>
      <c r="E239" s="55"/>
      <c r="F239" s="55"/>
    </row>
    <row r="240" spans="2:6" ht="15.75" customHeight="1" x14ac:dyDescent="0.15">
      <c r="B240" s="54"/>
      <c r="C240" s="55"/>
      <c r="D240" s="56"/>
      <c r="E240" s="55"/>
      <c r="F240" s="55"/>
    </row>
    <row r="241" spans="2:6" ht="15.75" customHeight="1" x14ac:dyDescent="0.15">
      <c r="B241" s="54"/>
      <c r="C241" s="55"/>
      <c r="D241" s="56"/>
      <c r="E241" s="55"/>
      <c r="F241" s="55"/>
    </row>
    <row r="242" spans="2:6" ht="15.75" customHeight="1" x14ac:dyDescent="0.15">
      <c r="B242" s="54"/>
      <c r="C242" s="55"/>
      <c r="D242" s="56"/>
      <c r="E242" s="55"/>
      <c r="F242" s="55"/>
    </row>
    <row r="243" spans="2:6" ht="15.75" customHeight="1" x14ac:dyDescent="0.15">
      <c r="B243" s="54"/>
      <c r="C243" s="55"/>
      <c r="D243" s="56"/>
      <c r="E243" s="55"/>
      <c r="F243" s="55"/>
    </row>
    <row r="244" spans="2:6" ht="15.75" customHeight="1" x14ac:dyDescent="0.15">
      <c r="B244" s="54"/>
      <c r="C244" s="55"/>
      <c r="D244" s="56"/>
      <c r="E244" s="55"/>
      <c r="F244" s="55"/>
    </row>
    <row r="245" spans="2:6" ht="15.75" customHeight="1" x14ac:dyDescent="0.15">
      <c r="B245" s="54"/>
      <c r="C245" s="55"/>
      <c r="D245" s="56"/>
      <c r="E245" s="55"/>
      <c r="F245" s="55"/>
    </row>
    <row r="246" spans="2:6" ht="15.75" customHeight="1" x14ac:dyDescent="0.15">
      <c r="B246" s="54"/>
      <c r="C246" s="55"/>
      <c r="D246" s="56"/>
      <c r="E246" s="55"/>
      <c r="F246" s="55"/>
    </row>
    <row r="247" spans="2:6" ht="15.75" customHeight="1" x14ac:dyDescent="0.15">
      <c r="B247" s="54"/>
      <c r="C247" s="55"/>
      <c r="D247" s="56"/>
      <c r="E247" s="55"/>
      <c r="F247" s="55"/>
    </row>
    <row r="248" spans="2:6" ht="15.75" customHeight="1" x14ac:dyDescent="0.15">
      <c r="B248" s="54"/>
      <c r="C248" s="55"/>
      <c r="D248" s="56"/>
      <c r="E248" s="55"/>
      <c r="F248" s="55"/>
    </row>
    <row r="249" spans="2:6" ht="15.75" customHeight="1" x14ac:dyDescent="0.15">
      <c r="B249" s="54"/>
      <c r="C249" s="55"/>
      <c r="D249" s="56"/>
      <c r="E249" s="55"/>
      <c r="F249" s="55"/>
    </row>
    <row r="250" spans="2:6" ht="15.75" customHeight="1" x14ac:dyDescent="0.15">
      <c r="B250" s="54"/>
      <c r="C250" s="55"/>
      <c r="D250" s="56"/>
      <c r="E250" s="55"/>
      <c r="F250" s="55"/>
    </row>
    <row r="251" spans="2:6" ht="15.75" customHeight="1" x14ac:dyDescent="0.15">
      <c r="B251" s="54"/>
      <c r="C251" s="55"/>
      <c r="D251" s="56"/>
      <c r="E251" s="55"/>
      <c r="F251" s="55"/>
    </row>
    <row r="252" spans="2:6" ht="15.75" customHeight="1" x14ac:dyDescent="0.15">
      <c r="B252" s="54"/>
      <c r="C252" s="55"/>
      <c r="D252" s="56"/>
      <c r="E252" s="55"/>
      <c r="F252" s="55"/>
    </row>
    <row r="253" spans="2:6" ht="15.75" customHeight="1" x14ac:dyDescent="0.15">
      <c r="B253" s="54"/>
      <c r="C253" s="55"/>
      <c r="D253" s="56"/>
      <c r="E253" s="55"/>
      <c r="F253" s="55"/>
    </row>
    <row r="254" spans="2:6" ht="15.75" customHeight="1" x14ac:dyDescent="0.15">
      <c r="B254" s="54"/>
      <c r="C254" s="55"/>
      <c r="D254" s="56"/>
      <c r="E254" s="55"/>
      <c r="F254" s="55"/>
    </row>
    <row r="255" spans="2:6" ht="15.75" customHeight="1" x14ac:dyDescent="0.15">
      <c r="B255" s="54"/>
      <c r="C255" s="55"/>
      <c r="D255" s="56"/>
      <c r="E255" s="55"/>
      <c r="F255" s="55"/>
    </row>
    <row r="256" spans="2:6" ht="15.75" customHeight="1" x14ac:dyDescent="0.15">
      <c r="B256" s="54"/>
      <c r="C256" s="55"/>
      <c r="D256" s="56"/>
      <c r="E256" s="55"/>
      <c r="F256" s="55"/>
    </row>
    <row r="257" spans="2:6" ht="15.75" customHeight="1" x14ac:dyDescent="0.15">
      <c r="B257" s="54"/>
      <c r="C257" s="55"/>
      <c r="D257" s="56"/>
      <c r="E257" s="55"/>
      <c r="F257" s="55"/>
    </row>
    <row r="258" spans="2:6" ht="15.75" customHeight="1" x14ac:dyDescent="0.15">
      <c r="B258" s="54"/>
      <c r="C258" s="55"/>
      <c r="D258" s="56"/>
      <c r="E258" s="55"/>
      <c r="F258" s="55"/>
    </row>
    <row r="259" spans="2:6" ht="15.75" customHeight="1" x14ac:dyDescent="0.15">
      <c r="B259" s="54"/>
      <c r="C259" s="55"/>
      <c r="D259" s="56"/>
      <c r="E259" s="55"/>
      <c r="F259" s="55"/>
    </row>
    <row r="260" spans="2:6" ht="15.75" customHeight="1" x14ac:dyDescent="0.15">
      <c r="B260" s="54"/>
      <c r="C260" s="55"/>
      <c r="D260" s="56"/>
      <c r="E260" s="55"/>
      <c r="F260" s="55"/>
    </row>
    <row r="261" spans="2:6" ht="15.75" customHeight="1" x14ac:dyDescent="0.15">
      <c r="B261" s="54"/>
      <c r="C261" s="55"/>
      <c r="D261" s="56"/>
      <c r="E261" s="55"/>
      <c r="F261" s="55"/>
    </row>
    <row r="262" spans="2:6" ht="15.75" customHeight="1" x14ac:dyDescent="0.15">
      <c r="B262" s="54"/>
      <c r="C262" s="55"/>
      <c r="D262" s="56"/>
      <c r="E262" s="55"/>
      <c r="F262" s="55"/>
    </row>
    <row r="263" spans="2:6" ht="15.75" customHeight="1" x14ac:dyDescent="0.15">
      <c r="B263" s="54"/>
      <c r="C263" s="55"/>
      <c r="D263" s="56"/>
      <c r="E263" s="55"/>
      <c r="F263" s="55"/>
    </row>
    <row r="264" spans="2:6" ht="15.75" customHeight="1" x14ac:dyDescent="0.15">
      <c r="B264" s="54"/>
      <c r="C264" s="55"/>
      <c r="D264" s="56"/>
      <c r="E264" s="55"/>
      <c r="F264" s="55"/>
    </row>
    <row r="265" spans="2:6" ht="15.75" customHeight="1" x14ac:dyDescent="0.15">
      <c r="B265" s="54"/>
      <c r="C265" s="55"/>
      <c r="D265" s="56"/>
      <c r="E265" s="55"/>
      <c r="F265" s="55"/>
    </row>
    <row r="266" spans="2:6" ht="15.75" customHeight="1" x14ac:dyDescent="0.15">
      <c r="B266" s="54"/>
      <c r="C266" s="55"/>
      <c r="D266" s="56"/>
      <c r="E266" s="55"/>
      <c r="F266" s="55"/>
    </row>
    <row r="267" spans="2:6" ht="15.75" customHeight="1" x14ac:dyDescent="0.15">
      <c r="B267" s="54"/>
      <c r="C267" s="55"/>
      <c r="D267" s="56"/>
      <c r="E267" s="55"/>
      <c r="F267" s="55"/>
    </row>
    <row r="268" spans="2:6" ht="15.75" customHeight="1" x14ac:dyDescent="0.15">
      <c r="B268" s="54"/>
      <c r="C268" s="55"/>
      <c r="D268" s="56"/>
      <c r="E268" s="55"/>
      <c r="F268" s="55"/>
    </row>
    <row r="269" spans="2:6" ht="15.75" customHeight="1" x14ac:dyDescent="0.15">
      <c r="B269" s="54"/>
      <c r="C269" s="55"/>
      <c r="D269" s="56"/>
      <c r="E269" s="55"/>
      <c r="F269" s="55"/>
    </row>
    <row r="270" spans="2:6" ht="15.75" customHeight="1" x14ac:dyDescent="0.15">
      <c r="B270" s="54"/>
      <c r="C270" s="55"/>
      <c r="D270" s="56"/>
      <c r="E270" s="55"/>
      <c r="F270" s="55"/>
    </row>
    <row r="271" spans="2:6" ht="15.75" customHeight="1" x14ac:dyDescent="0.15">
      <c r="B271" s="54"/>
      <c r="C271" s="55"/>
      <c r="D271" s="56"/>
      <c r="E271" s="55"/>
      <c r="F271" s="55"/>
    </row>
    <row r="272" spans="2:6" ht="15.75" customHeight="1" x14ac:dyDescent="0.15">
      <c r="B272" s="54"/>
      <c r="C272" s="55"/>
      <c r="D272" s="56"/>
      <c r="E272" s="55"/>
      <c r="F272" s="55"/>
    </row>
    <row r="273" spans="2:6" ht="15.75" customHeight="1" x14ac:dyDescent="0.15">
      <c r="B273" s="54"/>
      <c r="C273" s="55"/>
      <c r="D273" s="56"/>
      <c r="E273" s="55"/>
      <c r="F273" s="55"/>
    </row>
    <row r="274" spans="2:6" ht="15.75" customHeight="1" x14ac:dyDescent="0.15">
      <c r="B274" s="54"/>
      <c r="C274" s="55"/>
      <c r="D274" s="56"/>
      <c r="E274" s="55"/>
      <c r="F274" s="55"/>
    </row>
    <row r="275" spans="2:6" ht="15.75" customHeight="1" x14ac:dyDescent="0.15">
      <c r="B275" s="54"/>
      <c r="C275" s="55"/>
      <c r="D275" s="56"/>
      <c r="E275" s="55"/>
      <c r="F275" s="55"/>
    </row>
    <row r="276" spans="2:6" ht="15.75" customHeight="1" x14ac:dyDescent="0.15">
      <c r="B276" s="54"/>
      <c r="C276" s="55"/>
      <c r="D276" s="56"/>
      <c r="E276" s="55"/>
      <c r="F276" s="55"/>
    </row>
    <row r="277" spans="2:6" ht="15.75" customHeight="1" x14ac:dyDescent="0.15">
      <c r="B277" s="54"/>
      <c r="C277" s="55"/>
      <c r="D277" s="56"/>
      <c r="E277" s="55"/>
      <c r="F277" s="55"/>
    </row>
    <row r="278" spans="2:6" ht="15.75" customHeight="1" x14ac:dyDescent="0.15">
      <c r="B278" s="54"/>
      <c r="C278" s="55"/>
      <c r="D278" s="56"/>
      <c r="E278" s="55"/>
      <c r="F278" s="55"/>
    </row>
    <row r="279" spans="2:6" ht="15.75" customHeight="1" x14ac:dyDescent="0.15">
      <c r="B279" s="54"/>
      <c r="C279" s="55"/>
      <c r="D279" s="56"/>
      <c r="E279" s="55"/>
      <c r="F279" s="55"/>
    </row>
    <row r="280" spans="2:6" ht="15.75" customHeight="1" x14ac:dyDescent="0.15">
      <c r="B280" s="54"/>
      <c r="C280" s="55"/>
      <c r="D280" s="56"/>
      <c r="E280" s="55"/>
      <c r="F280" s="55"/>
    </row>
    <row r="281" spans="2:6" ht="15.75" customHeight="1" x14ac:dyDescent="0.15">
      <c r="B281" s="54"/>
      <c r="C281" s="55"/>
      <c r="D281" s="56"/>
      <c r="E281" s="55"/>
      <c r="F281" s="55"/>
    </row>
    <row r="282" spans="2:6" ht="15.75" customHeight="1" x14ac:dyDescent="0.15">
      <c r="B282" s="54"/>
      <c r="C282" s="55"/>
      <c r="D282" s="56"/>
      <c r="E282" s="55"/>
      <c r="F282" s="55"/>
    </row>
    <row r="283" spans="2:6" ht="15.75" customHeight="1" x14ac:dyDescent="0.15">
      <c r="B283" s="54"/>
      <c r="C283" s="55"/>
      <c r="D283" s="56"/>
      <c r="E283" s="55"/>
      <c r="F283" s="55"/>
    </row>
    <row r="284" spans="2:6" ht="15.75" customHeight="1" x14ac:dyDescent="0.15">
      <c r="B284" s="54"/>
      <c r="C284" s="55"/>
      <c r="D284" s="56"/>
      <c r="E284" s="55"/>
      <c r="F284" s="55"/>
    </row>
    <row r="285" spans="2:6" ht="15.75" customHeight="1" x14ac:dyDescent="0.15">
      <c r="B285" s="54"/>
      <c r="C285" s="55"/>
      <c r="D285" s="56"/>
      <c r="E285" s="55"/>
      <c r="F285" s="55"/>
    </row>
    <row r="286" spans="2:6" ht="15.75" customHeight="1" x14ac:dyDescent="0.15">
      <c r="B286" s="54"/>
      <c r="C286" s="55"/>
      <c r="D286" s="56"/>
      <c r="E286" s="55"/>
      <c r="F286" s="55"/>
    </row>
    <row r="287" spans="2:6" ht="15.75" customHeight="1" x14ac:dyDescent="0.15">
      <c r="B287" s="54"/>
      <c r="C287" s="55"/>
      <c r="D287" s="56"/>
      <c r="E287" s="55"/>
      <c r="F287" s="55"/>
    </row>
    <row r="288" spans="2:6" ht="15.75" customHeight="1" x14ac:dyDescent="0.15">
      <c r="B288" s="54"/>
      <c r="C288" s="55"/>
      <c r="D288" s="56"/>
      <c r="E288" s="55"/>
      <c r="F288" s="55"/>
    </row>
    <row r="289" spans="2:6" ht="15.75" customHeight="1" x14ac:dyDescent="0.15">
      <c r="B289" s="54"/>
      <c r="C289" s="55"/>
      <c r="D289" s="56"/>
      <c r="E289" s="55"/>
      <c r="F289" s="55"/>
    </row>
    <row r="290" spans="2:6" ht="15.75" customHeight="1" x14ac:dyDescent="0.15">
      <c r="B290" s="54"/>
      <c r="C290" s="55"/>
      <c r="D290" s="56"/>
      <c r="E290" s="55"/>
      <c r="F290" s="55"/>
    </row>
    <row r="291" spans="2:6" ht="15.75" customHeight="1" x14ac:dyDescent="0.15">
      <c r="B291" s="54"/>
      <c r="C291" s="55"/>
      <c r="D291" s="56"/>
      <c r="E291" s="55"/>
      <c r="F291" s="55"/>
    </row>
    <row r="292" spans="2:6" ht="15.75" customHeight="1" x14ac:dyDescent="0.15">
      <c r="B292" s="54"/>
      <c r="C292" s="55"/>
      <c r="D292" s="56"/>
      <c r="E292" s="55"/>
      <c r="F292" s="55"/>
    </row>
    <row r="293" spans="2:6" ht="15.75" customHeight="1" x14ac:dyDescent="0.15">
      <c r="B293" s="54"/>
      <c r="C293" s="55"/>
      <c r="D293" s="56"/>
      <c r="E293" s="55"/>
      <c r="F293" s="55"/>
    </row>
    <row r="294" spans="2:6" ht="15.75" customHeight="1" x14ac:dyDescent="0.15">
      <c r="B294" s="54"/>
      <c r="C294" s="55"/>
      <c r="D294" s="56"/>
      <c r="E294" s="55"/>
      <c r="F294" s="55"/>
    </row>
    <row r="295" spans="2:6" ht="15.75" customHeight="1" x14ac:dyDescent="0.15">
      <c r="B295" s="54"/>
      <c r="C295" s="55"/>
      <c r="D295" s="56"/>
      <c r="E295" s="55"/>
      <c r="F295" s="55"/>
    </row>
    <row r="296" spans="2:6" ht="15.75" customHeight="1" x14ac:dyDescent="0.15">
      <c r="B296" s="54"/>
      <c r="C296" s="55"/>
      <c r="D296" s="56"/>
      <c r="E296" s="55"/>
      <c r="F296" s="55"/>
    </row>
    <row r="297" spans="2:6" ht="15.75" customHeight="1" x14ac:dyDescent="0.15">
      <c r="B297" s="54"/>
      <c r="C297" s="55"/>
      <c r="D297" s="56"/>
      <c r="E297" s="55"/>
      <c r="F297" s="55"/>
    </row>
    <row r="298" spans="2:6" ht="15.75" customHeight="1" x14ac:dyDescent="0.15">
      <c r="B298" s="54"/>
      <c r="C298" s="55"/>
      <c r="D298" s="56"/>
      <c r="E298" s="55"/>
      <c r="F298" s="55"/>
    </row>
    <row r="299" spans="2:6" ht="15.75" customHeight="1" x14ac:dyDescent="0.15">
      <c r="B299" s="54"/>
      <c r="C299" s="55"/>
      <c r="D299" s="56"/>
      <c r="E299" s="55"/>
      <c r="F299" s="55"/>
    </row>
    <row r="300" spans="2:6" ht="15.75" customHeight="1" x14ac:dyDescent="0.15">
      <c r="B300" s="54"/>
      <c r="C300" s="55"/>
      <c r="D300" s="56"/>
      <c r="E300" s="55"/>
      <c r="F300" s="55"/>
    </row>
    <row r="301" spans="2:6" ht="15.75" customHeight="1" x14ac:dyDescent="0.15">
      <c r="B301" s="54"/>
      <c r="C301" s="55"/>
      <c r="D301" s="56"/>
      <c r="E301" s="55"/>
      <c r="F301" s="55"/>
    </row>
    <row r="302" spans="2:6" ht="15.75" customHeight="1" x14ac:dyDescent="0.15">
      <c r="B302" s="54"/>
      <c r="C302" s="55"/>
      <c r="D302" s="56"/>
      <c r="E302" s="55"/>
      <c r="F302" s="55"/>
    </row>
    <row r="303" spans="2:6" ht="15.75" customHeight="1" x14ac:dyDescent="0.15">
      <c r="B303" s="54"/>
      <c r="C303" s="55"/>
      <c r="D303" s="56"/>
      <c r="E303" s="55"/>
      <c r="F303" s="55"/>
    </row>
    <row r="304" spans="2:6" ht="15.75" customHeight="1" x14ac:dyDescent="0.15">
      <c r="B304" s="54"/>
      <c r="C304" s="55"/>
      <c r="D304" s="56"/>
      <c r="E304" s="55"/>
      <c r="F304" s="55"/>
    </row>
    <row r="305" spans="2:6" ht="15.75" customHeight="1" x14ac:dyDescent="0.15">
      <c r="B305" s="54"/>
      <c r="C305" s="55"/>
      <c r="D305" s="56"/>
      <c r="E305" s="55"/>
      <c r="F305" s="55"/>
    </row>
    <row r="306" spans="2:6" ht="15.75" customHeight="1" x14ac:dyDescent="0.15">
      <c r="B306" s="54"/>
      <c r="C306" s="55"/>
      <c r="D306" s="56"/>
      <c r="E306" s="55"/>
      <c r="F306" s="55"/>
    </row>
    <row r="307" spans="2:6" ht="15.75" customHeight="1" x14ac:dyDescent="0.15">
      <c r="B307" s="54"/>
      <c r="C307" s="55"/>
      <c r="D307" s="56"/>
      <c r="E307" s="55"/>
      <c r="F307" s="55"/>
    </row>
    <row r="308" spans="2:6" ht="15.75" customHeight="1" x14ac:dyDescent="0.15">
      <c r="B308" s="54"/>
      <c r="C308" s="55"/>
      <c r="D308" s="56"/>
      <c r="E308" s="55"/>
      <c r="F308" s="55"/>
    </row>
    <row r="309" spans="2:6" ht="15.75" customHeight="1" x14ac:dyDescent="0.15">
      <c r="B309" s="54"/>
      <c r="C309" s="55"/>
      <c r="D309" s="56"/>
      <c r="E309" s="55"/>
      <c r="F309" s="55"/>
    </row>
    <row r="310" spans="2:6" ht="15.75" customHeight="1" x14ac:dyDescent="0.15">
      <c r="B310" s="54"/>
      <c r="C310" s="55"/>
      <c r="D310" s="56"/>
      <c r="E310" s="55"/>
      <c r="F310" s="55"/>
    </row>
    <row r="311" spans="2:6" ht="15.75" customHeight="1" x14ac:dyDescent="0.15">
      <c r="B311" s="54"/>
      <c r="C311" s="55"/>
      <c r="D311" s="56"/>
      <c r="E311" s="55"/>
      <c r="F311" s="55"/>
    </row>
    <row r="312" spans="2:6" ht="15.75" customHeight="1" x14ac:dyDescent="0.15">
      <c r="B312" s="54"/>
      <c r="C312" s="55"/>
      <c r="D312" s="56"/>
      <c r="E312" s="55"/>
      <c r="F312" s="55"/>
    </row>
    <row r="313" spans="2:6" ht="15.75" customHeight="1" x14ac:dyDescent="0.15">
      <c r="B313" s="54"/>
      <c r="C313" s="55"/>
      <c r="D313" s="56"/>
      <c r="E313" s="55"/>
      <c r="F313" s="55"/>
    </row>
    <row r="314" spans="2:6" ht="15.75" customHeight="1" x14ac:dyDescent="0.15">
      <c r="B314" s="54"/>
      <c r="C314" s="55"/>
      <c r="D314" s="56"/>
      <c r="E314" s="55"/>
      <c r="F314" s="55"/>
    </row>
    <row r="315" spans="2:6" ht="15.75" customHeight="1" x14ac:dyDescent="0.15">
      <c r="B315" s="54"/>
      <c r="C315" s="55"/>
      <c r="D315" s="56"/>
      <c r="E315" s="55"/>
      <c r="F315" s="55"/>
    </row>
    <row r="316" spans="2:6" ht="15.75" customHeight="1" x14ac:dyDescent="0.15">
      <c r="B316" s="54"/>
      <c r="C316" s="55"/>
      <c r="D316" s="56"/>
      <c r="E316" s="55"/>
      <c r="F316" s="55"/>
    </row>
    <row r="317" spans="2:6" ht="15.75" customHeight="1" x14ac:dyDescent="0.15">
      <c r="B317" s="54"/>
      <c r="C317" s="55"/>
      <c r="D317" s="56"/>
      <c r="E317" s="55"/>
      <c r="F317" s="55"/>
    </row>
    <row r="318" spans="2:6" ht="15.75" customHeight="1" x14ac:dyDescent="0.15">
      <c r="B318" s="54"/>
      <c r="C318" s="55"/>
      <c r="D318" s="56"/>
      <c r="E318" s="55"/>
      <c r="F318" s="55"/>
    </row>
    <row r="319" spans="2:6" ht="15.75" customHeight="1" x14ac:dyDescent="0.15">
      <c r="B319" s="54"/>
      <c r="C319" s="55"/>
      <c r="D319" s="56"/>
      <c r="E319" s="55"/>
      <c r="F319" s="55"/>
    </row>
    <row r="320" spans="2:6" ht="15.75" customHeight="1" x14ac:dyDescent="0.15">
      <c r="B320" s="54"/>
      <c r="C320" s="55"/>
      <c r="D320" s="56"/>
      <c r="E320" s="55"/>
      <c r="F320" s="55"/>
    </row>
    <row r="321" spans="2:6" ht="15.75" customHeight="1" x14ac:dyDescent="0.15">
      <c r="B321" s="54"/>
      <c r="C321" s="55"/>
      <c r="D321" s="56"/>
      <c r="E321" s="55"/>
      <c r="F321" s="55"/>
    </row>
    <row r="322" spans="2:6" ht="15.75" customHeight="1" x14ac:dyDescent="0.15">
      <c r="B322" s="54"/>
      <c r="C322" s="55"/>
      <c r="D322" s="56"/>
      <c r="E322" s="55"/>
      <c r="F322" s="55"/>
    </row>
    <row r="323" spans="2:6" ht="15.75" customHeight="1" x14ac:dyDescent="0.15">
      <c r="B323" s="54"/>
      <c r="C323" s="55"/>
      <c r="D323" s="56"/>
      <c r="E323" s="55"/>
      <c r="F323" s="55"/>
    </row>
    <row r="324" spans="2:6" ht="15.75" customHeight="1" x14ac:dyDescent="0.15">
      <c r="B324" s="54"/>
      <c r="C324" s="55"/>
      <c r="D324" s="56"/>
      <c r="E324" s="55"/>
      <c r="F324" s="55"/>
    </row>
    <row r="325" spans="2:6" ht="15.75" customHeight="1" x14ac:dyDescent="0.15">
      <c r="B325" s="54"/>
      <c r="C325" s="55"/>
      <c r="D325" s="56"/>
      <c r="E325" s="55"/>
      <c r="F325" s="55"/>
    </row>
    <row r="326" spans="2:6" ht="15.75" customHeight="1" x14ac:dyDescent="0.15">
      <c r="B326" s="54"/>
      <c r="C326" s="55"/>
      <c r="D326" s="56"/>
      <c r="E326" s="55"/>
      <c r="F326" s="55"/>
    </row>
    <row r="327" spans="2:6" ht="15.75" customHeight="1" x14ac:dyDescent="0.15">
      <c r="B327" s="54"/>
      <c r="C327" s="55"/>
      <c r="D327" s="56"/>
      <c r="E327" s="55"/>
      <c r="F327" s="55"/>
    </row>
    <row r="328" spans="2:6" ht="15.75" customHeight="1" x14ac:dyDescent="0.15">
      <c r="B328" s="54"/>
      <c r="C328" s="55"/>
      <c r="D328" s="56"/>
      <c r="E328" s="55"/>
      <c r="F328" s="55"/>
    </row>
    <row r="329" spans="2:6" ht="15.75" customHeight="1" x14ac:dyDescent="0.15">
      <c r="B329" s="54"/>
      <c r="C329" s="55"/>
      <c r="D329" s="56"/>
      <c r="E329" s="55"/>
      <c r="F329" s="55"/>
    </row>
    <row r="330" spans="2:6" ht="15.75" customHeight="1" x14ac:dyDescent="0.15">
      <c r="B330" s="54"/>
      <c r="C330" s="55"/>
      <c r="D330" s="56"/>
      <c r="E330" s="55"/>
      <c r="F330" s="55"/>
    </row>
    <row r="331" spans="2:6" ht="15.75" customHeight="1" x14ac:dyDescent="0.15">
      <c r="B331" s="54"/>
      <c r="C331" s="55"/>
      <c r="D331" s="56"/>
      <c r="E331" s="55"/>
      <c r="F331" s="55"/>
    </row>
    <row r="332" spans="2:6" ht="15.75" customHeight="1" x14ac:dyDescent="0.15">
      <c r="B332" s="54"/>
      <c r="C332" s="55"/>
      <c r="D332" s="56"/>
      <c r="E332" s="55"/>
      <c r="F332" s="55"/>
    </row>
    <row r="333" spans="2:6" ht="15.75" customHeight="1" x14ac:dyDescent="0.15">
      <c r="B333" s="54"/>
      <c r="C333" s="55"/>
      <c r="D333" s="56"/>
      <c r="E333" s="55"/>
      <c r="F333" s="55"/>
    </row>
    <row r="334" spans="2:6" ht="15.75" customHeight="1" x14ac:dyDescent="0.15">
      <c r="B334" s="54"/>
      <c r="C334" s="55"/>
      <c r="D334" s="56"/>
      <c r="E334" s="55"/>
      <c r="F334" s="55"/>
    </row>
    <row r="335" spans="2:6" ht="15.75" customHeight="1" x14ac:dyDescent="0.15">
      <c r="B335" s="54"/>
      <c r="C335" s="55"/>
      <c r="D335" s="56"/>
      <c r="E335" s="55"/>
      <c r="F335" s="55"/>
    </row>
    <row r="336" spans="2:6" ht="15.75" customHeight="1" x14ac:dyDescent="0.15">
      <c r="B336" s="54"/>
      <c r="C336" s="55"/>
      <c r="D336" s="56"/>
      <c r="E336" s="55"/>
      <c r="F336" s="55"/>
    </row>
    <row r="337" spans="2:6" ht="15.75" customHeight="1" x14ac:dyDescent="0.15">
      <c r="B337" s="54"/>
      <c r="C337" s="55"/>
      <c r="D337" s="56"/>
      <c r="E337" s="55"/>
      <c r="F337" s="55"/>
    </row>
    <row r="338" spans="2:6" ht="15.75" customHeight="1" x14ac:dyDescent="0.15">
      <c r="B338" s="54"/>
      <c r="C338" s="55"/>
      <c r="D338" s="56"/>
      <c r="E338" s="55"/>
      <c r="F338" s="55"/>
    </row>
    <row r="339" spans="2:6" ht="15.75" customHeight="1" x14ac:dyDescent="0.15">
      <c r="B339" s="54"/>
      <c r="C339" s="55"/>
      <c r="D339" s="56"/>
      <c r="E339" s="55"/>
      <c r="F339" s="55"/>
    </row>
    <row r="340" spans="2:6" ht="15.75" customHeight="1" x14ac:dyDescent="0.15">
      <c r="B340" s="54"/>
      <c r="C340" s="55"/>
      <c r="D340" s="56"/>
      <c r="E340" s="55"/>
      <c r="F340" s="55"/>
    </row>
    <row r="341" spans="2:6" ht="15.75" customHeight="1" x14ac:dyDescent="0.15">
      <c r="B341" s="54"/>
      <c r="C341" s="55"/>
      <c r="D341" s="56"/>
      <c r="E341" s="55"/>
      <c r="F341" s="55"/>
    </row>
    <row r="342" spans="2:6" ht="15.75" customHeight="1" x14ac:dyDescent="0.15">
      <c r="B342" s="54"/>
      <c r="C342" s="55"/>
      <c r="D342" s="56"/>
      <c r="E342" s="55"/>
      <c r="F342" s="55"/>
    </row>
    <row r="343" spans="2:6" ht="15.75" customHeight="1" x14ac:dyDescent="0.15">
      <c r="B343" s="54"/>
      <c r="C343" s="55"/>
      <c r="D343" s="56"/>
      <c r="E343" s="55"/>
      <c r="F343" s="55"/>
    </row>
    <row r="344" spans="2:6" ht="15.75" customHeight="1" x14ac:dyDescent="0.15">
      <c r="B344" s="54"/>
      <c r="C344" s="55"/>
      <c r="D344" s="56"/>
      <c r="E344" s="55"/>
      <c r="F344" s="55"/>
    </row>
    <row r="345" spans="2:6" ht="15.75" customHeight="1" x14ac:dyDescent="0.15">
      <c r="B345" s="54"/>
      <c r="C345" s="55"/>
      <c r="D345" s="56"/>
      <c r="E345" s="55"/>
      <c r="F345" s="55"/>
    </row>
    <row r="346" spans="2:6" ht="15.75" customHeight="1" x14ac:dyDescent="0.15">
      <c r="B346" s="54"/>
      <c r="C346" s="55"/>
      <c r="D346" s="56"/>
      <c r="E346" s="55"/>
      <c r="F346" s="55"/>
    </row>
    <row r="347" spans="2:6" ht="15.75" customHeight="1" x14ac:dyDescent="0.15">
      <c r="B347" s="54"/>
      <c r="C347" s="55"/>
      <c r="D347" s="56"/>
      <c r="E347" s="55"/>
      <c r="F347" s="55"/>
    </row>
    <row r="348" spans="2:6" ht="15.75" customHeight="1" x14ac:dyDescent="0.15">
      <c r="B348" s="54"/>
      <c r="C348" s="55"/>
      <c r="D348" s="56"/>
      <c r="E348" s="55"/>
      <c r="F348" s="55"/>
    </row>
    <row r="349" spans="2:6" ht="15.75" customHeight="1" x14ac:dyDescent="0.15">
      <c r="B349" s="54"/>
      <c r="C349" s="55"/>
      <c r="D349" s="56"/>
      <c r="E349" s="55"/>
      <c r="F349" s="55"/>
    </row>
    <row r="350" spans="2:6" ht="15.75" customHeight="1" x14ac:dyDescent="0.15">
      <c r="B350" s="54"/>
      <c r="C350" s="55"/>
      <c r="D350" s="56"/>
      <c r="E350" s="55"/>
      <c r="F350" s="55"/>
    </row>
    <row r="351" spans="2:6" ht="15.75" customHeight="1" x14ac:dyDescent="0.15">
      <c r="B351" s="54"/>
      <c r="C351" s="55"/>
      <c r="D351" s="56"/>
      <c r="E351" s="55"/>
      <c r="F351" s="55"/>
    </row>
    <row r="352" spans="2:6" ht="15.75" customHeight="1" x14ac:dyDescent="0.15">
      <c r="B352" s="54"/>
      <c r="C352" s="55"/>
      <c r="D352" s="56"/>
      <c r="E352" s="55"/>
      <c r="F352" s="55"/>
    </row>
    <row r="353" spans="2:6" ht="15.75" customHeight="1" x14ac:dyDescent="0.15">
      <c r="B353" s="54"/>
      <c r="C353" s="55"/>
      <c r="D353" s="56"/>
      <c r="E353" s="55"/>
      <c r="F353" s="55"/>
    </row>
    <row r="354" spans="2:6" ht="15.75" customHeight="1" x14ac:dyDescent="0.15">
      <c r="B354" s="54"/>
      <c r="C354" s="55"/>
      <c r="D354" s="56"/>
      <c r="E354" s="55"/>
      <c r="F354" s="55"/>
    </row>
    <row r="355" spans="2:6" ht="15.75" customHeight="1" x14ac:dyDescent="0.15">
      <c r="B355" s="54"/>
      <c r="C355" s="55"/>
      <c r="D355" s="56"/>
      <c r="E355" s="55"/>
      <c r="F355" s="55"/>
    </row>
    <row r="356" spans="2:6" ht="15.75" customHeight="1" x14ac:dyDescent="0.15">
      <c r="B356" s="54"/>
      <c r="C356" s="55"/>
      <c r="D356" s="56"/>
      <c r="E356" s="55"/>
      <c r="F356" s="55"/>
    </row>
    <row r="357" spans="2:6" ht="15.75" customHeight="1" x14ac:dyDescent="0.15">
      <c r="B357" s="54"/>
      <c r="C357" s="55"/>
      <c r="D357" s="56"/>
      <c r="E357" s="55"/>
      <c r="F357" s="55"/>
    </row>
    <row r="358" spans="2:6" ht="15.75" customHeight="1" x14ac:dyDescent="0.15">
      <c r="B358" s="54"/>
      <c r="C358" s="55"/>
      <c r="D358" s="56"/>
      <c r="E358" s="55"/>
      <c r="F358" s="55"/>
    </row>
    <row r="359" spans="2:6" ht="15.75" customHeight="1" x14ac:dyDescent="0.15">
      <c r="B359" s="54"/>
      <c r="C359" s="55"/>
      <c r="D359" s="56"/>
      <c r="E359" s="55"/>
      <c r="F359" s="55"/>
    </row>
    <row r="360" spans="2:6" ht="15.75" customHeight="1" x14ac:dyDescent="0.15">
      <c r="B360" s="54"/>
      <c r="C360" s="55"/>
      <c r="D360" s="56"/>
      <c r="E360" s="55"/>
      <c r="F360" s="55"/>
    </row>
    <row r="361" spans="2:6" ht="15.75" customHeight="1" x14ac:dyDescent="0.15">
      <c r="B361" s="54"/>
      <c r="C361" s="55"/>
      <c r="D361" s="56"/>
      <c r="E361" s="55"/>
      <c r="F361" s="55"/>
    </row>
    <row r="362" spans="2:6" ht="15.75" customHeight="1" x14ac:dyDescent="0.15">
      <c r="B362" s="54"/>
      <c r="C362" s="55"/>
      <c r="D362" s="56"/>
      <c r="E362" s="55"/>
      <c r="F362" s="55"/>
    </row>
    <row r="363" spans="2:6" ht="15.75" customHeight="1" x14ac:dyDescent="0.15">
      <c r="B363" s="54"/>
      <c r="C363" s="55"/>
      <c r="D363" s="56"/>
      <c r="E363" s="55"/>
      <c r="F363" s="55"/>
    </row>
    <row r="364" spans="2:6" ht="15.75" customHeight="1" x14ac:dyDescent="0.15">
      <c r="B364" s="54"/>
      <c r="C364" s="55"/>
      <c r="D364" s="56"/>
      <c r="E364" s="55"/>
      <c r="F364" s="55"/>
    </row>
    <row r="365" spans="2:6" ht="15.75" customHeight="1" x14ac:dyDescent="0.15">
      <c r="B365" s="54"/>
      <c r="C365" s="55"/>
      <c r="D365" s="56"/>
      <c r="E365" s="55"/>
      <c r="F365" s="55"/>
    </row>
    <row r="366" spans="2:6" ht="15.75" customHeight="1" x14ac:dyDescent="0.15">
      <c r="B366" s="54"/>
      <c r="C366" s="55"/>
      <c r="D366" s="56"/>
      <c r="E366" s="55"/>
      <c r="F366" s="55"/>
    </row>
    <row r="367" spans="2:6" ht="15.75" customHeight="1" x14ac:dyDescent="0.15">
      <c r="B367" s="54"/>
      <c r="C367" s="55"/>
      <c r="D367" s="56"/>
      <c r="E367" s="55"/>
      <c r="F367" s="55"/>
    </row>
    <row r="368" spans="2:6" ht="15.75" customHeight="1" x14ac:dyDescent="0.15">
      <c r="B368" s="54"/>
      <c r="C368" s="55"/>
      <c r="D368" s="56"/>
      <c r="E368" s="55"/>
      <c r="F368" s="55"/>
    </row>
    <row r="369" spans="2:6" ht="15.75" customHeight="1" x14ac:dyDescent="0.15">
      <c r="B369" s="54"/>
      <c r="C369" s="55"/>
      <c r="D369" s="56"/>
      <c r="E369" s="55"/>
      <c r="F369" s="55"/>
    </row>
    <row r="370" spans="2:6" ht="15.75" customHeight="1" x14ac:dyDescent="0.15">
      <c r="B370" s="54"/>
      <c r="C370" s="55"/>
      <c r="D370" s="56"/>
      <c r="E370" s="55"/>
      <c r="F370" s="55"/>
    </row>
    <row r="371" spans="2:6" ht="15.75" customHeight="1" x14ac:dyDescent="0.15">
      <c r="B371" s="54"/>
      <c r="C371" s="55"/>
      <c r="D371" s="56"/>
      <c r="E371" s="55"/>
      <c r="F371" s="55"/>
    </row>
    <row r="372" spans="2:6" ht="15.75" customHeight="1" x14ac:dyDescent="0.15">
      <c r="B372" s="54"/>
      <c r="C372" s="55"/>
      <c r="D372" s="56"/>
      <c r="E372" s="55"/>
      <c r="F372" s="55"/>
    </row>
    <row r="373" spans="2:6" ht="15.75" customHeight="1" x14ac:dyDescent="0.15">
      <c r="B373" s="54"/>
      <c r="C373" s="55"/>
      <c r="D373" s="56"/>
      <c r="E373" s="55"/>
      <c r="F373" s="55"/>
    </row>
    <row r="374" spans="2:6" ht="15.75" customHeight="1" x14ac:dyDescent="0.15">
      <c r="B374" s="54"/>
      <c r="C374" s="55"/>
      <c r="D374" s="56"/>
      <c r="E374" s="55"/>
      <c r="F374" s="55"/>
    </row>
    <row r="375" spans="2:6" ht="15.75" customHeight="1" x14ac:dyDescent="0.15">
      <c r="B375" s="54"/>
      <c r="C375" s="55"/>
      <c r="D375" s="56"/>
      <c r="E375" s="55"/>
      <c r="F375" s="55"/>
    </row>
    <row r="376" spans="2:6" ht="15.75" customHeight="1" x14ac:dyDescent="0.15">
      <c r="B376" s="54"/>
      <c r="C376" s="55"/>
      <c r="D376" s="56"/>
      <c r="E376" s="55"/>
      <c r="F376" s="55"/>
    </row>
    <row r="377" spans="2:6" ht="15.75" customHeight="1" x14ac:dyDescent="0.15">
      <c r="B377" s="54"/>
      <c r="C377" s="55"/>
      <c r="D377" s="56"/>
      <c r="E377" s="55"/>
      <c r="F377" s="55"/>
    </row>
    <row r="378" spans="2:6" ht="15.75" customHeight="1" x14ac:dyDescent="0.15">
      <c r="B378" s="54"/>
      <c r="C378" s="55"/>
      <c r="D378" s="56"/>
      <c r="E378" s="55"/>
      <c r="F378" s="55"/>
    </row>
    <row r="379" spans="2:6" ht="15.75" customHeight="1" x14ac:dyDescent="0.15">
      <c r="B379" s="54"/>
      <c r="C379" s="55"/>
      <c r="D379" s="56"/>
      <c r="E379" s="55"/>
      <c r="F379" s="55"/>
    </row>
    <row r="380" spans="2:6" ht="15.75" customHeight="1" x14ac:dyDescent="0.15">
      <c r="B380" s="54"/>
      <c r="C380" s="55"/>
      <c r="D380" s="56"/>
      <c r="E380" s="55"/>
      <c r="F380" s="55"/>
    </row>
    <row r="381" spans="2:6" ht="15.75" customHeight="1" x14ac:dyDescent="0.15">
      <c r="B381" s="54"/>
      <c r="C381" s="55"/>
      <c r="D381" s="56"/>
      <c r="E381" s="55"/>
      <c r="F381" s="55"/>
    </row>
    <row r="382" spans="2:6" ht="15.75" customHeight="1" x14ac:dyDescent="0.15">
      <c r="B382" s="54"/>
      <c r="C382" s="55"/>
      <c r="D382" s="56"/>
      <c r="E382" s="55"/>
      <c r="F382" s="55"/>
    </row>
    <row r="383" spans="2:6" ht="15.75" customHeight="1" x14ac:dyDescent="0.15">
      <c r="B383" s="54"/>
      <c r="C383" s="55"/>
      <c r="D383" s="56"/>
      <c r="E383" s="55"/>
      <c r="F383" s="55"/>
    </row>
    <row r="384" spans="2:6" ht="15.75" customHeight="1" x14ac:dyDescent="0.15">
      <c r="B384" s="54"/>
      <c r="C384" s="55"/>
      <c r="D384" s="56"/>
      <c r="E384" s="55"/>
      <c r="F384" s="55"/>
    </row>
    <row r="385" spans="2:6" ht="15.75" customHeight="1" x14ac:dyDescent="0.15">
      <c r="B385" s="54"/>
      <c r="C385" s="55"/>
      <c r="D385" s="56"/>
      <c r="E385" s="55"/>
      <c r="F385" s="55"/>
    </row>
    <row r="386" spans="2:6" ht="15.75" customHeight="1" x14ac:dyDescent="0.15">
      <c r="B386" s="54"/>
      <c r="C386" s="55"/>
      <c r="D386" s="56"/>
      <c r="E386" s="55"/>
      <c r="F386" s="55"/>
    </row>
    <row r="387" spans="2:6" ht="15.75" customHeight="1" x14ac:dyDescent="0.15">
      <c r="B387" s="54"/>
      <c r="C387" s="55"/>
      <c r="D387" s="56"/>
      <c r="E387" s="55"/>
      <c r="F387" s="55"/>
    </row>
    <row r="388" spans="2:6" ht="15.75" customHeight="1" x14ac:dyDescent="0.15">
      <c r="B388" s="54"/>
      <c r="C388" s="55"/>
      <c r="D388" s="56"/>
      <c r="E388" s="55"/>
      <c r="F388" s="55"/>
    </row>
    <row r="389" spans="2:6" ht="15.75" customHeight="1" x14ac:dyDescent="0.15">
      <c r="B389" s="54"/>
      <c r="C389" s="55"/>
      <c r="D389" s="56"/>
      <c r="E389" s="55"/>
      <c r="F389" s="55"/>
    </row>
    <row r="390" spans="2:6" ht="15.75" customHeight="1" x14ac:dyDescent="0.15">
      <c r="B390" s="54"/>
      <c r="C390" s="55"/>
      <c r="D390" s="56"/>
      <c r="E390" s="55"/>
      <c r="F390" s="55"/>
    </row>
    <row r="391" spans="2:6" ht="15.75" customHeight="1" x14ac:dyDescent="0.15">
      <c r="B391" s="54"/>
      <c r="C391" s="55"/>
      <c r="D391" s="56"/>
      <c r="E391" s="55"/>
      <c r="F391" s="55"/>
    </row>
    <row r="392" spans="2:6" ht="15.75" customHeight="1" x14ac:dyDescent="0.15">
      <c r="B392" s="54"/>
      <c r="C392" s="55"/>
      <c r="D392" s="56"/>
      <c r="E392" s="55"/>
      <c r="F392" s="55"/>
    </row>
    <row r="393" spans="2:6" ht="15.75" customHeight="1" x14ac:dyDescent="0.15">
      <c r="B393" s="54"/>
      <c r="C393" s="55"/>
      <c r="D393" s="56"/>
      <c r="E393" s="55"/>
      <c r="F393" s="55"/>
    </row>
    <row r="394" spans="2:6" ht="15.75" customHeight="1" x14ac:dyDescent="0.15">
      <c r="B394" s="54"/>
      <c r="C394" s="55"/>
      <c r="D394" s="56"/>
      <c r="E394" s="55"/>
      <c r="F394" s="55"/>
    </row>
    <row r="395" spans="2:6" ht="15.75" customHeight="1" x14ac:dyDescent="0.15">
      <c r="B395" s="54"/>
      <c r="C395" s="55"/>
      <c r="D395" s="56"/>
      <c r="E395" s="55"/>
      <c r="F395" s="55"/>
    </row>
    <row r="396" spans="2:6" ht="15.75" customHeight="1" x14ac:dyDescent="0.15">
      <c r="B396" s="54"/>
      <c r="C396" s="55"/>
      <c r="D396" s="56"/>
      <c r="E396" s="55"/>
      <c r="F396" s="55"/>
    </row>
    <row r="397" spans="2:6" ht="15.75" customHeight="1" x14ac:dyDescent="0.15">
      <c r="B397" s="54"/>
      <c r="C397" s="55"/>
      <c r="D397" s="56"/>
      <c r="E397" s="55"/>
      <c r="F397" s="55"/>
    </row>
    <row r="398" spans="2:6" ht="15.75" customHeight="1" x14ac:dyDescent="0.15">
      <c r="B398" s="54"/>
      <c r="C398" s="55"/>
      <c r="D398" s="56"/>
      <c r="E398" s="55"/>
      <c r="F398" s="55"/>
    </row>
    <row r="399" spans="2:6" ht="15.75" customHeight="1" x14ac:dyDescent="0.15">
      <c r="B399" s="54"/>
      <c r="C399" s="55"/>
      <c r="D399" s="56"/>
      <c r="E399" s="55"/>
      <c r="F399" s="55"/>
    </row>
    <row r="400" spans="2:6" ht="15.75" customHeight="1" x14ac:dyDescent="0.15">
      <c r="B400" s="54"/>
      <c r="C400" s="55"/>
      <c r="D400" s="56"/>
      <c r="E400" s="55"/>
      <c r="F400" s="55"/>
    </row>
    <row r="401" spans="2:6" ht="15.75" customHeight="1" x14ac:dyDescent="0.15">
      <c r="B401" s="54"/>
      <c r="C401" s="55"/>
      <c r="D401" s="56"/>
      <c r="E401" s="55"/>
      <c r="F401" s="55"/>
    </row>
    <row r="402" spans="2:6" ht="15.75" customHeight="1" x14ac:dyDescent="0.15">
      <c r="B402" s="54"/>
      <c r="C402" s="55"/>
      <c r="D402" s="56"/>
      <c r="E402" s="55"/>
      <c r="F402" s="55"/>
    </row>
    <row r="403" spans="2:6" ht="15.75" customHeight="1" x14ac:dyDescent="0.15">
      <c r="B403" s="54"/>
      <c r="C403" s="55"/>
      <c r="D403" s="56"/>
      <c r="E403" s="55"/>
      <c r="F403" s="55"/>
    </row>
    <row r="404" spans="2:6" ht="15.75" customHeight="1" x14ac:dyDescent="0.15">
      <c r="B404" s="54"/>
      <c r="C404" s="55"/>
      <c r="D404" s="56"/>
      <c r="E404" s="55"/>
      <c r="F404" s="55"/>
    </row>
    <row r="405" spans="2:6" ht="15.75" customHeight="1" x14ac:dyDescent="0.15">
      <c r="B405" s="54"/>
      <c r="C405" s="55"/>
      <c r="D405" s="56"/>
      <c r="E405" s="55"/>
      <c r="F405" s="55"/>
    </row>
    <row r="406" spans="2:6" ht="15.75" customHeight="1" x14ac:dyDescent="0.15">
      <c r="B406" s="54"/>
      <c r="C406" s="55"/>
      <c r="D406" s="56"/>
      <c r="E406" s="55"/>
      <c r="F406" s="55"/>
    </row>
    <row r="407" spans="2:6" ht="15.75" customHeight="1" x14ac:dyDescent="0.15">
      <c r="B407" s="54"/>
      <c r="C407" s="55"/>
      <c r="D407" s="56"/>
      <c r="E407" s="55"/>
      <c r="F407" s="55"/>
    </row>
    <row r="408" spans="2:6" ht="15.75" customHeight="1" x14ac:dyDescent="0.15">
      <c r="B408" s="54"/>
      <c r="C408" s="55"/>
      <c r="D408" s="56"/>
      <c r="E408" s="55"/>
      <c r="F408" s="55"/>
    </row>
    <row r="409" spans="2:6" ht="15.75" customHeight="1" x14ac:dyDescent="0.15">
      <c r="B409" s="54"/>
      <c r="C409" s="55"/>
      <c r="D409" s="56"/>
      <c r="E409" s="55"/>
      <c r="F409" s="55"/>
    </row>
    <row r="410" spans="2:6" ht="15.75" customHeight="1" x14ac:dyDescent="0.15">
      <c r="B410" s="54"/>
      <c r="C410" s="55"/>
      <c r="D410" s="56"/>
      <c r="E410" s="55"/>
      <c r="F410" s="55"/>
    </row>
    <row r="411" spans="2:6" ht="15.75" customHeight="1" x14ac:dyDescent="0.15">
      <c r="B411" s="54"/>
      <c r="C411" s="55"/>
      <c r="D411" s="56"/>
      <c r="E411" s="55"/>
      <c r="F411" s="55"/>
    </row>
    <row r="412" spans="2:6" ht="15.75" customHeight="1" x14ac:dyDescent="0.15">
      <c r="B412" s="54"/>
      <c r="C412" s="55"/>
      <c r="D412" s="56"/>
      <c r="E412" s="55"/>
      <c r="F412" s="55"/>
    </row>
    <row r="413" spans="2:6" ht="15.75" customHeight="1" x14ac:dyDescent="0.15">
      <c r="B413" s="54"/>
      <c r="C413" s="55"/>
      <c r="D413" s="56"/>
      <c r="E413" s="55"/>
      <c r="F413" s="55"/>
    </row>
    <row r="414" spans="2:6" ht="15.75" customHeight="1" x14ac:dyDescent="0.15">
      <c r="B414" s="54"/>
      <c r="C414" s="55"/>
      <c r="D414" s="56"/>
      <c r="E414" s="55"/>
      <c r="F414" s="55"/>
    </row>
    <row r="415" spans="2:6" ht="15.75" customHeight="1" x14ac:dyDescent="0.15">
      <c r="B415" s="54"/>
      <c r="C415" s="55"/>
      <c r="D415" s="56"/>
      <c r="E415" s="55"/>
      <c r="F415" s="55"/>
    </row>
    <row r="416" spans="2:6" ht="15.75" customHeight="1" x14ac:dyDescent="0.15">
      <c r="B416" s="54"/>
      <c r="C416" s="55"/>
      <c r="D416" s="56"/>
      <c r="E416" s="55"/>
      <c r="F416" s="55"/>
    </row>
    <row r="417" spans="2:6" ht="15.75" customHeight="1" x14ac:dyDescent="0.15">
      <c r="B417" s="54"/>
      <c r="C417" s="55"/>
      <c r="D417" s="56"/>
      <c r="E417" s="55"/>
      <c r="F417" s="55"/>
    </row>
    <row r="418" spans="2:6" ht="15.75" customHeight="1" x14ac:dyDescent="0.15">
      <c r="B418" s="54"/>
      <c r="C418" s="55"/>
      <c r="D418" s="56"/>
      <c r="E418" s="55"/>
      <c r="F418" s="55"/>
    </row>
    <row r="419" spans="2:6" ht="15.75" customHeight="1" x14ac:dyDescent="0.15">
      <c r="B419" s="54"/>
      <c r="C419" s="55"/>
      <c r="D419" s="56"/>
      <c r="E419" s="55"/>
      <c r="F419" s="55"/>
    </row>
    <row r="420" spans="2:6" ht="15.75" customHeight="1" x14ac:dyDescent="0.15">
      <c r="B420" s="54"/>
      <c r="C420" s="55"/>
      <c r="D420" s="56"/>
      <c r="E420" s="55"/>
      <c r="F420" s="55"/>
    </row>
    <row r="421" spans="2:6" ht="15.75" customHeight="1" x14ac:dyDescent="0.15">
      <c r="B421" s="54"/>
      <c r="C421" s="55"/>
      <c r="D421" s="56"/>
      <c r="E421" s="55"/>
      <c r="F421" s="55"/>
    </row>
    <row r="422" spans="2:6" ht="15.75" customHeight="1" x14ac:dyDescent="0.15">
      <c r="B422" s="54"/>
      <c r="C422" s="55"/>
      <c r="D422" s="56"/>
      <c r="E422" s="55"/>
      <c r="F422" s="55"/>
    </row>
    <row r="423" spans="2:6" ht="15.75" customHeight="1" x14ac:dyDescent="0.15">
      <c r="B423" s="54"/>
      <c r="C423" s="55"/>
      <c r="D423" s="56"/>
      <c r="E423" s="55"/>
      <c r="F423" s="55"/>
    </row>
    <row r="424" spans="2:6" ht="15.75" customHeight="1" x14ac:dyDescent="0.15">
      <c r="B424" s="54"/>
      <c r="C424" s="55"/>
      <c r="D424" s="56"/>
      <c r="E424" s="55"/>
      <c r="F424" s="55"/>
    </row>
    <row r="425" spans="2:6" ht="15.75" customHeight="1" x14ac:dyDescent="0.15">
      <c r="B425" s="54"/>
      <c r="C425" s="55"/>
      <c r="D425" s="56"/>
      <c r="E425" s="55"/>
      <c r="F425" s="55"/>
    </row>
    <row r="426" spans="2:6" ht="15.75" customHeight="1" x14ac:dyDescent="0.15">
      <c r="B426" s="54"/>
      <c r="C426" s="55"/>
      <c r="D426" s="56"/>
      <c r="E426" s="55"/>
      <c r="F426" s="55"/>
    </row>
    <row r="427" spans="2:6" ht="15.75" customHeight="1" x14ac:dyDescent="0.15">
      <c r="B427" s="54"/>
      <c r="C427" s="55"/>
      <c r="D427" s="56"/>
      <c r="E427" s="55"/>
      <c r="F427" s="55"/>
    </row>
    <row r="428" spans="2:6" ht="15.75" customHeight="1" x14ac:dyDescent="0.15">
      <c r="B428" s="54"/>
      <c r="C428" s="55"/>
      <c r="D428" s="56"/>
      <c r="E428" s="55"/>
      <c r="F428" s="55"/>
    </row>
    <row r="429" spans="2:6" ht="15.75" customHeight="1" x14ac:dyDescent="0.15">
      <c r="B429" s="54"/>
      <c r="C429" s="55"/>
      <c r="D429" s="56"/>
      <c r="E429" s="55"/>
      <c r="F429" s="55"/>
    </row>
    <row r="430" spans="2:6" ht="15.75" customHeight="1" x14ac:dyDescent="0.15">
      <c r="B430" s="54"/>
      <c r="C430" s="55"/>
      <c r="D430" s="56"/>
      <c r="E430" s="55"/>
      <c r="F430" s="55"/>
    </row>
    <row r="431" spans="2:6" ht="15.75" customHeight="1" x14ac:dyDescent="0.15">
      <c r="B431" s="54"/>
      <c r="C431" s="55"/>
      <c r="D431" s="56"/>
      <c r="E431" s="55"/>
      <c r="F431" s="55"/>
    </row>
    <row r="432" spans="2:6" ht="15.75" customHeight="1" x14ac:dyDescent="0.15">
      <c r="B432" s="54"/>
      <c r="C432" s="55"/>
      <c r="D432" s="56"/>
      <c r="E432" s="55"/>
      <c r="F432" s="55"/>
    </row>
    <row r="433" spans="2:6" ht="15.75" customHeight="1" x14ac:dyDescent="0.15">
      <c r="B433" s="54"/>
      <c r="C433" s="55"/>
      <c r="D433" s="56"/>
      <c r="E433" s="55"/>
      <c r="F433" s="55"/>
    </row>
    <row r="434" spans="2:6" ht="15.75" customHeight="1" x14ac:dyDescent="0.15">
      <c r="B434" s="54"/>
      <c r="C434" s="55"/>
      <c r="D434" s="56"/>
      <c r="E434" s="55"/>
      <c r="F434" s="55"/>
    </row>
    <row r="435" spans="2:6" ht="15.75" customHeight="1" x14ac:dyDescent="0.15">
      <c r="B435" s="54"/>
      <c r="C435" s="55"/>
      <c r="D435" s="56"/>
      <c r="E435" s="55"/>
      <c r="F435" s="55"/>
    </row>
    <row r="436" spans="2:6" ht="15.75" customHeight="1" x14ac:dyDescent="0.15">
      <c r="B436" s="54"/>
      <c r="C436" s="55"/>
      <c r="D436" s="56"/>
      <c r="E436" s="55"/>
      <c r="F436" s="55"/>
    </row>
    <row r="437" spans="2:6" ht="15.75" customHeight="1" x14ac:dyDescent="0.15">
      <c r="B437" s="54"/>
      <c r="C437" s="55"/>
      <c r="D437" s="56"/>
      <c r="E437" s="55"/>
      <c r="F437" s="55"/>
    </row>
    <row r="438" spans="2:6" ht="15.75" customHeight="1" x14ac:dyDescent="0.15">
      <c r="B438" s="54"/>
      <c r="C438" s="55"/>
      <c r="D438" s="56"/>
      <c r="E438" s="55"/>
      <c r="F438" s="55"/>
    </row>
    <row r="439" spans="2:6" ht="15.75" customHeight="1" x14ac:dyDescent="0.15">
      <c r="B439" s="54"/>
      <c r="C439" s="55"/>
      <c r="D439" s="56"/>
      <c r="E439" s="55"/>
      <c r="F439" s="55"/>
    </row>
    <row r="440" spans="2:6" ht="15.75" customHeight="1" x14ac:dyDescent="0.15">
      <c r="B440" s="54"/>
      <c r="C440" s="55"/>
      <c r="D440" s="56"/>
      <c r="E440" s="55"/>
      <c r="F440" s="55"/>
    </row>
    <row r="441" spans="2:6" ht="15.75" customHeight="1" x14ac:dyDescent="0.15">
      <c r="B441" s="54"/>
      <c r="C441" s="55"/>
      <c r="D441" s="56"/>
      <c r="E441" s="55"/>
      <c r="F441" s="55"/>
    </row>
    <row r="442" spans="2:6" ht="15.75" customHeight="1" x14ac:dyDescent="0.15">
      <c r="B442" s="54"/>
      <c r="C442" s="55"/>
      <c r="D442" s="56"/>
      <c r="E442" s="55"/>
      <c r="F442" s="55"/>
    </row>
    <row r="443" spans="2:6" ht="15.75" customHeight="1" x14ac:dyDescent="0.15">
      <c r="B443" s="54"/>
      <c r="C443" s="55"/>
      <c r="D443" s="56"/>
      <c r="E443" s="55"/>
      <c r="F443" s="55"/>
    </row>
    <row r="444" spans="2:6" ht="15.75" customHeight="1" x14ac:dyDescent="0.15">
      <c r="B444" s="54"/>
      <c r="C444" s="55"/>
      <c r="D444" s="56"/>
      <c r="E444" s="55"/>
      <c r="F444" s="55"/>
    </row>
    <row r="445" spans="2:6" ht="15.75" customHeight="1" x14ac:dyDescent="0.15">
      <c r="B445" s="54"/>
      <c r="C445" s="55"/>
      <c r="D445" s="56"/>
      <c r="E445" s="55"/>
      <c r="F445" s="55"/>
    </row>
    <row r="446" spans="2:6" ht="15.75" customHeight="1" x14ac:dyDescent="0.15">
      <c r="B446" s="54"/>
      <c r="C446" s="55"/>
      <c r="D446" s="56"/>
      <c r="E446" s="55"/>
      <c r="F446" s="55"/>
    </row>
    <row r="447" spans="2:6" ht="15.75" customHeight="1" x14ac:dyDescent="0.15">
      <c r="B447" s="54"/>
      <c r="C447" s="55"/>
      <c r="D447" s="56"/>
      <c r="E447" s="55"/>
      <c r="F447" s="55"/>
    </row>
    <row r="448" spans="2:6" ht="15.75" customHeight="1" x14ac:dyDescent="0.15">
      <c r="B448" s="54"/>
      <c r="C448" s="55"/>
      <c r="D448" s="56"/>
      <c r="E448" s="55"/>
      <c r="F448" s="55"/>
    </row>
    <row r="449" spans="2:6" ht="15.75" customHeight="1" x14ac:dyDescent="0.15">
      <c r="B449" s="54"/>
      <c r="C449" s="55"/>
      <c r="D449" s="56"/>
      <c r="E449" s="55"/>
      <c r="F449" s="55"/>
    </row>
    <row r="450" spans="2:6" ht="15.75" customHeight="1" x14ac:dyDescent="0.15">
      <c r="B450" s="54"/>
      <c r="C450" s="55"/>
      <c r="D450" s="56"/>
      <c r="E450" s="55"/>
      <c r="F450" s="55"/>
    </row>
    <row r="451" spans="2:6" ht="15.75" customHeight="1" x14ac:dyDescent="0.15">
      <c r="B451" s="54"/>
      <c r="C451" s="55"/>
      <c r="D451" s="56"/>
      <c r="E451" s="55"/>
      <c r="F451" s="55"/>
    </row>
    <row r="452" spans="2:6" ht="15.75" customHeight="1" x14ac:dyDescent="0.15">
      <c r="B452" s="54"/>
      <c r="C452" s="55"/>
      <c r="D452" s="56"/>
      <c r="E452" s="55"/>
      <c r="F452" s="55"/>
    </row>
    <row r="453" spans="2:6" ht="15.75" customHeight="1" x14ac:dyDescent="0.15">
      <c r="B453" s="54"/>
      <c r="C453" s="55"/>
      <c r="D453" s="56"/>
      <c r="E453" s="55"/>
      <c r="F453" s="55"/>
    </row>
    <row r="454" spans="2:6" ht="15.75" customHeight="1" x14ac:dyDescent="0.15">
      <c r="B454" s="54"/>
      <c r="C454" s="55"/>
      <c r="D454" s="56"/>
      <c r="E454" s="55"/>
      <c r="F454" s="55"/>
    </row>
    <row r="455" spans="2:6" ht="15.75" customHeight="1" x14ac:dyDescent="0.15">
      <c r="B455" s="54"/>
      <c r="C455" s="55"/>
      <c r="D455" s="56"/>
      <c r="E455" s="55"/>
      <c r="F455" s="55"/>
    </row>
    <row r="456" spans="2:6" ht="15.75" customHeight="1" x14ac:dyDescent="0.15">
      <c r="B456" s="54"/>
      <c r="C456" s="55"/>
      <c r="D456" s="56"/>
      <c r="E456" s="55"/>
      <c r="F456" s="55"/>
    </row>
    <row r="457" spans="2:6" ht="15.75" customHeight="1" x14ac:dyDescent="0.15">
      <c r="B457" s="54"/>
      <c r="C457" s="55"/>
      <c r="D457" s="56"/>
      <c r="E457" s="55"/>
      <c r="F457" s="55"/>
    </row>
    <row r="458" spans="2:6" ht="15.75" customHeight="1" x14ac:dyDescent="0.15">
      <c r="B458" s="54"/>
      <c r="C458" s="55"/>
      <c r="D458" s="56"/>
      <c r="E458" s="55"/>
      <c r="F458" s="55"/>
    </row>
    <row r="459" spans="2:6" ht="15.75" customHeight="1" x14ac:dyDescent="0.15">
      <c r="B459" s="54"/>
      <c r="C459" s="55"/>
      <c r="D459" s="56"/>
      <c r="E459" s="55"/>
      <c r="F459" s="55"/>
    </row>
    <row r="460" spans="2:6" ht="15.75" customHeight="1" x14ac:dyDescent="0.15">
      <c r="B460" s="54"/>
      <c r="C460" s="55"/>
      <c r="D460" s="56"/>
      <c r="E460" s="55"/>
      <c r="F460" s="55"/>
    </row>
    <row r="461" spans="2:6" ht="15.75" customHeight="1" x14ac:dyDescent="0.15">
      <c r="B461" s="54"/>
      <c r="C461" s="55"/>
      <c r="D461" s="56"/>
      <c r="E461" s="55"/>
      <c r="F461" s="55"/>
    </row>
    <row r="462" spans="2:6" ht="15.75" customHeight="1" x14ac:dyDescent="0.15">
      <c r="B462" s="54"/>
      <c r="C462" s="55"/>
      <c r="D462" s="56"/>
      <c r="E462" s="55"/>
      <c r="F462" s="55"/>
    </row>
    <row r="463" spans="2:6" ht="15.75" customHeight="1" x14ac:dyDescent="0.15">
      <c r="B463" s="54"/>
      <c r="C463" s="55"/>
      <c r="D463" s="56"/>
      <c r="E463" s="55"/>
      <c r="F463" s="55"/>
    </row>
    <row r="464" spans="2:6" ht="15.75" customHeight="1" x14ac:dyDescent="0.15">
      <c r="B464" s="54"/>
      <c r="C464" s="55"/>
      <c r="D464" s="56"/>
      <c r="E464" s="55"/>
      <c r="F464" s="55"/>
    </row>
    <row r="465" spans="2:6" ht="15.75" customHeight="1" x14ac:dyDescent="0.15">
      <c r="B465" s="54"/>
      <c r="C465" s="55"/>
      <c r="D465" s="56"/>
      <c r="E465" s="55"/>
      <c r="F465" s="55"/>
    </row>
    <row r="466" spans="2:6" ht="15.75" customHeight="1" x14ac:dyDescent="0.15">
      <c r="B466" s="54"/>
      <c r="C466" s="55"/>
      <c r="D466" s="56"/>
      <c r="E466" s="55"/>
      <c r="F466" s="55"/>
    </row>
    <row r="467" spans="2:6" ht="15.75" customHeight="1" x14ac:dyDescent="0.15">
      <c r="B467" s="54"/>
      <c r="C467" s="55"/>
      <c r="D467" s="56"/>
      <c r="E467" s="55"/>
      <c r="F467" s="55"/>
    </row>
    <row r="468" spans="2:6" ht="15.75" customHeight="1" x14ac:dyDescent="0.15">
      <c r="B468" s="54"/>
      <c r="C468" s="55"/>
      <c r="D468" s="56"/>
      <c r="E468" s="55"/>
      <c r="F468" s="55"/>
    </row>
    <row r="469" spans="2:6" ht="15.75" customHeight="1" x14ac:dyDescent="0.15">
      <c r="B469" s="54"/>
      <c r="C469" s="55"/>
      <c r="D469" s="56"/>
      <c r="E469" s="55"/>
      <c r="F469" s="55"/>
    </row>
    <row r="470" spans="2:6" ht="15.75" customHeight="1" x14ac:dyDescent="0.15">
      <c r="B470" s="54"/>
      <c r="C470" s="55"/>
      <c r="D470" s="56"/>
      <c r="E470" s="55"/>
      <c r="F470" s="55"/>
    </row>
    <row r="471" spans="2:6" ht="15.75" customHeight="1" x14ac:dyDescent="0.15">
      <c r="B471" s="54"/>
      <c r="C471" s="55"/>
      <c r="D471" s="56"/>
      <c r="E471" s="55"/>
      <c r="F471" s="55"/>
    </row>
    <row r="472" spans="2:6" ht="15.75" customHeight="1" x14ac:dyDescent="0.15">
      <c r="B472" s="54"/>
      <c r="C472" s="55"/>
      <c r="D472" s="56"/>
      <c r="E472" s="55"/>
      <c r="F472" s="55"/>
    </row>
    <row r="473" spans="2:6" ht="15.75" customHeight="1" x14ac:dyDescent="0.15">
      <c r="B473" s="54"/>
      <c r="C473" s="55"/>
      <c r="D473" s="56"/>
      <c r="E473" s="55"/>
      <c r="F473" s="55"/>
    </row>
    <row r="474" spans="2:6" ht="15.75" customHeight="1" x14ac:dyDescent="0.15">
      <c r="B474" s="54"/>
      <c r="C474" s="55"/>
      <c r="D474" s="56"/>
      <c r="E474" s="55"/>
      <c r="F474" s="55"/>
    </row>
    <row r="475" spans="2:6" ht="15.75" customHeight="1" x14ac:dyDescent="0.15">
      <c r="B475" s="54"/>
      <c r="C475" s="55"/>
      <c r="D475" s="56"/>
      <c r="E475" s="55"/>
      <c r="F475" s="55"/>
    </row>
    <row r="476" spans="2:6" ht="15.75" customHeight="1" x14ac:dyDescent="0.15">
      <c r="B476" s="54"/>
      <c r="C476" s="55"/>
      <c r="D476" s="56"/>
      <c r="E476" s="55"/>
      <c r="F476" s="55"/>
    </row>
    <row r="477" spans="2:6" ht="15.75" customHeight="1" x14ac:dyDescent="0.15">
      <c r="B477" s="54"/>
      <c r="C477" s="55"/>
      <c r="D477" s="56"/>
      <c r="E477" s="55"/>
      <c r="F477" s="55"/>
    </row>
    <row r="478" spans="2:6" ht="15.75" customHeight="1" x14ac:dyDescent="0.15">
      <c r="B478" s="54"/>
      <c r="C478" s="55"/>
      <c r="D478" s="56"/>
      <c r="E478" s="55"/>
      <c r="F478" s="55"/>
    </row>
    <row r="479" spans="2:6" ht="15.75" customHeight="1" x14ac:dyDescent="0.15">
      <c r="B479" s="54"/>
      <c r="C479" s="55"/>
      <c r="D479" s="56"/>
      <c r="E479" s="55"/>
      <c r="F479" s="55"/>
    </row>
    <row r="480" spans="2:6" ht="15.75" customHeight="1" x14ac:dyDescent="0.15">
      <c r="B480" s="54"/>
      <c r="C480" s="55"/>
      <c r="D480" s="56"/>
      <c r="E480" s="55"/>
      <c r="F480" s="55"/>
    </row>
    <row r="481" spans="2:6" ht="15.75" customHeight="1" x14ac:dyDescent="0.15">
      <c r="B481" s="54"/>
      <c r="C481" s="55"/>
      <c r="D481" s="56"/>
      <c r="E481" s="55"/>
      <c r="F481" s="55"/>
    </row>
    <row r="482" spans="2:6" ht="15.75" customHeight="1" x14ac:dyDescent="0.15">
      <c r="B482" s="54"/>
      <c r="C482" s="55"/>
      <c r="D482" s="56"/>
      <c r="E482" s="55"/>
      <c r="F482" s="55"/>
    </row>
    <row r="483" spans="2:6" ht="15.75" customHeight="1" x14ac:dyDescent="0.15">
      <c r="B483" s="54"/>
      <c r="C483" s="55"/>
      <c r="D483" s="56"/>
      <c r="E483" s="55"/>
      <c r="F483" s="55"/>
    </row>
    <row r="484" spans="2:6" ht="15.75" customHeight="1" x14ac:dyDescent="0.15">
      <c r="B484" s="54"/>
      <c r="C484" s="55"/>
      <c r="D484" s="56"/>
      <c r="E484" s="55"/>
      <c r="F484" s="55"/>
    </row>
    <row r="485" spans="2:6" ht="15.75" customHeight="1" x14ac:dyDescent="0.15">
      <c r="B485" s="54"/>
      <c r="C485" s="55"/>
      <c r="D485" s="56"/>
      <c r="E485" s="55"/>
      <c r="F485" s="55"/>
    </row>
    <row r="486" spans="2:6" ht="15.75" customHeight="1" x14ac:dyDescent="0.15">
      <c r="B486" s="54"/>
      <c r="C486" s="55"/>
      <c r="D486" s="56"/>
      <c r="E486" s="55"/>
      <c r="F486" s="55"/>
    </row>
    <row r="487" spans="2:6" ht="15.75" customHeight="1" x14ac:dyDescent="0.15">
      <c r="B487" s="54"/>
      <c r="C487" s="55"/>
      <c r="D487" s="56"/>
      <c r="E487" s="55"/>
      <c r="F487" s="55"/>
    </row>
    <row r="488" spans="2:6" ht="15.75" customHeight="1" x14ac:dyDescent="0.15">
      <c r="B488" s="54"/>
      <c r="C488" s="55"/>
      <c r="D488" s="56"/>
      <c r="E488" s="55"/>
      <c r="F488" s="55"/>
    </row>
    <row r="489" spans="2:6" ht="15.75" customHeight="1" x14ac:dyDescent="0.15">
      <c r="B489" s="54"/>
      <c r="C489" s="55"/>
      <c r="D489" s="56"/>
      <c r="E489" s="55"/>
      <c r="F489" s="55"/>
    </row>
    <row r="490" spans="2:6" ht="15.75" customHeight="1" x14ac:dyDescent="0.15">
      <c r="B490" s="54"/>
      <c r="C490" s="55"/>
      <c r="D490" s="56"/>
      <c r="E490" s="55"/>
      <c r="F490" s="55"/>
    </row>
    <row r="491" spans="2:6" ht="15.75" customHeight="1" x14ac:dyDescent="0.15">
      <c r="B491" s="54"/>
      <c r="C491" s="55"/>
      <c r="D491" s="56"/>
      <c r="E491" s="55"/>
      <c r="F491" s="55"/>
    </row>
    <row r="492" spans="2:6" ht="15.75" customHeight="1" x14ac:dyDescent="0.15">
      <c r="B492" s="54"/>
      <c r="C492" s="55"/>
      <c r="D492" s="56"/>
      <c r="E492" s="55"/>
      <c r="F492" s="55"/>
    </row>
    <row r="493" spans="2:6" ht="15.75" customHeight="1" x14ac:dyDescent="0.15">
      <c r="B493" s="54"/>
      <c r="C493" s="55"/>
      <c r="D493" s="56"/>
      <c r="E493" s="55"/>
      <c r="F493" s="55"/>
    </row>
    <row r="494" spans="2:6" ht="15.75" customHeight="1" x14ac:dyDescent="0.15">
      <c r="B494" s="54"/>
      <c r="C494" s="55"/>
      <c r="D494" s="56"/>
      <c r="E494" s="55"/>
      <c r="F494" s="55"/>
    </row>
    <row r="495" spans="2:6" ht="15.75" customHeight="1" x14ac:dyDescent="0.15">
      <c r="B495" s="54"/>
      <c r="C495" s="55"/>
      <c r="D495" s="56"/>
      <c r="E495" s="55"/>
      <c r="F495" s="55"/>
    </row>
    <row r="496" spans="2:6" ht="15.75" customHeight="1" x14ac:dyDescent="0.15">
      <c r="B496" s="54"/>
      <c r="C496" s="55"/>
      <c r="D496" s="56"/>
      <c r="E496" s="55"/>
      <c r="F496" s="55"/>
    </row>
    <row r="497" spans="2:6" ht="15.75" customHeight="1" x14ac:dyDescent="0.15">
      <c r="B497" s="54"/>
      <c r="C497" s="55"/>
      <c r="D497" s="56"/>
      <c r="E497" s="55"/>
      <c r="F497" s="55"/>
    </row>
    <row r="498" spans="2:6" ht="15.75" customHeight="1" x14ac:dyDescent="0.15">
      <c r="B498" s="54"/>
      <c r="C498" s="55"/>
      <c r="D498" s="56"/>
      <c r="E498" s="55"/>
      <c r="F498" s="55"/>
    </row>
    <row r="499" spans="2:6" ht="15.75" customHeight="1" x14ac:dyDescent="0.15">
      <c r="B499" s="54"/>
      <c r="C499" s="55"/>
      <c r="D499" s="56"/>
      <c r="E499" s="55"/>
      <c r="F499" s="55"/>
    </row>
    <row r="500" spans="2:6" ht="15.75" customHeight="1" x14ac:dyDescent="0.15">
      <c r="B500" s="54"/>
      <c r="C500" s="55"/>
      <c r="D500" s="56"/>
      <c r="E500" s="55"/>
      <c r="F500" s="55"/>
    </row>
    <row r="501" spans="2:6" ht="15.75" customHeight="1" x14ac:dyDescent="0.15">
      <c r="B501" s="54"/>
      <c r="C501" s="55"/>
      <c r="D501" s="56"/>
      <c r="E501" s="55"/>
      <c r="F501" s="55"/>
    </row>
    <row r="502" spans="2:6" ht="15.75" customHeight="1" x14ac:dyDescent="0.15">
      <c r="B502" s="54"/>
      <c r="C502" s="55"/>
      <c r="D502" s="56"/>
      <c r="E502" s="55"/>
      <c r="F502" s="55"/>
    </row>
    <row r="503" spans="2:6" ht="15.75" customHeight="1" x14ac:dyDescent="0.15">
      <c r="B503" s="54"/>
      <c r="C503" s="55"/>
      <c r="D503" s="56"/>
      <c r="E503" s="55"/>
      <c r="F503" s="55"/>
    </row>
    <row r="504" spans="2:6" ht="15.75" customHeight="1" x14ac:dyDescent="0.15">
      <c r="B504" s="54"/>
      <c r="C504" s="55"/>
      <c r="D504" s="56"/>
      <c r="E504" s="55"/>
      <c r="F504" s="55"/>
    </row>
    <row r="505" spans="2:6" ht="15.75" customHeight="1" x14ac:dyDescent="0.15">
      <c r="B505" s="54"/>
      <c r="C505" s="55"/>
      <c r="D505" s="56"/>
      <c r="E505" s="55"/>
      <c r="F505" s="55"/>
    </row>
    <row r="506" spans="2:6" ht="15.75" customHeight="1" x14ac:dyDescent="0.15">
      <c r="B506" s="54"/>
      <c r="C506" s="55"/>
      <c r="D506" s="56"/>
      <c r="E506" s="55"/>
      <c r="F506" s="55"/>
    </row>
    <row r="507" spans="2:6" ht="15.75" customHeight="1" x14ac:dyDescent="0.15">
      <c r="B507" s="54"/>
      <c r="C507" s="55"/>
      <c r="D507" s="56"/>
      <c r="E507" s="55"/>
      <c r="F507" s="55"/>
    </row>
    <row r="508" spans="2:6" ht="15.75" customHeight="1" x14ac:dyDescent="0.15">
      <c r="B508" s="54"/>
      <c r="C508" s="55"/>
      <c r="D508" s="56"/>
      <c r="E508" s="55"/>
      <c r="F508" s="55"/>
    </row>
    <row r="509" spans="2:6" ht="15.75" customHeight="1" x14ac:dyDescent="0.15">
      <c r="B509" s="54"/>
      <c r="C509" s="55"/>
      <c r="D509" s="56"/>
      <c r="E509" s="55"/>
      <c r="F509" s="55"/>
    </row>
    <row r="510" spans="2:6" ht="15.75" customHeight="1" x14ac:dyDescent="0.15">
      <c r="B510" s="54"/>
      <c r="C510" s="55"/>
      <c r="D510" s="56"/>
      <c r="E510" s="55"/>
      <c r="F510" s="55"/>
    </row>
    <row r="511" spans="2:6" ht="15.75" customHeight="1" x14ac:dyDescent="0.15">
      <c r="B511" s="54"/>
      <c r="C511" s="55"/>
      <c r="D511" s="56"/>
      <c r="E511" s="55"/>
      <c r="F511" s="55"/>
    </row>
    <row r="512" spans="2:6" ht="15.75" customHeight="1" x14ac:dyDescent="0.15">
      <c r="B512" s="54"/>
      <c r="C512" s="55"/>
      <c r="D512" s="56"/>
      <c r="E512" s="55"/>
      <c r="F512" s="55"/>
    </row>
    <row r="513" spans="2:6" ht="15.75" customHeight="1" x14ac:dyDescent="0.15">
      <c r="B513" s="54"/>
      <c r="C513" s="55"/>
      <c r="D513" s="56"/>
      <c r="E513" s="55"/>
      <c r="F513" s="55"/>
    </row>
    <row r="514" spans="2:6" ht="15.75" customHeight="1" x14ac:dyDescent="0.15">
      <c r="B514" s="54"/>
      <c r="C514" s="55"/>
      <c r="D514" s="56"/>
      <c r="E514" s="55"/>
      <c r="F514" s="55"/>
    </row>
    <row r="515" spans="2:6" ht="15.75" customHeight="1" x14ac:dyDescent="0.15">
      <c r="B515" s="54"/>
      <c r="C515" s="55"/>
      <c r="D515" s="56"/>
      <c r="E515" s="55"/>
      <c r="F515" s="55"/>
    </row>
    <row r="516" spans="2:6" ht="15.75" customHeight="1" x14ac:dyDescent="0.15">
      <c r="B516" s="54"/>
      <c r="C516" s="55"/>
      <c r="D516" s="56"/>
      <c r="E516" s="55"/>
      <c r="F516" s="55"/>
    </row>
    <row r="517" spans="2:6" ht="15.75" customHeight="1" x14ac:dyDescent="0.15">
      <c r="B517" s="54"/>
      <c r="C517" s="55"/>
      <c r="D517" s="56"/>
      <c r="E517" s="55"/>
      <c r="F517" s="55"/>
    </row>
    <row r="518" spans="2:6" ht="15.75" customHeight="1" x14ac:dyDescent="0.15">
      <c r="B518" s="54"/>
      <c r="C518" s="55"/>
      <c r="D518" s="56"/>
      <c r="E518" s="55"/>
      <c r="F518" s="55"/>
    </row>
    <row r="519" spans="2:6" ht="15.75" customHeight="1" x14ac:dyDescent="0.15">
      <c r="B519" s="54"/>
      <c r="C519" s="55"/>
      <c r="D519" s="56"/>
      <c r="E519" s="55"/>
      <c r="F519" s="55"/>
    </row>
    <row r="520" spans="2:6" ht="15.75" customHeight="1" x14ac:dyDescent="0.15">
      <c r="B520" s="54"/>
      <c r="C520" s="55"/>
      <c r="D520" s="56"/>
      <c r="E520" s="55"/>
      <c r="F520" s="55"/>
    </row>
    <row r="521" spans="2:6" ht="15.75" customHeight="1" x14ac:dyDescent="0.15">
      <c r="B521" s="54"/>
      <c r="C521" s="55"/>
      <c r="D521" s="56"/>
      <c r="E521" s="55"/>
      <c r="F521" s="55"/>
    </row>
    <row r="522" spans="2:6" ht="15.75" customHeight="1" x14ac:dyDescent="0.15">
      <c r="B522" s="54"/>
      <c r="C522" s="55"/>
      <c r="D522" s="56"/>
      <c r="E522" s="55"/>
      <c r="F522" s="55"/>
    </row>
    <row r="523" spans="2:6" ht="15.75" customHeight="1" x14ac:dyDescent="0.15">
      <c r="B523" s="54"/>
      <c r="C523" s="55"/>
      <c r="D523" s="56"/>
      <c r="E523" s="55"/>
      <c r="F523" s="55"/>
    </row>
    <row r="524" spans="2:6" ht="15.75" customHeight="1" x14ac:dyDescent="0.15">
      <c r="B524" s="54"/>
      <c r="C524" s="55"/>
      <c r="D524" s="56"/>
      <c r="E524" s="55"/>
      <c r="F524" s="55"/>
    </row>
    <row r="525" spans="2:6" ht="15.75" customHeight="1" x14ac:dyDescent="0.15">
      <c r="B525" s="54"/>
      <c r="C525" s="55"/>
      <c r="D525" s="56"/>
      <c r="E525" s="55"/>
      <c r="F525" s="55"/>
    </row>
    <row r="526" spans="2:6" ht="15.75" customHeight="1" x14ac:dyDescent="0.15">
      <c r="B526" s="54"/>
      <c r="C526" s="55"/>
      <c r="D526" s="56"/>
      <c r="E526" s="55"/>
      <c r="F526" s="55"/>
    </row>
    <row r="527" spans="2:6" ht="15.75" customHeight="1" x14ac:dyDescent="0.15">
      <c r="B527" s="54"/>
      <c r="C527" s="55"/>
      <c r="D527" s="56"/>
      <c r="E527" s="55"/>
      <c r="F527" s="55"/>
    </row>
    <row r="528" spans="2:6" ht="15.75" customHeight="1" x14ac:dyDescent="0.15">
      <c r="B528" s="54"/>
      <c r="C528" s="55"/>
      <c r="D528" s="56"/>
      <c r="E528" s="55"/>
      <c r="F528" s="55"/>
    </row>
    <row r="529" spans="2:6" ht="15.75" customHeight="1" x14ac:dyDescent="0.15">
      <c r="B529" s="54"/>
      <c r="C529" s="55"/>
      <c r="D529" s="56"/>
      <c r="E529" s="55"/>
      <c r="F529" s="55"/>
    </row>
    <row r="530" spans="2:6" ht="15.75" customHeight="1" x14ac:dyDescent="0.15">
      <c r="B530" s="54"/>
      <c r="C530" s="55"/>
      <c r="D530" s="56"/>
      <c r="E530" s="55"/>
      <c r="F530" s="55"/>
    </row>
    <row r="531" spans="2:6" ht="15.75" customHeight="1" x14ac:dyDescent="0.15">
      <c r="B531" s="54"/>
      <c r="C531" s="55"/>
      <c r="D531" s="56"/>
      <c r="E531" s="55"/>
      <c r="F531" s="55"/>
    </row>
    <row r="532" spans="2:6" ht="15.75" customHeight="1" x14ac:dyDescent="0.15">
      <c r="B532" s="54"/>
      <c r="C532" s="55"/>
      <c r="D532" s="56"/>
      <c r="E532" s="55"/>
      <c r="F532" s="55"/>
    </row>
    <row r="533" spans="2:6" ht="15.75" customHeight="1" x14ac:dyDescent="0.15">
      <c r="B533" s="54"/>
      <c r="C533" s="55"/>
      <c r="D533" s="56"/>
      <c r="E533" s="55"/>
      <c r="F533" s="55"/>
    </row>
    <row r="534" spans="2:6" ht="15.75" customHeight="1" x14ac:dyDescent="0.15">
      <c r="B534" s="54"/>
      <c r="C534" s="55"/>
      <c r="D534" s="56"/>
      <c r="E534" s="55"/>
      <c r="F534" s="55"/>
    </row>
    <row r="535" spans="2:6" ht="15.75" customHeight="1" x14ac:dyDescent="0.15">
      <c r="B535" s="54"/>
      <c r="C535" s="55"/>
      <c r="D535" s="56"/>
      <c r="E535" s="55"/>
      <c r="F535" s="55"/>
    </row>
    <row r="536" spans="2:6" ht="15.75" customHeight="1" x14ac:dyDescent="0.15">
      <c r="B536" s="54"/>
      <c r="C536" s="55"/>
      <c r="D536" s="56"/>
      <c r="E536" s="55"/>
      <c r="F536" s="55"/>
    </row>
    <row r="537" spans="2:6" ht="15.75" customHeight="1" x14ac:dyDescent="0.15">
      <c r="B537" s="54"/>
      <c r="C537" s="55"/>
      <c r="D537" s="56"/>
      <c r="E537" s="55"/>
      <c r="F537" s="55"/>
    </row>
    <row r="538" spans="2:6" ht="15.75" customHeight="1" x14ac:dyDescent="0.15">
      <c r="B538" s="54"/>
      <c r="C538" s="55"/>
      <c r="D538" s="56"/>
      <c r="E538" s="55"/>
      <c r="F538" s="55"/>
    </row>
    <row r="539" spans="2:6" ht="15.75" customHeight="1" x14ac:dyDescent="0.15">
      <c r="B539" s="54"/>
      <c r="C539" s="55"/>
      <c r="D539" s="56"/>
      <c r="E539" s="55"/>
      <c r="F539" s="55"/>
    </row>
    <row r="540" spans="2:6" ht="15.75" customHeight="1" x14ac:dyDescent="0.15">
      <c r="B540" s="54"/>
      <c r="C540" s="55"/>
      <c r="D540" s="56"/>
      <c r="E540" s="55"/>
      <c r="F540" s="55"/>
    </row>
    <row r="541" spans="2:6" ht="15.75" customHeight="1" x14ac:dyDescent="0.15">
      <c r="B541" s="54"/>
      <c r="C541" s="55"/>
      <c r="D541" s="56"/>
      <c r="E541" s="55"/>
      <c r="F541" s="55"/>
    </row>
    <row r="542" spans="2:6" ht="15.75" customHeight="1" x14ac:dyDescent="0.15">
      <c r="B542" s="54"/>
      <c r="C542" s="55"/>
      <c r="D542" s="56"/>
      <c r="E542" s="55"/>
      <c r="F542" s="55"/>
    </row>
    <row r="543" spans="2:6" ht="15.75" customHeight="1" x14ac:dyDescent="0.15">
      <c r="B543" s="54"/>
      <c r="C543" s="55"/>
      <c r="D543" s="56"/>
      <c r="E543" s="55"/>
      <c r="F543" s="55"/>
    </row>
    <row r="544" spans="2:6" ht="15.75" customHeight="1" x14ac:dyDescent="0.15">
      <c r="B544" s="54"/>
      <c r="C544" s="55"/>
      <c r="D544" s="56"/>
      <c r="E544" s="55"/>
      <c r="F544" s="55"/>
    </row>
    <row r="545" spans="2:6" ht="15.75" customHeight="1" x14ac:dyDescent="0.15">
      <c r="B545" s="54"/>
      <c r="C545" s="55"/>
      <c r="D545" s="56"/>
      <c r="E545" s="55"/>
      <c r="F545" s="55"/>
    </row>
    <row r="546" spans="2:6" ht="15.75" customHeight="1" x14ac:dyDescent="0.15">
      <c r="B546" s="54"/>
      <c r="C546" s="55"/>
      <c r="D546" s="56"/>
      <c r="E546" s="55"/>
      <c r="F546" s="55"/>
    </row>
    <row r="547" spans="2:6" ht="15.75" customHeight="1" x14ac:dyDescent="0.15">
      <c r="B547" s="54"/>
      <c r="C547" s="55"/>
      <c r="D547" s="56"/>
      <c r="E547" s="55"/>
      <c r="F547" s="55"/>
    </row>
    <row r="548" spans="2:6" ht="15.75" customHeight="1" x14ac:dyDescent="0.15">
      <c r="B548" s="54"/>
      <c r="C548" s="55"/>
      <c r="D548" s="56"/>
      <c r="E548" s="55"/>
      <c r="F548" s="55"/>
    </row>
    <row r="549" spans="2:6" ht="15.75" customHeight="1" x14ac:dyDescent="0.15">
      <c r="B549" s="54"/>
      <c r="C549" s="55"/>
      <c r="D549" s="56"/>
      <c r="E549" s="55"/>
      <c r="F549" s="55"/>
    </row>
    <row r="550" spans="2:6" ht="15.75" customHeight="1" x14ac:dyDescent="0.15">
      <c r="B550" s="54"/>
      <c r="C550" s="55"/>
      <c r="D550" s="56"/>
      <c r="E550" s="55"/>
      <c r="F550" s="55"/>
    </row>
    <row r="551" spans="2:6" ht="15.75" customHeight="1" x14ac:dyDescent="0.15">
      <c r="B551" s="54"/>
      <c r="C551" s="55"/>
      <c r="D551" s="56"/>
      <c r="E551" s="55"/>
      <c r="F551" s="55"/>
    </row>
    <row r="552" spans="2:6" ht="15.75" customHeight="1" x14ac:dyDescent="0.15">
      <c r="B552" s="54"/>
      <c r="C552" s="55"/>
      <c r="D552" s="56"/>
      <c r="E552" s="55"/>
      <c r="F552" s="55"/>
    </row>
    <row r="553" spans="2:6" ht="15.75" customHeight="1" x14ac:dyDescent="0.15">
      <c r="B553" s="54"/>
      <c r="C553" s="55"/>
      <c r="D553" s="56"/>
      <c r="E553" s="55"/>
      <c r="F553" s="55"/>
    </row>
    <row r="554" spans="2:6" ht="15.75" customHeight="1" x14ac:dyDescent="0.15">
      <c r="B554" s="54"/>
      <c r="C554" s="55"/>
      <c r="D554" s="56"/>
      <c r="E554" s="55"/>
      <c r="F554" s="55"/>
    </row>
    <row r="555" spans="2:6" ht="15.75" customHeight="1" x14ac:dyDescent="0.15">
      <c r="B555" s="54"/>
      <c r="C555" s="55"/>
      <c r="D555" s="56"/>
      <c r="E555" s="55"/>
      <c r="F555" s="55"/>
    </row>
    <row r="556" spans="2:6" ht="15.75" customHeight="1" x14ac:dyDescent="0.15">
      <c r="B556" s="54"/>
      <c r="C556" s="55"/>
      <c r="D556" s="56"/>
      <c r="E556" s="55"/>
      <c r="F556" s="55"/>
    </row>
    <row r="557" spans="2:6" ht="15.75" customHeight="1" x14ac:dyDescent="0.15">
      <c r="B557" s="54"/>
      <c r="C557" s="55"/>
      <c r="D557" s="56"/>
      <c r="E557" s="55"/>
      <c r="F557" s="55"/>
    </row>
    <row r="558" spans="2:6" ht="15.75" customHeight="1" x14ac:dyDescent="0.15">
      <c r="B558" s="54"/>
      <c r="C558" s="55"/>
      <c r="D558" s="56"/>
      <c r="E558" s="55"/>
      <c r="F558" s="55"/>
    </row>
    <row r="559" spans="2:6" ht="15.75" customHeight="1" x14ac:dyDescent="0.15">
      <c r="B559" s="54"/>
      <c r="C559" s="55"/>
      <c r="D559" s="56"/>
      <c r="E559" s="55"/>
      <c r="F559" s="55"/>
    </row>
    <row r="560" spans="2:6" ht="15.75" customHeight="1" x14ac:dyDescent="0.15">
      <c r="B560" s="54"/>
      <c r="C560" s="55"/>
      <c r="D560" s="56"/>
      <c r="E560" s="55"/>
      <c r="F560" s="55"/>
    </row>
    <row r="561" spans="2:6" ht="15.75" customHeight="1" x14ac:dyDescent="0.15">
      <c r="B561" s="54"/>
      <c r="C561" s="55"/>
      <c r="D561" s="56"/>
      <c r="E561" s="55"/>
      <c r="F561" s="55"/>
    </row>
    <row r="562" spans="2:6" ht="15.75" customHeight="1" x14ac:dyDescent="0.15">
      <c r="B562" s="54"/>
      <c r="C562" s="55"/>
      <c r="D562" s="56"/>
      <c r="E562" s="55"/>
      <c r="F562" s="55"/>
    </row>
    <row r="563" spans="2:6" ht="15.75" customHeight="1" x14ac:dyDescent="0.15">
      <c r="B563" s="54"/>
      <c r="C563" s="55"/>
      <c r="D563" s="56"/>
      <c r="E563" s="55"/>
      <c r="F563" s="55"/>
    </row>
    <row r="564" spans="2:6" ht="15.75" customHeight="1" x14ac:dyDescent="0.15">
      <c r="B564" s="54"/>
      <c r="C564" s="55"/>
      <c r="D564" s="56"/>
      <c r="E564" s="55"/>
      <c r="F564" s="55"/>
    </row>
    <row r="565" spans="2:6" ht="15.75" customHeight="1" x14ac:dyDescent="0.15">
      <c r="B565" s="54"/>
      <c r="C565" s="55"/>
      <c r="D565" s="56"/>
      <c r="E565" s="55"/>
      <c r="F565" s="55"/>
    </row>
    <row r="566" spans="2:6" ht="15.75" customHeight="1" x14ac:dyDescent="0.15">
      <c r="B566" s="54"/>
      <c r="C566" s="55"/>
      <c r="D566" s="56"/>
      <c r="E566" s="55"/>
      <c r="F566" s="55"/>
    </row>
    <row r="567" spans="2:6" ht="15.75" customHeight="1" x14ac:dyDescent="0.15">
      <c r="B567" s="54"/>
      <c r="C567" s="55"/>
      <c r="D567" s="56"/>
      <c r="E567" s="55"/>
      <c r="F567" s="55"/>
    </row>
    <row r="568" spans="2:6" ht="15.75" customHeight="1" x14ac:dyDescent="0.15">
      <c r="B568" s="54"/>
      <c r="C568" s="55"/>
      <c r="D568" s="56"/>
      <c r="E568" s="55"/>
      <c r="F568" s="55"/>
    </row>
    <row r="569" spans="2:6" ht="15.75" customHeight="1" x14ac:dyDescent="0.15">
      <c r="B569" s="54"/>
      <c r="C569" s="55"/>
      <c r="D569" s="56"/>
      <c r="E569" s="55"/>
      <c r="F569" s="55"/>
    </row>
    <row r="570" spans="2:6" ht="15.75" customHeight="1" x14ac:dyDescent="0.15">
      <c r="B570" s="54"/>
      <c r="C570" s="55"/>
      <c r="D570" s="56"/>
      <c r="E570" s="55"/>
      <c r="F570" s="55"/>
    </row>
    <row r="571" spans="2:6" ht="15.75" customHeight="1" x14ac:dyDescent="0.15">
      <c r="B571" s="54"/>
      <c r="C571" s="55"/>
      <c r="D571" s="56"/>
      <c r="E571" s="55"/>
      <c r="F571" s="55"/>
    </row>
    <row r="572" spans="2:6" ht="15.75" customHeight="1" x14ac:dyDescent="0.15">
      <c r="B572" s="54"/>
      <c r="C572" s="55"/>
      <c r="D572" s="56"/>
      <c r="E572" s="55"/>
      <c r="F572" s="55"/>
    </row>
    <row r="573" spans="2:6" ht="15.75" customHeight="1" x14ac:dyDescent="0.15">
      <c r="B573" s="54"/>
      <c r="C573" s="55"/>
      <c r="D573" s="56"/>
      <c r="E573" s="55"/>
      <c r="F573" s="55"/>
    </row>
    <row r="574" spans="2:6" ht="15.75" customHeight="1" x14ac:dyDescent="0.15">
      <c r="B574" s="54"/>
      <c r="C574" s="55"/>
      <c r="D574" s="56"/>
      <c r="E574" s="55"/>
      <c r="F574" s="55"/>
    </row>
    <row r="575" spans="2:6" ht="15.75" customHeight="1" x14ac:dyDescent="0.15">
      <c r="B575" s="54"/>
      <c r="C575" s="55"/>
      <c r="D575" s="56"/>
      <c r="E575" s="55"/>
      <c r="F575" s="55"/>
    </row>
    <row r="576" spans="2:6" ht="15.75" customHeight="1" x14ac:dyDescent="0.15">
      <c r="B576" s="54"/>
      <c r="C576" s="55"/>
      <c r="D576" s="56"/>
      <c r="E576" s="55"/>
      <c r="F576" s="55"/>
    </row>
    <row r="577" spans="2:6" ht="15.75" customHeight="1" x14ac:dyDescent="0.15">
      <c r="B577" s="54"/>
      <c r="C577" s="55"/>
      <c r="D577" s="56"/>
      <c r="E577" s="55"/>
      <c r="F577" s="55"/>
    </row>
    <row r="578" spans="2:6" ht="15.75" customHeight="1" x14ac:dyDescent="0.15">
      <c r="B578" s="54"/>
      <c r="C578" s="55"/>
      <c r="D578" s="56"/>
      <c r="E578" s="55"/>
      <c r="F578" s="55"/>
    </row>
    <row r="579" spans="2:6" ht="15.75" customHeight="1" x14ac:dyDescent="0.15">
      <c r="B579" s="54"/>
      <c r="C579" s="55"/>
      <c r="D579" s="56"/>
      <c r="E579" s="55"/>
      <c r="F579" s="55"/>
    </row>
    <row r="580" spans="2:6" ht="15.75" customHeight="1" x14ac:dyDescent="0.15">
      <c r="B580" s="54"/>
      <c r="C580" s="55"/>
      <c r="D580" s="56"/>
      <c r="E580" s="55"/>
      <c r="F580" s="55"/>
    </row>
    <row r="581" spans="2:6" ht="15.75" customHeight="1" x14ac:dyDescent="0.15">
      <c r="B581" s="54"/>
      <c r="C581" s="55"/>
      <c r="D581" s="56"/>
      <c r="E581" s="55"/>
      <c r="F581" s="55"/>
    </row>
    <row r="582" spans="2:6" ht="15.75" customHeight="1" x14ac:dyDescent="0.15">
      <c r="B582" s="54"/>
      <c r="C582" s="55"/>
      <c r="D582" s="56"/>
      <c r="E582" s="55"/>
      <c r="F582" s="55"/>
    </row>
    <row r="583" spans="2:6" ht="15.75" customHeight="1" x14ac:dyDescent="0.15">
      <c r="B583" s="54"/>
      <c r="C583" s="55"/>
      <c r="D583" s="56"/>
      <c r="E583" s="55"/>
      <c r="F583" s="55"/>
    </row>
    <row r="584" spans="2:6" ht="15.75" customHeight="1" x14ac:dyDescent="0.15">
      <c r="B584" s="54"/>
      <c r="C584" s="55"/>
      <c r="D584" s="56"/>
      <c r="E584" s="55"/>
      <c r="F584" s="55"/>
    </row>
    <row r="585" spans="2:6" ht="15.75" customHeight="1" x14ac:dyDescent="0.15">
      <c r="B585" s="54"/>
      <c r="C585" s="55"/>
      <c r="D585" s="56"/>
      <c r="E585" s="55"/>
      <c r="F585" s="55"/>
    </row>
    <row r="586" spans="2:6" ht="15.75" customHeight="1" x14ac:dyDescent="0.15">
      <c r="B586" s="54"/>
      <c r="C586" s="55"/>
      <c r="D586" s="56"/>
      <c r="E586" s="55"/>
      <c r="F586" s="55"/>
    </row>
    <row r="587" spans="2:6" ht="15.75" customHeight="1" x14ac:dyDescent="0.15">
      <c r="B587" s="54"/>
      <c r="C587" s="55"/>
      <c r="D587" s="56"/>
      <c r="E587" s="55"/>
      <c r="F587" s="55"/>
    </row>
    <row r="588" spans="2:6" ht="15.75" customHeight="1" x14ac:dyDescent="0.15">
      <c r="B588" s="54"/>
      <c r="C588" s="55"/>
      <c r="D588" s="56"/>
      <c r="E588" s="55"/>
      <c r="F588" s="55"/>
    </row>
    <row r="589" spans="2:6" ht="15.75" customHeight="1" x14ac:dyDescent="0.15">
      <c r="B589" s="54"/>
      <c r="C589" s="55"/>
      <c r="D589" s="56"/>
      <c r="E589" s="55"/>
      <c r="F589" s="55"/>
    </row>
    <row r="590" spans="2:6" ht="15.75" customHeight="1" x14ac:dyDescent="0.15">
      <c r="B590" s="54"/>
      <c r="C590" s="55"/>
      <c r="D590" s="56"/>
      <c r="E590" s="55"/>
      <c r="F590" s="55"/>
    </row>
    <row r="591" spans="2:6" ht="15.75" customHeight="1" x14ac:dyDescent="0.15">
      <c r="B591" s="54"/>
      <c r="C591" s="55"/>
      <c r="D591" s="56"/>
      <c r="E591" s="55"/>
      <c r="F591" s="55"/>
    </row>
    <row r="592" spans="2:6" ht="15.75" customHeight="1" x14ac:dyDescent="0.15">
      <c r="B592" s="54"/>
      <c r="C592" s="55"/>
      <c r="D592" s="56"/>
      <c r="E592" s="55"/>
      <c r="F592" s="55"/>
    </row>
    <row r="593" spans="2:6" ht="15.75" customHeight="1" x14ac:dyDescent="0.15">
      <c r="B593" s="54"/>
      <c r="C593" s="55"/>
      <c r="D593" s="56"/>
      <c r="E593" s="55"/>
      <c r="F593" s="55"/>
    </row>
    <row r="594" spans="2:6" ht="15.75" customHeight="1" x14ac:dyDescent="0.15">
      <c r="B594" s="54"/>
      <c r="C594" s="55"/>
      <c r="D594" s="56"/>
      <c r="E594" s="55"/>
      <c r="F594" s="55"/>
    </row>
    <row r="595" spans="2:6" ht="15.75" customHeight="1" x14ac:dyDescent="0.15">
      <c r="B595" s="54"/>
      <c r="C595" s="55"/>
      <c r="D595" s="56"/>
      <c r="E595" s="55"/>
      <c r="F595" s="55"/>
    </row>
    <row r="596" spans="2:6" ht="15.75" customHeight="1" x14ac:dyDescent="0.15">
      <c r="B596" s="54"/>
      <c r="C596" s="55"/>
      <c r="D596" s="56"/>
      <c r="E596" s="55"/>
      <c r="F596" s="55"/>
    </row>
    <row r="597" spans="2:6" ht="15.75" customHeight="1" x14ac:dyDescent="0.15">
      <c r="B597" s="54"/>
      <c r="C597" s="55"/>
      <c r="D597" s="56"/>
      <c r="E597" s="55"/>
      <c r="F597" s="55"/>
    </row>
    <row r="598" spans="2:6" ht="15.75" customHeight="1" x14ac:dyDescent="0.15">
      <c r="B598" s="54"/>
      <c r="C598" s="55"/>
      <c r="D598" s="56"/>
      <c r="E598" s="55"/>
      <c r="F598" s="55"/>
    </row>
    <row r="599" spans="2:6" ht="15.75" customHeight="1" x14ac:dyDescent="0.15">
      <c r="B599" s="54"/>
      <c r="C599" s="55"/>
      <c r="D599" s="56"/>
      <c r="E599" s="55"/>
      <c r="F599" s="55"/>
    </row>
    <row r="600" spans="2:6" ht="15.75" customHeight="1" x14ac:dyDescent="0.15">
      <c r="B600" s="54"/>
      <c r="C600" s="55"/>
      <c r="D600" s="56"/>
      <c r="E600" s="55"/>
      <c r="F600" s="55"/>
    </row>
    <row r="601" spans="2:6" ht="15.75" customHeight="1" x14ac:dyDescent="0.15">
      <c r="B601" s="54"/>
      <c r="C601" s="55"/>
      <c r="D601" s="56"/>
      <c r="E601" s="55"/>
      <c r="F601" s="55"/>
    </row>
    <row r="602" spans="2:6" ht="15.75" customHeight="1" x14ac:dyDescent="0.15">
      <c r="B602" s="54"/>
      <c r="C602" s="55"/>
      <c r="D602" s="56"/>
      <c r="E602" s="55"/>
      <c r="F602" s="55"/>
    </row>
    <row r="603" spans="2:6" ht="15.75" customHeight="1" x14ac:dyDescent="0.15">
      <c r="B603" s="54"/>
      <c r="C603" s="55"/>
      <c r="D603" s="56"/>
      <c r="E603" s="55"/>
      <c r="F603" s="55"/>
    </row>
    <row r="604" spans="2:6" ht="15.75" customHeight="1" x14ac:dyDescent="0.15">
      <c r="B604" s="54"/>
      <c r="C604" s="55"/>
      <c r="D604" s="56"/>
      <c r="E604" s="55"/>
      <c r="F604" s="55"/>
    </row>
    <row r="605" spans="2:6" ht="15.75" customHeight="1" x14ac:dyDescent="0.15">
      <c r="B605" s="54"/>
      <c r="C605" s="55"/>
      <c r="D605" s="56"/>
      <c r="E605" s="55"/>
      <c r="F605" s="55"/>
    </row>
    <row r="606" spans="2:6" ht="15.75" customHeight="1" x14ac:dyDescent="0.15">
      <c r="B606" s="54"/>
      <c r="C606" s="55"/>
      <c r="D606" s="56"/>
      <c r="E606" s="55"/>
      <c r="F606" s="55"/>
    </row>
    <row r="607" spans="2:6" ht="15.75" customHeight="1" x14ac:dyDescent="0.15">
      <c r="B607" s="54"/>
      <c r="C607" s="55"/>
      <c r="D607" s="56"/>
      <c r="E607" s="55"/>
      <c r="F607" s="55"/>
    </row>
    <row r="608" spans="2:6" ht="15.75" customHeight="1" x14ac:dyDescent="0.15">
      <c r="B608" s="54"/>
      <c r="C608" s="55"/>
      <c r="D608" s="56"/>
      <c r="E608" s="55"/>
      <c r="F608" s="55"/>
    </row>
    <row r="609" spans="2:6" ht="15.75" customHeight="1" x14ac:dyDescent="0.15">
      <c r="B609" s="54"/>
      <c r="C609" s="55"/>
      <c r="D609" s="56"/>
      <c r="E609" s="55"/>
      <c r="F609" s="55"/>
    </row>
    <row r="610" spans="2:6" ht="15.75" customHeight="1" x14ac:dyDescent="0.15">
      <c r="B610" s="54"/>
      <c r="C610" s="55"/>
      <c r="D610" s="56"/>
      <c r="E610" s="55"/>
      <c r="F610" s="55"/>
    </row>
    <row r="611" spans="2:6" ht="15.75" customHeight="1" x14ac:dyDescent="0.15">
      <c r="B611" s="54"/>
      <c r="C611" s="55"/>
      <c r="D611" s="56"/>
      <c r="E611" s="55"/>
      <c r="F611" s="55"/>
    </row>
    <row r="612" spans="2:6" ht="15.75" customHeight="1" x14ac:dyDescent="0.15">
      <c r="B612" s="54"/>
      <c r="C612" s="55"/>
      <c r="D612" s="56"/>
      <c r="E612" s="55"/>
      <c r="F612" s="55"/>
    </row>
    <row r="613" spans="2:6" ht="15.75" customHeight="1" x14ac:dyDescent="0.15">
      <c r="B613" s="54"/>
      <c r="C613" s="55"/>
      <c r="D613" s="56"/>
      <c r="E613" s="55"/>
      <c r="F613" s="55"/>
    </row>
    <row r="614" spans="2:6" ht="15.75" customHeight="1" x14ac:dyDescent="0.15">
      <c r="B614" s="54"/>
      <c r="C614" s="55"/>
      <c r="D614" s="56"/>
      <c r="E614" s="55"/>
      <c r="F614" s="55"/>
    </row>
    <row r="615" spans="2:6" ht="15.75" customHeight="1" x14ac:dyDescent="0.15">
      <c r="B615" s="54"/>
      <c r="C615" s="55"/>
      <c r="D615" s="56"/>
      <c r="E615" s="55"/>
      <c r="F615" s="55"/>
    </row>
    <row r="616" spans="2:6" ht="15.75" customHeight="1" x14ac:dyDescent="0.15">
      <c r="B616" s="54"/>
      <c r="C616" s="55"/>
      <c r="D616" s="56"/>
      <c r="E616" s="55"/>
      <c r="F616" s="55"/>
    </row>
    <row r="617" spans="2:6" ht="15.75" customHeight="1" x14ac:dyDescent="0.15">
      <c r="B617" s="54"/>
      <c r="C617" s="55"/>
      <c r="D617" s="56"/>
      <c r="E617" s="55"/>
      <c r="F617" s="55"/>
    </row>
    <row r="618" spans="2:6" ht="15.75" customHeight="1" x14ac:dyDescent="0.15">
      <c r="B618" s="54"/>
      <c r="C618" s="55"/>
      <c r="D618" s="56"/>
      <c r="E618" s="55"/>
      <c r="F618" s="55"/>
    </row>
    <row r="619" spans="2:6" ht="15.75" customHeight="1" x14ac:dyDescent="0.15">
      <c r="B619" s="54"/>
      <c r="C619" s="55"/>
      <c r="D619" s="56"/>
      <c r="E619" s="55"/>
      <c r="F619" s="55"/>
    </row>
    <row r="620" spans="2:6" ht="15.75" customHeight="1" x14ac:dyDescent="0.15">
      <c r="B620" s="54"/>
      <c r="C620" s="55"/>
      <c r="D620" s="56"/>
      <c r="E620" s="55"/>
      <c r="F620" s="55"/>
    </row>
    <row r="621" spans="2:6" ht="15.75" customHeight="1" x14ac:dyDescent="0.15">
      <c r="B621" s="54"/>
      <c r="C621" s="55"/>
      <c r="D621" s="56"/>
      <c r="E621" s="55"/>
      <c r="F621" s="55"/>
    </row>
    <row r="622" spans="2:6" ht="15.75" customHeight="1" x14ac:dyDescent="0.15">
      <c r="B622" s="54"/>
      <c r="C622" s="55"/>
      <c r="D622" s="56"/>
      <c r="E622" s="55"/>
      <c r="F622" s="55"/>
    </row>
    <row r="623" spans="2:6" ht="15.75" customHeight="1" x14ac:dyDescent="0.15">
      <c r="B623" s="54"/>
      <c r="C623" s="55"/>
      <c r="D623" s="56"/>
      <c r="E623" s="55"/>
      <c r="F623" s="55"/>
    </row>
    <row r="624" spans="2:6" ht="15.75" customHeight="1" x14ac:dyDescent="0.15">
      <c r="B624" s="54"/>
      <c r="C624" s="55"/>
      <c r="D624" s="56"/>
      <c r="E624" s="55"/>
      <c r="F624" s="55"/>
    </row>
    <row r="625" spans="2:6" ht="15.75" customHeight="1" x14ac:dyDescent="0.15">
      <c r="B625" s="54"/>
      <c r="C625" s="55"/>
      <c r="D625" s="56"/>
      <c r="E625" s="55"/>
      <c r="F625" s="55"/>
    </row>
    <row r="626" spans="2:6" ht="15.75" customHeight="1" x14ac:dyDescent="0.15">
      <c r="B626" s="54"/>
      <c r="C626" s="55"/>
      <c r="D626" s="56"/>
      <c r="E626" s="55"/>
      <c r="F626" s="55"/>
    </row>
    <row r="627" spans="2:6" ht="15.75" customHeight="1" x14ac:dyDescent="0.15">
      <c r="B627" s="54"/>
      <c r="C627" s="55"/>
      <c r="D627" s="56"/>
      <c r="E627" s="55"/>
      <c r="F627" s="55"/>
    </row>
    <row r="628" spans="2:6" ht="15.75" customHeight="1" x14ac:dyDescent="0.15">
      <c r="B628" s="54"/>
      <c r="C628" s="55"/>
      <c r="D628" s="56"/>
      <c r="E628" s="55"/>
      <c r="F628" s="55"/>
    </row>
    <row r="629" spans="2:6" ht="15.75" customHeight="1" x14ac:dyDescent="0.15">
      <c r="B629" s="54"/>
      <c r="C629" s="55"/>
      <c r="D629" s="56"/>
      <c r="E629" s="55"/>
      <c r="F629" s="55"/>
    </row>
    <row r="630" spans="2:6" ht="15.75" customHeight="1" x14ac:dyDescent="0.15">
      <c r="B630" s="54"/>
      <c r="C630" s="55"/>
      <c r="D630" s="56"/>
      <c r="E630" s="55"/>
      <c r="F630" s="55"/>
    </row>
    <row r="631" spans="2:6" ht="15.75" customHeight="1" x14ac:dyDescent="0.15">
      <c r="B631" s="54"/>
      <c r="C631" s="55"/>
      <c r="D631" s="56"/>
      <c r="E631" s="55"/>
      <c r="F631" s="55"/>
    </row>
    <row r="632" spans="2:6" ht="15.75" customHeight="1" x14ac:dyDescent="0.15">
      <c r="B632" s="54"/>
      <c r="C632" s="55"/>
      <c r="D632" s="56"/>
      <c r="E632" s="55"/>
      <c r="F632" s="55"/>
    </row>
    <row r="633" spans="2:6" ht="15.75" customHeight="1" x14ac:dyDescent="0.15">
      <c r="B633" s="54"/>
      <c r="C633" s="55"/>
      <c r="D633" s="56"/>
      <c r="E633" s="55"/>
      <c r="F633" s="55"/>
    </row>
    <row r="634" spans="2:6" ht="15.75" customHeight="1" x14ac:dyDescent="0.15">
      <c r="B634" s="54"/>
      <c r="C634" s="55"/>
      <c r="D634" s="56"/>
      <c r="E634" s="55"/>
      <c r="F634" s="55"/>
    </row>
    <row r="635" spans="2:6" ht="15.75" customHeight="1" x14ac:dyDescent="0.15">
      <c r="B635" s="54"/>
      <c r="C635" s="55"/>
      <c r="D635" s="56"/>
      <c r="E635" s="55"/>
      <c r="F635" s="55"/>
    </row>
    <row r="636" spans="2:6" ht="15.75" customHeight="1" x14ac:dyDescent="0.15">
      <c r="B636" s="54"/>
      <c r="C636" s="55"/>
      <c r="D636" s="56"/>
      <c r="E636" s="55"/>
      <c r="F636" s="55"/>
    </row>
    <row r="637" spans="2:6" ht="15.75" customHeight="1" x14ac:dyDescent="0.15">
      <c r="B637" s="54"/>
      <c r="C637" s="55"/>
      <c r="D637" s="56"/>
      <c r="E637" s="55"/>
      <c r="F637" s="55"/>
    </row>
    <row r="638" spans="2:6" ht="15.75" customHeight="1" x14ac:dyDescent="0.15">
      <c r="B638" s="54"/>
      <c r="C638" s="55"/>
      <c r="D638" s="56"/>
      <c r="E638" s="55"/>
      <c r="F638" s="55"/>
    </row>
    <row r="639" spans="2:6" ht="15.75" customHeight="1" x14ac:dyDescent="0.15">
      <c r="B639" s="54"/>
      <c r="C639" s="55"/>
      <c r="D639" s="56"/>
      <c r="E639" s="55"/>
      <c r="F639" s="55"/>
    </row>
    <row r="640" spans="2:6" ht="15.75" customHeight="1" x14ac:dyDescent="0.15">
      <c r="B640" s="54"/>
      <c r="C640" s="55"/>
      <c r="D640" s="56"/>
      <c r="E640" s="55"/>
      <c r="F640" s="55"/>
    </row>
    <row r="641" spans="2:6" ht="15.75" customHeight="1" x14ac:dyDescent="0.15">
      <c r="B641" s="54"/>
      <c r="C641" s="55"/>
      <c r="D641" s="56"/>
      <c r="E641" s="55"/>
      <c r="F641" s="55"/>
    </row>
    <row r="642" spans="2:6" ht="15.75" customHeight="1" x14ac:dyDescent="0.15">
      <c r="B642" s="54"/>
      <c r="C642" s="55"/>
      <c r="D642" s="56"/>
      <c r="E642" s="55"/>
      <c r="F642" s="55"/>
    </row>
    <row r="643" spans="2:6" ht="15.75" customHeight="1" x14ac:dyDescent="0.15">
      <c r="B643" s="54"/>
      <c r="C643" s="55"/>
      <c r="D643" s="56"/>
      <c r="E643" s="55"/>
      <c r="F643" s="55"/>
    </row>
    <row r="644" spans="2:6" ht="15.75" customHeight="1" x14ac:dyDescent="0.15">
      <c r="B644" s="54"/>
      <c r="C644" s="55"/>
      <c r="D644" s="56"/>
      <c r="E644" s="55"/>
      <c r="F644" s="55"/>
    </row>
    <row r="645" spans="2:6" ht="15.75" customHeight="1" x14ac:dyDescent="0.15">
      <c r="B645" s="54"/>
      <c r="C645" s="55"/>
      <c r="D645" s="56"/>
      <c r="E645" s="55"/>
      <c r="F645" s="55"/>
    </row>
    <row r="646" spans="2:6" ht="15.75" customHeight="1" x14ac:dyDescent="0.15">
      <c r="B646" s="54"/>
      <c r="C646" s="55"/>
      <c r="D646" s="56"/>
      <c r="E646" s="55"/>
      <c r="F646" s="55"/>
    </row>
    <row r="647" spans="2:6" ht="15.75" customHeight="1" x14ac:dyDescent="0.15">
      <c r="B647" s="54"/>
      <c r="C647" s="55"/>
      <c r="D647" s="56"/>
      <c r="E647" s="55"/>
      <c r="F647" s="55"/>
    </row>
    <row r="648" spans="2:6" ht="15.75" customHeight="1" x14ac:dyDescent="0.15">
      <c r="B648" s="54"/>
      <c r="C648" s="55"/>
      <c r="D648" s="56"/>
      <c r="E648" s="55"/>
      <c r="F648" s="55"/>
    </row>
    <row r="649" spans="2:6" ht="15.75" customHeight="1" x14ac:dyDescent="0.15">
      <c r="B649" s="54"/>
      <c r="C649" s="55"/>
      <c r="D649" s="56"/>
      <c r="E649" s="55"/>
      <c r="F649" s="55"/>
    </row>
    <row r="650" spans="2:6" ht="15.75" customHeight="1" x14ac:dyDescent="0.15">
      <c r="B650" s="54"/>
      <c r="C650" s="55"/>
      <c r="D650" s="56"/>
      <c r="E650" s="55"/>
      <c r="F650" s="55"/>
    </row>
    <row r="651" spans="2:6" ht="15.75" customHeight="1" x14ac:dyDescent="0.15">
      <c r="B651" s="54"/>
      <c r="C651" s="55"/>
      <c r="D651" s="56"/>
      <c r="E651" s="55"/>
      <c r="F651" s="55"/>
    </row>
    <row r="652" spans="2:6" ht="15.75" customHeight="1" x14ac:dyDescent="0.15">
      <c r="B652" s="54"/>
      <c r="C652" s="55"/>
      <c r="D652" s="56"/>
      <c r="E652" s="55"/>
      <c r="F652" s="55"/>
    </row>
    <row r="653" spans="2:6" ht="15.75" customHeight="1" x14ac:dyDescent="0.15">
      <c r="B653" s="54"/>
      <c r="C653" s="55"/>
      <c r="D653" s="56"/>
      <c r="E653" s="55"/>
      <c r="F653" s="55"/>
    </row>
    <row r="654" spans="2:6" ht="15.75" customHeight="1" x14ac:dyDescent="0.15">
      <c r="B654" s="54"/>
      <c r="C654" s="55"/>
      <c r="D654" s="56"/>
      <c r="E654" s="55"/>
      <c r="F654" s="55"/>
    </row>
    <row r="655" spans="2:6" ht="15.75" customHeight="1" x14ac:dyDescent="0.15">
      <c r="B655" s="54"/>
      <c r="C655" s="55"/>
      <c r="D655" s="56"/>
      <c r="E655" s="55"/>
      <c r="F655" s="55"/>
    </row>
    <row r="656" spans="2:6" ht="15.75" customHeight="1" x14ac:dyDescent="0.15">
      <c r="B656" s="54"/>
      <c r="C656" s="55"/>
      <c r="D656" s="56"/>
      <c r="E656" s="55"/>
      <c r="F656" s="55"/>
    </row>
    <row r="657" spans="2:6" ht="15.75" customHeight="1" x14ac:dyDescent="0.15">
      <c r="B657" s="54"/>
      <c r="C657" s="55"/>
      <c r="D657" s="56"/>
      <c r="E657" s="55"/>
      <c r="F657" s="55"/>
    </row>
    <row r="658" spans="2:6" ht="15.75" customHeight="1" x14ac:dyDescent="0.15">
      <c r="B658" s="54"/>
      <c r="C658" s="55"/>
      <c r="D658" s="56"/>
      <c r="E658" s="55"/>
      <c r="F658" s="55"/>
    </row>
    <row r="659" spans="2:6" ht="15.75" customHeight="1" x14ac:dyDescent="0.15">
      <c r="B659" s="54"/>
      <c r="C659" s="55"/>
      <c r="D659" s="56"/>
      <c r="E659" s="55"/>
      <c r="F659" s="55"/>
    </row>
    <row r="660" spans="2:6" ht="15.75" customHeight="1" x14ac:dyDescent="0.15">
      <c r="B660" s="54"/>
      <c r="C660" s="55"/>
      <c r="D660" s="56"/>
      <c r="E660" s="55"/>
      <c r="F660" s="55"/>
    </row>
    <row r="661" spans="2:6" ht="15.75" customHeight="1" x14ac:dyDescent="0.15">
      <c r="B661" s="54"/>
      <c r="C661" s="55"/>
      <c r="D661" s="56"/>
      <c r="E661" s="55"/>
      <c r="F661" s="55"/>
    </row>
    <row r="662" spans="2:6" ht="15.75" customHeight="1" x14ac:dyDescent="0.15">
      <c r="B662" s="54"/>
      <c r="C662" s="55"/>
      <c r="D662" s="56"/>
      <c r="E662" s="55"/>
      <c r="F662" s="55"/>
    </row>
    <row r="663" spans="2:6" ht="15.75" customHeight="1" x14ac:dyDescent="0.15">
      <c r="B663" s="54"/>
      <c r="C663" s="55"/>
      <c r="D663" s="56"/>
      <c r="E663" s="55"/>
      <c r="F663" s="55"/>
    </row>
    <row r="664" spans="2:6" ht="15.75" customHeight="1" x14ac:dyDescent="0.15">
      <c r="B664" s="54"/>
      <c r="C664" s="55"/>
      <c r="D664" s="56"/>
      <c r="E664" s="55"/>
      <c r="F664" s="55"/>
    </row>
    <row r="665" spans="2:6" ht="15.75" customHeight="1" x14ac:dyDescent="0.15">
      <c r="B665" s="54"/>
      <c r="C665" s="55"/>
      <c r="D665" s="56"/>
      <c r="E665" s="55"/>
      <c r="F665" s="55"/>
    </row>
    <row r="666" spans="2:6" ht="15.75" customHeight="1" x14ac:dyDescent="0.15">
      <c r="B666" s="54"/>
      <c r="C666" s="55"/>
      <c r="D666" s="56"/>
      <c r="E666" s="55"/>
      <c r="F666" s="55"/>
    </row>
    <row r="667" spans="2:6" ht="15.75" customHeight="1" x14ac:dyDescent="0.15">
      <c r="B667" s="54"/>
      <c r="C667" s="55"/>
      <c r="D667" s="56"/>
      <c r="E667" s="55"/>
      <c r="F667" s="55"/>
    </row>
    <row r="668" spans="2:6" ht="15.75" customHeight="1" x14ac:dyDescent="0.15">
      <c r="B668" s="54"/>
      <c r="C668" s="55"/>
      <c r="D668" s="56"/>
      <c r="E668" s="55"/>
      <c r="F668" s="55"/>
    </row>
    <row r="669" spans="2:6" ht="15.75" customHeight="1" x14ac:dyDescent="0.15">
      <c r="B669" s="54"/>
      <c r="C669" s="55"/>
      <c r="D669" s="56"/>
      <c r="E669" s="55"/>
      <c r="F669" s="55"/>
    </row>
    <row r="670" spans="2:6" ht="15.75" customHeight="1" x14ac:dyDescent="0.15">
      <c r="B670" s="54"/>
      <c r="C670" s="55"/>
      <c r="D670" s="56"/>
      <c r="E670" s="55"/>
      <c r="F670" s="55"/>
    </row>
    <row r="671" spans="2:6" ht="15.75" customHeight="1" x14ac:dyDescent="0.15">
      <c r="B671" s="54"/>
      <c r="C671" s="55"/>
      <c r="D671" s="56"/>
      <c r="E671" s="55"/>
      <c r="F671" s="55"/>
    </row>
    <row r="672" spans="2:6" ht="15.75" customHeight="1" x14ac:dyDescent="0.15">
      <c r="B672" s="54"/>
      <c r="C672" s="55"/>
      <c r="D672" s="56"/>
      <c r="E672" s="55"/>
      <c r="F672" s="55"/>
    </row>
    <row r="673" spans="2:6" ht="15.75" customHeight="1" x14ac:dyDescent="0.15">
      <c r="B673" s="54"/>
      <c r="C673" s="55"/>
      <c r="D673" s="56"/>
      <c r="E673" s="55"/>
      <c r="F673" s="55"/>
    </row>
    <row r="674" spans="2:6" ht="15.75" customHeight="1" x14ac:dyDescent="0.15">
      <c r="B674" s="54"/>
      <c r="C674" s="55"/>
      <c r="D674" s="56"/>
      <c r="E674" s="55"/>
      <c r="F674" s="55"/>
    </row>
    <row r="675" spans="2:6" ht="15.75" customHeight="1" x14ac:dyDescent="0.15">
      <c r="B675" s="54"/>
      <c r="C675" s="55"/>
      <c r="D675" s="56"/>
      <c r="E675" s="55"/>
      <c r="F675" s="55"/>
    </row>
    <row r="676" spans="2:6" ht="15.75" customHeight="1" x14ac:dyDescent="0.15">
      <c r="B676" s="54"/>
      <c r="C676" s="55"/>
      <c r="D676" s="56"/>
      <c r="E676" s="55"/>
      <c r="F676" s="55"/>
    </row>
    <row r="677" spans="2:6" ht="15.75" customHeight="1" x14ac:dyDescent="0.15">
      <c r="B677" s="54"/>
      <c r="C677" s="55"/>
      <c r="D677" s="56"/>
      <c r="E677" s="55"/>
      <c r="F677" s="55"/>
    </row>
    <row r="678" spans="2:6" ht="15.75" customHeight="1" x14ac:dyDescent="0.15">
      <c r="B678" s="54"/>
      <c r="C678" s="55"/>
      <c r="D678" s="56"/>
      <c r="E678" s="55"/>
      <c r="F678" s="55"/>
    </row>
    <row r="679" spans="2:6" ht="15.75" customHeight="1" x14ac:dyDescent="0.15">
      <c r="B679" s="54"/>
      <c r="C679" s="55"/>
      <c r="D679" s="56"/>
      <c r="E679" s="55"/>
      <c r="F679" s="55"/>
    </row>
    <row r="680" spans="2:6" ht="15.75" customHeight="1" x14ac:dyDescent="0.15">
      <c r="B680" s="54"/>
      <c r="C680" s="55"/>
      <c r="D680" s="56"/>
      <c r="E680" s="55"/>
      <c r="F680" s="55"/>
    </row>
    <row r="681" spans="2:6" ht="15.75" customHeight="1" x14ac:dyDescent="0.15">
      <c r="B681" s="54"/>
      <c r="C681" s="55"/>
      <c r="D681" s="56"/>
      <c r="E681" s="55"/>
      <c r="F681" s="55"/>
    </row>
    <row r="682" spans="2:6" ht="15.75" customHeight="1" x14ac:dyDescent="0.15">
      <c r="B682" s="54"/>
      <c r="C682" s="55"/>
      <c r="D682" s="56"/>
      <c r="E682" s="55"/>
      <c r="F682" s="55"/>
    </row>
    <row r="683" spans="2:6" ht="15.75" customHeight="1" x14ac:dyDescent="0.15">
      <c r="B683" s="54"/>
      <c r="C683" s="55"/>
      <c r="D683" s="56"/>
      <c r="E683" s="55"/>
      <c r="F683" s="55"/>
    </row>
    <row r="684" spans="2:6" ht="15.75" customHeight="1" x14ac:dyDescent="0.15">
      <c r="B684" s="54"/>
      <c r="C684" s="55"/>
      <c r="D684" s="56"/>
      <c r="E684" s="55"/>
      <c r="F684" s="55"/>
    </row>
    <row r="685" spans="2:6" ht="15.75" customHeight="1" x14ac:dyDescent="0.15">
      <c r="B685" s="54"/>
      <c r="C685" s="55"/>
      <c r="D685" s="56"/>
      <c r="E685" s="55"/>
      <c r="F685" s="55"/>
    </row>
    <row r="686" spans="2:6" ht="15.75" customHeight="1" x14ac:dyDescent="0.15">
      <c r="B686" s="54"/>
      <c r="C686" s="55"/>
      <c r="D686" s="56"/>
      <c r="E686" s="55"/>
      <c r="F686" s="55"/>
    </row>
    <row r="687" spans="2:6" ht="15.75" customHeight="1" x14ac:dyDescent="0.15">
      <c r="B687" s="54"/>
      <c r="C687" s="55"/>
      <c r="D687" s="56"/>
      <c r="E687" s="55"/>
      <c r="F687" s="55"/>
    </row>
    <row r="688" spans="2:6" ht="15.75" customHeight="1" x14ac:dyDescent="0.15">
      <c r="B688" s="54"/>
      <c r="C688" s="55"/>
      <c r="D688" s="56"/>
      <c r="E688" s="55"/>
      <c r="F688" s="55"/>
    </row>
    <row r="689" spans="2:6" ht="15.75" customHeight="1" x14ac:dyDescent="0.15">
      <c r="B689" s="54"/>
      <c r="C689" s="55"/>
      <c r="D689" s="56"/>
      <c r="E689" s="55"/>
      <c r="F689" s="55"/>
    </row>
    <row r="690" spans="2:6" ht="15.75" customHeight="1" x14ac:dyDescent="0.15">
      <c r="B690" s="54"/>
      <c r="C690" s="55"/>
      <c r="D690" s="56"/>
      <c r="E690" s="55"/>
      <c r="F690" s="55"/>
    </row>
    <row r="691" spans="2:6" ht="15.75" customHeight="1" x14ac:dyDescent="0.15">
      <c r="B691" s="54"/>
      <c r="C691" s="55"/>
      <c r="D691" s="56"/>
      <c r="E691" s="55"/>
      <c r="F691" s="55"/>
    </row>
    <row r="692" spans="2:6" ht="15.75" customHeight="1" x14ac:dyDescent="0.15">
      <c r="B692" s="54"/>
      <c r="C692" s="55"/>
      <c r="D692" s="56"/>
      <c r="E692" s="55"/>
      <c r="F692" s="55"/>
    </row>
    <row r="693" spans="2:6" ht="15.75" customHeight="1" x14ac:dyDescent="0.15">
      <c r="B693" s="54"/>
      <c r="C693" s="55"/>
      <c r="D693" s="56"/>
      <c r="E693" s="55"/>
      <c r="F693" s="55"/>
    </row>
    <row r="694" spans="2:6" ht="15.75" customHeight="1" x14ac:dyDescent="0.15">
      <c r="B694" s="54"/>
      <c r="C694" s="55"/>
      <c r="D694" s="56"/>
      <c r="E694" s="55"/>
      <c r="F694" s="55"/>
    </row>
    <row r="695" spans="2:6" ht="15.75" customHeight="1" x14ac:dyDescent="0.15">
      <c r="B695" s="54"/>
      <c r="C695" s="55"/>
      <c r="D695" s="56"/>
      <c r="E695" s="55"/>
      <c r="F695" s="55"/>
    </row>
    <row r="696" spans="2:6" ht="15.75" customHeight="1" x14ac:dyDescent="0.15">
      <c r="B696" s="54"/>
      <c r="C696" s="55"/>
      <c r="D696" s="56"/>
      <c r="E696" s="55"/>
      <c r="F696" s="55"/>
    </row>
    <row r="697" spans="2:6" ht="15.75" customHeight="1" x14ac:dyDescent="0.15">
      <c r="B697" s="54"/>
      <c r="C697" s="55"/>
      <c r="D697" s="56"/>
      <c r="E697" s="55"/>
      <c r="F697" s="55"/>
    </row>
    <row r="698" spans="2:6" ht="15.75" customHeight="1" x14ac:dyDescent="0.15">
      <c r="B698" s="54"/>
      <c r="C698" s="55"/>
      <c r="D698" s="56"/>
      <c r="E698" s="55"/>
      <c r="F698" s="55"/>
    </row>
    <row r="699" spans="2:6" ht="15.75" customHeight="1" x14ac:dyDescent="0.15">
      <c r="B699" s="54"/>
      <c r="C699" s="55"/>
      <c r="D699" s="56"/>
      <c r="E699" s="55"/>
      <c r="F699" s="55"/>
    </row>
    <row r="700" spans="2:6" ht="15.75" customHeight="1" x14ac:dyDescent="0.15">
      <c r="B700" s="54"/>
      <c r="C700" s="55"/>
      <c r="D700" s="56"/>
      <c r="E700" s="55"/>
      <c r="F700" s="55"/>
    </row>
    <row r="701" spans="2:6" ht="15.75" customHeight="1" x14ac:dyDescent="0.15">
      <c r="B701" s="54"/>
      <c r="C701" s="55"/>
      <c r="D701" s="56"/>
      <c r="E701" s="55"/>
      <c r="F701" s="55"/>
    </row>
    <row r="702" spans="2:6" ht="15.75" customHeight="1" x14ac:dyDescent="0.15">
      <c r="B702" s="54"/>
      <c r="C702" s="55"/>
      <c r="D702" s="56"/>
      <c r="E702" s="55"/>
      <c r="F702" s="55"/>
    </row>
    <row r="703" spans="2:6" ht="15.75" customHeight="1" x14ac:dyDescent="0.15">
      <c r="B703" s="54"/>
      <c r="C703" s="55"/>
      <c r="D703" s="56"/>
      <c r="E703" s="55"/>
      <c r="F703" s="55"/>
    </row>
    <row r="704" spans="2:6" ht="15.75" customHeight="1" x14ac:dyDescent="0.15">
      <c r="B704" s="54"/>
      <c r="C704" s="55"/>
      <c r="D704" s="56"/>
      <c r="E704" s="55"/>
      <c r="F704" s="55"/>
    </row>
    <row r="705" spans="2:6" ht="15.75" customHeight="1" x14ac:dyDescent="0.15">
      <c r="B705" s="54"/>
      <c r="C705" s="55"/>
      <c r="D705" s="56"/>
      <c r="E705" s="55"/>
      <c r="F705" s="55"/>
    </row>
    <row r="706" spans="2:6" ht="15.75" customHeight="1" x14ac:dyDescent="0.15">
      <c r="B706" s="54"/>
      <c r="C706" s="55"/>
      <c r="D706" s="56"/>
      <c r="E706" s="55"/>
      <c r="F706" s="55"/>
    </row>
    <row r="707" spans="2:6" ht="15.75" customHeight="1" x14ac:dyDescent="0.15">
      <c r="B707" s="54"/>
      <c r="C707" s="55"/>
      <c r="D707" s="56"/>
      <c r="E707" s="55"/>
      <c r="F707" s="55"/>
    </row>
    <row r="708" spans="2:6" ht="15.75" customHeight="1" x14ac:dyDescent="0.15">
      <c r="B708" s="54"/>
      <c r="C708" s="55"/>
      <c r="D708" s="56"/>
      <c r="E708" s="55"/>
      <c r="F708" s="55"/>
    </row>
    <row r="709" spans="2:6" ht="15.75" customHeight="1" x14ac:dyDescent="0.15">
      <c r="B709" s="54"/>
      <c r="C709" s="55"/>
      <c r="D709" s="56"/>
      <c r="E709" s="55"/>
      <c r="F709" s="55"/>
    </row>
    <row r="710" spans="2:6" ht="15.75" customHeight="1" x14ac:dyDescent="0.15">
      <c r="B710" s="54"/>
      <c r="C710" s="55"/>
      <c r="D710" s="56"/>
      <c r="E710" s="55"/>
      <c r="F710" s="55"/>
    </row>
    <row r="711" spans="2:6" ht="15.75" customHeight="1" x14ac:dyDescent="0.15">
      <c r="B711" s="54"/>
      <c r="C711" s="55"/>
      <c r="D711" s="56"/>
      <c r="E711" s="55"/>
      <c r="F711" s="55"/>
    </row>
    <row r="712" spans="2:6" ht="15.75" customHeight="1" x14ac:dyDescent="0.15">
      <c r="B712" s="54"/>
      <c r="C712" s="55"/>
      <c r="D712" s="56"/>
      <c r="E712" s="55"/>
      <c r="F712" s="55"/>
    </row>
    <row r="713" spans="2:6" ht="15.75" customHeight="1" x14ac:dyDescent="0.15">
      <c r="B713" s="54"/>
      <c r="C713" s="55"/>
      <c r="D713" s="56"/>
      <c r="E713" s="55"/>
      <c r="F713" s="55"/>
    </row>
    <row r="714" spans="2:6" ht="15.75" customHeight="1" x14ac:dyDescent="0.15">
      <c r="B714" s="54"/>
      <c r="C714" s="55"/>
      <c r="D714" s="56"/>
      <c r="E714" s="55"/>
      <c r="F714" s="55"/>
    </row>
    <row r="715" spans="2:6" ht="15.75" customHeight="1" x14ac:dyDescent="0.15">
      <c r="B715" s="54"/>
      <c r="C715" s="55"/>
      <c r="D715" s="56"/>
      <c r="E715" s="55"/>
      <c r="F715" s="55"/>
    </row>
    <row r="716" spans="2:6" ht="15.75" customHeight="1" x14ac:dyDescent="0.15">
      <c r="B716" s="54"/>
      <c r="C716" s="55"/>
      <c r="D716" s="56"/>
      <c r="E716" s="55"/>
      <c r="F716" s="55"/>
    </row>
    <row r="717" spans="2:6" ht="15.75" customHeight="1" x14ac:dyDescent="0.15">
      <c r="B717" s="54"/>
      <c r="C717" s="55"/>
      <c r="D717" s="56"/>
      <c r="E717" s="55"/>
      <c r="F717" s="55"/>
    </row>
    <row r="718" spans="2:6" ht="15.75" customHeight="1" x14ac:dyDescent="0.15">
      <c r="B718" s="54"/>
      <c r="C718" s="55"/>
      <c r="D718" s="56"/>
      <c r="E718" s="55"/>
      <c r="F718" s="55"/>
    </row>
    <row r="719" spans="2:6" ht="15.75" customHeight="1" x14ac:dyDescent="0.15">
      <c r="B719" s="54"/>
      <c r="C719" s="55"/>
      <c r="D719" s="56"/>
      <c r="E719" s="55"/>
      <c r="F719" s="55"/>
    </row>
    <row r="720" spans="2:6" ht="15.75" customHeight="1" x14ac:dyDescent="0.15">
      <c r="B720" s="54"/>
      <c r="C720" s="55"/>
      <c r="D720" s="56"/>
      <c r="E720" s="55"/>
      <c r="F720" s="55"/>
    </row>
    <row r="721" spans="2:6" ht="15.75" customHeight="1" x14ac:dyDescent="0.15">
      <c r="B721" s="54"/>
      <c r="C721" s="55"/>
      <c r="D721" s="56"/>
      <c r="E721" s="55"/>
      <c r="F721" s="55"/>
    </row>
    <row r="722" spans="2:6" ht="15.75" customHeight="1" x14ac:dyDescent="0.15">
      <c r="B722" s="54"/>
      <c r="C722" s="55"/>
      <c r="D722" s="56"/>
      <c r="E722" s="55"/>
      <c r="F722" s="55"/>
    </row>
    <row r="723" spans="2:6" ht="15.75" customHeight="1" x14ac:dyDescent="0.15">
      <c r="B723" s="54"/>
      <c r="C723" s="55"/>
      <c r="D723" s="56"/>
      <c r="E723" s="55"/>
      <c r="F723" s="55"/>
    </row>
    <row r="724" spans="2:6" ht="15.75" customHeight="1" x14ac:dyDescent="0.15">
      <c r="B724" s="54"/>
      <c r="C724" s="55"/>
      <c r="D724" s="56"/>
      <c r="E724" s="55"/>
      <c r="F724" s="55"/>
    </row>
    <row r="725" spans="2:6" ht="15.75" customHeight="1" x14ac:dyDescent="0.15">
      <c r="B725" s="54"/>
      <c r="C725" s="55"/>
      <c r="D725" s="56"/>
      <c r="E725" s="55"/>
      <c r="F725" s="55"/>
    </row>
    <row r="726" spans="2:6" ht="15.75" customHeight="1" x14ac:dyDescent="0.15">
      <c r="B726" s="54"/>
      <c r="C726" s="55"/>
      <c r="D726" s="56"/>
      <c r="E726" s="55"/>
      <c r="F726" s="55"/>
    </row>
    <row r="727" spans="2:6" ht="15.75" customHeight="1" x14ac:dyDescent="0.15">
      <c r="B727" s="54"/>
      <c r="C727" s="55"/>
      <c r="D727" s="56"/>
      <c r="E727" s="55"/>
      <c r="F727" s="55"/>
    </row>
    <row r="728" spans="2:6" ht="15.75" customHeight="1" x14ac:dyDescent="0.15">
      <c r="B728" s="54"/>
      <c r="C728" s="55"/>
      <c r="D728" s="56"/>
      <c r="E728" s="55"/>
      <c r="F728" s="55"/>
    </row>
    <row r="729" spans="2:6" ht="15.75" customHeight="1" x14ac:dyDescent="0.15">
      <c r="B729" s="54"/>
      <c r="C729" s="55"/>
      <c r="D729" s="56"/>
      <c r="E729" s="55"/>
      <c r="F729" s="55"/>
    </row>
    <row r="730" spans="2:6" ht="15.75" customHeight="1" x14ac:dyDescent="0.15">
      <c r="B730" s="54"/>
      <c r="C730" s="55"/>
      <c r="D730" s="56"/>
      <c r="E730" s="55"/>
      <c r="F730" s="55"/>
    </row>
    <row r="731" spans="2:6" ht="15.75" customHeight="1" x14ac:dyDescent="0.15">
      <c r="B731" s="54"/>
      <c r="C731" s="55"/>
      <c r="D731" s="56"/>
      <c r="E731" s="55"/>
      <c r="F731" s="55"/>
    </row>
    <row r="732" spans="2:6" ht="15.75" customHeight="1" x14ac:dyDescent="0.15">
      <c r="B732" s="54"/>
      <c r="C732" s="55"/>
      <c r="D732" s="56"/>
      <c r="E732" s="55"/>
      <c r="F732" s="55"/>
    </row>
    <row r="733" spans="2:6" ht="15.75" customHeight="1" x14ac:dyDescent="0.15">
      <c r="B733" s="54"/>
      <c r="C733" s="55"/>
      <c r="D733" s="56"/>
      <c r="E733" s="55"/>
      <c r="F733" s="55"/>
    </row>
    <row r="734" spans="2:6" ht="15.75" customHeight="1" x14ac:dyDescent="0.15">
      <c r="B734" s="54"/>
      <c r="C734" s="55"/>
      <c r="D734" s="56"/>
      <c r="E734" s="55"/>
      <c r="F734" s="55"/>
    </row>
    <row r="735" spans="2:6" ht="15.75" customHeight="1" x14ac:dyDescent="0.15">
      <c r="B735" s="54"/>
      <c r="C735" s="55"/>
      <c r="D735" s="56"/>
      <c r="E735" s="55"/>
      <c r="F735" s="55"/>
    </row>
    <row r="736" spans="2:6" ht="15.75" customHeight="1" x14ac:dyDescent="0.15">
      <c r="B736" s="54"/>
      <c r="C736" s="55"/>
      <c r="D736" s="56"/>
      <c r="E736" s="55"/>
      <c r="F736" s="55"/>
    </row>
    <row r="737" spans="2:6" ht="15.75" customHeight="1" x14ac:dyDescent="0.15">
      <c r="B737" s="54"/>
      <c r="C737" s="55"/>
      <c r="D737" s="56"/>
      <c r="E737" s="55"/>
      <c r="F737" s="55"/>
    </row>
    <row r="738" spans="2:6" ht="15.75" customHeight="1" x14ac:dyDescent="0.15">
      <c r="B738" s="54"/>
      <c r="C738" s="55"/>
      <c r="D738" s="56"/>
      <c r="E738" s="55"/>
      <c r="F738" s="55"/>
    </row>
    <row r="739" spans="2:6" ht="15.75" customHeight="1" x14ac:dyDescent="0.15">
      <c r="B739" s="54"/>
      <c r="C739" s="55"/>
      <c r="D739" s="56"/>
      <c r="E739" s="55"/>
      <c r="F739" s="55"/>
    </row>
    <row r="740" spans="2:6" ht="15.75" customHeight="1" x14ac:dyDescent="0.15">
      <c r="B740" s="54"/>
      <c r="C740" s="55"/>
      <c r="D740" s="56"/>
      <c r="E740" s="55"/>
      <c r="F740" s="55"/>
    </row>
    <row r="741" spans="2:6" ht="15.75" customHeight="1" x14ac:dyDescent="0.15">
      <c r="B741" s="54"/>
      <c r="C741" s="55"/>
      <c r="D741" s="56"/>
      <c r="E741" s="55"/>
      <c r="F741" s="55"/>
    </row>
    <row r="742" spans="2:6" ht="15.75" customHeight="1" x14ac:dyDescent="0.15">
      <c r="B742" s="54"/>
      <c r="C742" s="55"/>
      <c r="D742" s="56"/>
      <c r="E742" s="55"/>
      <c r="F742" s="55"/>
    </row>
    <row r="743" spans="2:6" ht="15.75" customHeight="1" x14ac:dyDescent="0.15">
      <c r="B743" s="54"/>
      <c r="C743" s="55"/>
      <c r="D743" s="56"/>
      <c r="E743" s="55"/>
      <c r="F743" s="55"/>
    </row>
    <row r="744" spans="2:6" ht="15.75" customHeight="1" x14ac:dyDescent="0.15">
      <c r="B744" s="54"/>
      <c r="C744" s="55"/>
      <c r="D744" s="56"/>
      <c r="E744" s="55"/>
      <c r="F744" s="55"/>
    </row>
    <row r="745" spans="2:6" ht="15.75" customHeight="1" x14ac:dyDescent="0.15">
      <c r="B745" s="54"/>
      <c r="C745" s="55"/>
      <c r="D745" s="56"/>
      <c r="E745" s="55"/>
      <c r="F745" s="55"/>
    </row>
    <row r="746" spans="2:6" ht="15.75" customHeight="1" x14ac:dyDescent="0.15">
      <c r="B746" s="54"/>
      <c r="C746" s="55"/>
      <c r="D746" s="56"/>
      <c r="E746" s="55"/>
      <c r="F746" s="55"/>
    </row>
    <row r="747" spans="2:6" ht="15.75" customHeight="1" x14ac:dyDescent="0.15">
      <c r="B747" s="54"/>
      <c r="C747" s="55"/>
      <c r="D747" s="56"/>
      <c r="E747" s="55"/>
      <c r="F747" s="55"/>
    </row>
    <row r="748" spans="2:6" ht="15.75" customHeight="1" x14ac:dyDescent="0.15">
      <c r="B748" s="54"/>
      <c r="C748" s="55"/>
      <c r="D748" s="56"/>
      <c r="E748" s="55"/>
      <c r="F748" s="55"/>
    </row>
    <row r="749" spans="2:6" ht="15.75" customHeight="1" x14ac:dyDescent="0.15">
      <c r="B749" s="54"/>
      <c r="C749" s="55"/>
      <c r="D749" s="56"/>
      <c r="E749" s="55"/>
      <c r="F749" s="55"/>
    </row>
    <row r="750" spans="2:6" ht="15.75" customHeight="1" x14ac:dyDescent="0.15">
      <c r="B750" s="54"/>
      <c r="C750" s="55"/>
      <c r="D750" s="56"/>
      <c r="E750" s="55"/>
      <c r="F750" s="55"/>
    </row>
    <row r="751" spans="2:6" ht="15.75" customHeight="1" x14ac:dyDescent="0.15">
      <c r="B751" s="54"/>
      <c r="C751" s="55"/>
      <c r="D751" s="56"/>
      <c r="E751" s="55"/>
      <c r="F751" s="55"/>
    </row>
    <row r="752" spans="2:6" ht="15.75" customHeight="1" x14ac:dyDescent="0.15">
      <c r="B752" s="54"/>
      <c r="C752" s="55"/>
      <c r="D752" s="56"/>
      <c r="E752" s="55"/>
      <c r="F752" s="55"/>
    </row>
    <row r="753" spans="2:6" ht="15.75" customHeight="1" x14ac:dyDescent="0.15">
      <c r="B753" s="54"/>
      <c r="C753" s="55"/>
      <c r="D753" s="56"/>
      <c r="E753" s="55"/>
      <c r="F753" s="55"/>
    </row>
    <row r="754" spans="2:6" ht="15.75" customHeight="1" x14ac:dyDescent="0.15">
      <c r="B754" s="54"/>
      <c r="C754" s="55"/>
      <c r="D754" s="56"/>
      <c r="E754" s="55"/>
      <c r="F754" s="55"/>
    </row>
    <row r="755" spans="2:6" ht="15.75" customHeight="1" x14ac:dyDescent="0.15">
      <c r="B755" s="54"/>
      <c r="C755" s="55"/>
      <c r="D755" s="56"/>
      <c r="E755" s="55"/>
      <c r="F755" s="55"/>
    </row>
    <row r="756" spans="2:6" ht="15.75" customHeight="1" x14ac:dyDescent="0.15">
      <c r="B756" s="54"/>
      <c r="C756" s="55"/>
      <c r="D756" s="56"/>
      <c r="E756" s="55"/>
      <c r="F756" s="55"/>
    </row>
    <row r="757" spans="2:6" ht="15.75" customHeight="1" x14ac:dyDescent="0.15">
      <c r="B757" s="54"/>
      <c r="C757" s="55"/>
      <c r="D757" s="56"/>
      <c r="E757" s="55"/>
      <c r="F757" s="55"/>
    </row>
    <row r="758" spans="2:6" ht="15.75" customHeight="1" x14ac:dyDescent="0.15">
      <c r="B758" s="54"/>
      <c r="C758" s="55"/>
      <c r="D758" s="56"/>
      <c r="E758" s="55"/>
      <c r="F758" s="55"/>
    </row>
    <row r="759" spans="2:6" ht="15.75" customHeight="1" x14ac:dyDescent="0.15">
      <c r="B759" s="54"/>
      <c r="C759" s="55"/>
      <c r="D759" s="56"/>
      <c r="E759" s="55"/>
      <c r="F759" s="55"/>
    </row>
    <row r="760" spans="2:6" ht="15.75" customHeight="1" x14ac:dyDescent="0.15">
      <c r="B760" s="54"/>
      <c r="C760" s="55"/>
      <c r="D760" s="56"/>
      <c r="E760" s="55"/>
      <c r="F760" s="55"/>
    </row>
    <row r="761" spans="2:6" ht="15.75" customHeight="1" x14ac:dyDescent="0.15">
      <c r="B761" s="54"/>
      <c r="C761" s="55"/>
      <c r="D761" s="56"/>
      <c r="E761" s="55"/>
      <c r="F761" s="55"/>
    </row>
    <row r="762" spans="2:6" ht="15.75" customHeight="1" x14ac:dyDescent="0.15">
      <c r="B762" s="54"/>
      <c r="C762" s="55"/>
      <c r="D762" s="56"/>
      <c r="E762" s="55"/>
      <c r="F762" s="55"/>
    </row>
    <row r="763" spans="2:6" ht="15.75" customHeight="1" x14ac:dyDescent="0.15">
      <c r="B763" s="54"/>
      <c r="C763" s="55"/>
      <c r="D763" s="56"/>
      <c r="E763" s="55"/>
      <c r="F763" s="55"/>
    </row>
    <row r="764" spans="2:6" ht="15.75" customHeight="1" x14ac:dyDescent="0.15">
      <c r="B764" s="54"/>
      <c r="C764" s="55"/>
      <c r="D764" s="56"/>
      <c r="E764" s="55"/>
      <c r="F764" s="55"/>
    </row>
    <row r="765" spans="2:6" ht="15.75" customHeight="1" x14ac:dyDescent="0.15">
      <c r="B765" s="54"/>
      <c r="C765" s="55"/>
      <c r="D765" s="56"/>
      <c r="E765" s="55"/>
      <c r="F765" s="55"/>
    </row>
    <row r="766" spans="2:6" ht="15.75" customHeight="1" x14ac:dyDescent="0.15">
      <c r="B766" s="54"/>
      <c r="C766" s="55"/>
      <c r="D766" s="56"/>
      <c r="E766" s="55"/>
      <c r="F766" s="55"/>
    </row>
    <row r="767" spans="2:6" ht="15.75" customHeight="1" x14ac:dyDescent="0.15">
      <c r="B767" s="54"/>
      <c r="C767" s="55"/>
      <c r="D767" s="56"/>
      <c r="E767" s="55"/>
      <c r="F767" s="55"/>
    </row>
    <row r="768" spans="2:6" ht="15.75" customHeight="1" x14ac:dyDescent="0.15">
      <c r="B768" s="54"/>
      <c r="C768" s="55"/>
      <c r="D768" s="56"/>
      <c r="E768" s="55"/>
      <c r="F768" s="55"/>
    </row>
    <row r="769" spans="2:6" ht="15.75" customHeight="1" x14ac:dyDescent="0.15">
      <c r="B769" s="54"/>
      <c r="C769" s="55"/>
      <c r="D769" s="56"/>
      <c r="E769" s="55"/>
      <c r="F769" s="55"/>
    </row>
    <row r="770" spans="2:6" ht="15.75" customHeight="1" x14ac:dyDescent="0.15">
      <c r="B770" s="54"/>
      <c r="C770" s="55"/>
      <c r="D770" s="56"/>
      <c r="E770" s="55"/>
      <c r="F770" s="55"/>
    </row>
    <row r="771" spans="2:6" ht="15.75" customHeight="1" x14ac:dyDescent="0.15">
      <c r="B771" s="54"/>
      <c r="C771" s="55"/>
      <c r="D771" s="56"/>
      <c r="E771" s="55"/>
      <c r="F771" s="55"/>
    </row>
    <row r="772" spans="2:6" ht="15.75" customHeight="1" x14ac:dyDescent="0.15">
      <c r="B772" s="54"/>
      <c r="C772" s="55"/>
      <c r="D772" s="56"/>
      <c r="E772" s="55"/>
      <c r="F772" s="55"/>
    </row>
    <row r="773" spans="2:6" ht="15.75" customHeight="1" x14ac:dyDescent="0.15">
      <c r="B773" s="54"/>
      <c r="C773" s="55"/>
      <c r="D773" s="56"/>
      <c r="E773" s="55"/>
      <c r="F773" s="55"/>
    </row>
    <row r="774" spans="2:6" ht="15.75" customHeight="1" x14ac:dyDescent="0.15">
      <c r="B774" s="54"/>
      <c r="C774" s="55"/>
      <c r="D774" s="56"/>
      <c r="E774" s="55"/>
      <c r="F774" s="55"/>
    </row>
    <row r="775" spans="2:6" ht="15.75" customHeight="1" x14ac:dyDescent="0.15">
      <c r="B775" s="54"/>
      <c r="C775" s="55"/>
      <c r="D775" s="56"/>
      <c r="E775" s="55"/>
      <c r="F775" s="55"/>
    </row>
    <row r="776" spans="2:6" ht="15.75" customHeight="1" x14ac:dyDescent="0.15">
      <c r="B776" s="54"/>
      <c r="C776" s="55"/>
      <c r="D776" s="56"/>
      <c r="E776" s="55"/>
      <c r="F776" s="55"/>
    </row>
    <row r="777" spans="2:6" ht="15.75" customHeight="1" x14ac:dyDescent="0.15">
      <c r="B777" s="54"/>
      <c r="C777" s="55"/>
      <c r="D777" s="56"/>
      <c r="E777" s="55"/>
      <c r="F777" s="55"/>
    </row>
    <row r="778" spans="2:6" ht="15.75" customHeight="1" x14ac:dyDescent="0.15">
      <c r="B778" s="54"/>
      <c r="C778" s="55"/>
      <c r="D778" s="56"/>
      <c r="E778" s="55"/>
      <c r="F778" s="55"/>
    </row>
    <row r="779" spans="2:6" ht="15.75" customHeight="1" x14ac:dyDescent="0.15">
      <c r="B779" s="54"/>
      <c r="C779" s="55"/>
      <c r="D779" s="56"/>
      <c r="E779" s="55"/>
      <c r="F779" s="55"/>
    </row>
    <row r="780" spans="2:6" ht="15.75" customHeight="1" x14ac:dyDescent="0.15">
      <c r="B780" s="54"/>
      <c r="C780" s="55"/>
      <c r="D780" s="56"/>
      <c r="E780" s="55"/>
      <c r="F780" s="55"/>
    </row>
    <row r="781" spans="2:6" ht="15.75" customHeight="1" x14ac:dyDescent="0.15">
      <c r="B781" s="54"/>
      <c r="C781" s="55"/>
      <c r="D781" s="56"/>
      <c r="E781" s="55"/>
      <c r="F781" s="55"/>
    </row>
    <row r="782" spans="2:6" ht="15.75" customHeight="1" x14ac:dyDescent="0.15">
      <c r="B782" s="54"/>
      <c r="C782" s="55"/>
      <c r="D782" s="56"/>
      <c r="E782" s="55"/>
      <c r="F782" s="55"/>
    </row>
    <row r="783" spans="2:6" ht="15.75" customHeight="1" x14ac:dyDescent="0.15">
      <c r="B783" s="54"/>
      <c r="C783" s="55"/>
      <c r="D783" s="56"/>
      <c r="E783" s="55"/>
      <c r="F783" s="55"/>
    </row>
    <row r="784" spans="2:6" ht="15.75" customHeight="1" x14ac:dyDescent="0.15">
      <c r="B784" s="54"/>
      <c r="C784" s="55"/>
      <c r="D784" s="56"/>
      <c r="E784" s="55"/>
      <c r="F784" s="55"/>
    </row>
    <row r="785" spans="2:6" ht="15.75" customHeight="1" x14ac:dyDescent="0.15">
      <c r="B785" s="54"/>
      <c r="C785" s="55"/>
      <c r="D785" s="56"/>
      <c r="E785" s="55"/>
      <c r="F785" s="55"/>
    </row>
    <row r="786" spans="2:6" ht="15.75" customHeight="1" x14ac:dyDescent="0.15">
      <c r="B786" s="54"/>
      <c r="C786" s="55"/>
      <c r="D786" s="56"/>
      <c r="E786" s="55"/>
      <c r="F786" s="55"/>
    </row>
    <row r="787" spans="2:6" ht="15.75" customHeight="1" x14ac:dyDescent="0.15">
      <c r="B787" s="54"/>
      <c r="C787" s="55"/>
      <c r="D787" s="56"/>
      <c r="E787" s="55"/>
      <c r="F787" s="55"/>
    </row>
    <row r="788" spans="2:6" ht="15.75" customHeight="1" x14ac:dyDescent="0.15">
      <c r="B788" s="54"/>
      <c r="C788" s="55"/>
      <c r="D788" s="56"/>
      <c r="E788" s="55"/>
      <c r="F788" s="55"/>
    </row>
    <row r="789" spans="2:6" ht="15.75" customHeight="1" x14ac:dyDescent="0.15">
      <c r="B789" s="54"/>
      <c r="C789" s="55"/>
      <c r="D789" s="56"/>
      <c r="E789" s="55"/>
      <c r="F789" s="55"/>
    </row>
    <row r="790" spans="2:6" ht="15.75" customHeight="1" x14ac:dyDescent="0.15">
      <c r="B790" s="54"/>
      <c r="C790" s="55"/>
      <c r="D790" s="56"/>
      <c r="E790" s="55"/>
      <c r="F790" s="55"/>
    </row>
    <row r="791" spans="2:6" ht="15.75" customHeight="1" x14ac:dyDescent="0.15">
      <c r="B791" s="54"/>
      <c r="C791" s="55"/>
      <c r="D791" s="56"/>
      <c r="E791" s="55"/>
      <c r="F791" s="55"/>
    </row>
    <row r="792" spans="2:6" ht="15.75" customHeight="1" x14ac:dyDescent="0.15">
      <c r="B792" s="54"/>
      <c r="C792" s="55"/>
      <c r="D792" s="56"/>
      <c r="E792" s="55"/>
      <c r="F792" s="55"/>
    </row>
    <row r="793" spans="2:6" ht="15.75" customHeight="1" x14ac:dyDescent="0.15">
      <c r="B793" s="54"/>
      <c r="C793" s="55"/>
      <c r="D793" s="56"/>
      <c r="E793" s="55"/>
      <c r="F793" s="55"/>
    </row>
    <row r="794" spans="2:6" ht="15.75" customHeight="1" x14ac:dyDescent="0.15">
      <c r="B794" s="54"/>
      <c r="C794" s="55"/>
      <c r="D794" s="56"/>
      <c r="E794" s="55"/>
      <c r="F794" s="55"/>
    </row>
    <row r="795" spans="2:6" ht="15.75" customHeight="1" x14ac:dyDescent="0.15">
      <c r="B795" s="54"/>
      <c r="C795" s="55"/>
      <c r="D795" s="56"/>
      <c r="E795" s="55"/>
      <c r="F795" s="55"/>
    </row>
    <row r="796" spans="2:6" ht="15.75" customHeight="1" x14ac:dyDescent="0.15">
      <c r="B796" s="54"/>
      <c r="C796" s="55"/>
      <c r="D796" s="56"/>
      <c r="E796" s="55"/>
      <c r="F796" s="55"/>
    </row>
    <row r="797" spans="2:6" ht="15.75" customHeight="1" x14ac:dyDescent="0.15">
      <c r="B797" s="54"/>
      <c r="C797" s="55"/>
      <c r="D797" s="56"/>
      <c r="E797" s="55"/>
      <c r="F797" s="55"/>
    </row>
    <row r="798" spans="2:6" ht="15.75" customHeight="1" x14ac:dyDescent="0.15">
      <c r="B798" s="54"/>
      <c r="C798" s="55"/>
      <c r="D798" s="56"/>
      <c r="E798" s="55"/>
      <c r="F798" s="55"/>
    </row>
    <row r="799" spans="2:6" ht="15.75" customHeight="1" x14ac:dyDescent="0.15">
      <c r="B799" s="54"/>
      <c r="C799" s="55"/>
      <c r="D799" s="56"/>
      <c r="E799" s="55"/>
      <c r="F799" s="55"/>
    </row>
    <row r="800" spans="2:6" ht="15.75" customHeight="1" x14ac:dyDescent="0.15">
      <c r="B800" s="54"/>
      <c r="C800" s="55"/>
      <c r="D800" s="56"/>
      <c r="E800" s="55"/>
      <c r="F800" s="55"/>
    </row>
    <row r="801" spans="2:6" ht="15.75" customHeight="1" x14ac:dyDescent="0.15">
      <c r="B801" s="54"/>
      <c r="C801" s="55"/>
      <c r="D801" s="56"/>
      <c r="E801" s="55"/>
      <c r="F801" s="55"/>
    </row>
    <row r="802" spans="2:6" ht="15.75" customHeight="1" x14ac:dyDescent="0.15">
      <c r="B802" s="54"/>
      <c r="C802" s="55"/>
      <c r="D802" s="56"/>
      <c r="E802" s="55"/>
      <c r="F802" s="55"/>
    </row>
    <row r="803" spans="2:6" ht="15.75" customHeight="1" x14ac:dyDescent="0.15">
      <c r="B803" s="54"/>
      <c r="C803" s="55"/>
      <c r="D803" s="56"/>
      <c r="E803" s="55"/>
      <c r="F803" s="55"/>
    </row>
    <row r="804" spans="2:6" ht="15.75" customHeight="1" x14ac:dyDescent="0.15">
      <c r="B804" s="54"/>
      <c r="C804" s="55"/>
      <c r="D804" s="56"/>
      <c r="E804" s="55"/>
      <c r="F804" s="55"/>
    </row>
    <row r="805" spans="2:6" ht="15.75" customHeight="1" x14ac:dyDescent="0.15">
      <c r="B805" s="54"/>
      <c r="C805" s="55"/>
      <c r="D805" s="56"/>
      <c r="E805" s="55"/>
      <c r="F805" s="55"/>
    </row>
    <row r="806" spans="2:6" ht="15.75" customHeight="1" x14ac:dyDescent="0.15">
      <c r="B806" s="54"/>
      <c r="C806" s="55"/>
      <c r="D806" s="56"/>
      <c r="E806" s="55"/>
      <c r="F806" s="55"/>
    </row>
    <row r="807" spans="2:6" ht="15.75" customHeight="1" x14ac:dyDescent="0.15">
      <c r="B807" s="54"/>
      <c r="C807" s="55"/>
      <c r="D807" s="56"/>
      <c r="E807" s="55"/>
      <c r="F807" s="55"/>
    </row>
    <row r="808" spans="2:6" ht="15.75" customHeight="1" x14ac:dyDescent="0.15">
      <c r="B808" s="54"/>
      <c r="C808" s="55"/>
      <c r="D808" s="56"/>
      <c r="E808" s="55"/>
      <c r="F808" s="55"/>
    </row>
    <row r="809" spans="2:6" ht="15.75" customHeight="1" x14ac:dyDescent="0.15">
      <c r="B809" s="54"/>
      <c r="C809" s="55"/>
      <c r="D809" s="56"/>
      <c r="E809" s="55"/>
      <c r="F809" s="55"/>
    </row>
    <row r="810" spans="2:6" ht="15.75" customHeight="1" x14ac:dyDescent="0.15">
      <c r="B810" s="54"/>
      <c r="C810" s="55"/>
      <c r="D810" s="56"/>
      <c r="E810" s="55"/>
      <c r="F810" s="55"/>
    </row>
    <row r="811" spans="2:6" ht="15.75" customHeight="1" x14ac:dyDescent="0.15">
      <c r="B811" s="54"/>
      <c r="C811" s="55"/>
      <c r="D811" s="56"/>
      <c r="E811" s="55"/>
      <c r="F811" s="55"/>
    </row>
    <row r="812" spans="2:6" ht="15.75" customHeight="1" x14ac:dyDescent="0.15">
      <c r="B812" s="54"/>
      <c r="C812" s="55"/>
      <c r="D812" s="56"/>
      <c r="E812" s="55"/>
      <c r="F812" s="55"/>
    </row>
    <row r="813" spans="2:6" ht="15.75" customHeight="1" x14ac:dyDescent="0.15">
      <c r="B813" s="54"/>
      <c r="C813" s="55"/>
      <c r="D813" s="56"/>
      <c r="E813" s="55"/>
      <c r="F813" s="55"/>
    </row>
    <row r="814" spans="2:6" ht="15.75" customHeight="1" x14ac:dyDescent="0.15">
      <c r="B814" s="54"/>
      <c r="C814" s="55"/>
      <c r="D814" s="56"/>
      <c r="E814" s="55"/>
      <c r="F814" s="55"/>
    </row>
    <row r="815" spans="2:6" ht="15.75" customHeight="1" x14ac:dyDescent="0.15">
      <c r="B815" s="54"/>
      <c r="C815" s="55"/>
      <c r="D815" s="56"/>
      <c r="E815" s="55"/>
      <c r="F815" s="55"/>
    </row>
    <row r="816" spans="2:6" ht="15.75" customHeight="1" x14ac:dyDescent="0.15">
      <c r="B816" s="54"/>
      <c r="C816" s="55"/>
      <c r="D816" s="56"/>
      <c r="E816" s="55"/>
      <c r="F816" s="55"/>
    </row>
    <row r="817" spans="2:6" ht="15.75" customHeight="1" x14ac:dyDescent="0.15">
      <c r="B817" s="54"/>
      <c r="C817" s="55"/>
      <c r="D817" s="56"/>
      <c r="E817" s="55"/>
      <c r="F817" s="55"/>
    </row>
    <row r="818" spans="2:6" ht="15.75" customHeight="1" x14ac:dyDescent="0.15">
      <c r="B818" s="54"/>
      <c r="C818" s="55"/>
      <c r="D818" s="56"/>
      <c r="E818" s="55"/>
      <c r="F818" s="55"/>
    </row>
    <row r="819" spans="2:6" ht="15.75" customHeight="1" x14ac:dyDescent="0.15">
      <c r="B819" s="54"/>
      <c r="C819" s="55"/>
      <c r="D819" s="56"/>
      <c r="E819" s="55"/>
      <c r="F819" s="55"/>
    </row>
    <row r="820" spans="2:6" ht="15.75" customHeight="1" x14ac:dyDescent="0.15">
      <c r="B820" s="54"/>
      <c r="C820" s="55"/>
      <c r="D820" s="56"/>
      <c r="E820" s="55"/>
      <c r="F820" s="55"/>
    </row>
    <row r="821" spans="2:6" ht="15.75" customHeight="1" x14ac:dyDescent="0.15">
      <c r="B821" s="54"/>
      <c r="C821" s="55"/>
      <c r="D821" s="56"/>
      <c r="E821" s="55"/>
      <c r="F821" s="55"/>
    </row>
    <row r="822" spans="2:6" ht="15.75" customHeight="1" x14ac:dyDescent="0.15">
      <c r="B822" s="54"/>
      <c r="C822" s="55"/>
      <c r="D822" s="56"/>
      <c r="E822" s="55"/>
      <c r="F822" s="55"/>
    </row>
    <row r="823" spans="2:6" ht="15.75" customHeight="1" x14ac:dyDescent="0.15">
      <c r="B823" s="54"/>
      <c r="C823" s="55"/>
      <c r="D823" s="56"/>
      <c r="E823" s="55"/>
      <c r="F823" s="55"/>
    </row>
    <row r="824" spans="2:6" ht="15.75" customHeight="1" x14ac:dyDescent="0.15">
      <c r="B824" s="54"/>
      <c r="C824" s="55"/>
      <c r="D824" s="56"/>
      <c r="E824" s="55"/>
      <c r="F824" s="55"/>
    </row>
    <row r="825" spans="2:6" ht="15.75" customHeight="1" x14ac:dyDescent="0.15">
      <c r="B825" s="54"/>
      <c r="C825" s="55"/>
      <c r="D825" s="56"/>
      <c r="E825" s="55"/>
      <c r="F825" s="55"/>
    </row>
    <row r="826" spans="2:6" ht="15.75" customHeight="1" x14ac:dyDescent="0.15">
      <c r="B826" s="54"/>
      <c r="C826" s="55"/>
      <c r="D826" s="56"/>
      <c r="E826" s="55"/>
      <c r="F826" s="55"/>
    </row>
    <row r="827" spans="2:6" ht="15.75" customHeight="1" x14ac:dyDescent="0.15">
      <c r="B827" s="54"/>
      <c r="C827" s="55"/>
      <c r="D827" s="56"/>
      <c r="E827" s="55"/>
      <c r="F827" s="55"/>
    </row>
    <row r="828" spans="2:6" ht="15.75" customHeight="1" x14ac:dyDescent="0.15">
      <c r="B828" s="54"/>
      <c r="C828" s="55"/>
      <c r="D828" s="56"/>
      <c r="E828" s="55"/>
      <c r="F828" s="55"/>
    </row>
    <row r="829" spans="2:6" ht="15.75" customHeight="1" x14ac:dyDescent="0.15">
      <c r="B829" s="54"/>
      <c r="C829" s="55"/>
      <c r="D829" s="56"/>
      <c r="E829" s="55"/>
      <c r="F829" s="55"/>
    </row>
    <row r="830" spans="2:6" ht="15.75" customHeight="1" x14ac:dyDescent="0.15">
      <c r="B830" s="54"/>
      <c r="C830" s="55"/>
      <c r="D830" s="56"/>
      <c r="E830" s="55"/>
      <c r="F830" s="55"/>
    </row>
    <row r="831" spans="2:6" ht="15.75" customHeight="1" x14ac:dyDescent="0.15">
      <c r="B831" s="54"/>
      <c r="C831" s="55"/>
      <c r="D831" s="56"/>
      <c r="E831" s="55"/>
      <c r="F831" s="55"/>
    </row>
    <row r="832" spans="2:6" ht="15.75" customHeight="1" x14ac:dyDescent="0.15">
      <c r="B832" s="54"/>
      <c r="C832" s="55"/>
      <c r="D832" s="56"/>
      <c r="E832" s="55"/>
      <c r="F832" s="55"/>
    </row>
    <row r="833" spans="2:6" ht="15.75" customHeight="1" x14ac:dyDescent="0.15">
      <c r="B833" s="54"/>
      <c r="C833" s="55"/>
      <c r="D833" s="56"/>
      <c r="E833" s="55"/>
      <c r="F833" s="55"/>
    </row>
    <row r="834" spans="2:6" ht="15.75" customHeight="1" x14ac:dyDescent="0.15">
      <c r="B834" s="54"/>
      <c r="C834" s="55"/>
      <c r="D834" s="56"/>
      <c r="E834" s="55"/>
      <c r="F834" s="55"/>
    </row>
    <row r="835" spans="2:6" ht="15.75" customHeight="1" x14ac:dyDescent="0.15">
      <c r="B835" s="54"/>
      <c r="C835" s="55"/>
      <c r="D835" s="56"/>
      <c r="E835" s="55"/>
      <c r="F835" s="55"/>
    </row>
    <row r="836" spans="2:6" ht="15.75" customHeight="1" x14ac:dyDescent="0.15">
      <c r="B836" s="54"/>
      <c r="C836" s="55"/>
      <c r="D836" s="56"/>
      <c r="E836" s="55"/>
      <c r="F836" s="55"/>
    </row>
    <row r="837" spans="2:6" ht="15.75" customHeight="1" x14ac:dyDescent="0.15">
      <c r="B837" s="54"/>
      <c r="C837" s="55"/>
      <c r="D837" s="56"/>
      <c r="E837" s="55"/>
      <c r="F837" s="55"/>
    </row>
    <row r="838" spans="2:6" ht="15.75" customHeight="1" x14ac:dyDescent="0.15">
      <c r="B838" s="54"/>
      <c r="C838" s="55"/>
      <c r="D838" s="56"/>
      <c r="E838" s="55"/>
      <c r="F838" s="55"/>
    </row>
    <row r="839" spans="2:6" ht="15.75" customHeight="1" x14ac:dyDescent="0.15">
      <c r="B839" s="54"/>
      <c r="C839" s="55"/>
      <c r="D839" s="56"/>
      <c r="E839" s="55"/>
      <c r="F839" s="55"/>
    </row>
    <row r="840" spans="2:6" ht="15.75" customHeight="1" x14ac:dyDescent="0.15">
      <c r="B840" s="54"/>
      <c r="C840" s="55"/>
      <c r="D840" s="56"/>
      <c r="E840" s="55"/>
      <c r="F840" s="55"/>
    </row>
    <row r="841" spans="2:6" ht="15.75" customHeight="1" x14ac:dyDescent="0.15">
      <c r="B841" s="54"/>
      <c r="C841" s="55"/>
      <c r="D841" s="56"/>
      <c r="E841" s="55"/>
      <c r="F841" s="55"/>
    </row>
    <row r="842" spans="2:6" ht="15.75" customHeight="1" x14ac:dyDescent="0.15">
      <c r="B842" s="54"/>
      <c r="C842" s="55"/>
      <c r="D842" s="56"/>
      <c r="E842" s="55"/>
      <c r="F842" s="55"/>
    </row>
    <row r="843" spans="2:6" ht="15.75" customHeight="1" x14ac:dyDescent="0.15">
      <c r="B843" s="54"/>
      <c r="C843" s="55"/>
      <c r="D843" s="56"/>
      <c r="E843" s="55"/>
      <c r="F843" s="55"/>
    </row>
    <row r="844" spans="2:6" ht="15.75" customHeight="1" x14ac:dyDescent="0.15">
      <c r="B844" s="54"/>
      <c r="C844" s="55"/>
      <c r="D844" s="56"/>
      <c r="E844" s="55"/>
      <c r="F844" s="55"/>
    </row>
    <row r="845" spans="2:6" ht="15.75" customHeight="1" x14ac:dyDescent="0.15">
      <c r="B845" s="54"/>
      <c r="C845" s="55"/>
      <c r="D845" s="56"/>
      <c r="E845" s="55"/>
      <c r="F845" s="55"/>
    </row>
    <row r="846" spans="2:6" ht="15.75" customHeight="1" x14ac:dyDescent="0.15">
      <c r="B846" s="54"/>
      <c r="C846" s="55"/>
      <c r="D846" s="56"/>
      <c r="E846" s="55"/>
      <c r="F846" s="55"/>
    </row>
    <row r="847" spans="2:6" ht="15.75" customHeight="1" x14ac:dyDescent="0.15">
      <c r="B847" s="54"/>
      <c r="C847" s="55"/>
      <c r="D847" s="56"/>
      <c r="E847" s="55"/>
      <c r="F847" s="55"/>
    </row>
    <row r="848" spans="2:6" ht="15.75" customHeight="1" x14ac:dyDescent="0.15">
      <c r="B848" s="54"/>
      <c r="C848" s="55"/>
      <c r="D848" s="56"/>
      <c r="E848" s="55"/>
      <c r="F848" s="55"/>
    </row>
    <row r="849" spans="2:6" ht="15.75" customHeight="1" x14ac:dyDescent="0.15">
      <c r="B849" s="54"/>
      <c r="C849" s="55"/>
      <c r="D849" s="56"/>
      <c r="E849" s="55"/>
      <c r="F849" s="55"/>
    </row>
    <row r="850" spans="2:6" ht="15.75" customHeight="1" x14ac:dyDescent="0.15">
      <c r="B850" s="54"/>
      <c r="C850" s="55"/>
      <c r="D850" s="56"/>
      <c r="E850" s="55"/>
      <c r="F850" s="55"/>
    </row>
    <row r="851" spans="2:6" ht="15.75" customHeight="1" x14ac:dyDescent="0.15">
      <c r="B851" s="54"/>
      <c r="C851" s="55"/>
      <c r="D851" s="56"/>
      <c r="E851" s="55"/>
      <c r="F851" s="55"/>
    </row>
    <row r="852" spans="2:6" ht="15.75" customHeight="1" x14ac:dyDescent="0.15">
      <c r="B852" s="54"/>
      <c r="C852" s="55"/>
      <c r="D852" s="56"/>
      <c r="E852" s="55"/>
      <c r="F852" s="55"/>
    </row>
    <row r="853" spans="2:6" ht="15.75" customHeight="1" x14ac:dyDescent="0.15">
      <c r="B853" s="54"/>
      <c r="C853" s="55"/>
      <c r="D853" s="56"/>
      <c r="E853" s="55"/>
      <c r="F853" s="55"/>
    </row>
    <row r="854" spans="2:6" ht="15.75" customHeight="1" x14ac:dyDescent="0.15">
      <c r="B854" s="54"/>
      <c r="C854" s="55"/>
      <c r="D854" s="56"/>
      <c r="E854" s="55"/>
      <c r="F854" s="55"/>
    </row>
    <row r="855" spans="2:6" ht="15.75" customHeight="1" x14ac:dyDescent="0.15">
      <c r="B855" s="54"/>
      <c r="C855" s="55"/>
      <c r="D855" s="56"/>
      <c r="E855" s="55"/>
      <c r="F855" s="55"/>
    </row>
    <row r="856" spans="2:6" ht="15.75" customHeight="1" x14ac:dyDescent="0.15">
      <c r="B856" s="54"/>
      <c r="C856" s="55"/>
      <c r="D856" s="56"/>
      <c r="E856" s="55"/>
      <c r="F856" s="55"/>
    </row>
    <row r="857" spans="2:6" ht="15.75" customHeight="1" x14ac:dyDescent="0.15">
      <c r="B857" s="54"/>
      <c r="C857" s="55"/>
      <c r="D857" s="56"/>
      <c r="E857" s="55"/>
      <c r="F857" s="55"/>
    </row>
    <row r="858" spans="2:6" ht="15.75" customHeight="1" x14ac:dyDescent="0.15">
      <c r="B858" s="54"/>
      <c r="C858" s="55"/>
      <c r="D858" s="56"/>
      <c r="E858" s="55"/>
      <c r="F858" s="55"/>
    </row>
    <row r="859" spans="2:6" ht="15.75" customHeight="1" x14ac:dyDescent="0.15">
      <c r="B859" s="54"/>
      <c r="C859" s="55"/>
      <c r="D859" s="56"/>
      <c r="E859" s="55"/>
      <c r="F859" s="55"/>
    </row>
    <row r="860" spans="2:6" ht="15.75" customHeight="1" x14ac:dyDescent="0.15">
      <c r="B860" s="54"/>
      <c r="C860" s="55"/>
      <c r="D860" s="56"/>
      <c r="E860" s="55"/>
      <c r="F860" s="55"/>
    </row>
    <row r="861" spans="2:6" ht="15.75" customHeight="1" x14ac:dyDescent="0.15">
      <c r="B861" s="54"/>
      <c r="C861" s="55"/>
      <c r="D861" s="56"/>
      <c r="E861" s="55"/>
      <c r="F861" s="55"/>
    </row>
    <row r="862" spans="2:6" ht="15.75" customHeight="1" x14ac:dyDescent="0.15">
      <c r="B862" s="54"/>
      <c r="C862" s="55"/>
      <c r="D862" s="56"/>
      <c r="E862" s="55"/>
      <c r="F862" s="55"/>
    </row>
    <row r="863" spans="2:6" ht="15.75" customHeight="1" x14ac:dyDescent="0.15">
      <c r="B863" s="54"/>
      <c r="C863" s="55"/>
      <c r="D863" s="56"/>
      <c r="E863" s="55"/>
      <c r="F863" s="55"/>
    </row>
    <row r="864" spans="2:6" ht="15.75" customHeight="1" x14ac:dyDescent="0.15">
      <c r="B864" s="54"/>
      <c r="C864" s="55"/>
      <c r="D864" s="56"/>
      <c r="E864" s="55"/>
      <c r="F864" s="55"/>
    </row>
    <row r="865" spans="2:6" ht="15.75" customHeight="1" x14ac:dyDescent="0.15">
      <c r="B865" s="54"/>
      <c r="C865" s="55"/>
      <c r="D865" s="56"/>
      <c r="E865" s="55"/>
      <c r="F865" s="55"/>
    </row>
    <row r="866" spans="2:6" ht="15.75" customHeight="1" x14ac:dyDescent="0.15">
      <c r="B866" s="54"/>
      <c r="C866" s="55"/>
      <c r="D866" s="56"/>
      <c r="E866" s="55"/>
      <c r="F866" s="55"/>
    </row>
    <row r="867" spans="2:6" ht="15.75" customHeight="1" x14ac:dyDescent="0.15">
      <c r="B867" s="54"/>
      <c r="C867" s="55"/>
      <c r="D867" s="56"/>
      <c r="E867" s="55"/>
      <c r="F867" s="55"/>
    </row>
    <row r="868" spans="2:6" ht="15.75" customHeight="1" x14ac:dyDescent="0.15">
      <c r="B868" s="54"/>
      <c r="C868" s="55"/>
      <c r="D868" s="56"/>
      <c r="E868" s="55"/>
      <c r="F868" s="55"/>
    </row>
    <row r="869" spans="2:6" ht="15.75" customHeight="1" x14ac:dyDescent="0.15">
      <c r="B869" s="54"/>
      <c r="C869" s="55"/>
      <c r="D869" s="56"/>
      <c r="E869" s="55"/>
      <c r="F869" s="55"/>
    </row>
    <row r="870" spans="2:6" ht="15.75" customHeight="1" x14ac:dyDescent="0.15">
      <c r="B870" s="54"/>
      <c r="C870" s="55"/>
      <c r="D870" s="56"/>
      <c r="E870" s="55"/>
      <c r="F870" s="55"/>
    </row>
    <row r="871" spans="2:6" ht="15.75" customHeight="1" x14ac:dyDescent="0.15">
      <c r="B871" s="54"/>
      <c r="C871" s="55"/>
      <c r="D871" s="56"/>
      <c r="E871" s="55"/>
      <c r="F871" s="55"/>
    </row>
    <row r="872" spans="2:6" ht="15.75" customHeight="1" x14ac:dyDescent="0.15">
      <c r="B872" s="54"/>
      <c r="C872" s="55"/>
      <c r="D872" s="56"/>
      <c r="E872" s="55"/>
      <c r="F872" s="55"/>
    </row>
    <row r="873" spans="2:6" ht="15.75" customHeight="1" x14ac:dyDescent="0.15">
      <c r="B873" s="54"/>
      <c r="C873" s="55"/>
      <c r="D873" s="56"/>
      <c r="E873" s="55"/>
      <c r="F873" s="55"/>
    </row>
    <row r="874" spans="2:6" ht="15.75" customHeight="1" x14ac:dyDescent="0.15">
      <c r="B874" s="54"/>
      <c r="C874" s="55"/>
      <c r="D874" s="56"/>
      <c r="E874" s="55"/>
      <c r="F874" s="55"/>
    </row>
    <row r="875" spans="2:6" ht="15.75" customHeight="1" x14ac:dyDescent="0.15">
      <c r="B875" s="54"/>
      <c r="C875" s="55"/>
      <c r="D875" s="56"/>
      <c r="E875" s="55"/>
      <c r="F875" s="55"/>
    </row>
    <row r="876" spans="2:6" ht="15.75" customHeight="1" x14ac:dyDescent="0.15">
      <c r="B876" s="54"/>
      <c r="C876" s="55"/>
      <c r="D876" s="56"/>
      <c r="E876" s="55"/>
      <c r="F876" s="55"/>
    </row>
    <row r="877" spans="2:6" ht="15.75" customHeight="1" x14ac:dyDescent="0.15">
      <c r="B877" s="54"/>
      <c r="C877" s="55"/>
      <c r="D877" s="56"/>
      <c r="E877" s="55"/>
      <c r="F877" s="55"/>
    </row>
    <row r="878" spans="2:6" ht="15.75" customHeight="1" x14ac:dyDescent="0.15">
      <c r="B878" s="54"/>
      <c r="C878" s="55"/>
      <c r="D878" s="56"/>
      <c r="E878" s="55"/>
      <c r="F878" s="55"/>
    </row>
    <row r="879" spans="2:6" ht="15.75" customHeight="1" x14ac:dyDescent="0.15">
      <c r="B879" s="54"/>
      <c r="C879" s="55"/>
      <c r="D879" s="56"/>
      <c r="E879" s="55"/>
      <c r="F879" s="55"/>
    </row>
    <row r="880" spans="2:6" ht="15.75" customHeight="1" x14ac:dyDescent="0.15">
      <c r="B880" s="54"/>
      <c r="C880" s="55"/>
      <c r="D880" s="56"/>
      <c r="E880" s="55"/>
      <c r="F880" s="55"/>
    </row>
    <row r="881" spans="2:6" ht="15.75" customHeight="1" x14ac:dyDescent="0.15">
      <c r="B881" s="54"/>
      <c r="C881" s="55"/>
      <c r="D881" s="56"/>
      <c r="E881" s="55"/>
      <c r="F881" s="55"/>
    </row>
    <row r="882" spans="2:6" ht="15.75" customHeight="1" x14ac:dyDescent="0.15">
      <c r="B882" s="54"/>
      <c r="C882" s="55"/>
      <c r="D882" s="56"/>
      <c r="E882" s="55"/>
      <c r="F882" s="55"/>
    </row>
    <row r="883" spans="2:6" ht="15.75" customHeight="1" x14ac:dyDescent="0.15">
      <c r="B883" s="54"/>
      <c r="C883" s="55"/>
      <c r="D883" s="56"/>
      <c r="E883" s="55"/>
      <c r="F883" s="55"/>
    </row>
    <row r="884" spans="2:6" ht="15.75" customHeight="1" x14ac:dyDescent="0.15">
      <c r="B884" s="54"/>
      <c r="C884" s="55"/>
      <c r="D884" s="56"/>
      <c r="E884" s="55"/>
      <c r="F884" s="55"/>
    </row>
    <row r="885" spans="2:6" ht="15.75" customHeight="1" x14ac:dyDescent="0.15">
      <c r="B885" s="54"/>
      <c r="C885" s="55"/>
      <c r="D885" s="56"/>
      <c r="E885" s="55"/>
      <c r="F885" s="55"/>
    </row>
    <row r="886" spans="2:6" ht="15.75" customHeight="1" x14ac:dyDescent="0.15">
      <c r="B886" s="54"/>
      <c r="C886" s="55"/>
      <c r="D886" s="56"/>
      <c r="E886" s="55"/>
      <c r="F886" s="55"/>
    </row>
    <row r="887" spans="2:6" ht="15.75" customHeight="1" x14ac:dyDescent="0.15">
      <c r="B887" s="54"/>
      <c r="C887" s="55"/>
      <c r="D887" s="56"/>
      <c r="E887" s="55"/>
      <c r="F887" s="55"/>
    </row>
    <row r="888" spans="2:6" ht="15.75" customHeight="1" x14ac:dyDescent="0.15">
      <c r="B888" s="54"/>
      <c r="C888" s="55"/>
      <c r="D888" s="56"/>
      <c r="E888" s="55"/>
      <c r="F888" s="55"/>
    </row>
    <row r="889" spans="2:6" ht="15.75" customHeight="1" x14ac:dyDescent="0.15">
      <c r="B889" s="54"/>
      <c r="C889" s="55"/>
      <c r="D889" s="56"/>
      <c r="E889" s="55"/>
      <c r="F889" s="55"/>
    </row>
    <row r="890" spans="2:6" ht="15.75" customHeight="1" x14ac:dyDescent="0.15">
      <c r="B890" s="54"/>
      <c r="C890" s="55"/>
      <c r="D890" s="56"/>
      <c r="E890" s="55"/>
      <c r="F890" s="55"/>
    </row>
    <row r="891" spans="2:6" ht="15.75" customHeight="1" x14ac:dyDescent="0.15">
      <c r="B891" s="54"/>
      <c r="C891" s="55"/>
      <c r="D891" s="56"/>
      <c r="E891" s="55"/>
      <c r="F891" s="55"/>
    </row>
    <row r="892" spans="2:6" ht="15.75" customHeight="1" x14ac:dyDescent="0.15">
      <c r="B892" s="54"/>
      <c r="C892" s="55"/>
      <c r="D892" s="56"/>
      <c r="E892" s="55"/>
      <c r="F892" s="55"/>
    </row>
    <row r="893" spans="2:6" ht="15.75" customHeight="1" x14ac:dyDescent="0.15">
      <c r="B893" s="54"/>
      <c r="C893" s="55"/>
      <c r="D893" s="56"/>
      <c r="E893" s="55"/>
      <c r="F893" s="55"/>
    </row>
    <row r="894" spans="2:6" ht="15.75" customHeight="1" x14ac:dyDescent="0.15">
      <c r="B894" s="54"/>
      <c r="C894" s="55"/>
      <c r="D894" s="56"/>
      <c r="E894" s="55"/>
      <c r="F894" s="55"/>
    </row>
    <row r="895" spans="2:6" ht="15.75" customHeight="1" x14ac:dyDescent="0.15">
      <c r="B895" s="54"/>
      <c r="C895" s="55"/>
      <c r="D895" s="56"/>
      <c r="E895" s="55"/>
      <c r="F895" s="55"/>
    </row>
    <row r="896" spans="2:6" ht="15.75" customHeight="1" x14ac:dyDescent="0.15">
      <c r="B896" s="54"/>
      <c r="C896" s="55"/>
      <c r="D896" s="56"/>
      <c r="E896" s="55"/>
      <c r="F896" s="55"/>
    </row>
    <row r="897" spans="2:6" ht="15.75" customHeight="1" x14ac:dyDescent="0.15">
      <c r="B897" s="54"/>
      <c r="C897" s="55"/>
      <c r="D897" s="56"/>
      <c r="E897" s="55"/>
      <c r="F897" s="55"/>
    </row>
    <row r="898" spans="2:6" ht="15.75" customHeight="1" x14ac:dyDescent="0.15">
      <c r="B898" s="54"/>
      <c r="C898" s="55"/>
      <c r="D898" s="56"/>
      <c r="E898" s="55"/>
      <c r="F898" s="55"/>
    </row>
    <row r="899" spans="2:6" ht="15.75" customHeight="1" x14ac:dyDescent="0.15">
      <c r="B899" s="54"/>
      <c r="C899" s="55"/>
      <c r="D899" s="56"/>
      <c r="E899" s="55"/>
      <c r="F899" s="55"/>
    </row>
    <row r="900" spans="2:6" ht="15.75" customHeight="1" x14ac:dyDescent="0.15">
      <c r="B900" s="54"/>
      <c r="C900" s="55"/>
      <c r="D900" s="56"/>
      <c r="E900" s="55"/>
      <c r="F900" s="55"/>
    </row>
    <row r="901" spans="2:6" ht="15.75" customHeight="1" x14ac:dyDescent="0.15">
      <c r="B901" s="54"/>
      <c r="C901" s="55"/>
      <c r="D901" s="56"/>
      <c r="E901" s="55"/>
      <c r="F901" s="55"/>
    </row>
    <row r="902" spans="2:6" ht="15.75" customHeight="1" x14ac:dyDescent="0.15">
      <c r="B902" s="54"/>
      <c r="C902" s="55"/>
      <c r="D902" s="56"/>
      <c r="E902" s="55"/>
      <c r="F902" s="55"/>
    </row>
    <row r="903" spans="2:6" ht="15.75" customHeight="1" x14ac:dyDescent="0.15">
      <c r="B903" s="54"/>
      <c r="C903" s="55"/>
      <c r="D903" s="56"/>
      <c r="E903" s="55"/>
      <c r="F903" s="55"/>
    </row>
    <row r="904" spans="2:6" ht="15.75" customHeight="1" x14ac:dyDescent="0.15">
      <c r="B904" s="54"/>
      <c r="C904" s="55"/>
      <c r="D904" s="56"/>
      <c r="E904" s="55"/>
      <c r="F904" s="55"/>
    </row>
    <row r="905" spans="2:6" ht="15.75" customHeight="1" x14ac:dyDescent="0.15">
      <c r="B905" s="54"/>
      <c r="C905" s="55"/>
      <c r="D905" s="56"/>
      <c r="E905" s="55"/>
      <c r="F905" s="55"/>
    </row>
    <row r="906" spans="2:6" ht="15.75" customHeight="1" x14ac:dyDescent="0.15">
      <c r="B906" s="54"/>
      <c r="C906" s="55"/>
      <c r="D906" s="56"/>
      <c r="E906" s="55"/>
      <c r="F906" s="55"/>
    </row>
    <row r="907" spans="2:6" ht="15.75" customHeight="1" x14ac:dyDescent="0.15">
      <c r="B907" s="54"/>
      <c r="C907" s="55"/>
      <c r="D907" s="56"/>
      <c r="E907" s="55"/>
      <c r="F907" s="55"/>
    </row>
    <row r="908" spans="2:6" ht="15.75" customHeight="1" x14ac:dyDescent="0.15">
      <c r="B908" s="54"/>
      <c r="C908" s="55"/>
      <c r="D908" s="56"/>
      <c r="E908" s="55"/>
      <c r="F908" s="55"/>
    </row>
    <row r="909" spans="2:6" ht="15.75" customHeight="1" x14ac:dyDescent="0.15">
      <c r="B909" s="54"/>
      <c r="C909" s="55"/>
      <c r="D909" s="56"/>
      <c r="E909" s="55"/>
      <c r="F909" s="55"/>
    </row>
    <row r="910" spans="2:6" ht="15.75" customHeight="1" x14ac:dyDescent="0.15">
      <c r="B910" s="54"/>
      <c r="C910" s="55"/>
      <c r="D910" s="56"/>
      <c r="E910" s="55"/>
      <c r="F910" s="55"/>
    </row>
    <row r="911" spans="2:6" ht="15.75" customHeight="1" x14ac:dyDescent="0.15">
      <c r="B911" s="54"/>
      <c r="C911" s="55"/>
      <c r="D911" s="56"/>
      <c r="E911" s="55"/>
      <c r="F911" s="55"/>
    </row>
    <row r="912" spans="2:6" ht="15.75" customHeight="1" x14ac:dyDescent="0.15">
      <c r="B912" s="54"/>
      <c r="C912" s="55"/>
      <c r="D912" s="56"/>
      <c r="E912" s="55"/>
      <c r="F912" s="55"/>
    </row>
    <row r="913" spans="2:6" ht="15.75" customHeight="1" x14ac:dyDescent="0.15">
      <c r="B913" s="54"/>
      <c r="C913" s="55"/>
      <c r="D913" s="56"/>
      <c r="E913" s="55"/>
      <c r="F913" s="55"/>
    </row>
    <row r="914" spans="2:6" ht="15.75" customHeight="1" x14ac:dyDescent="0.15">
      <c r="B914" s="54"/>
      <c r="C914" s="55"/>
      <c r="D914" s="56"/>
      <c r="E914" s="55"/>
      <c r="F914" s="55"/>
    </row>
    <row r="915" spans="2:6" ht="15.75" customHeight="1" x14ac:dyDescent="0.15">
      <c r="B915" s="54"/>
      <c r="C915" s="55"/>
      <c r="D915" s="56"/>
      <c r="E915" s="55"/>
      <c r="F915" s="55"/>
    </row>
    <row r="916" spans="2:6" ht="15.75" customHeight="1" x14ac:dyDescent="0.15">
      <c r="B916" s="54"/>
      <c r="C916" s="55"/>
      <c r="D916" s="56"/>
      <c r="E916" s="55"/>
      <c r="F916" s="55"/>
    </row>
    <row r="917" spans="2:6" ht="15.75" customHeight="1" x14ac:dyDescent="0.15">
      <c r="B917" s="54"/>
      <c r="C917" s="55"/>
      <c r="D917" s="56"/>
      <c r="E917" s="55"/>
      <c r="F917" s="55"/>
    </row>
    <row r="918" spans="2:6" ht="15.75" customHeight="1" x14ac:dyDescent="0.15">
      <c r="B918" s="54"/>
      <c r="C918" s="55"/>
      <c r="D918" s="56"/>
      <c r="E918" s="55"/>
      <c r="F918" s="55"/>
    </row>
    <row r="919" spans="2:6" ht="15.75" customHeight="1" x14ac:dyDescent="0.15">
      <c r="B919" s="54"/>
      <c r="C919" s="55"/>
      <c r="D919" s="56"/>
      <c r="E919" s="55"/>
      <c r="F919" s="55"/>
    </row>
    <row r="920" spans="2:6" ht="15.75" customHeight="1" x14ac:dyDescent="0.15">
      <c r="B920" s="54"/>
      <c r="C920" s="55"/>
      <c r="D920" s="56"/>
      <c r="E920" s="55"/>
      <c r="F920" s="55"/>
    </row>
    <row r="921" spans="2:6" ht="15.75" customHeight="1" x14ac:dyDescent="0.15">
      <c r="B921" s="54"/>
      <c r="C921" s="55"/>
      <c r="D921" s="56"/>
      <c r="E921" s="55"/>
      <c r="F921" s="55"/>
    </row>
    <row r="922" spans="2:6" ht="15.75" customHeight="1" x14ac:dyDescent="0.15">
      <c r="B922" s="54"/>
      <c r="C922" s="55"/>
      <c r="D922" s="56"/>
      <c r="E922" s="55"/>
      <c r="F922" s="55"/>
    </row>
    <row r="923" spans="2:6" ht="15.75" customHeight="1" x14ac:dyDescent="0.15">
      <c r="B923" s="54"/>
      <c r="C923" s="55"/>
      <c r="D923" s="56"/>
      <c r="E923" s="55"/>
      <c r="F923" s="55"/>
    </row>
    <row r="924" spans="2:6" ht="15.75" customHeight="1" x14ac:dyDescent="0.15">
      <c r="B924" s="54"/>
      <c r="C924" s="55"/>
      <c r="D924" s="56"/>
      <c r="E924" s="55"/>
      <c r="F924" s="55"/>
    </row>
    <row r="925" spans="2:6" ht="15.75" customHeight="1" x14ac:dyDescent="0.15">
      <c r="B925" s="54"/>
      <c r="C925" s="55"/>
      <c r="D925" s="56"/>
      <c r="E925" s="55"/>
      <c r="F925" s="55"/>
    </row>
    <row r="926" spans="2:6" ht="15.75" customHeight="1" x14ac:dyDescent="0.15">
      <c r="B926" s="54"/>
      <c r="C926" s="55"/>
      <c r="D926" s="56"/>
      <c r="E926" s="55"/>
      <c r="F926" s="55"/>
    </row>
    <row r="927" spans="2:6" ht="15.75" customHeight="1" x14ac:dyDescent="0.15">
      <c r="B927" s="54"/>
      <c r="C927" s="55"/>
      <c r="D927" s="56"/>
      <c r="E927" s="55"/>
      <c r="F927" s="55"/>
    </row>
    <row r="928" spans="2:6" ht="15.75" customHeight="1" x14ac:dyDescent="0.15">
      <c r="B928" s="54"/>
      <c r="C928" s="55"/>
      <c r="D928" s="56"/>
      <c r="E928" s="55"/>
      <c r="F928" s="55"/>
    </row>
    <row r="929" spans="2:6" ht="15.75" customHeight="1" x14ac:dyDescent="0.15">
      <c r="B929" s="54"/>
      <c r="C929" s="55"/>
      <c r="D929" s="56"/>
      <c r="E929" s="55"/>
      <c r="F929" s="55"/>
    </row>
    <row r="930" spans="2:6" ht="15.75" customHeight="1" x14ac:dyDescent="0.15">
      <c r="B930" s="54"/>
      <c r="C930" s="55"/>
      <c r="D930" s="56"/>
      <c r="E930" s="55"/>
      <c r="F930" s="55"/>
    </row>
    <row r="931" spans="2:6" ht="15.75" customHeight="1" x14ac:dyDescent="0.15">
      <c r="B931" s="54"/>
      <c r="C931" s="55"/>
      <c r="D931" s="56"/>
      <c r="E931" s="55"/>
      <c r="F931" s="55"/>
    </row>
    <row r="932" spans="2:6" ht="15.75" customHeight="1" x14ac:dyDescent="0.15">
      <c r="B932" s="54"/>
      <c r="C932" s="55"/>
      <c r="D932" s="56"/>
      <c r="E932" s="55"/>
      <c r="F932" s="55"/>
    </row>
    <row r="933" spans="2:6" ht="15.75" customHeight="1" x14ac:dyDescent="0.15">
      <c r="B933" s="54"/>
      <c r="C933" s="55"/>
      <c r="D933" s="56"/>
      <c r="E933" s="55"/>
      <c r="F933" s="55"/>
    </row>
    <row r="934" spans="2:6" ht="15.75" customHeight="1" x14ac:dyDescent="0.15">
      <c r="B934" s="54"/>
      <c r="C934" s="55"/>
      <c r="D934" s="56"/>
      <c r="E934" s="55"/>
      <c r="F934" s="55"/>
    </row>
    <row r="935" spans="2:6" ht="15.75" customHeight="1" x14ac:dyDescent="0.15">
      <c r="B935" s="54"/>
      <c r="C935" s="55"/>
      <c r="D935" s="56"/>
      <c r="E935" s="55"/>
      <c r="F935" s="55"/>
    </row>
    <row r="936" spans="2:6" ht="15.75" customHeight="1" x14ac:dyDescent="0.15">
      <c r="B936" s="54"/>
      <c r="C936" s="55"/>
      <c r="D936" s="56"/>
      <c r="E936" s="55"/>
      <c r="F936" s="55"/>
    </row>
    <row r="937" spans="2:6" ht="15.75" customHeight="1" x14ac:dyDescent="0.15">
      <c r="B937" s="54"/>
      <c r="C937" s="55"/>
      <c r="D937" s="56"/>
      <c r="E937" s="55"/>
      <c r="F937" s="55"/>
    </row>
    <row r="938" spans="2:6" ht="15.75" customHeight="1" x14ac:dyDescent="0.15">
      <c r="B938" s="54"/>
      <c r="C938" s="55"/>
      <c r="D938" s="56"/>
      <c r="E938" s="55"/>
      <c r="F938" s="55"/>
    </row>
    <row r="939" spans="2:6" ht="15.75" customHeight="1" x14ac:dyDescent="0.15">
      <c r="B939" s="54"/>
      <c r="C939" s="55"/>
      <c r="D939" s="56"/>
      <c r="E939" s="55"/>
      <c r="F939" s="55"/>
    </row>
    <row r="940" spans="2:6" ht="15.75" customHeight="1" x14ac:dyDescent="0.15">
      <c r="B940" s="54"/>
      <c r="C940" s="55"/>
      <c r="D940" s="56"/>
      <c r="E940" s="55"/>
      <c r="F940" s="55"/>
    </row>
    <row r="941" spans="2:6" ht="15.75" customHeight="1" x14ac:dyDescent="0.15">
      <c r="B941" s="54"/>
      <c r="C941" s="55"/>
      <c r="D941" s="56"/>
      <c r="E941" s="55"/>
      <c r="F941" s="55"/>
    </row>
    <row r="942" spans="2:6" ht="15.75" customHeight="1" x14ac:dyDescent="0.15">
      <c r="B942" s="54"/>
      <c r="C942" s="55"/>
      <c r="D942" s="56"/>
      <c r="E942" s="55"/>
      <c r="F942" s="55"/>
    </row>
    <row r="943" spans="2:6" ht="15.75" customHeight="1" x14ac:dyDescent="0.15">
      <c r="B943" s="54"/>
      <c r="C943" s="55"/>
      <c r="D943" s="56"/>
      <c r="E943" s="55"/>
      <c r="F943" s="55"/>
    </row>
    <row r="944" spans="2:6" ht="15.75" customHeight="1" x14ac:dyDescent="0.15">
      <c r="B944" s="54"/>
      <c r="C944" s="55"/>
      <c r="D944" s="56"/>
      <c r="E944" s="55"/>
      <c r="F944" s="55"/>
    </row>
    <row r="945" spans="2:6" ht="15.75" customHeight="1" x14ac:dyDescent="0.15">
      <c r="B945" s="54"/>
      <c r="C945" s="55"/>
      <c r="D945" s="56"/>
      <c r="E945" s="55"/>
      <c r="F945" s="55"/>
    </row>
    <row r="946" spans="2:6" ht="15.75" customHeight="1" x14ac:dyDescent="0.15">
      <c r="B946" s="54"/>
      <c r="C946" s="55"/>
      <c r="D946" s="56"/>
      <c r="E946" s="55"/>
      <c r="F946" s="55"/>
    </row>
    <row r="947" spans="2:6" ht="15.75" customHeight="1" x14ac:dyDescent="0.15">
      <c r="B947" s="54"/>
      <c r="C947" s="55"/>
      <c r="D947" s="56"/>
      <c r="E947" s="55"/>
      <c r="F947" s="55"/>
    </row>
    <row r="948" spans="2:6" ht="15.75" customHeight="1" x14ac:dyDescent="0.15">
      <c r="B948" s="54"/>
      <c r="C948" s="55"/>
      <c r="D948" s="56"/>
      <c r="E948" s="55"/>
      <c r="F948" s="55"/>
    </row>
    <row r="949" spans="2:6" ht="15.75" customHeight="1" x14ac:dyDescent="0.15">
      <c r="B949" s="54"/>
      <c r="C949" s="55"/>
      <c r="D949" s="56"/>
      <c r="E949" s="55"/>
      <c r="F949" s="55"/>
    </row>
    <row r="950" spans="2:6" ht="15.75" customHeight="1" x14ac:dyDescent="0.15">
      <c r="B950" s="54"/>
      <c r="C950" s="55"/>
      <c r="D950" s="56"/>
      <c r="E950" s="55"/>
      <c r="F950" s="55"/>
    </row>
    <row r="951" spans="2:6" ht="15.75" customHeight="1" x14ac:dyDescent="0.15">
      <c r="B951" s="54"/>
      <c r="C951" s="55"/>
      <c r="D951" s="56"/>
      <c r="E951" s="55"/>
      <c r="F951" s="55"/>
    </row>
    <row r="952" spans="2:6" ht="15.75" customHeight="1" x14ac:dyDescent="0.15">
      <c r="B952" s="54"/>
      <c r="C952" s="55"/>
      <c r="D952" s="56"/>
      <c r="E952" s="55"/>
      <c r="F952" s="55"/>
    </row>
    <row r="953" spans="2:6" ht="15.75" customHeight="1" x14ac:dyDescent="0.15">
      <c r="B953" s="54"/>
      <c r="C953" s="55"/>
      <c r="D953" s="56"/>
      <c r="E953" s="55"/>
      <c r="F953" s="55"/>
    </row>
    <row r="954" spans="2:6" ht="15.75" customHeight="1" x14ac:dyDescent="0.15">
      <c r="B954" s="54"/>
      <c r="C954" s="55"/>
      <c r="D954" s="56"/>
      <c r="E954" s="55"/>
      <c r="F954" s="55"/>
    </row>
    <row r="955" spans="2:6" ht="15.75" customHeight="1" x14ac:dyDescent="0.15">
      <c r="B955" s="54"/>
      <c r="C955" s="55"/>
      <c r="D955" s="56"/>
      <c r="E955" s="55"/>
      <c r="F955" s="55"/>
    </row>
    <row r="956" spans="2:6" ht="15.75" customHeight="1" x14ac:dyDescent="0.15">
      <c r="B956" s="54"/>
      <c r="C956" s="55"/>
      <c r="D956" s="56"/>
      <c r="E956" s="55"/>
      <c r="F956" s="55"/>
    </row>
    <row r="957" spans="2:6" ht="15.75" customHeight="1" x14ac:dyDescent="0.15">
      <c r="B957" s="54"/>
      <c r="C957" s="55"/>
      <c r="D957" s="56"/>
      <c r="E957" s="55"/>
      <c r="F957" s="55"/>
    </row>
    <row r="958" spans="2:6" ht="15.75" customHeight="1" x14ac:dyDescent="0.15">
      <c r="B958" s="54"/>
      <c r="C958" s="55"/>
      <c r="D958" s="56"/>
      <c r="E958" s="55"/>
      <c r="F958" s="55"/>
    </row>
    <row r="959" spans="2:6" ht="15.75" customHeight="1" x14ac:dyDescent="0.15">
      <c r="B959" s="54"/>
      <c r="C959" s="55"/>
      <c r="D959" s="56"/>
      <c r="E959" s="55"/>
      <c r="F959" s="55"/>
    </row>
    <row r="960" spans="2:6" ht="15.75" customHeight="1" x14ac:dyDescent="0.15">
      <c r="B960" s="54"/>
      <c r="C960" s="55"/>
      <c r="D960" s="56"/>
      <c r="E960" s="55"/>
      <c r="F960" s="55"/>
    </row>
    <row r="961" spans="2:6" ht="15.75" customHeight="1" x14ac:dyDescent="0.15">
      <c r="B961" s="54"/>
      <c r="C961" s="55"/>
      <c r="D961" s="56"/>
      <c r="E961" s="55"/>
      <c r="F961" s="55"/>
    </row>
    <row r="962" spans="2:6" ht="15.75" customHeight="1" x14ac:dyDescent="0.15">
      <c r="B962" s="54"/>
      <c r="C962" s="55"/>
      <c r="D962" s="56"/>
      <c r="E962" s="55"/>
      <c r="F962" s="55"/>
    </row>
    <row r="963" spans="2:6" ht="15.75" customHeight="1" x14ac:dyDescent="0.15">
      <c r="B963" s="54"/>
      <c r="C963" s="55"/>
      <c r="D963" s="56"/>
      <c r="E963" s="55"/>
      <c r="F963" s="55"/>
    </row>
    <row r="964" spans="2:6" ht="15.75" customHeight="1" x14ac:dyDescent="0.15">
      <c r="B964" s="54"/>
      <c r="C964" s="55"/>
      <c r="D964" s="56"/>
      <c r="E964" s="55"/>
      <c r="F964" s="55"/>
    </row>
    <row r="965" spans="2:6" ht="15.75" customHeight="1" x14ac:dyDescent="0.15">
      <c r="B965" s="54"/>
      <c r="C965" s="55"/>
      <c r="D965" s="56"/>
      <c r="E965" s="55"/>
      <c r="F965" s="55"/>
    </row>
    <row r="966" spans="2:6" ht="15.75" customHeight="1" x14ac:dyDescent="0.15">
      <c r="B966" s="54"/>
      <c r="C966" s="55"/>
      <c r="D966" s="56"/>
      <c r="E966" s="55"/>
      <c r="F966" s="55"/>
    </row>
    <row r="967" spans="2:6" ht="15.75" customHeight="1" x14ac:dyDescent="0.15">
      <c r="B967" s="54"/>
      <c r="C967" s="55"/>
      <c r="D967" s="56"/>
      <c r="E967" s="55"/>
      <c r="F967" s="55"/>
    </row>
    <row r="968" spans="2:6" ht="15.75" customHeight="1" x14ac:dyDescent="0.15">
      <c r="B968" s="54"/>
      <c r="C968" s="55"/>
      <c r="D968" s="56"/>
      <c r="E968" s="55"/>
      <c r="F968" s="55"/>
    </row>
    <row r="969" spans="2:6" ht="15.75" customHeight="1" x14ac:dyDescent="0.15">
      <c r="B969" s="54"/>
      <c r="C969" s="55"/>
      <c r="D969" s="56"/>
      <c r="E969" s="55"/>
      <c r="F969" s="55"/>
    </row>
    <row r="970" spans="2:6" ht="15.75" customHeight="1" x14ac:dyDescent="0.15">
      <c r="B970" s="54"/>
      <c r="C970" s="55"/>
      <c r="D970" s="56"/>
      <c r="E970" s="55"/>
      <c r="F970" s="55"/>
    </row>
    <row r="971" spans="2:6" ht="15.75" customHeight="1" x14ac:dyDescent="0.15">
      <c r="B971" s="54"/>
      <c r="C971" s="55"/>
      <c r="D971" s="56"/>
      <c r="E971" s="55"/>
      <c r="F971" s="55"/>
    </row>
    <row r="972" spans="2:6" ht="15.75" customHeight="1" x14ac:dyDescent="0.15">
      <c r="B972" s="54"/>
      <c r="C972" s="55"/>
      <c r="D972" s="56"/>
      <c r="E972" s="55"/>
      <c r="F972" s="55"/>
    </row>
    <row r="973" spans="2:6" ht="15.75" customHeight="1" x14ac:dyDescent="0.15">
      <c r="B973" s="54"/>
      <c r="C973" s="55"/>
      <c r="D973" s="56"/>
      <c r="E973" s="55"/>
      <c r="F973" s="55"/>
    </row>
    <row r="974" spans="2:6" ht="15.75" customHeight="1" x14ac:dyDescent="0.15">
      <c r="B974" s="54"/>
      <c r="C974" s="55"/>
      <c r="D974" s="56"/>
      <c r="E974" s="55"/>
      <c r="F974" s="55"/>
    </row>
    <row r="975" spans="2:6" ht="15.75" customHeight="1" x14ac:dyDescent="0.15">
      <c r="B975" s="54"/>
      <c r="C975" s="55"/>
      <c r="D975" s="56"/>
      <c r="E975" s="55"/>
      <c r="F975" s="55"/>
    </row>
    <row r="976" spans="2:6" ht="15.75" customHeight="1" x14ac:dyDescent="0.15">
      <c r="B976" s="54"/>
      <c r="C976" s="55"/>
      <c r="D976" s="56"/>
      <c r="E976" s="55"/>
      <c r="F976" s="55"/>
    </row>
    <row r="977" spans="2:6" ht="15.75" customHeight="1" x14ac:dyDescent="0.15">
      <c r="B977" s="54"/>
      <c r="C977" s="55"/>
      <c r="D977" s="56"/>
      <c r="E977" s="55"/>
      <c r="F977" s="55"/>
    </row>
    <row r="978" spans="2:6" ht="15.75" customHeight="1" x14ac:dyDescent="0.15">
      <c r="B978" s="54"/>
      <c r="C978" s="55"/>
      <c r="D978" s="56"/>
      <c r="E978" s="55"/>
      <c r="F978" s="55"/>
    </row>
    <row r="979" spans="2:6" ht="15.75" customHeight="1" x14ac:dyDescent="0.15">
      <c r="B979" s="54"/>
      <c r="C979" s="55"/>
      <c r="D979" s="56"/>
      <c r="E979" s="55"/>
      <c r="F979" s="55"/>
    </row>
    <row r="980" spans="2:6" ht="15.75" customHeight="1" x14ac:dyDescent="0.15">
      <c r="B980" s="54"/>
      <c r="C980" s="55"/>
      <c r="D980" s="56"/>
      <c r="E980" s="55"/>
      <c r="F980" s="55"/>
    </row>
    <row r="981" spans="2:6" ht="15.75" customHeight="1" x14ac:dyDescent="0.15">
      <c r="B981" s="54"/>
      <c r="C981" s="55"/>
      <c r="D981" s="56"/>
      <c r="E981" s="55"/>
      <c r="F981" s="55"/>
    </row>
    <row r="982" spans="2:6" ht="15.75" customHeight="1" x14ac:dyDescent="0.15">
      <c r="B982" s="54"/>
      <c r="C982" s="55"/>
      <c r="D982" s="56"/>
      <c r="E982" s="55"/>
      <c r="F982" s="55"/>
    </row>
    <row r="983" spans="2:6" ht="15.75" customHeight="1" x14ac:dyDescent="0.15">
      <c r="B983" s="54"/>
      <c r="C983" s="55"/>
      <c r="D983" s="56"/>
      <c r="E983" s="55"/>
      <c r="F983" s="55"/>
    </row>
    <row r="984" spans="2:6" ht="15.75" customHeight="1" x14ac:dyDescent="0.15">
      <c r="B984" s="54"/>
      <c r="C984" s="55"/>
      <c r="D984" s="56"/>
      <c r="E984" s="55"/>
      <c r="F984" s="55"/>
    </row>
    <row r="985" spans="2:6" ht="15.75" customHeight="1" x14ac:dyDescent="0.15">
      <c r="B985" s="54"/>
      <c r="C985" s="55"/>
      <c r="D985" s="56"/>
      <c r="E985" s="55"/>
      <c r="F985" s="55"/>
    </row>
    <row r="986" spans="2:6" ht="15.75" customHeight="1" x14ac:dyDescent="0.15">
      <c r="B986" s="54"/>
      <c r="C986" s="55"/>
      <c r="D986" s="56"/>
      <c r="E986" s="55"/>
      <c r="F986" s="55"/>
    </row>
    <row r="987" spans="2:6" ht="15.75" customHeight="1" x14ac:dyDescent="0.15">
      <c r="B987" s="54"/>
      <c r="C987" s="55"/>
      <c r="D987" s="56"/>
      <c r="E987" s="55"/>
      <c r="F987" s="55"/>
    </row>
    <row r="988" spans="2:6" ht="15.75" customHeight="1" x14ac:dyDescent="0.15">
      <c r="B988" s="54"/>
      <c r="C988" s="55"/>
      <c r="D988" s="56"/>
      <c r="E988" s="55"/>
      <c r="F988" s="55"/>
    </row>
    <row r="989" spans="2:6" ht="15.75" customHeight="1" x14ac:dyDescent="0.15">
      <c r="B989" s="54"/>
      <c r="C989" s="55"/>
      <c r="D989" s="56"/>
      <c r="E989" s="55"/>
      <c r="F989" s="55"/>
    </row>
    <row r="990" spans="2:6" ht="15.75" customHeight="1" x14ac:dyDescent="0.15">
      <c r="B990" s="54"/>
      <c r="C990" s="55"/>
      <c r="D990" s="56"/>
      <c r="E990" s="55"/>
      <c r="F990" s="55"/>
    </row>
    <row r="991" spans="2:6" ht="15.75" customHeight="1" x14ac:dyDescent="0.15">
      <c r="B991" s="54"/>
      <c r="C991" s="55"/>
      <c r="D991" s="56"/>
      <c r="E991" s="55"/>
      <c r="F991" s="55"/>
    </row>
    <row r="992" spans="2:6" ht="15.75" customHeight="1" x14ac:dyDescent="0.15">
      <c r="B992" s="54"/>
      <c r="C992" s="55"/>
      <c r="D992" s="56"/>
      <c r="E992" s="55"/>
      <c r="F992" s="55"/>
    </row>
    <row r="993" spans="2:6" ht="15.75" customHeight="1" x14ac:dyDescent="0.15">
      <c r="B993" s="54"/>
      <c r="C993" s="55"/>
      <c r="D993" s="56"/>
      <c r="E993" s="55"/>
      <c r="F993" s="55"/>
    </row>
    <row r="994" spans="2:6" ht="15.75" customHeight="1" x14ac:dyDescent="0.15">
      <c r="B994" s="54"/>
      <c r="C994" s="55"/>
      <c r="D994" s="56"/>
      <c r="E994" s="55"/>
      <c r="F994" s="55"/>
    </row>
    <row r="995" spans="2:6" ht="15.75" customHeight="1" x14ac:dyDescent="0.15">
      <c r="B995" s="54"/>
      <c r="C995" s="55"/>
      <c r="D995" s="56"/>
      <c r="E995" s="55"/>
      <c r="F995" s="55"/>
    </row>
    <row r="996" spans="2:6" ht="15.75" customHeight="1" x14ac:dyDescent="0.15">
      <c r="B996" s="54"/>
      <c r="C996" s="55"/>
      <c r="D996" s="56"/>
      <c r="E996" s="55"/>
      <c r="F996" s="55"/>
    </row>
    <row r="997" spans="2:6" ht="15.75" customHeight="1" x14ac:dyDescent="0.15">
      <c r="B997" s="54"/>
      <c r="C997" s="55"/>
      <c r="D997" s="56"/>
      <c r="E997" s="55"/>
      <c r="F997" s="55"/>
    </row>
    <row r="998" spans="2:6" ht="15.75" customHeight="1" x14ac:dyDescent="0.15">
      <c r="B998" s="54"/>
      <c r="C998" s="55"/>
      <c r="D998" s="56"/>
      <c r="E998" s="55"/>
      <c r="F998" s="55"/>
    </row>
    <row r="999" spans="2:6" ht="15.75" customHeight="1" x14ac:dyDescent="0.15">
      <c r="B999" s="54"/>
      <c r="C999" s="55"/>
      <c r="D999" s="56"/>
      <c r="E999" s="55"/>
      <c r="F999" s="55"/>
    </row>
    <row r="1000" spans="2:6" ht="15.75" customHeight="1" x14ac:dyDescent="0.15">
      <c r="B1000" s="54"/>
      <c r="C1000" s="55"/>
      <c r="D1000" s="56"/>
      <c r="E1000" s="55"/>
      <c r="F1000" s="55"/>
    </row>
    <row r="1001" spans="2:6" ht="15.75" customHeight="1" x14ac:dyDescent="0.15">
      <c r="B1001" s="54"/>
      <c r="C1001" s="55"/>
      <c r="D1001" s="56"/>
      <c r="E1001" s="55"/>
      <c r="F1001" s="55"/>
    </row>
    <row r="1002" spans="2:6" ht="15.75" customHeight="1" x14ac:dyDescent="0.15">
      <c r="B1002" s="54"/>
      <c r="C1002" s="55"/>
      <c r="D1002" s="56"/>
      <c r="E1002" s="55"/>
      <c r="F1002" s="55"/>
    </row>
    <row r="1003" spans="2:6" ht="15.75" customHeight="1" x14ac:dyDescent="0.15">
      <c r="B1003" s="54"/>
      <c r="C1003" s="55"/>
      <c r="D1003" s="56"/>
      <c r="E1003" s="55"/>
      <c r="F1003" s="55"/>
    </row>
  </sheetData>
  <sheetProtection algorithmName="SHA-512" hashValue="tKZuwix/Md9eaSz95UXBve+Wt7WtY/86uo7Mz1TSCoINnlfj8ND0/X1J5LW6GGTba7HGD7anOp/q7M7UvMhr+w==" saltValue="H/4+T5EW60m8XXrE6uyUGQ==" spinCount="100000" sheet="1" objects="1" scenarios="1"/>
  <mergeCells count="4">
    <mergeCell ref="B5:K5"/>
    <mergeCell ref="H7:K7"/>
    <mergeCell ref="H16:I16"/>
    <mergeCell ref="B6:K6"/>
  </mergeCells>
  <dataValidations count="1">
    <dataValidation type="list" allowBlank="1" showErrorMessage="1" sqref="B8:B54" xr:uid="{00000000-0002-0000-0500-000000000000}">
      <formula1>"Choose One,Motor Gasoline,Propane,Diesel,Heating Oil"</formula1>
    </dataValidation>
  </dataValidation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05468"/>
  </sheetPr>
  <dimension ref="C4:K1003"/>
  <sheetViews>
    <sheetView showGridLines="0" topLeftCell="A14" zoomScale="111" zoomScaleNormal="100" workbookViewId="0">
      <selection activeCell="J71" sqref="J71"/>
    </sheetView>
  </sheetViews>
  <sheetFormatPr baseColWidth="10" defaultColWidth="12.6640625" defaultRowHeight="15" customHeight="1" x14ac:dyDescent="0.15"/>
  <cols>
    <col min="1" max="2" width="8.6640625" customWidth="1"/>
    <col min="3" max="3" width="21.6640625" customWidth="1"/>
    <col min="4" max="4" width="42" customWidth="1"/>
    <col min="5" max="5" width="33" customWidth="1"/>
    <col min="6" max="6" width="11.6640625" customWidth="1"/>
    <col min="7" max="7" width="14.1640625" customWidth="1"/>
    <col min="8" max="8" width="41.6640625" customWidth="1"/>
    <col min="9" max="9" width="18.1640625" customWidth="1"/>
    <col min="10" max="10" width="19" customWidth="1"/>
    <col min="11" max="11" width="12.33203125" customWidth="1"/>
    <col min="12" max="26" width="8.6640625" customWidth="1"/>
  </cols>
  <sheetData>
    <row r="4" spans="3:11" ht="12.75" customHeight="1" x14ac:dyDescent="0.15"/>
    <row r="5" spans="3:11" ht="12.75" customHeight="1" x14ac:dyDescent="0.15">
      <c r="C5" s="562" t="s">
        <v>80</v>
      </c>
      <c r="D5" s="563"/>
      <c r="E5" s="563"/>
      <c r="F5" s="563"/>
      <c r="G5" s="563"/>
      <c r="H5" s="563"/>
      <c r="I5" s="563"/>
      <c r="J5" s="558"/>
    </row>
    <row r="6" spans="3:11" ht="42" customHeight="1" x14ac:dyDescent="0.15">
      <c r="C6" s="569" t="s">
        <v>612</v>
      </c>
      <c r="D6" s="590"/>
      <c r="E6" s="591"/>
      <c r="F6" s="590"/>
      <c r="G6" s="592"/>
      <c r="H6" s="592"/>
      <c r="I6" s="592"/>
      <c r="J6" s="592"/>
      <c r="K6" s="592"/>
    </row>
    <row r="7" spans="3:11" ht="12.75" customHeight="1" x14ac:dyDescent="0.15">
      <c r="C7" s="577" t="s">
        <v>81</v>
      </c>
      <c r="D7" s="580" t="s">
        <v>82</v>
      </c>
      <c r="E7" s="581"/>
      <c r="F7" s="582"/>
      <c r="G7" s="79"/>
      <c r="H7" s="80" t="s">
        <v>83</v>
      </c>
      <c r="I7" s="79"/>
      <c r="J7" s="79"/>
      <c r="K7" s="79"/>
    </row>
    <row r="8" spans="3:11" ht="12.75" customHeight="1" x14ac:dyDescent="0.15">
      <c r="C8" s="578"/>
      <c r="D8" s="583"/>
      <c r="E8" s="546"/>
      <c r="F8" s="584"/>
      <c r="G8" s="79"/>
      <c r="H8" s="81" t="s">
        <v>47</v>
      </c>
      <c r="I8" s="79"/>
      <c r="J8" s="79"/>
      <c r="K8" s="79"/>
    </row>
    <row r="9" spans="3:11" ht="12.75" customHeight="1" x14ac:dyDescent="0.15">
      <c r="C9" s="578"/>
      <c r="D9" s="583"/>
      <c r="E9" s="546"/>
      <c r="F9" s="584"/>
      <c r="G9" s="79"/>
      <c r="H9" s="82">
        <f>J71</f>
        <v>0</v>
      </c>
      <c r="I9" s="79"/>
      <c r="J9" s="79"/>
      <c r="K9" s="78"/>
    </row>
    <row r="10" spans="3:11" ht="12.75" customHeight="1" x14ac:dyDescent="0.15">
      <c r="C10" s="578"/>
      <c r="D10" s="583"/>
      <c r="E10" s="546"/>
      <c r="F10" s="584"/>
      <c r="G10" s="79"/>
      <c r="H10" s="83"/>
      <c r="I10" s="79"/>
      <c r="J10" s="79"/>
      <c r="K10" s="78"/>
    </row>
    <row r="11" spans="3:11" ht="12.75" customHeight="1" x14ac:dyDescent="0.15">
      <c r="C11" s="578"/>
      <c r="D11" s="583"/>
      <c r="E11" s="546"/>
      <c r="F11" s="584"/>
      <c r="G11" s="79"/>
      <c r="H11" s="83"/>
      <c r="I11" s="79"/>
      <c r="J11" s="79"/>
      <c r="K11" s="78"/>
    </row>
    <row r="12" spans="3:11" ht="12.75" customHeight="1" x14ac:dyDescent="0.15">
      <c r="C12" s="578"/>
      <c r="D12" s="583"/>
      <c r="E12" s="546"/>
      <c r="F12" s="584"/>
      <c r="G12" s="79"/>
      <c r="I12" s="79"/>
      <c r="J12" s="79"/>
      <c r="K12" s="78"/>
    </row>
    <row r="13" spans="3:11" ht="12.75" customHeight="1" x14ac:dyDescent="0.15">
      <c r="C13" s="578"/>
      <c r="D13" s="583"/>
      <c r="E13" s="546"/>
      <c r="F13" s="584"/>
      <c r="G13" s="79"/>
      <c r="I13" s="79"/>
      <c r="J13" s="79"/>
      <c r="K13" s="78"/>
    </row>
    <row r="14" spans="3:11" ht="12.75" customHeight="1" x14ac:dyDescent="0.15">
      <c r="C14" s="578"/>
      <c r="D14" s="583"/>
      <c r="E14" s="546"/>
      <c r="F14" s="584"/>
      <c r="G14" s="79"/>
      <c r="I14" s="79"/>
      <c r="J14" s="79"/>
      <c r="K14" s="78"/>
    </row>
    <row r="15" spans="3:11" ht="12.75" customHeight="1" x14ac:dyDescent="0.15">
      <c r="C15" s="578"/>
      <c r="D15" s="583"/>
      <c r="E15" s="546"/>
      <c r="F15" s="584"/>
      <c r="G15" s="79"/>
      <c r="I15" s="79"/>
      <c r="J15" s="79"/>
      <c r="K15" s="78"/>
    </row>
    <row r="16" spans="3:11" ht="12.75" customHeight="1" x14ac:dyDescent="0.15">
      <c r="C16" s="578"/>
      <c r="D16" s="583"/>
      <c r="E16" s="546"/>
      <c r="F16" s="584"/>
      <c r="G16" s="79"/>
      <c r="I16" s="79"/>
      <c r="J16" s="79"/>
      <c r="K16" s="78"/>
    </row>
    <row r="17" spans="3:11" ht="12.75" customHeight="1" x14ac:dyDescent="0.15">
      <c r="C17" s="578"/>
      <c r="D17" s="583"/>
      <c r="E17" s="546"/>
      <c r="F17" s="584"/>
      <c r="G17" s="79"/>
      <c r="I17" s="79"/>
      <c r="J17" s="79"/>
      <c r="K17" s="78"/>
    </row>
    <row r="18" spans="3:11" ht="12.75" customHeight="1" x14ac:dyDescent="0.15">
      <c r="C18" s="578"/>
      <c r="D18" s="583"/>
      <c r="E18" s="546"/>
      <c r="F18" s="584"/>
      <c r="G18" s="79"/>
      <c r="H18" s="79"/>
      <c r="I18" s="79"/>
      <c r="J18" s="79"/>
      <c r="K18" s="78"/>
    </row>
    <row r="19" spans="3:11" ht="12.75" customHeight="1" x14ac:dyDescent="0.15">
      <c r="C19" s="578"/>
      <c r="D19" s="583"/>
      <c r="E19" s="546"/>
      <c r="F19" s="584"/>
      <c r="G19" s="79"/>
      <c r="H19" s="79"/>
      <c r="I19" s="79"/>
      <c r="J19" s="79"/>
      <c r="K19" s="78"/>
    </row>
    <row r="20" spans="3:11" ht="12.75" customHeight="1" x14ac:dyDescent="0.15">
      <c r="C20" s="579"/>
      <c r="D20" s="585"/>
      <c r="E20" s="586"/>
      <c r="F20" s="587"/>
      <c r="G20" s="79"/>
      <c r="H20" s="79"/>
      <c r="I20" s="79"/>
      <c r="J20" s="79"/>
      <c r="K20" s="78"/>
    </row>
    <row r="21" spans="3:11" ht="12.75" customHeight="1" x14ac:dyDescent="0.15">
      <c r="C21" s="84"/>
      <c r="D21" s="84"/>
      <c r="E21" s="85"/>
      <c r="F21" s="86"/>
      <c r="G21" s="87"/>
      <c r="H21" s="87"/>
      <c r="I21" s="87"/>
      <c r="J21" s="87"/>
      <c r="K21" s="84"/>
    </row>
    <row r="22" spans="3:11" ht="12.75" hidden="1" customHeight="1" x14ac:dyDescent="0.15">
      <c r="C22" s="88" t="s">
        <v>84</v>
      </c>
      <c r="D22" s="88"/>
      <c r="E22" s="89"/>
      <c r="F22" s="90"/>
      <c r="G22" s="89"/>
      <c r="H22" s="91"/>
      <c r="I22" s="91"/>
      <c r="J22" s="91"/>
      <c r="K22" s="91"/>
    </row>
    <row r="23" spans="3:11" ht="12.75" hidden="1" customHeight="1" x14ac:dyDescent="0.15">
      <c r="C23" s="92" t="s">
        <v>85</v>
      </c>
      <c r="D23" s="93" t="s">
        <v>86</v>
      </c>
      <c r="E23" s="34" t="s">
        <v>87</v>
      </c>
      <c r="F23" s="94"/>
      <c r="G23" s="88"/>
      <c r="H23" s="95"/>
      <c r="I23" s="95"/>
      <c r="J23" s="95"/>
      <c r="K23" s="95"/>
    </row>
    <row r="24" spans="3:11" ht="12.75" hidden="1" customHeight="1" x14ac:dyDescent="0.15">
      <c r="C24" s="96" t="s">
        <v>88</v>
      </c>
      <c r="D24" s="97" t="s">
        <v>89</v>
      </c>
      <c r="E24" s="98">
        <v>0.08</v>
      </c>
      <c r="F24" s="94"/>
      <c r="G24" s="88"/>
      <c r="H24" s="95"/>
      <c r="I24" s="95"/>
      <c r="J24" s="95"/>
      <c r="K24" s="95"/>
    </row>
    <row r="25" spans="3:11" ht="12.75" hidden="1" customHeight="1" x14ac:dyDescent="0.15">
      <c r="C25" s="99" t="s">
        <v>90</v>
      </c>
      <c r="D25" s="100" t="s">
        <v>89</v>
      </c>
      <c r="E25" s="101">
        <v>0.08</v>
      </c>
      <c r="F25" s="94"/>
      <c r="G25" s="88"/>
      <c r="H25" s="95"/>
      <c r="I25" s="95"/>
      <c r="J25" s="95"/>
      <c r="K25" s="95"/>
    </row>
    <row r="26" spans="3:11" ht="12.75" hidden="1" customHeight="1" x14ac:dyDescent="0.15">
      <c r="C26" s="99" t="s">
        <v>91</v>
      </c>
      <c r="D26" s="100" t="s">
        <v>89</v>
      </c>
      <c r="E26" s="101">
        <v>0.08</v>
      </c>
      <c r="F26" s="94"/>
      <c r="G26" s="88"/>
      <c r="H26" s="95"/>
      <c r="I26" s="95"/>
      <c r="J26" s="95"/>
      <c r="K26" s="95"/>
    </row>
    <row r="27" spans="3:11" ht="12.75" hidden="1" customHeight="1" x14ac:dyDescent="0.15">
      <c r="C27" s="99" t="s">
        <v>92</v>
      </c>
      <c r="D27" s="100" t="s">
        <v>89</v>
      </c>
      <c r="E27" s="101">
        <v>0.08</v>
      </c>
      <c r="F27" s="94"/>
      <c r="G27" s="88"/>
      <c r="H27" s="95"/>
      <c r="I27" s="95"/>
      <c r="J27" s="95"/>
      <c r="K27" s="95"/>
    </row>
    <row r="28" spans="3:11" ht="12.75" hidden="1" customHeight="1" x14ac:dyDescent="0.15">
      <c r="C28" s="99" t="s">
        <v>93</v>
      </c>
      <c r="D28" s="100" t="s">
        <v>89</v>
      </c>
      <c r="E28" s="101">
        <v>0.08</v>
      </c>
      <c r="F28" s="94"/>
      <c r="G28" s="88"/>
      <c r="H28" s="95"/>
      <c r="I28" s="95"/>
      <c r="J28" s="95"/>
      <c r="K28" s="95"/>
    </row>
    <row r="29" spans="3:11" ht="12.75" hidden="1" customHeight="1" x14ac:dyDescent="0.15">
      <c r="C29" s="99" t="s">
        <v>94</v>
      </c>
      <c r="D29" s="100" t="s">
        <v>89</v>
      </c>
      <c r="E29" s="101">
        <v>0.08</v>
      </c>
      <c r="F29" s="94"/>
      <c r="G29" s="88"/>
      <c r="H29" s="95"/>
      <c r="I29" s="95"/>
      <c r="J29" s="95"/>
      <c r="K29" s="95"/>
    </row>
    <row r="30" spans="3:11" ht="12.75" hidden="1" customHeight="1" x14ac:dyDescent="0.15">
      <c r="C30" s="99" t="s">
        <v>95</v>
      </c>
      <c r="D30" s="100" t="s">
        <v>96</v>
      </c>
      <c r="E30" s="101">
        <v>0.25</v>
      </c>
      <c r="F30" s="94"/>
      <c r="G30" s="88"/>
      <c r="H30" s="95"/>
      <c r="I30" s="95"/>
      <c r="J30" s="95"/>
      <c r="K30" s="95"/>
    </row>
    <row r="31" spans="3:11" ht="12.75" hidden="1" customHeight="1" x14ac:dyDescent="0.15">
      <c r="C31" s="99" t="s">
        <v>97</v>
      </c>
      <c r="D31" s="100" t="s">
        <v>98</v>
      </c>
      <c r="E31" s="101">
        <v>8.9999999999999993E-3</v>
      </c>
      <c r="F31" s="94"/>
      <c r="G31" s="88"/>
      <c r="H31" s="95"/>
      <c r="I31" s="95"/>
      <c r="J31" s="95"/>
      <c r="K31" s="95"/>
    </row>
    <row r="32" spans="3:11" ht="12.75" hidden="1" customHeight="1" x14ac:dyDescent="0.15">
      <c r="C32" s="99" t="s">
        <v>99</v>
      </c>
      <c r="D32" s="100" t="s">
        <v>100</v>
      </c>
      <c r="E32" s="101">
        <v>0.08</v>
      </c>
      <c r="F32" s="94"/>
      <c r="G32" s="88"/>
      <c r="H32" s="95"/>
      <c r="I32" s="95"/>
      <c r="J32" s="95"/>
      <c r="K32" s="95"/>
    </row>
    <row r="33" spans="3:11" ht="12.75" hidden="1" customHeight="1" x14ac:dyDescent="0.15">
      <c r="C33" s="99" t="s">
        <v>101</v>
      </c>
      <c r="D33" s="100" t="s">
        <v>100</v>
      </c>
      <c r="E33" s="101">
        <v>0.08</v>
      </c>
      <c r="F33" s="94"/>
      <c r="G33" s="88"/>
      <c r="H33" s="95"/>
      <c r="I33" s="95"/>
      <c r="J33" s="95"/>
      <c r="K33" s="95"/>
    </row>
    <row r="34" spans="3:11" ht="12.75" hidden="1" customHeight="1" x14ac:dyDescent="0.15">
      <c r="C34" s="102" t="s">
        <v>102</v>
      </c>
      <c r="D34" s="103" t="s">
        <v>98</v>
      </c>
      <c r="E34" s="104">
        <v>8.9999999999999993E-3</v>
      </c>
      <c r="F34" s="94"/>
      <c r="G34" s="88"/>
      <c r="H34" s="95"/>
      <c r="I34" s="95"/>
      <c r="J34" s="95"/>
      <c r="K34" s="95"/>
    </row>
    <row r="35" spans="3:11" ht="12.75" hidden="1" customHeight="1" x14ac:dyDescent="0.15">
      <c r="C35" s="105" t="s">
        <v>103</v>
      </c>
      <c r="D35" s="105"/>
      <c r="E35" s="89"/>
      <c r="F35" s="90"/>
      <c r="G35" s="89"/>
      <c r="H35" s="91"/>
      <c r="I35" s="91"/>
      <c r="J35" s="91"/>
      <c r="K35" s="91"/>
    </row>
    <row r="36" spans="3:11" ht="12.75" hidden="1" customHeight="1" x14ac:dyDescent="0.15">
      <c r="C36" s="89"/>
      <c r="D36" s="89"/>
      <c r="E36" s="89"/>
      <c r="F36" s="90"/>
      <c r="G36" s="89"/>
      <c r="H36" s="91"/>
      <c r="I36" s="91"/>
      <c r="J36" s="91"/>
      <c r="K36" s="91"/>
    </row>
    <row r="37" spans="3:11" ht="12.75" hidden="1" customHeight="1" x14ac:dyDescent="0.15">
      <c r="C37" s="88" t="s">
        <v>104</v>
      </c>
      <c r="D37" s="88"/>
      <c r="E37" s="89"/>
      <c r="F37" s="90"/>
      <c r="G37" s="89"/>
      <c r="H37" s="91"/>
      <c r="I37" s="91"/>
      <c r="J37" s="91"/>
      <c r="K37" s="91"/>
    </row>
    <row r="38" spans="3:11" ht="12.75" hidden="1" customHeight="1" x14ac:dyDescent="0.15">
      <c r="C38" s="92" t="s">
        <v>85</v>
      </c>
      <c r="D38" s="93" t="s">
        <v>105</v>
      </c>
      <c r="E38" s="34" t="s">
        <v>106</v>
      </c>
      <c r="F38" s="90"/>
      <c r="G38" s="89"/>
      <c r="H38" s="91"/>
      <c r="I38" s="91"/>
      <c r="J38" s="91"/>
      <c r="K38" s="91"/>
    </row>
    <row r="39" spans="3:11" ht="12.75" hidden="1" customHeight="1" x14ac:dyDescent="0.15">
      <c r="C39" s="96" t="s">
        <v>88</v>
      </c>
      <c r="D39" s="97" t="s">
        <v>89</v>
      </c>
      <c r="E39" s="106" t="s">
        <v>107</v>
      </c>
      <c r="F39" s="90"/>
      <c r="G39" s="89"/>
      <c r="H39" s="91"/>
      <c r="I39" s="91"/>
      <c r="J39" s="91"/>
      <c r="K39" s="91"/>
    </row>
    <row r="40" spans="3:11" ht="12.75" hidden="1" customHeight="1" x14ac:dyDescent="0.15">
      <c r="C40" s="99" t="s">
        <v>90</v>
      </c>
      <c r="D40" s="100" t="s">
        <v>89</v>
      </c>
      <c r="E40" s="107" t="s">
        <v>107</v>
      </c>
      <c r="F40" s="90"/>
      <c r="G40" s="89"/>
      <c r="H40" s="91"/>
      <c r="I40" s="91"/>
      <c r="J40" s="91"/>
      <c r="K40" s="91"/>
    </row>
    <row r="41" spans="3:11" ht="12.75" hidden="1" customHeight="1" x14ac:dyDescent="0.15">
      <c r="C41" s="99" t="s">
        <v>91</v>
      </c>
      <c r="D41" s="100" t="s">
        <v>89</v>
      </c>
      <c r="E41" s="107" t="s">
        <v>107</v>
      </c>
      <c r="F41" s="90"/>
      <c r="G41" s="89"/>
      <c r="H41" s="91"/>
      <c r="I41" s="91"/>
      <c r="J41" s="91"/>
      <c r="K41" s="91"/>
    </row>
    <row r="42" spans="3:11" ht="12.75" hidden="1" customHeight="1" x14ac:dyDescent="0.15">
      <c r="C42" s="99" t="s">
        <v>92</v>
      </c>
      <c r="D42" s="100" t="s">
        <v>89</v>
      </c>
      <c r="E42" s="107" t="s">
        <v>107</v>
      </c>
      <c r="F42" s="90"/>
      <c r="G42" s="89"/>
      <c r="H42" s="91"/>
      <c r="I42" s="91"/>
      <c r="J42" s="91"/>
      <c r="K42" s="91"/>
    </row>
    <row r="43" spans="3:11" ht="12.75" hidden="1" customHeight="1" x14ac:dyDescent="0.15">
      <c r="C43" s="99" t="s">
        <v>93</v>
      </c>
      <c r="D43" s="100" t="s">
        <v>89</v>
      </c>
      <c r="E43" s="107" t="s">
        <v>107</v>
      </c>
      <c r="F43" s="90"/>
      <c r="G43" s="89"/>
      <c r="H43" s="91"/>
      <c r="I43" s="91"/>
      <c r="J43" s="91"/>
      <c r="K43" s="91"/>
    </row>
    <row r="44" spans="3:11" ht="12.75" hidden="1" customHeight="1" x14ac:dyDescent="0.15">
      <c r="C44" s="99" t="s">
        <v>94</v>
      </c>
      <c r="D44" s="100" t="s">
        <v>89</v>
      </c>
      <c r="E44" s="107" t="s">
        <v>107</v>
      </c>
      <c r="F44" s="90"/>
      <c r="G44" s="89"/>
      <c r="H44" s="91"/>
      <c r="I44" s="91"/>
      <c r="J44" s="91"/>
      <c r="K44" s="91"/>
    </row>
    <row r="45" spans="3:11" ht="12.75" hidden="1" customHeight="1" x14ac:dyDescent="0.15">
      <c r="C45" s="99" t="s">
        <v>95</v>
      </c>
      <c r="D45" s="100" t="s">
        <v>96</v>
      </c>
      <c r="E45" s="107" t="s">
        <v>108</v>
      </c>
      <c r="F45" s="90"/>
      <c r="G45" s="89"/>
      <c r="H45" s="91"/>
      <c r="I45" s="91"/>
      <c r="J45" s="91"/>
      <c r="K45" s="91"/>
    </row>
    <row r="46" spans="3:11" ht="12.75" hidden="1" customHeight="1" x14ac:dyDescent="0.15">
      <c r="C46" s="99" t="s">
        <v>97</v>
      </c>
      <c r="D46" s="100" t="s">
        <v>98</v>
      </c>
      <c r="E46" s="107" t="s">
        <v>107</v>
      </c>
      <c r="F46" s="90"/>
      <c r="G46" s="89"/>
      <c r="H46" s="91"/>
      <c r="I46" s="91"/>
      <c r="J46" s="91"/>
      <c r="K46" s="91"/>
    </row>
    <row r="47" spans="3:11" ht="12.75" hidden="1" customHeight="1" x14ac:dyDescent="0.15">
      <c r="C47" s="99" t="s">
        <v>99</v>
      </c>
      <c r="D47" s="100" t="s">
        <v>100</v>
      </c>
      <c r="E47" s="107" t="s">
        <v>107</v>
      </c>
      <c r="F47" s="90"/>
      <c r="G47" s="89"/>
      <c r="H47" s="91"/>
      <c r="I47" s="91"/>
      <c r="J47" s="91"/>
      <c r="K47" s="91"/>
    </row>
    <row r="48" spans="3:11" ht="12.75" hidden="1" customHeight="1" x14ac:dyDescent="0.15">
      <c r="C48" s="99" t="s">
        <v>101</v>
      </c>
      <c r="D48" s="100" t="s">
        <v>100</v>
      </c>
      <c r="E48" s="107" t="s">
        <v>107</v>
      </c>
      <c r="F48" s="90"/>
      <c r="G48" s="89"/>
      <c r="H48" s="91"/>
      <c r="I48" s="91"/>
      <c r="J48" s="91"/>
      <c r="K48" s="91"/>
    </row>
    <row r="49" spans="3:11" ht="12.75" hidden="1" customHeight="1" x14ac:dyDescent="0.15">
      <c r="C49" s="102" t="s">
        <v>102</v>
      </c>
      <c r="D49" s="103" t="s">
        <v>98</v>
      </c>
      <c r="E49" s="108" t="s">
        <v>107</v>
      </c>
      <c r="F49" s="90"/>
      <c r="G49" s="89"/>
      <c r="H49" s="91"/>
      <c r="I49" s="91"/>
      <c r="J49" s="91"/>
      <c r="K49" s="91"/>
    </row>
    <row r="50" spans="3:11" ht="12.75" hidden="1" customHeight="1" x14ac:dyDescent="0.15">
      <c r="C50" s="105" t="s">
        <v>109</v>
      </c>
      <c r="D50" s="105"/>
      <c r="E50" s="89"/>
      <c r="F50" s="90"/>
      <c r="G50" s="89"/>
      <c r="H50" s="91"/>
      <c r="I50" s="91"/>
      <c r="J50" s="91"/>
      <c r="K50" s="91"/>
    </row>
    <row r="51" spans="3:11" ht="12.75" hidden="1" customHeight="1" x14ac:dyDescent="0.15">
      <c r="C51" s="89"/>
      <c r="D51" s="89"/>
      <c r="E51" s="89"/>
      <c r="F51" s="90"/>
      <c r="G51" s="89"/>
      <c r="H51" s="91"/>
      <c r="I51" s="91"/>
      <c r="J51" s="91"/>
      <c r="K51" s="91"/>
    </row>
    <row r="52" spans="3:11" ht="12.75" hidden="1" customHeight="1" x14ac:dyDescent="0.15">
      <c r="C52" s="88" t="s">
        <v>110</v>
      </c>
      <c r="D52" s="88"/>
      <c r="E52" s="89"/>
      <c r="F52" s="90"/>
      <c r="G52" s="89"/>
      <c r="H52" s="91"/>
      <c r="I52" s="91"/>
      <c r="J52" s="91"/>
      <c r="K52" s="91"/>
    </row>
    <row r="53" spans="3:11" ht="12.75" hidden="1" customHeight="1" x14ac:dyDescent="0.15">
      <c r="C53" s="92" t="s">
        <v>85</v>
      </c>
      <c r="D53" s="93" t="s">
        <v>111</v>
      </c>
      <c r="E53" s="34" t="s">
        <v>112</v>
      </c>
      <c r="F53" s="90"/>
      <c r="G53" s="89"/>
      <c r="H53" s="91"/>
      <c r="I53" s="91"/>
      <c r="J53" s="91"/>
      <c r="K53" s="91"/>
    </row>
    <row r="54" spans="3:11" ht="12.75" hidden="1" customHeight="1" x14ac:dyDescent="0.15">
      <c r="C54" s="96" t="s">
        <v>88</v>
      </c>
      <c r="D54" s="97" t="s">
        <v>113</v>
      </c>
      <c r="E54" s="109">
        <v>1.8E-3</v>
      </c>
      <c r="F54" s="90"/>
      <c r="G54" s="89"/>
      <c r="H54" s="91"/>
      <c r="I54" s="91"/>
      <c r="J54" s="91"/>
      <c r="K54" s="91"/>
    </row>
    <row r="55" spans="3:11" ht="12.75" hidden="1" customHeight="1" x14ac:dyDescent="0.15">
      <c r="C55" s="99" t="s">
        <v>90</v>
      </c>
      <c r="D55" s="100" t="s">
        <v>114</v>
      </c>
      <c r="E55" s="110">
        <v>1.8E-3</v>
      </c>
      <c r="F55" s="90"/>
      <c r="G55" s="89"/>
      <c r="H55" s="91"/>
      <c r="I55" s="91"/>
      <c r="J55" s="91"/>
      <c r="K55" s="91"/>
    </row>
    <row r="56" spans="3:11" ht="12.75" hidden="1" customHeight="1" x14ac:dyDescent="0.15">
      <c r="C56" s="99" t="s">
        <v>91</v>
      </c>
      <c r="D56" s="100" t="s">
        <v>91</v>
      </c>
      <c r="E56" s="110">
        <v>2.3E-3</v>
      </c>
      <c r="F56" s="90"/>
      <c r="G56" s="89"/>
      <c r="H56" s="91"/>
      <c r="I56" s="91"/>
      <c r="J56" s="91"/>
      <c r="K56" s="91"/>
    </row>
    <row r="57" spans="3:11" ht="12.75" hidden="1" customHeight="1" x14ac:dyDescent="0.15">
      <c r="C57" s="99" t="s">
        <v>92</v>
      </c>
      <c r="D57" s="100" t="s">
        <v>92</v>
      </c>
      <c r="E57" s="110">
        <v>1.8E-3</v>
      </c>
      <c r="F57" s="90"/>
      <c r="G57" s="89"/>
      <c r="H57" s="91"/>
      <c r="I57" s="91"/>
      <c r="J57" s="91"/>
      <c r="K57" s="91"/>
    </row>
    <row r="58" spans="3:11" ht="12.75" hidden="1" customHeight="1" x14ac:dyDescent="0.15">
      <c r="C58" s="99" t="s">
        <v>93</v>
      </c>
      <c r="D58" s="100" t="s">
        <v>92</v>
      </c>
      <c r="E58" s="110">
        <v>1.8E-3</v>
      </c>
      <c r="F58" s="90"/>
      <c r="G58" s="89"/>
      <c r="H58" s="91"/>
      <c r="I58" s="91"/>
      <c r="J58" s="91"/>
      <c r="K58" s="91"/>
    </row>
    <row r="59" spans="3:11" ht="12.75" hidden="1" customHeight="1" x14ac:dyDescent="0.15">
      <c r="C59" s="99" t="s">
        <v>94</v>
      </c>
      <c r="D59" s="100" t="s">
        <v>113</v>
      </c>
      <c r="E59" s="110">
        <v>1.8E-3</v>
      </c>
      <c r="F59" s="90"/>
      <c r="G59" s="89"/>
      <c r="H59" s="91"/>
      <c r="I59" s="91"/>
      <c r="J59" s="91"/>
      <c r="K59" s="91"/>
    </row>
    <row r="60" spans="3:11" ht="12.75" hidden="1" customHeight="1" x14ac:dyDescent="0.15">
      <c r="C60" s="99" t="s">
        <v>95</v>
      </c>
      <c r="D60" s="100" t="s">
        <v>115</v>
      </c>
      <c r="E60" s="110">
        <v>2.9999999999999997E-4</v>
      </c>
      <c r="F60" s="90"/>
      <c r="G60" s="89"/>
      <c r="H60" s="91"/>
      <c r="I60" s="91"/>
      <c r="J60" s="91"/>
      <c r="K60" s="91"/>
    </row>
    <row r="61" spans="3:11" ht="12.75" hidden="1" customHeight="1" x14ac:dyDescent="0.15">
      <c r="C61" s="99" t="s">
        <v>97</v>
      </c>
      <c r="D61" s="100" t="s">
        <v>116</v>
      </c>
      <c r="E61" s="110">
        <v>1.8E-3</v>
      </c>
      <c r="F61" s="90"/>
      <c r="G61" s="89"/>
      <c r="H61" s="91"/>
      <c r="I61" s="91"/>
      <c r="J61" s="91"/>
      <c r="K61" s="91"/>
    </row>
    <row r="62" spans="3:11" ht="12.75" hidden="1" customHeight="1" x14ac:dyDescent="0.15">
      <c r="C62" s="99" t="s">
        <v>99</v>
      </c>
      <c r="D62" s="100" t="s">
        <v>117</v>
      </c>
      <c r="E62" s="110">
        <v>2.7000000000000001E-3</v>
      </c>
      <c r="F62" s="90"/>
      <c r="G62" s="89"/>
      <c r="H62" s="91"/>
      <c r="I62" s="91"/>
      <c r="J62" s="91"/>
      <c r="K62" s="91"/>
    </row>
    <row r="63" spans="3:11" ht="12.75" hidden="1" customHeight="1" x14ac:dyDescent="0.15">
      <c r="C63" s="99" t="s">
        <v>101</v>
      </c>
      <c r="D63" s="100" t="s">
        <v>117</v>
      </c>
      <c r="E63" s="110">
        <v>2.7000000000000001E-3</v>
      </c>
      <c r="F63" s="90"/>
      <c r="G63" s="89"/>
      <c r="H63" s="91"/>
      <c r="I63" s="91"/>
      <c r="J63" s="91"/>
      <c r="K63" s="91"/>
    </row>
    <row r="64" spans="3:11" ht="12.75" hidden="1" customHeight="1" x14ac:dyDescent="0.15">
      <c r="C64" s="102" t="s">
        <v>102</v>
      </c>
      <c r="D64" s="103" t="s">
        <v>116</v>
      </c>
      <c r="E64" s="111">
        <v>1.8E-3</v>
      </c>
      <c r="F64" s="90"/>
      <c r="G64" s="89"/>
      <c r="H64" s="91"/>
      <c r="I64" s="91"/>
      <c r="J64" s="91"/>
      <c r="K64" s="91"/>
    </row>
    <row r="65" spans="3:11" ht="12.75" hidden="1" customHeight="1" x14ac:dyDescent="0.15">
      <c r="C65" s="105" t="s">
        <v>118</v>
      </c>
      <c r="D65" s="105"/>
      <c r="E65" s="89"/>
      <c r="F65" s="90"/>
      <c r="G65" s="89"/>
      <c r="H65" s="91"/>
      <c r="I65" s="91"/>
      <c r="J65" s="91"/>
      <c r="K65" s="91"/>
    </row>
    <row r="66" spans="3:11" ht="12.75" customHeight="1" x14ac:dyDescent="0.15">
      <c r="C66" s="89"/>
      <c r="D66" s="89"/>
      <c r="E66" s="89"/>
      <c r="F66" s="90"/>
      <c r="G66" s="89"/>
      <c r="H66" s="91"/>
      <c r="I66" s="91"/>
      <c r="J66" s="91"/>
      <c r="K66" s="91"/>
    </row>
    <row r="67" spans="3:11" ht="12.75" customHeight="1" x14ac:dyDescent="0.15">
      <c r="C67" s="88" t="s">
        <v>119</v>
      </c>
      <c r="D67" s="89"/>
      <c r="E67" s="112"/>
      <c r="F67" s="89"/>
      <c r="G67" s="91"/>
      <c r="H67" s="91"/>
      <c r="I67" s="91"/>
      <c r="J67" s="113"/>
      <c r="K67" s="89"/>
    </row>
    <row r="68" spans="3:11" ht="12.75" customHeight="1" x14ac:dyDescent="0.15">
      <c r="C68" s="114" t="s">
        <v>120</v>
      </c>
      <c r="D68" s="115" t="s">
        <v>121</v>
      </c>
      <c r="E68" s="116" t="s">
        <v>122</v>
      </c>
      <c r="F68" s="117" t="s">
        <v>123</v>
      </c>
      <c r="G68" s="118" t="s">
        <v>124</v>
      </c>
      <c r="H68" s="118" t="s">
        <v>125</v>
      </c>
      <c r="I68" s="118" t="s">
        <v>126</v>
      </c>
      <c r="J68" s="119" t="s">
        <v>127</v>
      </c>
      <c r="K68" s="3"/>
    </row>
    <row r="69" spans="3:11" ht="12.75" customHeight="1" x14ac:dyDescent="0.15">
      <c r="C69" s="385" t="s">
        <v>128</v>
      </c>
      <c r="D69" s="386" t="s">
        <v>92</v>
      </c>
      <c r="E69" s="469"/>
      <c r="F69" s="120" t="str">
        <f>_xlfn.XLOOKUP(D69,C$39:C$49,E$39:E$49)</f>
        <v>R-410a</v>
      </c>
      <c r="G69" s="121">
        <f>_xlfn.XLOOKUP(D69,C$54:C$64,E$54:E$64)*E69</f>
        <v>0</v>
      </c>
      <c r="H69" s="121">
        <f>G69*_xlfn.XLOOKUP(D69,C$24:C$34,E$24:E$34)</f>
        <v>0</v>
      </c>
      <c r="I69" s="122">
        <f>'EFs all provinces'!C103</f>
        <v>1923.5</v>
      </c>
      <c r="J69" s="123">
        <f>IF(E69=0,0,I69*H69)*0.001</f>
        <v>0</v>
      </c>
      <c r="K69" s="3"/>
    </row>
    <row r="70" spans="3:11" ht="12.75" customHeight="1" x14ac:dyDescent="0.15">
      <c r="C70" s="385" t="s">
        <v>129</v>
      </c>
      <c r="D70" s="386" t="s">
        <v>92</v>
      </c>
      <c r="E70" s="469"/>
      <c r="F70" s="120" t="str">
        <f>_xlfn.XLOOKUP(D70,C$54:C$64,E$39:E$49)</f>
        <v>R-410a</v>
      </c>
      <c r="G70" s="121">
        <f>_xlfn.XLOOKUP(D70,C$54:C$64,E$54:E$64)*E70</f>
        <v>0</v>
      </c>
      <c r="H70" s="121">
        <f>G70*_xlfn.XLOOKUP(D70,C$24:C$34,E$24:E$34)</f>
        <v>0</v>
      </c>
      <c r="I70" s="122">
        <f>'EFs all provinces'!C103</f>
        <v>1923.5</v>
      </c>
      <c r="J70" s="123">
        <f>IF(E70&gt;0,  I70*H70,0)*0.001</f>
        <v>0</v>
      </c>
      <c r="K70" s="3"/>
    </row>
    <row r="71" spans="3:11" ht="12.75" customHeight="1" x14ac:dyDescent="0.15">
      <c r="C71" s="588" t="s">
        <v>62</v>
      </c>
      <c r="D71" s="589"/>
      <c r="E71" s="470">
        <f t="shared" ref="E71:J71" si="0">SUM(E69:E70)</f>
        <v>0</v>
      </c>
      <c r="F71" s="471">
        <f t="shared" si="0"/>
        <v>0</v>
      </c>
      <c r="G71" s="472">
        <f t="shared" si="0"/>
        <v>0</v>
      </c>
      <c r="H71" s="472">
        <f t="shared" si="0"/>
        <v>0</v>
      </c>
      <c r="I71" s="472">
        <f t="shared" si="0"/>
        <v>3847</v>
      </c>
      <c r="J71" s="473">
        <f t="shared" si="0"/>
        <v>0</v>
      </c>
      <c r="K71" s="3"/>
    </row>
    <row r="72" spans="3:11" ht="12.75" customHeight="1" x14ac:dyDescent="0.15">
      <c r="C72" s="3"/>
      <c r="D72" s="3"/>
      <c r="E72" s="3"/>
      <c r="F72" s="3"/>
      <c r="G72" s="3"/>
      <c r="H72" s="3"/>
      <c r="I72" s="3"/>
      <c r="J72" s="3"/>
      <c r="K72" s="3"/>
    </row>
    <row r="73" spans="3:11" ht="12.75" customHeight="1" x14ac:dyDescent="0.15">
      <c r="C73" s="3"/>
      <c r="D73" s="3"/>
      <c r="E73" s="3"/>
      <c r="F73" s="3"/>
      <c r="G73" s="3"/>
      <c r="H73" s="3"/>
      <c r="I73" s="3"/>
      <c r="J73" s="3"/>
      <c r="K73" s="3"/>
    </row>
    <row r="74" spans="3:11" ht="12.75" customHeight="1" x14ac:dyDescent="0.15">
      <c r="C74" s="3"/>
      <c r="D74" s="3"/>
      <c r="E74" s="3"/>
      <c r="F74" s="3"/>
      <c r="G74" s="3"/>
      <c r="H74" s="3"/>
      <c r="I74" s="3"/>
      <c r="J74" s="3"/>
      <c r="K74" s="3"/>
    </row>
    <row r="75" spans="3:11" ht="12.75" customHeight="1" x14ac:dyDescent="0.15">
      <c r="C75" s="3"/>
      <c r="D75" s="3"/>
      <c r="E75" s="3"/>
      <c r="F75" s="3"/>
      <c r="G75" s="3"/>
      <c r="H75" s="3"/>
      <c r="I75" s="3"/>
      <c r="J75" s="3"/>
      <c r="K75" s="3"/>
    </row>
    <row r="76" spans="3:11" ht="12.75" customHeight="1" x14ac:dyDescent="0.15">
      <c r="C76" s="3"/>
      <c r="D76" s="3"/>
      <c r="E76" s="3"/>
      <c r="F76" s="3"/>
      <c r="G76" s="3"/>
      <c r="H76" s="3"/>
      <c r="I76" s="3"/>
      <c r="J76" s="3"/>
      <c r="K76" s="3"/>
    </row>
    <row r="77" spans="3:11" ht="12.75" customHeight="1" x14ac:dyDescent="0.15">
      <c r="C77" s="3"/>
      <c r="D77" s="3"/>
      <c r="E77" s="3"/>
      <c r="F77" s="3"/>
      <c r="G77" s="3"/>
      <c r="H77" s="3"/>
      <c r="I77" s="3"/>
      <c r="J77" s="3"/>
      <c r="K77" s="3"/>
    </row>
    <row r="78" spans="3:11" ht="12.75" customHeight="1" x14ac:dyDescent="0.15">
      <c r="C78" s="3"/>
      <c r="D78" s="3"/>
      <c r="E78" s="3"/>
      <c r="F78" s="3"/>
      <c r="G78" s="3"/>
      <c r="H78" s="3"/>
      <c r="I78" s="3"/>
      <c r="J78" s="3"/>
      <c r="K78" s="3"/>
    </row>
    <row r="79" spans="3:11" ht="12.75" customHeight="1" x14ac:dyDescent="0.15">
      <c r="C79" s="3"/>
      <c r="D79" s="3"/>
      <c r="E79" s="3"/>
      <c r="F79" s="3"/>
      <c r="G79" s="3"/>
      <c r="H79" s="3"/>
      <c r="I79" s="3"/>
      <c r="J79" s="3"/>
      <c r="K79" s="3"/>
    </row>
    <row r="80" spans="3:11"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row r="1001" ht="12.75" customHeight="1" x14ac:dyDescent="0.15"/>
    <row r="1002" ht="12.75" customHeight="1" x14ac:dyDescent="0.15"/>
    <row r="1003" ht="12.75" customHeight="1" x14ac:dyDescent="0.15"/>
  </sheetData>
  <sheetProtection algorithmName="SHA-512" hashValue="5lXSp9wbnKddPsOz0IgV474d4ycprTBN1Mt9D+WYvmzSrlCsYktEt4UZ14dg4pZf1wROqKfMYASn2aOp3Q+rWg==" saltValue="btU7i7EuI7rxnlkw6mfO+Q==" spinCount="100000" sheet="1" objects="1" scenarios="1"/>
  <mergeCells count="5">
    <mergeCell ref="C5:J5"/>
    <mergeCell ref="C7:C20"/>
    <mergeCell ref="D7:F20"/>
    <mergeCell ref="C71:D71"/>
    <mergeCell ref="C6:K6"/>
  </mergeCells>
  <hyperlinks>
    <hyperlink ref="C35" r:id="rId1" xr:uid="{00000000-0004-0000-0600-000000000000}"/>
    <hyperlink ref="C50" r:id="rId2" xr:uid="{00000000-0004-0000-0600-000001000000}"/>
    <hyperlink ref="C65" r:id="rId3" xr:uid="{00000000-0004-0000-0600-000002000000}"/>
  </hyperlinks>
  <pageMargins left="0.7" right="0.7" top="0.75" bottom="0.75" header="0" footer="0"/>
  <pageSetup orientation="landscape"/>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A9C0CE"/>
  </sheetPr>
  <dimension ref="A1:A1000"/>
  <sheetViews>
    <sheetView workbookViewId="0"/>
  </sheetViews>
  <sheetFormatPr baseColWidth="10" defaultColWidth="12.6640625" defaultRowHeight="15" customHeight="1"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56708A"/>
    <outlinePr summaryBelow="0" summaryRight="0"/>
  </sheetPr>
  <dimension ref="A4:Z1003"/>
  <sheetViews>
    <sheetView showGridLines="0" workbookViewId="0">
      <selection activeCell="E31" sqref="E31:F31"/>
    </sheetView>
  </sheetViews>
  <sheetFormatPr baseColWidth="10" defaultColWidth="12.6640625" defaultRowHeight="15" customHeight="1" x14ac:dyDescent="0.15"/>
  <cols>
    <col min="2" max="2" width="22.33203125" customWidth="1"/>
    <col min="3" max="3" width="33.1640625" customWidth="1"/>
    <col min="4" max="4" width="23.83203125" customWidth="1"/>
    <col min="5" max="5" width="14.6640625" customWidth="1"/>
    <col min="6" max="6" width="58.1640625" customWidth="1"/>
    <col min="7" max="7" width="28.6640625" customWidth="1"/>
    <col min="8" max="8" width="27.83203125" customWidth="1"/>
    <col min="9" max="9" width="28.33203125" customWidth="1"/>
    <col min="10" max="10" width="17.1640625" customWidth="1"/>
    <col min="11" max="11" width="22.6640625" customWidth="1"/>
  </cols>
  <sheetData>
    <row r="4" spans="1:26" ht="15.75" customHeight="1" x14ac:dyDescent="0.15">
      <c r="A4" s="3"/>
      <c r="B4" s="3"/>
      <c r="C4" s="3"/>
      <c r="D4" s="3"/>
      <c r="E4" s="3"/>
      <c r="F4" s="3"/>
      <c r="G4" s="3"/>
      <c r="H4" s="3"/>
      <c r="I4" s="3"/>
      <c r="J4" s="3"/>
      <c r="K4" s="3"/>
      <c r="L4" s="3"/>
      <c r="M4" s="3"/>
      <c r="N4" s="3"/>
      <c r="O4" s="3"/>
      <c r="P4" s="3"/>
      <c r="Q4" s="3"/>
      <c r="R4" s="3"/>
      <c r="S4" s="3"/>
      <c r="T4" s="3"/>
      <c r="U4" s="3"/>
      <c r="V4" s="3"/>
      <c r="W4" s="3"/>
      <c r="X4" s="3"/>
      <c r="Y4" s="3"/>
      <c r="Z4" s="3"/>
    </row>
    <row r="5" spans="1:26" ht="15.75" customHeight="1" x14ac:dyDescent="0.15">
      <c r="A5" s="3"/>
      <c r="B5" s="562" t="s">
        <v>130</v>
      </c>
      <c r="C5" s="563"/>
      <c r="D5" s="563"/>
      <c r="E5" s="563"/>
      <c r="F5" s="563"/>
      <c r="G5" s="563"/>
      <c r="H5" s="558"/>
      <c r="I5" s="3"/>
      <c r="J5" s="3"/>
      <c r="K5" s="3"/>
      <c r="L5" s="3"/>
      <c r="M5" s="3"/>
      <c r="N5" s="3"/>
      <c r="O5" s="3"/>
      <c r="P5" s="3"/>
      <c r="Q5" s="3"/>
      <c r="R5" s="3"/>
      <c r="S5" s="3"/>
      <c r="T5" s="3"/>
      <c r="U5" s="3"/>
      <c r="V5" s="3"/>
      <c r="W5" s="3"/>
      <c r="X5" s="3"/>
      <c r="Y5" s="3"/>
      <c r="Z5" s="3"/>
    </row>
    <row r="6" spans="1:26" ht="135" customHeight="1" x14ac:dyDescent="0.15">
      <c r="A6" s="3"/>
      <c r="B6" s="569" t="s">
        <v>624</v>
      </c>
      <c r="C6" s="606"/>
      <c r="D6" s="606"/>
      <c r="E6" s="606"/>
      <c r="F6" s="606"/>
      <c r="G6" s="606"/>
      <c r="H6" s="606"/>
      <c r="I6" s="3"/>
      <c r="J6" s="3"/>
      <c r="K6" s="3"/>
      <c r="L6" s="3"/>
      <c r="M6" s="3"/>
      <c r="N6" s="3"/>
      <c r="O6" s="3"/>
      <c r="P6" s="3"/>
      <c r="Q6" s="3"/>
      <c r="R6" s="3"/>
      <c r="S6" s="3"/>
      <c r="T6" s="3"/>
      <c r="U6" s="3"/>
      <c r="V6" s="3"/>
      <c r="W6" s="3"/>
      <c r="X6" s="3"/>
      <c r="Y6" s="3"/>
      <c r="Z6" s="3"/>
    </row>
    <row r="7" spans="1:26" ht="15.75" customHeight="1" x14ac:dyDescent="0.15">
      <c r="A7" s="3"/>
      <c r="B7" s="600" t="s">
        <v>131</v>
      </c>
      <c r="C7" s="563"/>
      <c r="D7" s="558"/>
      <c r="E7" s="3"/>
      <c r="F7" s="124" t="s">
        <v>132</v>
      </c>
      <c r="G7" s="125"/>
      <c r="H7" s="3"/>
      <c r="I7" s="3"/>
      <c r="J7" s="3"/>
      <c r="K7" s="3"/>
      <c r="L7" s="3"/>
      <c r="M7" s="3"/>
      <c r="N7" s="3"/>
      <c r="O7" s="3"/>
      <c r="P7" s="3"/>
      <c r="Q7" s="3"/>
      <c r="R7" s="3"/>
      <c r="S7" s="3"/>
      <c r="T7" s="3"/>
      <c r="U7" s="3"/>
      <c r="V7" s="3"/>
      <c r="W7" s="3"/>
      <c r="X7" s="3"/>
      <c r="Y7" s="3"/>
      <c r="Z7" s="3"/>
    </row>
    <row r="8" spans="1:26" ht="15.75" customHeight="1" x14ac:dyDescent="0.15">
      <c r="A8" s="3"/>
      <c r="B8" s="601" t="s">
        <v>39</v>
      </c>
      <c r="C8" s="602"/>
      <c r="D8" s="387" t="s">
        <v>40</v>
      </c>
      <c r="E8" s="113"/>
      <c r="F8" s="126" t="s">
        <v>134</v>
      </c>
      <c r="G8" s="125"/>
      <c r="H8" s="113"/>
      <c r="I8" s="3"/>
      <c r="J8" s="3"/>
      <c r="K8" s="3"/>
      <c r="L8" s="3"/>
      <c r="M8" s="3"/>
      <c r="N8" s="3"/>
      <c r="O8" s="3"/>
      <c r="P8" s="3"/>
      <c r="Q8" s="3"/>
      <c r="R8" s="3"/>
      <c r="S8" s="3"/>
      <c r="T8" s="3"/>
      <c r="U8" s="3"/>
      <c r="V8" s="3"/>
      <c r="W8" s="3"/>
      <c r="X8" s="3"/>
      <c r="Y8" s="3"/>
      <c r="Z8" s="3"/>
    </row>
    <row r="9" spans="1:26" ht="15.75" customHeight="1" x14ac:dyDescent="0.15">
      <c r="A9" s="3"/>
      <c r="B9" s="603" t="s">
        <v>135</v>
      </c>
      <c r="C9" s="604"/>
      <c r="D9" s="388" t="s">
        <v>43</v>
      </c>
      <c r="E9" s="3"/>
      <c r="F9" s="127" t="s">
        <v>47</v>
      </c>
      <c r="G9" s="95"/>
      <c r="H9" s="113"/>
      <c r="I9" s="3"/>
      <c r="J9" s="3"/>
      <c r="K9" s="3"/>
      <c r="L9" s="3"/>
      <c r="M9" s="3"/>
      <c r="N9" s="3"/>
      <c r="O9" s="3"/>
      <c r="P9" s="3"/>
      <c r="Q9" s="3"/>
      <c r="R9" s="3"/>
      <c r="S9" s="3"/>
      <c r="T9" s="3"/>
      <c r="U9" s="3"/>
      <c r="V9" s="3"/>
      <c r="W9" s="3"/>
      <c r="X9" s="3"/>
      <c r="Y9" s="3"/>
      <c r="Z9" s="3"/>
    </row>
    <row r="10" spans="1:26" ht="15.75" customHeight="1" x14ac:dyDescent="0.15">
      <c r="A10" s="3"/>
      <c r="B10" s="605" t="s">
        <v>136</v>
      </c>
      <c r="C10" s="568"/>
      <c r="D10" s="389" t="s">
        <v>43</v>
      </c>
      <c r="E10" s="3"/>
      <c r="F10" s="128">
        <f>G31</f>
        <v>0</v>
      </c>
      <c r="G10" s="3"/>
      <c r="H10" s="3"/>
      <c r="I10" s="3"/>
      <c r="J10" s="3"/>
      <c r="K10" s="3"/>
      <c r="L10" s="3"/>
      <c r="M10" s="3"/>
      <c r="N10" s="3"/>
      <c r="O10" s="3"/>
      <c r="P10" s="3"/>
      <c r="Q10" s="3"/>
      <c r="R10" s="3"/>
      <c r="S10" s="3"/>
      <c r="T10" s="3"/>
      <c r="U10" s="3"/>
      <c r="V10" s="3"/>
      <c r="W10" s="3"/>
      <c r="X10" s="3"/>
      <c r="Y10" s="3"/>
      <c r="Z10" s="3"/>
    </row>
    <row r="11" spans="1:26" ht="15.75" customHeight="1" x14ac:dyDescent="0.15">
      <c r="A11" s="3"/>
      <c r="B11" s="3"/>
      <c r="C11" s="3"/>
      <c r="D11" s="113"/>
      <c r="E11" s="3"/>
      <c r="F11" s="126" t="s">
        <v>137</v>
      </c>
      <c r="G11" s="125"/>
      <c r="H11" s="3"/>
      <c r="I11" s="3"/>
      <c r="J11" s="3"/>
      <c r="K11" s="3"/>
      <c r="L11" s="3"/>
      <c r="M11" s="3"/>
      <c r="N11" s="3"/>
      <c r="O11" s="3"/>
      <c r="P11" s="3"/>
      <c r="Q11" s="3"/>
      <c r="R11" s="3"/>
      <c r="S11" s="3"/>
      <c r="T11" s="3"/>
      <c r="U11" s="3"/>
      <c r="V11" s="3"/>
      <c r="W11" s="3"/>
      <c r="X11" s="3"/>
      <c r="Y11" s="3"/>
      <c r="Z11" s="3"/>
    </row>
    <row r="12" spans="1:26" ht="15.75" customHeight="1" x14ac:dyDescent="0.15">
      <c r="A12" s="3"/>
      <c r="B12" s="3"/>
      <c r="C12" s="3"/>
      <c r="D12" s="113"/>
      <c r="E12" s="3"/>
      <c r="F12" s="127" t="s">
        <v>47</v>
      </c>
      <c r="G12" s="95"/>
      <c r="H12" s="3"/>
      <c r="I12" s="3"/>
      <c r="J12" s="3"/>
      <c r="K12" s="3"/>
      <c r="L12" s="3"/>
      <c r="M12" s="3"/>
      <c r="N12" s="3"/>
      <c r="O12" s="3"/>
      <c r="P12" s="3"/>
      <c r="Q12" s="3"/>
      <c r="R12" s="3"/>
      <c r="S12" s="3"/>
      <c r="T12" s="3"/>
      <c r="U12" s="3"/>
      <c r="V12" s="3"/>
      <c r="W12" s="3"/>
      <c r="X12" s="3"/>
      <c r="Y12" s="3"/>
      <c r="Z12" s="3"/>
    </row>
    <row r="13" spans="1:26" ht="15.75" customHeight="1" x14ac:dyDescent="0.15">
      <c r="A13" s="3"/>
      <c r="B13" s="129" t="s">
        <v>48</v>
      </c>
      <c r="C13" s="130" t="s">
        <v>138</v>
      </c>
      <c r="D13" s="113"/>
      <c r="E13" s="3"/>
      <c r="F13" s="131">
        <f>IF(
  IF(AND(D9="YES",D10="YES"),
     H39,
     IF(D9="YES",
        G35,
        IF(D10="YES",
           H39,
           G31
        )
     )
  )&lt;0,
  "Error",
  IF(AND(D9="YES",D10="YES"),
     (D35*E39)/1000000,
     IF(D9="YES",
        G35,
        IF(D10="YES",
           H39,
           G31
        )
     )
  )
)</f>
        <v>0</v>
      </c>
      <c r="G13" s="3"/>
      <c r="H13" s="3"/>
      <c r="I13" s="3"/>
      <c r="J13" s="3"/>
      <c r="K13" s="3"/>
      <c r="L13" s="3"/>
      <c r="M13" s="3"/>
      <c r="N13" s="3"/>
      <c r="O13" s="3"/>
      <c r="P13" s="3"/>
      <c r="Q13" s="3"/>
      <c r="R13" s="3"/>
      <c r="S13" s="3"/>
      <c r="T13" s="3"/>
      <c r="U13" s="3"/>
      <c r="V13" s="3"/>
      <c r="W13" s="3"/>
      <c r="X13" s="3"/>
      <c r="Y13" s="3"/>
      <c r="Z13" s="3"/>
    </row>
    <row r="14" spans="1:26" ht="15.75" customHeight="1" x14ac:dyDescent="0.15">
      <c r="A14" s="3"/>
      <c r="B14" s="132" t="s">
        <v>50</v>
      </c>
      <c r="C14" s="390"/>
      <c r="D14" s="113"/>
      <c r="E14" s="3"/>
      <c r="F14" s="3"/>
      <c r="G14" s="3"/>
      <c r="H14" s="3"/>
      <c r="I14" s="3"/>
      <c r="J14" s="3"/>
      <c r="K14" s="3"/>
      <c r="L14" s="3"/>
      <c r="M14" s="3"/>
      <c r="N14" s="3"/>
      <c r="O14" s="3"/>
      <c r="P14" s="3"/>
      <c r="Q14" s="3"/>
      <c r="R14" s="3"/>
      <c r="S14" s="3"/>
      <c r="T14" s="3"/>
      <c r="U14" s="3"/>
      <c r="V14" s="3"/>
      <c r="W14" s="3"/>
      <c r="X14" s="3"/>
      <c r="Y14" s="3"/>
      <c r="Z14" s="3"/>
    </row>
    <row r="15" spans="1:26" ht="15.75" customHeight="1" x14ac:dyDescent="0.15">
      <c r="A15" s="3"/>
      <c r="B15" s="133" t="s">
        <v>51</v>
      </c>
      <c r="C15" s="391"/>
      <c r="D15" s="113"/>
      <c r="E15" s="3"/>
      <c r="F15" s="3"/>
      <c r="G15" s="3"/>
      <c r="H15" s="3"/>
      <c r="I15" s="3"/>
      <c r="J15" s="3"/>
      <c r="K15" s="3"/>
      <c r="L15" s="3"/>
      <c r="M15" s="3"/>
      <c r="N15" s="3"/>
      <c r="O15" s="3"/>
      <c r="P15" s="3"/>
      <c r="Q15" s="3"/>
      <c r="R15" s="3"/>
      <c r="S15" s="3"/>
      <c r="T15" s="3"/>
      <c r="U15" s="3"/>
      <c r="V15" s="3"/>
      <c r="W15" s="3"/>
      <c r="X15" s="3"/>
      <c r="Y15" s="3"/>
      <c r="Z15" s="3"/>
    </row>
    <row r="16" spans="1:26" ht="15.75" customHeight="1" x14ac:dyDescent="0.15">
      <c r="A16" s="3"/>
      <c r="B16" s="133" t="s">
        <v>52</v>
      </c>
      <c r="C16" s="391"/>
      <c r="D16" s="113"/>
      <c r="E16" s="113"/>
      <c r="F16" s="3"/>
      <c r="G16" s="3"/>
      <c r="H16" s="113"/>
      <c r="I16" s="31"/>
      <c r="J16" s="3"/>
      <c r="K16" s="3"/>
      <c r="L16" s="3"/>
      <c r="M16" s="3"/>
      <c r="N16" s="3"/>
      <c r="O16" s="3"/>
      <c r="P16" s="3"/>
      <c r="Q16" s="3"/>
      <c r="R16" s="3"/>
      <c r="S16" s="3"/>
      <c r="T16" s="3"/>
      <c r="U16" s="3"/>
      <c r="V16" s="3"/>
      <c r="W16" s="3"/>
      <c r="X16" s="3"/>
      <c r="Y16" s="3"/>
      <c r="Z16" s="3"/>
    </row>
    <row r="17" spans="1:26" ht="15.75" customHeight="1" x14ac:dyDescent="0.15">
      <c r="A17" s="3"/>
      <c r="B17" s="133" t="s">
        <v>53</v>
      </c>
      <c r="C17" s="391"/>
      <c r="D17" s="113"/>
      <c r="E17" s="3"/>
      <c r="F17" s="3"/>
      <c r="G17" s="3"/>
      <c r="H17" s="3"/>
      <c r="I17" s="134"/>
      <c r="J17" s="134"/>
      <c r="K17" s="3"/>
      <c r="L17" s="3"/>
      <c r="M17" s="3"/>
      <c r="N17" s="3"/>
      <c r="O17" s="3"/>
      <c r="P17" s="3"/>
      <c r="Q17" s="3"/>
      <c r="R17" s="3"/>
      <c r="S17" s="3"/>
      <c r="T17" s="3"/>
      <c r="U17" s="3"/>
      <c r="V17" s="3"/>
      <c r="W17" s="3"/>
      <c r="X17" s="3"/>
      <c r="Y17" s="3"/>
      <c r="Z17" s="3"/>
    </row>
    <row r="18" spans="1:26" ht="15.75" customHeight="1" x14ac:dyDescent="0.15">
      <c r="A18" s="3"/>
      <c r="B18" s="133" t="s">
        <v>54</v>
      </c>
      <c r="C18" s="391"/>
      <c r="D18" s="113"/>
      <c r="E18" s="3"/>
      <c r="F18" s="3"/>
      <c r="G18" s="3"/>
      <c r="H18" s="3"/>
      <c r="I18" s="134"/>
      <c r="J18" s="134"/>
      <c r="K18" s="3"/>
      <c r="L18" s="3"/>
      <c r="M18" s="3"/>
      <c r="N18" s="3"/>
      <c r="O18" s="3"/>
      <c r="P18" s="3"/>
      <c r="Q18" s="3"/>
      <c r="R18" s="3"/>
      <c r="S18" s="3"/>
      <c r="T18" s="3"/>
      <c r="U18" s="3"/>
      <c r="V18" s="3"/>
      <c r="W18" s="3"/>
      <c r="X18" s="3"/>
      <c r="Y18" s="3"/>
      <c r="Z18" s="3"/>
    </row>
    <row r="19" spans="1:26" ht="15.75" customHeight="1" x14ac:dyDescent="0.15">
      <c r="A19" s="3"/>
      <c r="B19" s="133" t="s">
        <v>55</v>
      </c>
      <c r="C19" s="391"/>
      <c r="D19" s="113"/>
      <c r="E19" s="3"/>
      <c r="F19" s="3"/>
      <c r="G19" s="3"/>
      <c r="H19" s="3"/>
      <c r="I19" s="3"/>
      <c r="J19" s="134"/>
      <c r="K19" s="134"/>
      <c r="L19" s="3"/>
      <c r="M19" s="3"/>
      <c r="N19" s="3"/>
      <c r="O19" s="3"/>
      <c r="P19" s="3"/>
      <c r="Q19" s="3"/>
      <c r="R19" s="3"/>
      <c r="S19" s="3"/>
      <c r="T19" s="3"/>
      <c r="U19" s="3"/>
      <c r="V19" s="3"/>
      <c r="W19" s="3"/>
      <c r="X19" s="3"/>
      <c r="Y19" s="3"/>
      <c r="Z19" s="3"/>
    </row>
    <row r="20" spans="1:26" ht="15.75" customHeight="1" x14ac:dyDescent="0.15">
      <c r="A20" s="3"/>
      <c r="B20" s="133" t="s">
        <v>56</v>
      </c>
      <c r="C20" s="391"/>
      <c r="D20" s="113"/>
      <c r="E20" s="3"/>
      <c r="F20" s="3"/>
      <c r="G20" s="3"/>
      <c r="H20" s="3"/>
      <c r="I20" s="3"/>
      <c r="J20" s="134"/>
      <c r="K20" s="134"/>
      <c r="L20" s="3"/>
      <c r="M20" s="3"/>
      <c r="N20" s="3"/>
      <c r="O20" s="3"/>
      <c r="P20" s="3"/>
      <c r="Q20" s="3"/>
      <c r="R20" s="3"/>
      <c r="S20" s="3"/>
      <c r="T20" s="3"/>
      <c r="U20" s="3"/>
      <c r="V20" s="3"/>
      <c r="W20" s="3"/>
      <c r="X20" s="3"/>
      <c r="Y20" s="3"/>
      <c r="Z20" s="3"/>
    </row>
    <row r="21" spans="1:26" ht="15.75" customHeight="1" x14ac:dyDescent="0.15">
      <c r="A21" s="3"/>
      <c r="B21" s="133" t="s">
        <v>57</v>
      </c>
      <c r="C21" s="391"/>
      <c r="D21" s="113"/>
      <c r="E21" s="3"/>
      <c r="F21" s="3"/>
      <c r="G21" s="3"/>
      <c r="H21" s="3"/>
      <c r="I21" s="3"/>
      <c r="J21" s="3"/>
      <c r="K21" s="3"/>
      <c r="L21" s="3"/>
      <c r="M21" s="3"/>
      <c r="N21" s="3"/>
      <c r="O21" s="3"/>
      <c r="P21" s="3"/>
      <c r="Q21" s="3"/>
      <c r="R21" s="3"/>
      <c r="S21" s="3"/>
      <c r="T21" s="3"/>
      <c r="U21" s="3"/>
      <c r="V21" s="3"/>
      <c r="W21" s="3"/>
      <c r="X21" s="3"/>
      <c r="Y21" s="3"/>
      <c r="Z21" s="3"/>
    </row>
    <row r="22" spans="1:26" ht="15.75" customHeight="1" x14ac:dyDescent="0.15">
      <c r="A22" s="3"/>
      <c r="B22" s="133" t="s">
        <v>58</v>
      </c>
      <c r="C22" s="391"/>
      <c r="D22" s="113"/>
      <c r="E22" s="3"/>
      <c r="F22" s="113"/>
      <c r="G22" s="3" t="s">
        <v>139</v>
      </c>
      <c r="H22" s="3"/>
      <c r="I22" s="3"/>
      <c r="J22" s="3"/>
      <c r="K22" s="3"/>
      <c r="L22" s="3"/>
      <c r="M22" s="3"/>
      <c r="N22" s="3"/>
      <c r="O22" s="3"/>
      <c r="P22" s="3"/>
      <c r="Q22" s="3"/>
      <c r="R22" s="3"/>
      <c r="S22" s="3"/>
      <c r="T22" s="3"/>
      <c r="U22" s="3"/>
      <c r="V22" s="3"/>
      <c r="W22" s="3"/>
      <c r="X22" s="3"/>
      <c r="Y22" s="3"/>
      <c r="Z22" s="3"/>
    </row>
    <row r="23" spans="1:26" ht="15.75" customHeight="1" x14ac:dyDescent="0.15">
      <c r="A23" s="3"/>
      <c r="B23" s="133" t="s">
        <v>59</v>
      </c>
      <c r="C23" s="391"/>
      <c r="D23" s="113"/>
      <c r="E23" s="3"/>
      <c r="F23" s="3"/>
      <c r="G23" s="3"/>
      <c r="H23" s="113"/>
      <c r="I23" s="3"/>
      <c r="J23" s="134"/>
      <c r="K23" s="134"/>
      <c r="L23" s="3"/>
      <c r="M23" s="3"/>
      <c r="N23" s="3"/>
      <c r="O23" s="3"/>
      <c r="P23" s="3"/>
      <c r="Q23" s="3"/>
      <c r="R23" s="3"/>
      <c r="S23" s="3"/>
      <c r="T23" s="3"/>
      <c r="U23" s="3"/>
      <c r="V23" s="3"/>
      <c r="W23" s="3"/>
      <c r="X23" s="3"/>
      <c r="Y23" s="3"/>
      <c r="Z23" s="3"/>
    </row>
    <row r="24" spans="1:26" ht="15.75" customHeight="1" x14ac:dyDescent="0.15">
      <c r="A24" s="3"/>
      <c r="B24" s="133" t="s">
        <v>60</v>
      </c>
      <c r="C24" s="391"/>
      <c r="D24" s="3"/>
      <c r="E24" s="3"/>
      <c r="F24" s="3"/>
      <c r="G24" s="3"/>
      <c r="H24" s="3"/>
      <c r="I24" s="3"/>
      <c r="J24" s="134"/>
      <c r="K24" s="134"/>
      <c r="L24" s="3"/>
      <c r="M24" s="3"/>
      <c r="N24" s="3"/>
      <c r="O24" s="3"/>
      <c r="P24" s="3"/>
      <c r="Q24" s="3"/>
      <c r="R24" s="3"/>
      <c r="S24" s="3"/>
      <c r="T24" s="3"/>
      <c r="U24" s="3"/>
      <c r="V24" s="3"/>
      <c r="W24" s="3"/>
      <c r="X24" s="3"/>
      <c r="Y24" s="3"/>
      <c r="Z24" s="3"/>
    </row>
    <row r="25" spans="1:26" ht="15.75" customHeight="1" x14ac:dyDescent="0.15">
      <c r="A25" s="3"/>
      <c r="B25" s="135" t="s">
        <v>61</v>
      </c>
      <c r="C25" s="391"/>
      <c r="D25" s="3"/>
      <c r="E25" s="3"/>
      <c r="F25" s="3"/>
      <c r="G25" s="3"/>
      <c r="H25" s="3"/>
      <c r="I25" s="3"/>
      <c r="J25" s="134"/>
      <c r="K25" s="134"/>
      <c r="L25" s="3"/>
      <c r="M25" s="3"/>
      <c r="N25" s="3"/>
      <c r="O25" s="3"/>
      <c r="P25" s="3"/>
      <c r="Q25" s="3"/>
      <c r="R25" s="3"/>
      <c r="S25" s="3"/>
      <c r="T25" s="3"/>
      <c r="U25" s="3"/>
      <c r="V25" s="3"/>
      <c r="W25" s="3"/>
      <c r="X25" s="3"/>
      <c r="Y25" s="3"/>
      <c r="Z25" s="3"/>
    </row>
    <row r="26" spans="1:26" ht="15.75" customHeight="1" x14ac:dyDescent="0.15">
      <c r="A26" s="3"/>
      <c r="B26" s="461" t="s">
        <v>62</v>
      </c>
      <c r="C26" s="462">
        <f>SUM(C14:C25)</f>
        <v>0</v>
      </c>
      <c r="D26" s="3"/>
      <c r="E26" s="3"/>
      <c r="F26" s="3"/>
      <c r="G26" s="3"/>
      <c r="H26" s="3"/>
      <c r="I26" s="3"/>
      <c r="J26" s="134"/>
      <c r="K26" s="134"/>
      <c r="L26" s="3"/>
      <c r="M26" s="3"/>
      <c r="N26" s="3"/>
      <c r="O26" s="3"/>
      <c r="P26" s="3"/>
      <c r="Q26" s="3"/>
      <c r="R26" s="3"/>
      <c r="S26" s="3"/>
      <c r="T26" s="3"/>
      <c r="U26" s="3"/>
      <c r="V26" s="3"/>
      <c r="W26" s="3"/>
      <c r="X26" s="3"/>
      <c r="Y26" s="3"/>
      <c r="Z26" s="3"/>
    </row>
    <row r="27" spans="1:26" ht="15.75" customHeight="1" x14ac:dyDescent="0.1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15">
      <c r="A28" s="3"/>
      <c r="B28" s="3"/>
      <c r="C28" s="125"/>
      <c r="D28" s="125"/>
      <c r="E28" s="125"/>
      <c r="F28" s="125"/>
      <c r="G28" s="125"/>
      <c r="H28" s="125"/>
      <c r="I28" s="3"/>
      <c r="J28" s="3"/>
      <c r="K28" s="3"/>
      <c r="L28" s="3"/>
      <c r="M28" s="3"/>
      <c r="N28" s="3"/>
      <c r="O28" s="3"/>
      <c r="P28" s="3"/>
      <c r="Q28" s="3"/>
      <c r="R28" s="3"/>
      <c r="S28" s="3"/>
      <c r="T28" s="3"/>
      <c r="U28" s="3"/>
      <c r="V28" s="3"/>
      <c r="W28" s="3"/>
      <c r="X28" s="3"/>
      <c r="Y28" s="3"/>
      <c r="Z28" s="3"/>
    </row>
    <row r="29" spans="1:26" ht="15.75" customHeight="1" x14ac:dyDescent="0.15">
      <c r="A29" s="3"/>
      <c r="B29" s="566" t="s">
        <v>134</v>
      </c>
      <c r="C29" s="563"/>
      <c r="D29" s="563"/>
      <c r="E29" s="563"/>
      <c r="F29" s="563"/>
      <c r="G29" s="563"/>
      <c r="H29" s="558"/>
      <c r="I29" s="3"/>
      <c r="J29" s="3"/>
      <c r="K29" s="3"/>
      <c r="L29" s="3"/>
      <c r="M29" s="3"/>
      <c r="N29" s="3"/>
      <c r="O29" s="3"/>
      <c r="P29" s="3"/>
      <c r="Q29" s="3"/>
      <c r="R29" s="3"/>
      <c r="S29" s="3"/>
      <c r="T29" s="3"/>
      <c r="U29" s="3"/>
      <c r="V29" s="3"/>
      <c r="W29" s="3"/>
      <c r="X29" s="3"/>
      <c r="Y29" s="3"/>
      <c r="Z29" s="3"/>
    </row>
    <row r="30" spans="1:26" ht="15.75" customHeight="1" x14ac:dyDescent="0.15">
      <c r="A30" s="3"/>
      <c r="B30" s="136" t="s">
        <v>140</v>
      </c>
      <c r="C30" s="137" t="s">
        <v>141</v>
      </c>
      <c r="D30" s="137" t="s">
        <v>45</v>
      </c>
      <c r="E30" s="593" t="s">
        <v>46</v>
      </c>
      <c r="F30" s="598"/>
      <c r="G30" s="593" t="s">
        <v>47</v>
      </c>
      <c r="H30" s="594"/>
      <c r="I30" s="3"/>
      <c r="J30" s="3"/>
      <c r="K30" s="3"/>
      <c r="L30" s="3"/>
      <c r="M30" s="3"/>
      <c r="N30" s="3"/>
      <c r="O30" s="3"/>
      <c r="P30" s="3"/>
      <c r="Q30" s="3"/>
      <c r="R30" s="3"/>
      <c r="S30" s="3"/>
      <c r="T30" s="3"/>
      <c r="U30" s="3"/>
      <c r="V30" s="3"/>
      <c r="W30" s="3"/>
      <c r="X30" s="3"/>
      <c r="Y30" s="3"/>
      <c r="Z30" s="3"/>
    </row>
    <row r="31" spans="1:26" ht="15.75" customHeight="1" x14ac:dyDescent="0.15">
      <c r="A31" s="3"/>
      <c r="B31" s="540" t="str">
        <f>D8</f>
        <v>AB</v>
      </c>
      <c r="C31" s="138">
        <f>C26</f>
        <v>0</v>
      </c>
      <c r="D31" s="139">
        <f>IF(D8="Choose One", 0, _xlfn.XLOOKUP(D8, 'EFs by province'!F53:F65, 'EFs by province'!H53:H65, 0))</f>
        <v>420</v>
      </c>
      <c r="E31" s="599">
        <f>C31*D31</f>
        <v>0</v>
      </c>
      <c r="F31" s="568"/>
      <c r="G31" s="595">
        <f>(E31)*0.000001</f>
        <v>0</v>
      </c>
      <c r="H31" s="596"/>
      <c r="I31" s="3"/>
      <c r="J31" s="3"/>
      <c r="K31" s="3"/>
      <c r="L31" s="3"/>
      <c r="M31" s="3"/>
      <c r="N31" s="3"/>
      <c r="O31" s="3"/>
      <c r="P31" s="3"/>
      <c r="Q31" s="3"/>
      <c r="R31" s="3"/>
      <c r="S31" s="3"/>
      <c r="T31" s="3"/>
      <c r="U31" s="3"/>
      <c r="V31" s="3"/>
      <c r="W31" s="3"/>
      <c r="X31" s="3"/>
      <c r="Y31" s="3"/>
      <c r="Z31" s="3"/>
    </row>
    <row r="32" spans="1:26" ht="15.75" customHeight="1" x14ac:dyDescent="0.15">
      <c r="A32" s="3"/>
      <c r="B32" s="3"/>
      <c r="C32" s="125"/>
      <c r="D32" s="125"/>
      <c r="E32" s="125"/>
      <c r="F32" s="125"/>
      <c r="G32" s="125"/>
      <c r="H32" s="125"/>
      <c r="I32" s="3"/>
      <c r="J32" s="3"/>
      <c r="K32" s="3"/>
      <c r="L32" s="3"/>
      <c r="M32" s="3"/>
      <c r="N32" s="3"/>
      <c r="O32" s="3"/>
      <c r="P32" s="3"/>
      <c r="Q32" s="3"/>
      <c r="R32" s="3"/>
      <c r="S32" s="3"/>
      <c r="T32" s="3"/>
      <c r="U32" s="3"/>
      <c r="V32" s="3"/>
      <c r="W32" s="3"/>
      <c r="X32" s="3"/>
      <c r="Y32" s="3"/>
      <c r="Z32" s="3"/>
    </row>
    <row r="33" spans="1:26" ht="15.75" customHeight="1" x14ac:dyDescent="0.15">
      <c r="A33" s="3"/>
      <c r="B33" s="566" t="s">
        <v>142</v>
      </c>
      <c r="C33" s="563"/>
      <c r="D33" s="563"/>
      <c r="E33" s="563"/>
      <c r="F33" s="563"/>
      <c r="G33" s="563"/>
      <c r="H33" s="558"/>
      <c r="I33" s="3"/>
      <c r="J33" s="3"/>
      <c r="K33" s="3"/>
      <c r="L33" s="3"/>
      <c r="M33" s="3"/>
      <c r="N33" s="3"/>
      <c r="O33" s="3"/>
      <c r="P33" s="3"/>
      <c r="Q33" s="3"/>
      <c r="R33" s="3"/>
      <c r="S33" s="3"/>
      <c r="T33" s="3"/>
      <c r="U33" s="3"/>
      <c r="V33" s="3"/>
      <c r="W33" s="3"/>
      <c r="X33" s="3"/>
      <c r="Y33" s="3"/>
      <c r="Z33" s="3"/>
    </row>
    <row r="34" spans="1:26" ht="15.75" customHeight="1" x14ac:dyDescent="0.15">
      <c r="A34" s="3"/>
      <c r="B34" s="136" t="s">
        <v>140</v>
      </c>
      <c r="C34" s="137" t="s">
        <v>141</v>
      </c>
      <c r="D34" s="137" t="s">
        <v>45</v>
      </c>
      <c r="E34" s="593" t="s">
        <v>46</v>
      </c>
      <c r="F34" s="598"/>
      <c r="G34" s="593" t="s">
        <v>47</v>
      </c>
      <c r="H34" s="594"/>
      <c r="I34" s="3"/>
      <c r="J34" s="3"/>
      <c r="K34" s="3"/>
      <c r="L34" s="3"/>
      <c r="M34" s="3"/>
      <c r="N34" s="3"/>
      <c r="O34" s="3"/>
      <c r="P34" s="3"/>
      <c r="Q34" s="3"/>
      <c r="R34" s="3"/>
      <c r="S34" s="3"/>
      <c r="T34" s="3"/>
      <c r="U34" s="3"/>
      <c r="V34" s="3"/>
      <c r="W34" s="3"/>
      <c r="X34" s="3"/>
      <c r="Y34" s="3"/>
      <c r="Z34" s="3"/>
    </row>
    <row r="35" spans="1:26" ht="15.75" customHeight="1" x14ac:dyDescent="0.15">
      <c r="A35" s="3"/>
      <c r="B35" s="540" t="str">
        <f>D8</f>
        <v>AB</v>
      </c>
      <c r="C35" s="138">
        <f>IF(D9="Yes",C26,0)</f>
        <v>0</v>
      </c>
      <c r="D35" s="541"/>
      <c r="E35" s="599">
        <f>C35*D35</f>
        <v>0</v>
      </c>
      <c r="F35" s="568"/>
      <c r="G35" s="595">
        <f>E35/1000000</f>
        <v>0</v>
      </c>
      <c r="H35" s="596"/>
      <c r="I35" s="3"/>
      <c r="J35" s="3"/>
      <c r="K35" s="3"/>
      <c r="L35" s="3"/>
      <c r="M35" s="3"/>
      <c r="N35" s="3"/>
      <c r="O35" s="3"/>
      <c r="P35" s="3"/>
      <c r="Q35" s="3"/>
      <c r="R35" s="3"/>
      <c r="S35" s="3"/>
      <c r="T35" s="3"/>
      <c r="U35" s="3"/>
      <c r="V35" s="3"/>
      <c r="W35" s="3"/>
      <c r="X35" s="3"/>
      <c r="Y35" s="3"/>
      <c r="Z35" s="3"/>
    </row>
    <row r="36" spans="1:26" ht="15.75" customHeight="1" x14ac:dyDescent="0.15">
      <c r="A36" s="3"/>
      <c r="B36" s="134"/>
      <c r="C36" s="134"/>
      <c r="D36" s="134"/>
      <c r="E36" s="134"/>
      <c r="F36" s="134"/>
      <c r="G36" s="140"/>
      <c r="H36" s="140"/>
      <c r="I36" s="3"/>
      <c r="J36" s="3"/>
      <c r="K36" s="3"/>
      <c r="L36" s="3"/>
      <c r="M36" s="3"/>
      <c r="N36" s="3"/>
      <c r="O36" s="3"/>
      <c r="P36" s="3"/>
      <c r="Q36" s="3"/>
      <c r="R36" s="3"/>
      <c r="S36" s="3"/>
      <c r="T36" s="3"/>
      <c r="U36" s="3"/>
      <c r="V36" s="3"/>
      <c r="W36" s="3"/>
      <c r="X36" s="3"/>
      <c r="Y36" s="3"/>
      <c r="Z36" s="3"/>
    </row>
    <row r="37" spans="1:26" ht="15.75" customHeight="1" x14ac:dyDescent="0.15">
      <c r="A37" s="3"/>
      <c r="B37" s="597" t="s">
        <v>143</v>
      </c>
      <c r="C37" s="563"/>
      <c r="D37" s="563"/>
      <c r="E37" s="563"/>
      <c r="F37" s="563"/>
      <c r="G37" s="563"/>
      <c r="H37" s="558"/>
      <c r="I37" s="3"/>
      <c r="J37" s="3"/>
      <c r="K37" s="3"/>
      <c r="L37" s="3"/>
      <c r="M37" s="3"/>
      <c r="N37" s="3"/>
      <c r="O37" s="3"/>
      <c r="P37" s="3"/>
      <c r="Q37" s="3"/>
      <c r="R37" s="3"/>
      <c r="S37" s="3"/>
      <c r="T37" s="3"/>
      <c r="U37" s="3"/>
      <c r="V37" s="3"/>
      <c r="W37" s="3"/>
      <c r="X37" s="3"/>
      <c r="Y37" s="3"/>
      <c r="Z37" s="3"/>
    </row>
    <row r="38" spans="1:26" ht="15.75" customHeight="1" x14ac:dyDescent="0.15">
      <c r="A38" s="3"/>
      <c r="B38" s="141" t="s">
        <v>140</v>
      </c>
      <c r="C38" s="137" t="s">
        <v>141</v>
      </c>
      <c r="D38" s="137" t="s">
        <v>144</v>
      </c>
      <c r="E38" s="137" t="s">
        <v>145</v>
      </c>
      <c r="F38" s="137" t="s">
        <v>45</v>
      </c>
      <c r="G38" s="137" t="s">
        <v>46</v>
      </c>
      <c r="H38" s="142" t="s">
        <v>47</v>
      </c>
      <c r="I38" s="3"/>
      <c r="J38" s="3"/>
      <c r="K38" s="3"/>
      <c r="L38" s="3"/>
      <c r="M38" s="3"/>
      <c r="N38" s="3"/>
      <c r="O38" s="3"/>
      <c r="P38" s="3"/>
      <c r="Q38" s="3"/>
      <c r="R38" s="3"/>
      <c r="S38" s="3"/>
      <c r="T38" s="3"/>
      <c r="U38" s="3"/>
      <c r="V38" s="3"/>
      <c r="W38" s="3"/>
      <c r="X38" s="3"/>
      <c r="Y38" s="3"/>
      <c r="Z38" s="3"/>
    </row>
    <row r="39" spans="1:26" ht="15.75" customHeight="1" x14ac:dyDescent="0.15">
      <c r="A39" s="3"/>
      <c r="B39" s="539" t="str">
        <f>D8</f>
        <v>AB</v>
      </c>
      <c r="C39" s="143">
        <f>IF(D10="Yes",C26,0)</f>
        <v>0</v>
      </c>
      <c r="D39" s="542"/>
      <c r="E39" s="143">
        <f>C39-D39</f>
        <v>0</v>
      </c>
      <c r="F39" s="144">
        <f>IF(AND(D9="yes",D10="Yes"),D35,D31)</f>
        <v>0</v>
      </c>
      <c r="G39" s="143">
        <f>E39*F39</f>
        <v>0</v>
      </c>
      <c r="H39" s="145">
        <f>IF(D10="No",0,(G39*0.000001))</f>
        <v>0</v>
      </c>
      <c r="I39" s="3"/>
      <c r="J39" s="3"/>
      <c r="K39" s="3"/>
      <c r="L39" s="3"/>
      <c r="M39" s="3"/>
      <c r="N39" s="3"/>
      <c r="O39" s="3"/>
      <c r="P39" s="3"/>
      <c r="Q39" s="3"/>
      <c r="R39" s="3"/>
      <c r="S39" s="3"/>
      <c r="T39" s="3"/>
      <c r="U39" s="3"/>
      <c r="V39" s="3"/>
      <c r="W39" s="3"/>
      <c r="X39" s="3"/>
      <c r="Y39" s="3"/>
      <c r="Z39" s="3"/>
    </row>
    <row r="40" spans="1:26" ht="15.75" customHeight="1" x14ac:dyDescent="0.15">
      <c r="A40" s="3"/>
      <c r="B40" s="134"/>
      <c r="C40" s="134"/>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1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1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1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15">
      <c r="A44" s="3"/>
      <c r="B44" s="113"/>
      <c r="C44" s="113"/>
      <c r="D44" s="113"/>
      <c r="E44" s="113"/>
      <c r="F44" s="113"/>
      <c r="G44" s="113"/>
      <c r="H44" s="113"/>
      <c r="I44" s="3"/>
      <c r="J44" s="3"/>
      <c r="K44" s="3"/>
      <c r="L44" s="3"/>
      <c r="M44" s="3"/>
      <c r="N44" s="3"/>
      <c r="O44" s="3"/>
      <c r="P44" s="3"/>
      <c r="Q44" s="3"/>
      <c r="R44" s="3"/>
      <c r="S44" s="3"/>
      <c r="T44" s="3"/>
      <c r="U44" s="3"/>
      <c r="V44" s="3"/>
      <c r="W44" s="3"/>
      <c r="X44" s="3"/>
      <c r="Y44" s="3"/>
      <c r="Z44" s="3"/>
    </row>
    <row r="45" spans="1:26" ht="15.75" customHeight="1" x14ac:dyDescent="0.15">
      <c r="A45" s="3"/>
      <c r="B45" s="3"/>
      <c r="C45" s="3"/>
      <c r="D45" s="3"/>
      <c r="E45" s="3"/>
      <c r="F45" s="3"/>
      <c r="G45" s="3"/>
      <c r="H45" s="113"/>
      <c r="I45" s="3"/>
      <c r="J45" s="3"/>
      <c r="K45" s="3"/>
      <c r="L45" s="3"/>
      <c r="M45" s="3"/>
      <c r="N45" s="3"/>
      <c r="O45" s="3"/>
      <c r="P45" s="3"/>
      <c r="Q45" s="3"/>
      <c r="R45" s="3"/>
      <c r="S45" s="3"/>
      <c r="T45" s="3"/>
      <c r="U45" s="3"/>
      <c r="V45" s="3"/>
      <c r="W45" s="3"/>
      <c r="X45" s="3"/>
      <c r="Y45" s="3"/>
      <c r="Z45" s="3"/>
    </row>
    <row r="46" spans="1:26" ht="15.75" customHeight="1" x14ac:dyDescent="0.1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1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1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1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1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1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1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1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1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1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1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1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1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1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1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1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1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1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1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1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1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1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1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1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1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1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1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1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1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1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1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1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1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1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1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1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1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1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1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1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1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1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1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1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1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1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1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1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1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1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1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1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1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1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1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1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1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1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1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1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1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1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1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1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1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1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1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1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1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1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1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1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1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1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1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1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1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1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1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1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1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1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1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1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1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1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1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1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1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1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1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1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1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1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1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1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1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1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1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1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1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1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1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1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1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1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1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1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1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1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1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1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1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1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1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1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1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1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1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1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1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1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1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1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1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1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1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1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1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1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1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1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1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1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1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1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1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1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1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1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1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1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1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1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1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1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1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1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1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1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1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1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1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1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1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1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1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1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1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1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1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1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1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1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1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1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1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1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1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1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1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1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1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1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1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1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1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1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1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1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1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1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1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1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1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1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1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1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1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1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1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1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1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1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1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1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1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1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1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1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1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1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1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1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1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1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1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1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1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1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1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1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1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1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1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1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1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1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1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1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1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1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1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1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1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1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1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1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1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1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1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1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1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1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1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1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1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1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1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1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1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1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1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1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1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1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1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1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1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1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1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1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1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1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1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1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1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1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1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1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1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1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1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1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1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1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1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1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1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1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1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1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1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1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1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1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1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1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1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1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1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1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1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1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1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1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1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1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1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1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1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1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1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1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1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1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1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1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1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1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1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1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1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1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1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1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1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1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1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1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1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1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1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1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1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1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1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1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1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1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1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1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1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1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1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1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1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1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1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1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1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1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1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1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1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1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1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1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1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1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1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1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1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1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1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1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1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1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1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1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1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1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1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1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1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1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1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1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1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1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1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1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1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1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1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1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1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1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1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1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1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1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1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1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1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1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1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1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1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1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1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1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1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1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1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1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1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1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1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1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1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1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1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1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1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1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1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1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1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1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1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1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1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1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1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1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1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1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1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1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1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1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1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1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1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1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1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1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1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1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1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1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1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1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1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1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1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1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1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1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1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1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1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1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1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1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1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1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1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1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1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1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1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1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1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1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1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1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1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1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1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1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1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1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1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1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1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1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1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1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1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1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1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1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1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1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1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1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1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1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1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1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1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1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1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1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1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1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1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1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1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1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1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1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1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1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1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1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1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1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1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1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1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1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1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1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1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1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1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1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1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1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1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1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1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1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1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1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1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1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1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1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1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1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1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1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1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1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1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1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1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1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1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1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1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1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1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1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1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1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1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1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1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1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1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1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1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1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1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1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1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1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1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1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1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1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1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1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1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1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1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1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1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1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1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1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1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1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1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1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1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1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1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1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1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1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1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1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1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1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1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1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1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1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1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1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1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1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1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1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1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1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1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1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1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1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1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1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1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1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1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1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1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1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1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1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1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1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1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1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1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1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1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1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1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1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1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1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1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1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1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1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1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1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1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1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1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1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1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1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1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1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1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1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1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1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1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1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1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1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1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1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1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1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1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1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1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1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1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1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1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1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1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1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1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1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1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1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1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1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1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1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1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1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1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1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1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1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1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1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1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1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1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1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1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1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1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1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1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1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1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1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1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1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1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1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1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1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1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1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1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1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1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1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1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1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1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1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1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1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1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1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1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1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1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1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1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1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1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1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1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1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1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1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1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1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1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1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1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1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1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1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1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1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1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1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1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1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1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1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1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1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1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1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1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1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1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1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1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1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1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1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1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1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1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1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1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1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1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1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1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1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1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1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1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1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1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1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1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1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1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1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1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1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1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1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1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1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1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1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1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1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1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1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1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1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1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1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1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1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1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1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1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1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1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1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1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1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1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1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1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1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1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1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1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1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1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1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1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1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1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1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1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1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1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1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1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1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1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1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1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1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1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1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1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1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1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1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1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1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1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1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1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1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1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1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1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1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1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1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1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1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1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1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1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1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1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1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1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1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1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1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1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1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1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1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1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1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1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1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1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1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1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1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1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1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1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1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1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1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1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1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1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1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1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1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1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1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1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1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1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1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1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1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1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1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1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1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1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1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1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1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1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1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1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1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1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1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1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1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1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1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1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1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1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1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1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1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1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1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1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1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1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1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1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1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1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1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1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1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1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1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1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1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1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1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1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1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1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1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1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1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1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1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1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1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1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1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1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1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1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1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1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1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1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1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1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1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1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1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1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1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1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1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1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1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1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1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1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1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1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ht="15.75" customHeight="1" x14ac:dyDescent="0.15">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spans="1:26" ht="15.75" customHeight="1" x14ac:dyDescent="0.15">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row r="1003" spans="1:26" ht="15.75" customHeight="1" x14ac:dyDescent="0.15">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row>
  </sheetData>
  <sheetProtection algorithmName="SHA-512" hashValue="CJTYIyIzcWzy4VSMePyv8H/BxlI2F+Aa0lScRHpfNoU83Hr3kTmk7ms6C40gdKjFCsUrfBAz1eRr0R8PUmh8UA==" saltValue="mKcgQ0p2Hhp9VLPAEww4rw==" spinCount="100000" sheet="1" objects="1" scenarios="1"/>
  <mergeCells count="17">
    <mergeCell ref="B5:H5"/>
    <mergeCell ref="B7:D7"/>
    <mergeCell ref="B8:C8"/>
    <mergeCell ref="B9:C9"/>
    <mergeCell ref="B10:C10"/>
    <mergeCell ref="B6:H6"/>
    <mergeCell ref="B29:H29"/>
    <mergeCell ref="G30:H30"/>
    <mergeCell ref="G35:H35"/>
    <mergeCell ref="B37:H37"/>
    <mergeCell ref="E30:F30"/>
    <mergeCell ref="E31:F31"/>
    <mergeCell ref="G31:H31"/>
    <mergeCell ref="B33:H33"/>
    <mergeCell ref="E34:F34"/>
    <mergeCell ref="G34:H34"/>
    <mergeCell ref="E35:F35"/>
  </mergeCells>
  <conditionalFormatting sqref="B34:H35">
    <cfRule type="expression" dxfId="6" priority="2">
      <formula>$D$9="NO"</formula>
    </cfRule>
  </conditionalFormatting>
  <conditionalFormatting sqref="B38:H39">
    <cfRule type="expression" dxfId="5" priority="1">
      <formula>$D$10="NO"</formula>
    </cfRule>
  </conditionalFormatting>
  <dataValidations count="1">
    <dataValidation type="list" allowBlank="1" showErrorMessage="1" sqref="D9:D10" xr:uid="{00000000-0002-0000-0800-000000000000}">
      <formula1>"YES,NO"</formula1>
    </dataValidation>
  </dataValidation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800-000001000000}">
          <x14:formula1>
            <xm:f>'Dropdown (tab to be hidden) '!$F$9:$F$23</xm:f>
          </x14:formula1>
          <xm:sqref>D8 B31 B35 B39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A9C0CE"/>
  </sheetPr>
  <dimension ref="A1:A1000"/>
  <sheetViews>
    <sheetView workbookViewId="0"/>
  </sheetViews>
  <sheetFormatPr baseColWidth="10" defaultColWidth="12.6640625" defaultRowHeight="15" customHeight="1"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F97AC"/>
    <outlinePr summaryBelow="0" summaryRight="0"/>
  </sheetPr>
  <dimension ref="B4:I1010"/>
  <sheetViews>
    <sheetView showGridLines="0" workbookViewId="0">
      <selection activeCell="B6" sqref="B6:I6"/>
    </sheetView>
  </sheetViews>
  <sheetFormatPr baseColWidth="10" defaultColWidth="12.6640625" defaultRowHeight="15" customHeight="1" x14ac:dyDescent="0.15"/>
  <cols>
    <col min="2" max="2" width="46.6640625" customWidth="1"/>
    <col min="4" max="4" width="15.33203125" hidden="1" customWidth="1"/>
    <col min="5" max="5" width="12.6640625" hidden="1" customWidth="1"/>
    <col min="6" max="6" width="19.33203125" customWidth="1"/>
    <col min="7" max="7" width="19.6640625" customWidth="1"/>
    <col min="8" max="8" width="18.33203125" customWidth="1"/>
  </cols>
  <sheetData>
    <row r="4" spans="2:9" ht="15" customHeight="1" thickBot="1" x14ac:dyDescent="0.2"/>
    <row r="5" spans="2:9" ht="15" customHeight="1" x14ac:dyDescent="0.15">
      <c r="B5" s="562" t="s">
        <v>146</v>
      </c>
      <c r="C5" s="563"/>
      <c r="D5" s="563"/>
      <c r="E5" s="563"/>
      <c r="F5" s="563"/>
      <c r="G5" s="563"/>
      <c r="H5" s="563"/>
      <c r="I5" s="558"/>
    </row>
    <row r="6" spans="2:9" ht="100" customHeight="1" x14ac:dyDescent="0.15">
      <c r="B6" s="569" t="s">
        <v>613</v>
      </c>
      <c r="C6" s="546"/>
      <c r="D6" s="546"/>
      <c r="E6" s="546"/>
      <c r="F6" s="546"/>
      <c r="G6" s="546"/>
      <c r="H6" s="546"/>
      <c r="I6" s="546"/>
    </row>
    <row r="7" spans="2:9" ht="19" customHeight="1" x14ac:dyDescent="0.15">
      <c r="B7" s="146" t="s">
        <v>147</v>
      </c>
      <c r="C7" s="147" t="s">
        <v>148</v>
      </c>
      <c r="D7" s="147" t="s">
        <v>149</v>
      </c>
      <c r="E7" s="147" t="s">
        <v>150</v>
      </c>
      <c r="F7" s="148" t="s">
        <v>151</v>
      </c>
      <c r="G7" s="3"/>
      <c r="H7" s="15"/>
    </row>
    <row r="8" spans="2:9" ht="15.75" customHeight="1" x14ac:dyDescent="0.15">
      <c r="B8" s="149" t="s">
        <v>152</v>
      </c>
      <c r="C8" s="485"/>
      <c r="D8" s="153">
        <f>'EFs all provinces'!C30</f>
        <v>1.3450778999999999</v>
      </c>
      <c r="E8" s="150" t="s">
        <v>153</v>
      </c>
      <c r="F8" s="151">
        <f t="shared" ref="F8:F11" si="0">C8*D8</f>
        <v>0</v>
      </c>
      <c r="G8" s="3"/>
      <c r="H8" s="15"/>
    </row>
    <row r="9" spans="2:9" ht="15.75" customHeight="1" x14ac:dyDescent="0.15">
      <c r="B9" s="152" t="s">
        <v>154</v>
      </c>
      <c r="C9" s="486"/>
      <c r="D9" s="153">
        <f>'EFs all provinces'!C31</f>
        <v>3.09515524</v>
      </c>
      <c r="E9" s="154" t="s">
        <v>153</v>
      </c>
      <c r="F9" s="155">
        <f t="shared" si="0"/>
        <v>0</v>
      </c>
      <c r="G9" s="3"/>
      <c r="H9" s="15"/>
    </row>
    <row r="10" spans="2:9" ht="15.75" customHeight="1" x14ac:dyDescent="0.15">
      <c r="B10" s="152" t="s">
        <v>155</v>
      </c>
      <c r="C10" s="486"/>
      <c r="D10" s="153">
        <f>'EFs all provinces'!C32</f>
        <v>2.5775717199999999</v>
      </c>
      <c r="E10" s="154" t="s">
        <v>153</v>
      </c>
      <c r="F10" s="155">
        <f t="shared" si="0"/>
        <v>0</v>
      </c>
      <c r="G10" s="3"/>
      <c r="H10" s="15"/>
    </row>
    <row r="11" spans="2:9" ht="15.75" customHeight="1" x14ac:dyDescent="0.15">
      <c r="B11" s="156" t="s">
        <v>156</v>
      </c>
      <c r="C11" s="487"/>
      <c r="D11" s="153">
        <f>'EFs all provinces'!C33</f>
        <v>2.8639013100000001</v>
      </c>
      <c r="E11" s="157" t="s">
        <v>153</v>
      </c>
      <c r="F11" s="158">
        <f t="shared" si="0"/>
        <v>0</v>
      </c>
      <c r="G11" s="3"/>
      <c r="H11" s="15"/>
    </row>
    <row r="12" spans="2:9" ht="15.75" customHeight="1" x14ac:dyDescent="0.15">
      <c r="B12" s="3"/>
      <c r="C12" s="3"/>
      <c r="D12" s="3"/>
      <c r="E12" s="3"/>
      <c r="F12" s="3"/>
      <c r="G12" s="3"/>
      <c r="H12" s="3"/>
    </row>
    <row r="13" spans="2:9" ht="15.75" customHeight="1" x14ac:dyDescent="0.15">
      <c r="B13" s="159" t="s">
        <v>157</v>
      </c>
      <c r="C13" s="147" t="s">
        <v>158</v>
      </c>
      <c r="D13" s="160" t="s">
        <v>149</v>
      </c>
      <c r="E13" s="160" t="s">
        <v>150</v>
      </c>
      <c r="F13" s="148" t="s">
        <v>151</v>
      </c>
      <c r="G13" s="3"/>
      <c r="H13" s="15"/>
    </row>
    <row r="14" spans="2:9" ht="20.25" customHeight="1" x14ac:dyDescent="0.15">
      <c r="B14" s="161" t="s">
        <v>159</v>
      </c>
      <c r="C14" s="488"/>
      <c r="D14" s="162">
        <f>'EFs all provinces'!C40</f>
        <v>0.16</v>
      </c>
      <c r="E14" s="163" t="s">
        <v>160</v>
      </c>
      <c r="F14" s="164">
        <f>C14*D14</f>
        <v>0</v>
      </c>
      <c r="G14" s="3"/>
      <c r="H14" s="15"/>
    </row>
    <row r="15" spans="2:9" ht="15.75" customHeight="1" x14ac:dyDescent="0.15">
      <c r="G15" s="3"/>
      <c r="H15" s="15"/>
    </row>
    <row r="16" spans="2:9" ht="15.75" customHeight="1" x14ac:dyDescent="0.15">
      <c r="B16" s="622" t="s">
        <v>135</v>
      </c>
      <c r="C16" s="623"/>
      <c r="D16" s="454"/>
      <c r="E16" s="455"/>
      <c r="F16" s="454" t="s">
        <v>43</v>
      </c>
      <c r="G16" s="3"/>
      <c r="H16" s="3"/>
    </row>
    <row r="17" spans="2:9" ht="15.75" customHeight="1" thickBot="1" x14ac:dyDescent="0.2">
      <c r="G17" s="3"/>
      <c r="H17" s="3"/>
    </row>
    <row r="18" spans="2:9" ht="15.75" customHeight="1" thickBot="1" x14ac:dyDescent="0.2">
      <c r="B18" s="607" t="s">
        <v>142</v>
      </c>
      <c r="C18" s="608"/>
      <c r="D18" s="609"/>
      <c r="E18" s="609"/>
      <c r="F18" s="609"/>
      <c r="G18" s="610"/>
      <c r="H18" s="422"/>
    </row>
    <row r="19" spans="2:9" ht="15.75" customHeight="1" x14ac:dyDescent="0.15">
      <c r="B19" s="424" t="s">
        <v>147</v>
      </c>
      <c r="C19" s="425" t="s">
        <v>161</v>
      </c>
      <c r="D19" s="425"/>
      <c r="E19" s="427"/>
      <c r="F19" s="425" t="s">
        <v>162</v>
      </c>
      <c r="G19" s="430" t="s">
        <v>46</v>
      </c>
      <c r="H19" s="422"/>
    </row>
    <row r="20" spans="2:9" ht="15.75" customHeight="1" x14ac:dyDescent="0.15">
      <c r="B20" s="433"/>
      <c r="C20" s="423"/>
      <c r="D20" s="423"/>
      <c r="E20" s="434">
        <f>C20*D20</f>
        <v>0</v>
      </c>
      <c r="F20" s="423"/>
      <c r="G20" s="431">
        <f>C20*F20</f>
        <v>0</v>
      </c>
      <c r="H20" s="429"/>
    </row>
    <row r="21" spans="2:9" ht="15.75" customHeight="1" x14ac:dyDescent="0.15">
      <c r="B21" s="433"/>
      <c r="C21" s="423"/>
      <c r="D21" s="423"/>
      <c r="E21" s="434"/>
      <c r="F21" s="423"/>
      <c r="G21" s="431">
        <f t="shared" ref="G21:G23" si="1">C21*F21</f>
        <v>0</v>
      </c>
      <c r="H21" s="422"/>
    </row>
    <row r="22" spans="2:9" ht="15.75" customHeight="1" x14ac:dyDescent="0.15">
      <c r="B22" s="433"/>
      <c r="C22" s="423"/>
      <c r="D22" s="423"/>
      <c r="E22" s="434"/>
      <c r="F22" s="423"/>
      <c r="G22" s="431">
        <f t="shared" si="1"/>
        <v>0</v>
      </c>
      <c r="H22" s="422"/>
    </row>
    <row r="23" spans="2:9" ht="15.75" customHeight="1" thickBot="1" x14ac:dyDescent="0.2">
      <c r="B23" s="435"/>
      <c r="C23" s="426"/>
      <c r="D23" s="426"/>
      <c r="E23" s="436"/>
      <c r="F23" s="426"/>
      <c r="G23" s="432">
        <f t="shared" si="1"/>
        <v>0</v>
      </c>
      <c r="H23" s="422"/>
    </row>
    <row r="24" spans="2:9" ht="15.75" customHeight="1" thickBot="1" x14ac:dyDescent="0.2">
      <c r="B24" s="3"/>
      <c r="C24" s="3"/>
      <c r="D24" s="3"/>
      <c r="E24" s="3"/>
      <c r="F24" s="3"/>
      <c r="G24" s="3"/>
      <c r="H24" s="3"/>
    </row>
    <row r="25" spans="2:9" ht="15.75" customHeight="1" thickBot="1" x14ac:dyDescent="0.2">
      <c r="B25" s="611" t="s">
        <v>163</v>
      </c>
      <c r="C25" s="612"/>
      <c r="D25" s="613"/>
      <c r="E25" s="614"/>
      <c r="F25" s="615"/>
      <c r="G25" s="15"/>
      <c r="H25" s="15"/>
    </row>
    <row r="26" spans="2:9" ht="15.75" customHeight="1" x14ac:dyDescent="0.15">
      <c r="B26" s="616" t="s">
        <v>164</v>
      </c>
      <c r="C26" s="617"/>
      <c r="D26" s="618"/>
      <c r="E26" s="512"/>
      <c r="F26" s="463">
        <f>SUM(F8:F14)+SUM(G20:G23)</f>
        <v>0</v>
      </c>
      <c r="G26" s="15"/>
      <c r="H26" s="15"/>
    </row>
    <row r="27" spans="2:9" ht="15.75" customHeight="1" thickBot="1" x14ac:dyDescent="0.2">
      <c r="B27" s="619" t="s">
        <v>165</v>
      </c>
      <c r="C27" s="620"/>
      <c r="D27" s="621"/>
      <c r="E27" s="513"/>
      <c r="F27" s="464">
        <f>F26/1000</f>
        <v>0</v>
      </c>
    </row>
    <row r="28" spans="2:9" ht="15.75" customHeight="1" x14ac:dyDescent="0.2">
      <c r="I28" s="167"/>
    </row>
    <row r="29" spans="2:9" ht="15.75" customHeight="1" x14ac:dyDescent="0.15"/>
    <row r="30" spans="2:9" ht="15.75" customHeight="1" x14ac:dyDescent="0.15"/>
    <row r="31" spans="2:9" ht="15.75" customHeight="1" x14ac:dyDescent="0.15"/>
    <row r="32" spans="2:9"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row r="1006" ht="15.75" customHeight="1" x14ac:dyDescent="0.15"/>
    <row r="1007" ht="15.75" customHeight="1" x14ac:dyDescent="0.15"/>
    <row r="1008" ht="15.75" customHeight="1" x14ac:dyDescent="0.15"/>
    <row r="1009" ht="15.75" customHeight="1" x14ac:dyDescent="0.15"/>
    <row r="1010" ht="15.75" customHeight="1" x14ac:dyDescent="0.15"/>
  </sheetData>
  <sheetProtection algorithmName="SHA-512" hashValue="ZILn6yca5HRLLS7vey0MrrynM5pVDpV6uHirHKp2sPpCKSgLef7gov1CwxJsoBoXcka2dOKFmBNfztDafmn9Gg==" saltValue="2o5R0RJY5RdWKTthKXzhzw==" spinCount="100000" sheet="1" objects="1" scenarios="1"/>
  <mergeCells count="7">
    <mergeCell ref="B18:G18"/>
    <mergeCell ref="B25:F25"/>
    <mergeCell ref="B5:I5"/>
    <mergeCell ref="B26:D26"/>
    <mergeCell ref="B27:D27"/>
    <mergeCell ref="B16:C16"/>
    <mergeCell ref="B6:I6"/>
  </mergeCells>
  <conditionalFormatting sqref="B20:G23">
    <cfRule type="expression" dxfId="4" priority="1">
      <formula>$F$16="NO"</formula>
    </cfRule>
  </conditionalFormatting>
  <dataValidations count="1">
    <dataValidation type="list" allowBlank="1" showErrorMessage="1" sqref="D16 F16" xr:uid="{00000000-0002-0000-0A00-000000000000}">
      <formula1>"YES,NO"</formula1>
    </dataValidation>
  </dataValidations>
  <pageMargins left="0.7" right="0.7" top="0.75" bottom="0.75" header="0" footer="0"/>
  <pageSetup orientation="landscape"/>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F97AC"/>
    <outlinePr summaryBelow="0" summaryRight="0"/>
  </sheetPr>
  <dimension ref="B4:I1009"/>
  <sheetViews>
    <sheetView showGridLines="0" workbookViewId="0">
      <selection activeCell="B6" sqref="B6:I6"/>
    </sheetView>
  </sheetViews>
  <sheetFormatPr baseColWidth="10" defaultColWidth="12.6640625" defaultRowHeight="15" customHeight="1" x14ac:dyDescent="0.15"/>
  <cols>
    <col min="2" max="2" width="46.6640625" customWidth="1"/>
    <col min="4" max="5" width="0" hidden="1" customWidth="1"/>
    <col min="6" max="6" width="24" customWidth="1"/>
    <col min="7" max="7" width="19.6640625" customWidth="1"/>
    <col min="8" max="8" width="18.33203125" customWidth="1"/>
  </cols>
  <sheetData>
    <row r="4" spans="2:9" ht="15" customHeight="1" thickBot="1" x14ac:dyDescent="0.2"/>
    <row r="5" spans="2:9" ht="15" customHeight="1" x14ac:dyDescent="0.15">
      <c r="B5" s="562" t="s">
        <v>166</v>
      </c>
      <c r="C5" s="563"/>
      <c r="D5" s="563"/>
      <c r="E5" s="563"/>
      <c r="F5" s="563"/>
      <c r="G5" s="563"/>
      <c r="H5" s="563"/>
      <c r="I5" s="558"/>
    </row>
    <row r="6" spans="2:9" ht="42" customHeight="1" thickBot="1" x14ac:dyDescent="0.2">
      <c r="B6" s="569" t="s">
        <v>614</v>
      </c>
      <c r="C6" s="546"/>
      <c r="D6" s="546"/>
      <c r="E6" s="546"/>
      <c r="F6" s="546"/>
      <c r="G6" s="546"/>
      <c r="H6" s="546"/>
      <c r="I6" s="546"/>
    </row>
    <row r="7" spans="2:9" ht="15" customHeight="1" thickBot="1" x14ac:dyDescent="0.2">
      <c r="B7" s="635" t="s">
        <v>131</v>
      </c>
      <c r="C7" s="636"/>
      <c r="D7" s="636"/>
      <c r="E7" s="636"/>
      <c r="F7" s="637"/>
    </row>
    <row r="8" spans="2:9" ht="15" customHeight="1" thickBot="1" x14ac:dyDescent="0.2">
      <c r="B8" s="629" t="s">
        <v>39</v>
      </c>
      <c r="C8" s="630"/>
      <c r="D8" s="632" t="s">
        <v>187</v>
      </c>
      <c r="E8" s="633"/>
      <c r="F8" s="634"/>
    </row>
    <row r="9" spans="2:9" ht="15.75" customHeight="1" thickBot="1" x14ac:dyDescent="0.2">
      <c r="B9" s="631"/>
      <c r="C9" s="546"/>
      <c r="D9" s="546"/>
      <c r="E9" s="546"/>
      <c r="F9" s="507"/>
    </row>
    <row r="10" spans="2:9" ht="15.75" customHeight="1" x14ac:dyDescent="0.15">
      <c r="B10" s="146" t="s">
        <v>168</v>
      </c>
      <c r="C10" s="147" t="s">
        <v>158</v>
      </c>
      <c r="D10" s="147" t="s">
        <v>149</v>
      </c>
      <c r="E10" s="147" t="s">
        <v>169</v>
      </c>
      <c r="F10" s="148" t="s">
        <v>151</v>
      </c>
    </row>
    <row r="11" spans="2:9" ht="35.25" customHeight="1" x14ac:dyDescent="0.15">
      <c r="B11" s="149" t="s">
        <v>170</v>
      </c>
      <c r="C11" s="485"/>
      <c r="D11" s="153">
        <f>'EFs all provinces'!C38</f>
        <v>0.16</v>
      </c>
      <c r="E11" s="169" t="s">
        <v>160</v>
      </c>
      <c r="F11" s="151">
        <f t="shared" ref="F11:F14" si="0">C11*D11</f>
        <v>0</v>
      </c>
    </row>
    <row r="12" spans="2:9" ht="15.75" customHeight="1" x14ac:dyDescent="0.15">
      <c r="B12" s="152" t="s">
        <v>171</v>
      </c>
      <c r="C12" s="485"/>
      <c r="D12" s="395">
        <f>'EFs all provinces'!C39</f>
        <v>7.0000000000000007E-2</v>
      </c>
      <c r="E12" s="170" t="s">
        <v>160</v>
      </c>
      <c r="F12" s="155">
        <f t="shared" si="0"/>
        <v>0</v>
      </c>
    </row>
    <row r="13" spans="2:9" ht="15.75" customHeight="1" x14ac:dyDescent="0.15">
      <c r="B13" s="152" t="s">
        <v>172</v>
      </c>
      <c r="C13" s="485"/>
      <c r="D13" s="154">
        <f>'EFs all provinces'!C42</f>
        <v>0.04</v>
      </c>
      <c r="E13" s="170" t="s">
        <v>160</v>
      </c>
      <c r="F13" s="155">
        <f t="shared" si="0"/>
        <v>0</v>
      </c>
    </row>
    <row r="14" spans="2:9" ht="15.75" customHeight="1" thickBot="1" x14ac:dyDescent="0.2">
      <c r="B14" s="171" t="s">
        <v>173</v>
      </c>
      <c r="C14" s="510"/>
      <c r="D14" s="396">
        <f>IF(D8="Choose One", 0, _xlfn.XLOOKUP(D8, 'EFs by province'!F73:F86, 'EFs by province'!G73:G86, 0))</f>
        <v>0.20909888652093259</v>
      </c>
      <c r="E14" s="172" t="s">
        <v>160</v>
      </c>
      <c r="F14" s="158">
        <f t="shared" si="0"/>
        <v>0</v>
      </c>
      <c r="G14" s="173" t="s">
        <v>174</v>
      </c>
    </row>
    <row r="15" spans="2:9" ht="15.75" customHeight="1" x14ac:dyDescent="0.15">
      <c r="B15" s="743"/>
      <c r="C15" s="744"/>
      <c r="D15" s="745"/>
      <c r="E15" s="746"/>
      <c r="F15" s="747"/>
      <c r="G15" s="173"/>
    </row>
    <row r="16" spans="2:9" ht="15.75" customHeight="1" thickBot="1" x14ac:dyDescent="0.2">
      <c r="B16" s="743"/>
      <c r="C16" s="744"/>
      <c r="D16" s="745"/>
      <c r="E16" s="746"/>
      <c r="F16" s="747"/>
      <c r="G16" s="173"/>
    </row>
    <row r="17" spans="2:9" ht="15.75" customHeight="1" thickBot="1" x14ac:dyDescent="0.2">
      <c r="B17" s="607" t="s">
        <v>142</v>
      </c>
      <c r="C17" s="608"/>
      <c r="D17" s="609"/>
      <c r="E17" s="609"/>
      <c r="F17" s="609"/>
      <c r="G17" s="610"/>
    </row>
    <row r="18" spans="2:9" ht="15.75" customHeight="1" x14ac:dyDescent="0.15">
      <c r="B18" s="424" t="s">
        <v>147</v>
      </c>
      <c r="C18" s="425" t="s">
        <v>161</v>
      </c>
      <c r="D18" s="425"/>
      <c r="E18" s="427"/>
      <c r="F18" s="425" t="s">
        <v>162</v>
      </c>
      <c r="G18" s="430" t="s">
        <v>46</v>
      </c>
    </row>
    <row r="19" spans="2:9" ht="15.75" customHeight="1" x14ac:dyDescent="0.15">
      <c r="B19" s="433"/>
      <c r="C19" s="423"/>
      <c r="D19" s="423"/>
      <c r="E19" s="434">
        <f>C19*D19</f>
        <v>0</v>
      </c>
      <c r="F19" s="423"/>
      <c r="G19" s="431">
        <f>C19*F19</f>
        <v>0</v>
      </c>
    </row>
    <row r="20" spans="2:9" ht="15.75" customHeight="1" x14ac:dyDescent="0.15">
      <c r="B20" s="433"/>
      <c r="C20" s="423"/>
      <c r="D20" s="423"/>
      <c r="E20" s="434"/>
      <c r="F20" s="423"/>
      <c r="G20" s="431">
        <f t="shared" ref="G20:G22" si="1">C20*F20</f>
        <v>0</v>
      </c>
    </row>
    <row r="21" spans="2:9" ht="15.75" customHeight="1" x14ac:dyDescent="0.15">
      <c r="B21" s="433"/>
      <c r="C21" s="423"/>
      <c r="D21" s="423"/>
      <c r="E21" s="434"/>
      <c r="F21" s="423"/>
      <c r="G21" s="431">
        <f t="shared" si="1"/>
        <v>0</v>
      </c>
    </row>
    <row r="22" spans="2:9" ht="15.75" customHeight="1" thickBot="1" x14ac:dyDescent="0.2">
      <c r="B22" s="435"/>
      <c r="C22" s="426"/>
      <c r="D22" s="426"/>
      <c r="E22" s="436"/>
      <c r="F22" s="426"/>
      <c r="G22" s="432">
        <f t="shared" si="1"/>
        <v>0</v>
      </c>
    </row>
    <row r="23" spans="2:9" ht="15.75" customHeight="1" thickBot="1" x14ac:dyDescent="0.2">
      <c r="B23" s="174"/>
      <c r="C23" s="15"/>
    </row>
    <row r="24" spans="2:9" ht="15.75" customHeight="1" thickBot="1" x14ac:dyDescent="0.2">
      <c r="B24" s="638" t="s">
        <v>163</v>
      </c>
      <c r="C24" s="639"/>
      <c r="D24" s="614"/>
      <c r="E24" s="614"/>
      <c r="F24" s="615"/>
      <c r="G24" s="3"/>
      <c r="H24" s="3"/>
    </row>
    <row r="25" spans="2:9" ht="15.75" customHeight="1" x14ac:dyDescent="0.15">
      <c r="B25" s="624" t="s">
        <v>175</v>
      </c>
      <c r="C25" s="625"/>
      <c r="D25" s="625"/>
      <c r="E25" s="640">
        <f>SUM(F11:F14)+SUM(G19:G22)</f>
        <v>0</v>
      </c>
      <c r="F25" s="641"/>
      <c r="G25" s="15"/>
      <c r="H25" s="15"/>
    </row>
    <row r="26" spans="2:9" ht="15.75" customHeight="1" thickBot="1" x14ac:dyDescent="0.2">
      <c r="B26" s="626" t="s">
        <v>176</v>
      </c>
      <c r="C26" s="627"/>
      <c r="D26" s="627"/>
      <c r="E26" s="642">
        <f>E25/1000</f>
        <v>0</v>
      </c>
      <c r="F26" s="643"/>
      <c r="G26" s="15"/>
      <c r="H26" s="15"/>
    </row>
    <row r="27" spans="2:9" ht="15.75" customHeight="1" x14ac:dyDescent="0.2">
      <c r="B27" s="174"/>
      <c r="C27" s="3"/>
      <c r="I27" s="167"/>
    </row>
    <row r="28" spans="2:9" ht="15.75" customHeight="1" x14ac:dyDescent="0.15">
      <c r="B28" s="173" t="s">
        <v>174</v>
      </c>
      <c r="C28" s="3"/>
    </row>
    <row r="29" spans="2:9" ht="15.75" customHeight="1" x14ac:dyDescent="0.15">
      <c r="B29" s="628" t="s">
        <v>177</v>
      </c>
      <c r="C29" s="546"/>
      <c r="D29" s="546"/>
      <c r="E29" s="546"/>
      <c r="F29" s="546"/>
      <c r="G29" s="546"/>
      <c r="H29" s="546"/>
      <c r="I29" s="546"/>
    </row>
    <row r="30" spans="2:9" ht="15.75" customHeight="1" x14ac:dyDescent="0.15">
      <c r="B30" s="546"/>
      <c r="C30" s="546"/>
      <c r="D30" s="546"/>
      <c r="E30" s="546"/>
      <c r="F30" s="546"/>
      <c r="G30" s="546"/>
      <c r="H30" s="546"/>
      <c r="I30" s="546"/>
    </row>
    <row r="31" spans="2:9" ht="15.75" customHeight="1" x14ac:dyDescent="0.15">
      <c r="B31" s="546"/>
      <c r="C31" s="546"/>
      <c r="D31" s="546"/>
      <c r="E31" s="546"/>
      <c r="F31" s="546"/>
      <c r="G31" s="546"/>
      <c r="H31" s="546"/>
      <c r="I31" s="546"/>
    </row>
    <row r="32" spans="2:9"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row r="1006" ht="15.75" customHeight="1" x14ac:dyDescent="0.15"/>
    <row r="1007" ht="15.75" customHeight="1" x14ac:dyDescent="0.15"/>
    <row r="1008" ht="15.75" customHeight="1" x14ac:dyDescent="0.15"/>
    <row r="1009" ht="15.75" customHeight="1" x14ac:dyDescent="0.15"/>
  </sheetData>
  <sheetProtection algorithmName="SHA-512" hashValue="CAc2JQPJnZpO9vuaLXlprOIztRdVgxN+PMgDjwKQw3nRfA/lAa567U/tUbYzGmGI3OTfrJp10RL1jtEHod4jUg==" saltValue="rUCaqntcB8Cdz2zU88K0xA==" spinCount="100000" sheet="1" objects="1" scenarios="1"/>
  <mergeCells count="13">
    <mergeCell ref="B25:D25"/>
    <mergeCell ref="B26:D26"/>
    <mergeCell ref="B29:I31"/>
    <mergeCell ref="B5:I5"/>
    <mergeCell ref="B8:C8"/>
    <mergeCell ref="B9:E9"/>
    <mergeCell ref="D8:F8"/>
    <mergeCell ref="B7:F7"/>
    <mergeCell ref="B24:F24"/>
    <mergeCell ref="E25:F25"/>
    <mergeCell ref="E26:F26"/>
    <mergeCell ref="B6:I6"/>
    <mergeCell ref="B17:G17"/>
  </mergeCells>
  <conditionalFormatting sqref="B19:G22">
    <cfRule type="expression" dxfId="3" priority="1">
      <formula>$F$16="NO"</formula>
    </cfRule>
  </conditionalFormatting>
  <dataValidations count="1">
    <dataValidation type="list" allowBlank="1" showErrorMessage="1" sqref="F9" xr:uid="{00000000-0002-0000-0B00-000001000000}">
      <formula1>"Choose One,Capital Goods,Purchased Goods &amp; Services"</formula1>
    </dataValidation>
  </dataValidation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B00-000000000000}">
          <x14:formula1>
            <xm:f>'Dropdown (tab to be hidden) '!$F$9:$F$23</xm:f>
          </x14:formula1>
          <xm:sqref>D8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F97AC"/>
    <outlinePr summaryBelow="0" summaryRight="0"/>
  </sheetPr>
  <dimension ref="B4:I1009"/>
  <sheetViews>
    <sheetView showGridLines="0" workbookViewId="0">
      <selection activeCell="E19" sqref="E19:F19"/>
    </sheetView>
  </sheetViews>
  <sheetFormatPr baseColWidth="10" defaultColWidth="12.6640625" defaultRowHeight="15" customHeight="1" x14ac:dyDescent="0.15"/>
  <cols>
    <col min="1" max="1" width="12.1640625" customWidth="1"/>
    <col min="2" max="2" width="46.6640625" customWidth="1"/>
    <col min="4" max="4" width="0" hidden="1"/>
    <col min="5" max="5" width="0" hidden="1" customWidth="1"/>
    <col min="6" max="6" width="19.33203125" customWidth="1"/>
    <col min="7" max="7" width="19.6640625" customWidth="1"/>
    <col min="8" max="8" width="18.33203125" customWidth="1"/>
  </cols>
  <sheetData>
    <row r="4" spans="2:9" ht="15" customHeight="1" thickBot="1" x14ac:dyDescent="0.2"/>
    <row r="5" spans="2:9" ht="15" customHeight="1" x14ac:dyDescent="0.15">
      <c r="B5" s="562" t="s">
        <v>178</v>
      </c>
      <c r="C5" s="563"/>
      <c r="D5" s="563"/>
      <c r="E5" s="563"/>
      <c r="F5" s="563"/>
      <c r="G5" s="563"/>
      <c r="H5" s="563"/>
      <c r="I5" s="558"/>
    </row>
    <row r="6" spans="2:9" ht="66" customHeight="1" thickBot="1" x14ac:dyDescent="0.2">
      <c r="B6" s="569" t="s">
        <v>617</v>
      </c>
      <c r="C6" s="546"/>
      <c r="D6" s="546"/>
      <c r="E6" s="546"/>
      <c r="F6" s="546"/>
      <c r="G6" s="546"/>
      <c r="H6" s="546"/>
      <c r="I6" s="546"/>
    </row>
    <row r="7" spans="2:9" ht="15.75" customHeight="1" thickBot="1" x14ac:dyDescent="0.2">
      <c r="B7" s="444" t="s">
        <v>7</v>
      </c>
      <c r="C7" s="445" t="s">
        <v>158</v>
      </c>
      <c r="D7" s="446" t="s">
        <v>149</v>
      </c>
      <c r="E7" s="446" t="s">
        <v>150</v>
      </c>
      <c r="F7" s="447" t="s">
        <v>151</v>
      </c>
      <c r="G7" s="3"/>
      <c r="H7" s="15"/>
    </row>
    <row r="8" spans="2:9" ht="30" customHeight="1" x14ac:dyDescent="0.15">
      <c r="B8" s="442" t="s">
        <v>179</v>
      </c>
      <c r="C8" s="497"/>
      <c r="D8" s="176">
        <f>'EFs all provinces'!C40</f>
        <v>0.16</v>
      </c>
      <c r="E8" s="437" t="s">
        <v>160</v>
      </c>
      <c r="F8" s="443">
        <f t="shared" ref="F8:F9" si="0">C8*D8</f>
        <v>0</v>
      </c>
      <c r="G8" s="3"/>
      <c r="H8" s="15"/>
    </row>
    <row r="9" spans="2:9" ht="15.75" customHeight="1" thickBot="1" x14ac:dyDescent="0.2">
      <c r="B9" s="438" t="s">
        <v>180</v>
      </c>
      <c r="C9" s="498"/>
      <c r="D9" s="439">
        <f>'EFs all provinces'!C41</f>
        <v>0.25</v>
      </c>
      <c r="E9" s="440" t="s">
        <v>160</v>
      </c>
      <c r="F9" s="441">
        <f t="shared" si="0"/>
        <v>0</v>
      </c>
      <c r="H9" s="15"/>
    </row>
    <row r="10" spans="2:9" ht="15.75" customHeight="1" thickBot="1" x14ac:dyDescent="0.2">
      <c r="B10" s="748"/>
      <c r="C10" s="749"/>
      <c r="D10" s="750"/>
      <c r="E10" s="748"/>
      <c r="F10" s="751"/>
      <c r="H10" s="15"/>
    </row>
    <row r="11" spans="2:9" ht="15.75" customHeight="1" thickBot="1" x14ac:dyDescent="0.2">
      <c r="B11" s="607" t="s">
        <v>142</v>
      </c>
      <c r="C11" s="608"/>
      <c r="D11" s="609"/>
      <c r="E11" s="609"/>
      <c r="F11" s="609"/>
      <c r="G11" s="610"/>
      <c r="H11" s="15"/>
    </row>
    <row r="12" spans="2:9" ht="15.75" customHeight="1" x14ac:dyDescent="0.15">
      <c r="B12" s="424" t="s">
        <v>147</v>
      </c>
      <c r="C12" s="425" t="s">
        <v>161</v>
      </c>
      <c r="D12" s="425"/>
      <c r="E12" s="427"/>
      <c r="F12" s="425" t="s">
        <v>162</v>
      </c>
      <c r="G12" s="430" t="s">
        <v>46</v>
      </c>
      <c r="H12" s="15"/>
    </row>
    <row r="13" spans="2:9" ht="15.75" customHeight="1" x14ac:dyDescent="0.15">
      <c r="B13" s="433"/>
      <c r="C13" s="423"/>
      <c r="D13" s="423"/>
      <c r="E13" s="434">
        <f>C13*D13</f>
        <v>0</v>
      </c>
      <c r="F13" s="423"/>
      <c r="G13" s="431">
        <f>C13*F13</f>
        <v>0</v>
      </c>
      <c r="H13" s="15"/>
    </row>
    <row r="14" spans="2:9" ht="15.75" customHeight="1" x14ac:dyDescent="0.15">
      <c r="B14" s="433"/>
      <c r="C14" s="423"/>
      <c r="D14" s="423"/>
      <c r="E14" s="434"/>
      <c r="F14" s="423"/>
      <c r="G14" s="431">
        <f t="shared" ref="G14:G16" si="1">C14*F14</f>
        <v>0</v>
      </c>
      <c r="H14" s="15"/>
    </row>
    <row r="15" spans="2:9" ht="15.75" customHeight="1" x14ac:dyDescent="0.15">
      <c r="B15" s="433"/>
      <c r="C15" s="423"/>
      <c r="D15" s="423"/>
      <c r="E15" s="434"/>
      <c r="F15" s="423"/>
      <c r="G15" s="431">
        <f t="shared" si="1"/>
        <v>0</v>
      </c>
      <c r="H15" s="15"/>
    </row>
    <row r="16" spans="2:9" ht="15.75" customHeight="1" thickBot="1" x14ac:dyDescent="0.2">
      <c r="B16" s="435"/>
      <c r="C16" s="426"/>
      <c r="D16" s="426"/>
      <c r="E16" s="436"/>
      <c r="F16" s="426"/>
      <c r="G16" s="432">
        <f t="shared" si="1"/>
        <v>0</v>
      </c>
      <c r="H16" s="3"/>
    </row>
    <row r="17" spans="2:9" ht="15.75" customHeight="1" thickBot="1" x14ac:dyDescent="0.2">
      <c r="B17" s="3"/>
      <c r="C17" s="3"/>
      <c r="D17" s="3"/>
      <c r="E17" s="3"/>
      <c r="F17" s="3"/>
      <c r="G17" s="3"/>
      <c r="H17" s="3"/>
    </row>
    <row r="18" spans="2:9" ht="15.75" customHeight="1" thickBot="1" x14ac:dyDescent="0.2">
      <c r="B18" s="638" t="s">
        <v>163</v>
      </c>
      <c r="C18" s="639"/>
      <c r="D18" s="614"/>
      <c r="E18" s="614"/>
      <c r="F18" s="615"/>
      <c r="G18" s="15"/>
      <c r="H18" s="15"/>
    </row>
    <row r="19" spans="2:9" ht="15.75" customHeight="1" x14ac:dyDescent="0.15">
      <c r="B19" s="624" t="s">
        <v>181</v>
      </c>
      <c r="C19" s="625"/>
      <c r="D19" s="625"/>
      <c r="E19" s="640">
        <f>SUM(F8:F9)+SUM(G13:G16)</f>
        <v>0</v>
      </c>
      <c r="F19" s="641"/>
      <c r="G19" s="15"/>
      <c r="H19" s="15"/>
    </row>
    <row r="20" spans="2:9" ht="15.75" customHeight="1" thickBot="1" x14ac:dyDescent="0.2">
      <c r="B20" s="626" t="s">
        <v>182</v>
      </c>
      <c r="C20" s="627"/>
      <c r="D20" s="627"/>
      <c r="E20" s="642">
        <f>E19/1000</f>
        <v>0</v>
      </c>
      <c r="F20" s="643"/>
    </row>
    <row r="21" spans="2:9" ht="15.75" customHeight="1" x14ac:dyDescent="0.2">
      <c r="I21" s="167"/>
    </row>
    <row r="22" spans="2:9" ht="15.75" customHeight="1" x14ac:dyDescent="0.15"/>
    <row r="23" spans="2:9" ht="15.75" customHeight="1" x14ac:dyDescent="0.15"/>
    <row r="24" spans="2:9" ht="15.75" customHeight="1" x14ac:dyDescent="0.15"/>
    <row r="25" spans="2:9" ht="15.75" customHeight="1" x14ac:dyDescent="0.15"/>
    <row r="26" spans="2:9" ht="15.75" customHeight="1" x14ac:dyDescent="0.15"/>
    <row r="27" spans="2:9" ht="15.75" customHeight="1" x14ac:dyDescent="0.15"/>
    <row r="28" spans="2:9" ht="15.75" customHeight="1" x14ac:dyDescent="0.15"/>
    <row r="29" spans="2:9" ht="15.75" customHeight="1" x14ac:dyDescent="0.15"/>
    <row r="30" spans="2:9" ht="15.75" customHeight="1" x14ac:dyDescent="0.15"/>
    <row r="31" spans="2:9" ht="15.75" customHeight="1" x14ac:dyDescent="0.15"/>
    <row r="32" spans="2:9"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row r="1006" ht="15.75" customHeight="1" x14ac:dyDescent="0.15"/>
    <row r="1007" ht="15.75" customHeight="1" x14ac:dyDescent="0.15"/>
    <row r="1008" ht="15.75" customHeight="1" x14ac:dyDescent="0.15"/>
    <row r="1009" ht="15.75" customHeight="1" x14ac:dyDescent="0.15"/>
  </sheetData>
  <sheetProtection algorithmName="SHA-512" hashValue="IELjXF/2UG42UcIhBEjfAmOaD1oGHaBSbnHdOwOc9JKTRLHU5SjF1qjI4bOvjGp46D3MQhcpA/xm9ADO2uXsZg==" saltValue="Nj2VkdhSvtELZ/vLWiFkRg==" spinCount="100000" sheet="1" objects="1" scenarios="1"/>
  <mergeCells count="8">
    <mergeCell ref="B5:I5"/>
    <mergeCell ref="B19:D19"/>
    <mergeCell ref="B20:D20"/>
    <mergeCell ref="B18:F18"/>
    <mergeCell ref="E19:F19"/>
    <mergeCell ref="E20:F20"/>
    <mergeCell ref="B6:I6"/>
    <mergeCell ref="B11:G11"/>
  </mergeCells>
  <conditionalFormatting sqref="B13:G16">
    <cfRule type="expression" dxfId="0" priority="1">
      <formula>$F$16="NO"</formula>
    </cfRule>
  </conditionalFormatting>
  <pageMargins left="0.7" right="0.7" top="0.75" bottom="0.75" header="0" footer="0"/>
  <pageSetup orientation="landscape"/>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F97AC"/>
    <outlinePr summaryBelow="0" summaryRight="0"/>
  </sheetPr>
  <dimension ref="B4:Q1003"/>
  <sheetViews>
    <sheetView showGridLines="0" workbookViewId="0">
      <selection activeCell="C14" sqref="C14"/>
    </sheetView>
  </sheetViews>
  <sheetFormatPr baseColWidth="10" defaultColWidth="12.6640625" defaultRowHeight="15" customHeight="1" x14ac:dyDescent="0.15"/>
  <cols>
    <col min="2" max="2" width="29.33203125" customWidth="1"/>
    <col min="3" max="4" width="12.1640625" customWidth="1"/>
    <col min="5" max="5" width="18.1640625" hidden="1" customWidth="1"/>
    <col min="8" max="8" width="19.1640625" hidden="1" customWidth="1"/>
    <col min="10" max="10" width="20.83203125" customWidth="1"/>
    <col min="11" max="11" width="21.6640625" customWidth="1"/>
    <col min="16" max="16" width="12.6640625" hidden="1"/>
    <col min="17" max="17" width="4" hidden="1" customWidth="1"/>
  </cols>
  <sheetData>
    <row r="4" spans="2:17" ht="15.75" customHeight="1" thickBot="1" x14ac:dyDescent="0.2"/>
    <row r="5" spans="2:17" ht="15" customHeight="1" x14ac:dyDescent="0.15">
      <c r="B5" s="562" t="s">
        <v>183</v>
      </c>
      <c r="C5" s="563"/>
      <c r="D5" s="563"/>
      <c r="E5" s="563"/>
      <c r="F5" s="563"/>
      <c r="G5" s="563"/>
      <c r="H5" s="563"/>
      <c r="I5" s="563"/>
      <c r="J5" s="563"/>
      <c r="K5" s="563"/>
      <c r="L5" s="558"/>
      <c r="Q5" s="3" t="s">
        <v>184</v>
      </c>
    </row>
    <row r="6" spans="2:17" ht="66" customHeight="1" x14ac:dyDescent="0.15">
      <c r="B6" s="569" t="s">
        <v>618</v>
      </c>
      <c r="C6" s="546"/>
      <c r="D6" s="546"/>
      <c r="E6" s="546"/>
      <c r="F6" s="546"/>
      <c r="G6" s="546"/>
      <c r="H6" s="546"/>
      <c r="I6" s="546"/>
      <c r="J6" s="546"/>
      <c r="Q6" s="177" t="s">
        <v>40</v>
      </c>
    </row>
    <row r="7" spans="2:17" ht="15.75" customHeight="1" x14ac:dyDescent="0.15">
      <c r="B7" s="647" t="s">
        <v>131</v>
      </c>
      <c r="C7" s="648"/>
      <c r="D7" s="649"/>
      <c r="Q7" s="177" t="s">
        <v>185</v>
      </c>
    </row>
    <row r="8" spans="2:17" ht="15.75" customHeight="1" x14ac:dyDescent="0.15">
      <c r="B8" s="650" t="s">
        <v>39</v>
      </c>
      <c r="C8" s="651"/>
      <c r="D8" s="397" t="s">
        <v>184</v>
      </c>
      <c r="Q8" s="177" t="s">
        <v>133</v>
      </c>
    </row>
    <row r="9" spans="2:17" ht="15.75" customHeight="1" x14ac:dyDescent="0.15">
      <c r="Q9" s="177" t="s">
        <v>187</v>
      </c>
    </row>
    <row r="10" spans="2:17" ht="15.75" customHeight="1" x14ac:dyDescent="0.15">
      <c r="B10" s="146" t="s">
        <v>188</v>
      </c>
      <c r="C10" s="147" t="s">
        <v>189</v>
      </c>
      <c r="D10" s="147" t="s">
        <v>150</v>
      </c>
      <c r="E10" s="178" t="s">
        <v>190</v>
      </c>
      <c r="F10" s="147" t="s">
        <v>189</v>
      </c>
      <c r="G10" s="147" t="s">
        <v>150</v>
      </c>
      <c r="H10" s="147" t="s">
        <v>149</v>
      </c>
      <c r="I10" s="147" t="s">
        <v>150</v>
      </c>
      <c r="J10" s="148" t="s">
        <v>191</v>
      </c>
      <c r="P10" s="177" t="s">
        <v>192</v>
      </c>
    </row>
    <row r="11" spans="2:17" ht="15.75" customHeight="1" x14ac:dyDescent="0.15">
      <c r="B11" s="179" t="s">
        <v>193</v>
      </c>
      <c r="C11" s="180">
        <f>'2.1 Electricity-Office '!C31</f>
        <v>0</v>
      </c>
      <c r="D11" s="163" t="s">
        <v>194</v>
      </c>
      <c r="E11" s="181">
        <v>1</v>
      </c>
      <c r="F11" s="180">
        <f>C11*E11</f>
        <v>0</v>
      </c>
      <c r="G11" s="163" t="s">
        <v>194</v>
      </c>
      <c r="H11" s="182">
        <f>IF(D8="Choose One", 0, _xlfn.XLOOKUP(D8, 'EFs by province'!F53:F65, 'EFs by province'!I53:I65, 0))</f>
        <v>0</v>
      </c>
      <c r="I11" s="163" t="s">
        <v>195</v>
      </c>
      <c r="J11" s="183">
        <f>F11*H11/1000</f>
        <v>0</v>
      </c>
      <c r="P11" s="177" t="s">
        <v>196</v>
      </c>
    </row>
    <row r="12" spans="2:17" ht="15.75" customHeight="1" x14ac:dyDescent="0.15">
      <c r="B12" s="35"/>
      <c r="C12" s="35"/>
      <c r="D12" s="35"/>
      <c r="E12" s="35"/>
      <c r="F12" s="35"/>
      <c r="G12" s="35"/>
      <c r="H12" s="35"/>
      <c r="I12" s="35"/>
      <c r="J12" s="35"/>
      <c r="K12" s="3"/>
      <c r="Q12" s="177" t="s">
        <v>196</v>
      </c>
    </row>
    <row r="13" spans="2:17" ht="15.75" customHeight="1" x14ac:dyDescent="0.15">
      <c r="B13" s="146" t="s">
        <v>188</v>
      </c>
      <c r="C13" s="147" t="s">
        <v>189</v>
      </c>
      <c r="D13" s="147" t="s">
        <v>150</v>
      </c>
      <c r="E13" s="178"/>
      <c r="F13" s="147" t="s">
        <v>189</v>
      </c>
      <c r="G13" s="147" t="s">
        <v>150</v>
      </c>
      <c r="H13" s="147" t="s">
        <v>149</v>
      </c>
      <c r="I13" s="147" t="s">
        <v>150</v>
      </c>
      <c r="J13" s="148" t="s">
        <v>197</v>
      </c>
      <c r="K13" s="3"/>
      <c r="Q13" s="177" t="s">
        <v>198</v>
      </c>
    </row>
    <row r="14" spans="2:17" ht="15.75" customHeight="1" x14ac:dyDescent="0.15">
      <c r="B14" s="161" t="s">
        <v>199</v>
      </c>
      <c r="C14" s="180">
        <f>'1.1 NG-Office Heating'!F9</f>
        <v>0</v>
      </c>
      <c r="D14" s="163" t="s">
        <v>200</v>
      </c>
      <c r="E14" s="184">
        <v>3.73E-2</v>
      </c>
      <c r="F14" s="180">
        <f>C14*E14</f>
        <v>0</v>
      </c>
      <c r="G14" s="163" t="s">
        <v>201</v>
      </c>
      <c r="H14" s="182">
        <f>'Upstream Results HHV'!EG27</f>
        <v>9673.6738717456865</v>
      </c>
      <c r="I14" s="163" t="s">
        <v>202</v>
      </c>
      <c r="J14" s="183">
        <f>F14*H14*0.001</f>
        <v>0</v>
      </c>
      <c r="K14" s="3"/>
      <c r="Q14" s="177" t="s">
        <v>203</v>
      </c>
    </row>
    <row r="15" spans="2:17" ht="15.75" customHeight="1" x14ac:dyDescent="0.15">
      <c r="Q15" s="177" t="s">
        <v>167</v>
      </c>
    </row>
    <row r="16" spans="2:17" ht="15.75" customHeight="1" x14ac:dyDescent="0.15">
      <c r="B16" s="146" t="s">
        <v>188</v>
      </c>
      <c r="C16" s="147" t="s">
        <v>189</v>
      </c>
      <c r="D16" s="147" t="s">
        <v>150</v>
      </c>
      <c r="E16" s="178"/>
      <c r="F16" s="147" t="s">
        <v>189</v>
      </c>
      <c r="G16" s="147" t="s">
        <v>150</v>
      </c>
      <c r="H16" s="147" t="s">
        <v>149</v>
      </c>
      <c r="I16" s="147" t="s">
        <v>150</v>
      </c>
      <c r="J16" s="148" t="s">
        <v>197</v>
      </c>
      <c r="Q16" s="177" t="s">
        <v>186</v>
      </c>
    </row>
    <row r="17" spans="2:17" ht="15.75" customHeight="1" x14ac:dyDescent="0.15">
      <c r="B17" s="161" t="s">
        <v>204</v>
      </c>
      <c r="C17" s="185">
        <f ca="1">'1.2 Other Fuels '!I12</f>
        <v>0</v>
      </c>
      <c r="D17" s="163" t="s">
        <v>205</v>
      </c>
      <c r="E17" s="184">
        <v>3.6720000000000003E-2</v>
      </c>
      <c r="F17" s="180">
        <f ca="1">C17*E17</f>
        <v>0</v>
      </c>
      <c r="G17" s="163" t="s">
        <v>201</v>
      </c>
      <c r="H17" s="182">
        <f>'Upstream Results HHV'!I27</f>
        <v>13882.569996890817</v>
      </c>
      <c r="I17" s="163" t="s">
        <v>202</v>
      </c>
      <c r="J17" s="183">
        <f ca="1">F17*H17*0.001</f>
        <v>0</v>
      </c>
      <c r="Q17" s="177" t="s">
        <v>206</v>
      </c>
    </row>
    <row r="18" spans="2:17" ht="15.75" customHeight="1" x14ac:dyDescent="0.15">
      <c r="Q18" s="177" t="s">
        <v>207</v>
      </c>
    </row>
    <row r="19" spans="2:17" ht="15.75" customHeight="1" x14ac:dyDescent="0.15">
      <c r="B19" s="146" t="s">
        <v>188</v>
      </c>
      <c r="C19" s="147" t="s">
        <v>189</v>
      </c>
      <c r="D19" s="147" t="s">
        <v>150</v>
      </c>
      <c r="E19" s="178"/>
      <c r="F19" s="147" t="s">
        <v>189</v>
      </c>
      <c r="G19" s="147" t="s">
        <v>150</v>
      </c>
      <c r="H19" s="147" t="s">
        <v>149</v>
      </c>
      <c r="I19" s="147" t="s">
        <v>150</v>
      </c>
      <c r="J19" s="148" t="s">
        <v>197</v>
      </c>
      <c r="Q19" s="186" t="s">
        <v>208</v>
      </c>
    </row>
    <row r="20" spans="2:17" ht="15.75" customHeight="1" x14ac:dyDescent="0.15">
      <c r="B20" s="161" t="s">
        <v>209</v>
      </c>
      <c r="C20" s="185">
        <f>'1.2 Other Fuels '!I9</f>
        <v>0</v>
      </c>
      <c r="D20" s="163" t="s">
        <v>205</v>
      </c>
      <c r="E20" s="184">
        <v>3.4660000000000003E-2</v>
      </c>
      <c r="F20" s="180">
        <f>C20*E20</f>
        <v>0</v>
      </c>
      <c r="G20" s="163" t="s">
        <v>201</v>
      </c>
      <c r="H20" s="182">
        <f>'Upstream Results HHV'!CF27</f>
        <v>21603.910059387628</v>
      </c>
      <c r="I20" s="163" t="s">
        <v>202</v>
      </c>
      <c r="J20" s="183">
        <f>F20*H20*0.001</f>
        <v>0</v>
      </c>
      <c r="K20" s="187"/>
    </row>
    <row r="21" spans="2:17" ht="15.75" customHeight="1" x14ac:dyDescent="0.15">
      <c r="B21" s="35"/>
      <c r="C21" s="35"/>
      <c r="D21" s="35"/>
      <c r="E21" s="35"/>
      <c r="F21" s="35"/>
      <c r="G21" s="35"/>
      <c r="H21" s="35"/>
      <c r="I21" s="35"/>
      <c r="J21" s="35"/>
      <c r="K21" s="35"/>
    </row>
    <row r="22" spans="2:17" ht="15.75" customHeight="1" x14ac:dyDescent="0.15">
      <c r="B22" s="146" t="s">
        <v>188</v>
      </c>
      <c r="C22" s="147" t="s">
        <v>189</v>
      </c>
      <c r="D22" s="147" t="s">
        <v>150</v>
      </c>
      <c r="E22" s="178"/>
      <c r="F22" s="147" t="s">
        <v>189</v>
      </c>
      <c r="G22" s="147" t="s">
        <v>150</v>
      </c>
      <c r="H22" s="147" t="s">
        <v>149</v>
      </c>
      <c r="I22" s="147" t="s">
        <v>150</v>
      </c>
      <c r="J22" s="148" t="s">
        <v>197</v>
      </c>
    </row>
    <row r="23" spans="2:17" ht="15.75" customHeight="1" x14ac:dyDescent="0.15">
      <c r="B23" s="161" t="s">
        <v>37</v>
      </c>
      <c r="C23" s="185">
        <f ca="1">'1.2 Other Fuels '!I11</f>
        <v>0</v>
      </c>
      <c r="D23" s="163" t="s">
        <v>205</v>
      </c>
      <c r="E23" s="184">
        <v>2.5530000000000001E-2</v>
      </c>
      <c r="F23" s="180">
        <f ca="1">C23*E23</f>
        <v>0</v>
      </c>
      <c r="G23" s="163" t="s">
        <v>201</v>
      </c>
      <c r="H23" s="182">
        <f>'Upstream Results HHV'!N27</f>
        <v>8943.7871201243361</v>
      </c>
      <c r="I23" s="163" t="s">
        <v>202</v>
      </c>
      <c r="J23" s="183">
        <f ca="1">F23*H23*0.001</f>
        <v>0</v>
      </c>
    </row>
    <row r="24" spans="2:17" ht="15.75" customHeight="1" x14ac:dyDescent="0.15">
      <c r="B24" s="3"/>
      <c r="C24" s="3"/>
      <c r="D24" s="3"/>
      <c r="E24" s="3"/>
      <c r="F24" s="3"/>
      <c r="G24" s="3"/>
      <c r="H24" s="3"/>
    </row>
    <row r="25" spans="2:17" ht="15.75" customHeight="1" x14ac:dyDescent="0.15">
      <c r="B25" s="146" t="s">
        <v>188</v>
      </c>
      <c r="C25" s="147" t="s">
        <v>189</v>
      </c>
      <c r="D25" s="147" t="s">
        <v>150</v>
      </c>
      <c r="E25" s="178"/>
      <c r="F25" s="147" t="s">
        <v>189</v>
      </c>
      <c r="G25" s="147" t="s">
        <v>150</v>
      </c>
      <c r="H25" s="147" t="s">
        <v>149</v>
      </c>
      <c r="I25" s="147" t="s">
        <v>150</v>
      </c>
      <c r="J25" s="148" t="s">
        <v>197</v>
      </c>
    </row>
    <row r="26" spans="2:17" ht="15.75" customHeight="1" x14ac:dyDescent="0.15">
      <c r="B26" s="161" t="s">
        <v>75</v>
      </c>
      <c r="C26" s="185">
        <f ca="1">'1.2 Other Fuels '!I10</f>
        <v>0</v>
      </c>
      <c r="D26" s="163" t="s">
        <v>205</v>
      </c>
      <c r="E26" s="184">
        <v>3.8679999999999999E-2</v>
      </c>
      <c r="F26" s="180">
        <f ca="1">C26*E26</f>
        <v>0</v>
      </c>
      <c r="G26" s="163" t="s">
        <v>201</v>
      </c>
      <c r="H26" s="182">
        <f>'Upstream Results HHV'!F27</f>
        <v>20825.752848531913</v>
      </c>
      <c r="I26" s="163" t="s">
        <v>202</v>
      </c>
      <c r="J26" s="183">
        <f ca="1">F26*H26*0.001</f>
        <v>0</v>
      </c>
    </row>
    <row r="27" spans="2:17" ht="15.75" customHeight="1" x14ac:dyDescent="0.15"/>
    <row r="28" spans="2:17" ht="15.75" customHeight="1" thickBot="1" x14ac:dyDescent="0.2"/>
    <row r="29" spans="2:17" ht="15.75" customHeight="1" thickBot="1" x14ac:dyDescent="0.2">
      <c r="B29" s="638" t="s">
        <v>163</v>
      </c>
      <c r="C29" s="614"/>
      <c r="D29" s="614"/>
      <c r="E29" s="614"/>
      <c r="F29" s="615"/>
    </row>
    <row r="30" spans="2:17" ht="15.75" customHeight="1" x14ac:dyDescent="0.15">
      <c r="B30" s="652" t="s">
        <v>210</v>
      </c>
      <c r="C30" s="625"/>
      <c r="D30" s="653"/>
      <c r="E30" s="175"/>
      <c r="F30" s="463">
        <f ca="1">J11+J14+J17+J20+J23+J26</f>
        <v>0</v>
      </c>
    </row>
    <row r="31" spans="2:17" ht="15.75" customHeight="1" thickBot="1" x14ac:dyDescent="0.2">
      <c r="B31" s="644" t="s">
        <v>211</v>
      </c>
      <c r="C31" s="645"/>
      <c r="D31" s="646"/>
      <c r="E31" s="166"/>
      <c r="F31" s="464">
        <f ca="1">F30/1000</f>
        <v>0</v>
      </c>
    </row>
    <row r="32" spans="2:17"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XmPtMlBLifbX6Fml9PrDS2PsT6wdNbCKALNzlK66ONikz7ugyjsSeRN8hd8MS5sdrVUWkpuwMF1NFTb7hCWCLw==" saltValue="2EI5g0tc6PfJWM6z+AvsAA==" spinCount="100000" sheet="1" objects="1" scenarios="1"/>
  <mergeCells count="7">
    <mergeCell ref="B31:D31"/>
    <mergeCell ref="B5:L5"/>
    <mergeCell ref="B7:D7"/>
    <mergeCell ref="B8:C8"/>
    <mergeCell ref="B30:D30"/>
    <mergeCell ref="B29:F29"/>
    <mergeCell ref="B6:J6"/>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D00-000000000000}">
          <x14:formula1>
            <xm:f>'Dropdown (tab to be hidden) '!$F$9:$F$23</xm:f>
          </x14:formula1>
          <xm:sqref>D8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F97AC"/>
    <outlinePr summaryBelow="0" summaryRight="0"/>
  </sheetPr>
  <dimension ref="A4:Z1002"/>
  <sheetViews>
    <sheetView showGridLines="0" workbookViewId="0">
      <selection activeCell="B8" sqref="B8 E8"/>
    </sheetView>
  </sheetViews>
  <sheetFormatPr baseColWidth="10" defaultColWidth="12.6640625" defaultRowHeight="15" customHeight="1" x14ac:dyDescent="0.15"/>
  <cols>
    <col min="2" max="2" width="41.6640625" customWidth="1"/>
    <col min="3" max="3" width="40.1640625" customWidth="1"/>
    <col min="4" max="4" width="39.1640625" customWidth="1"/>
    <col min="5" max="5" width="30.83203125" hidden="1" customWidth="1"/>
    <col min="6" max="6" width="19.1640625" hidden="1" customWidth="1"/>
    <col min="7" max="7" width="24.1640625" customWidth="1"/>
    <col min="11" max="11" width="23.6640625" customWidth="1"/>
  </cols>
  <sheetData>
    <row r="4" spans="1:26" ht="15.75" customHeight="1" thickBot="1" x14ac:dyDescent="0.2">
      <c r="A4" s="188"/>
      <c r="B4" s="188"/>
      <c r="C4" s="188"/>
      <c r="D4" s="188"/>
      <c r="E4" s="188"/>
      <c r="F4" s="188"/>
      <c r="G4" s="188"/>
      <c r="H4" s="188"/>
      <c r="I4" s="188"/>
      <c r="J4" s="188"/>
      <c r="K4" s="188"/>
      <c r="L4" s="188"/>
      <c r="M4" s="188"/>
      <c r="N4" s="188"/>
      <c r="O4" s="188"/>
      <c r="P4" s="188"/>
      <c r="Q4" s="188"/>
      <c r="R4" s="188"/>
      <c r="S4" s="188"/>
      <c r="T4" s="188"/>
      <c r="U4" s="188"/>
      <c r="V4" s="188"/>
      <c r="W4" s="188"/>
      <c r="X4" s="188"/>
      <c r="Y4" s="188"/>
      <c r="Z4" s="188"/>
    </row>
    <row r="5" spans="1:26" ht="24" customHeight="1" thickBot="1" x14ac:dyDescent="0.2">
      <c r="A5" s="188"/>
      <c r="B5" s="658" t="s">
        <v>212</v>
      </c>
      <c r="C5" s="659"/>
      <c r="D5" s="659"/>
      <c r="E5" s="659"/>
      <c r="F5" s="659"/>
      <c r="G5" s="660"/>
      <c r="H5" s="422"/>
      <c r="I5" s="422"/>
      <c r="J5" s="422"/>
      <c r="K5" s="188"/>
      <c r="L5" s="188"/>
      <c r="M5" s="188"/>
      <c r="N5" s="188"/>
      <c r="O5" s="188"/>
      <c r="P5" s="188"/>
      <c r="Q5" s="188"/>
      <c r="R5" s="188"/>
      <c r="S5" s="188"/>
      <c r="T5" s="188"/>
      <c r="U5" s="188"/>
      <c r="V5" s="188"/>
      <c r="W5" s="188"/>
      <c r="X5" s="188"/>
      <c r="Y5" s="188"/>
      <c r="Z5" s="188"/>
    </row>
    <row r="6" spans="1:26" ht="66" customHeight="1" thickBot="1" x14ac:dyDescent="0.2">
      <c r="A6" s="188"/>
      <c r="B6" s="569" t="s">
        <v>619</v>
      </c>
      <c r="C6" s="666"/>
      <c r="D6" s="666"/>
      <c r="E6" s="666"/>
      <c r="F6" s="666"/>
      <c r="G6" s="666"/>
      <c r="H6" s="666"/>
      <c r="I6" s="188"/>
      <c r="J6" s="188"/>
      <c r="K6" s="188"/>
      <c r="L6" s="188"/>
      <c r="M6" s="188"/>
      <c r="N6" s="188"/>
      <c r="O6" s="188"/>
      <c r="P6" s="188"/>
      <c r="Q6" s="188"/>
      <c r="R6" s="188"/>
      <c r="S6" s="188"/>
      <c r="T6" s="188"/>
      <c r="U6" s="188"/>
      <c r="V6" s="188"/>
      <c r="W6" s="188"/>
      <c r="X6" s="188"/>
      <c r="Y6" s="188"/>
      <c r="Z6" s="188"/>
    </row>
    <row r="7" spans="1:26" ht="36" customHeight="1" thickBot="1" x14ac:dyDescent="0.2">
      <c r="A7" s="188"/>
      <c r="B7" s="189" t="s">
        <v>213</v>
      </c>
      <c r="C7" s="190" t="s">
        <v>214</v>
      </c>
      <c r="D7" s="191" t="s">
        <v>140</v>
      </c>
      <c r="E7" s="192" t="s">
        <v>149</v>
      </c>
      <c r="F7" s="193" t="s">
        <v>150</v>
      </c>
      <c r="G7" s="194" t="s">
        <v>151</v>
      </c>
      <c r="H7" s="188"/>
      <c r="I7" s="451"/>
      <c r="J7" s="451"/>
      <c r="K7" s="451"/>
      <c r="L7" s="451"/>
      <c r="M7" s="451"/>
      <c r="N7" s="188"/>
      <c r="O7" s="188"/>
      <c r="P7" s="188"/>
      <c r="Q7" s="188"/>
      <c r="R7" s="188"/>
      <c r="S7" s="188"/>
      <c r="T7" s="188"/>
      <c r="U7" s="188"/>
      <c r="V7" s="188"/>
      <c r="W7" s="188"/>
      <c r="X7" s="188"/>
      <c r="Y7" s="188"/>
      <c r="Z7" s="188"/>
    </row>
    <row r="8" spans="1:26" ht="27.75" customHeight="1" x14ac:dyDescent="0.15">
      <c r="A8" s="195"/>
      <c r="B8" s="398"/>
      <c r="C8" s="456"/>
      <c r="D8" s="456"/>
      <c r="E8" s="196" t="str">
        <f t="array" ref="E8">IFERROR(INDEX('EFs by province'!$G$15:$J$27,MATCH(D8,'EFs by province'!$F$15:$F$27,0),MATCH(C8,'EFs by province'!$G$13:$J$13,0)),"")</f>
        <v/>
      </c>
      <c r="F8" s="197" t="s">
        <v>160</v>
      </c>
      <c r="G8" s="198">
        <f t="shared" ref="G8:G25" si="0">IF(B8="",0,B8*E8)</f>
        <v>0</v>
      </c>
      <c r="H8" s="195"/>
      <c r="I8" s="452"/>
      <c r="J8" s="452"/>
      <c r="K8" s="452"/>
      <c r="L8" s="450"/>
      <c r="M8" s="450"/>
      <c r="N8" s="195"/>
      <c r="O8" s="195"/>
      <c r="P8" s="195"/>
      <c r="Q8" s="195"/>
      <c r="R8" s="195"/>
      <c r="S8" s="195"/>
      <c r="T8" s="195"/>
      <c r="U8" s="195"/>
      <c r="V8" s="195"/>
      <c r="W8" s="195"/>
      <c r="X8" s="195"/>
      <c r="Y8" s="195"/>
      <c r="Z8" s="195"/>
    </row>
    <row r="9" spans="1:26" ht="30" customHeight="1" x14ac:dyDescent="0.15">
      <c r="A9" s="195"/>
      <c r="B9" s="398"/>
      <c r="C9" s="456"/>
      <c r="D9" s="456"/>
      <c r="E9" s="196" t="str">
        <f t="array" ref="E9">IFERROR(INDEX('EFs by province'!$G$15:$J$27,MATCH(D9,'EFs by province'!$F$15:$F$27,0),MATCH(C9,'EFs by province'!$G$13:$J$13,0)),"")</f>
        <v/>
      </c>
      <c r="F9" s="197" t="s">
        <v>160</v>
      </c>
      <c r="G9" s="198">
        <f t="shared" si="0"/>
        <v>0</v>
      </c>
      <c r="H9" s="195"/>
      <c r="I9" s="452"/>
      <c r="J9" s="422"/>
      <c r="K9" s="422"/>
      <c r="L9" s="428"/>
      <c r="M9" s="428"/>
      <c r="N9" s="195"/>
      <c r="O9" s="195"/>
      <c r="P9" s="195"/>
      <c r="Q9" s="195"/>
      <c r="R9" s="195"/>
      <c r="S9" s="195"/>
      <c r="T9" s="195"/>
      <c r="U9" s="195"/>
      <c r="V9" s="195"/>
      <c r="W9" s="195"/>
      <c r="X9" s="195"/>
      <c r="Y9" s="195"/>
      <c r="Z9" s="195"/>
    </row>
    <row r="10" spans="1:26" ht="24.75" customHeight="1" x14ac:dyDescent="0.15">
      <c r="A10" s="195"/>
      <c r="B10" s="398"/>
      <c r="C10" s="456"/>
      <c r="D10" s="456"/>
      <c r="E10" s="196" t="str">
        <f t="array" ref="E10">IFERROR(INDEX('EFs by province'!$G$15:$J$27,MATCH(D10,'EFs by province'!$F$15:$F$27,0),MATCH(C10,'EFs by province'!$G$13:$J$13,0)),"")</f>
        <v/>
      </c>
      <c r="F10" s="197" t="s">
        <v>160</v>
      </c>
      <c r="G10" s="198">
        <f t="shared" si="0"/>
        <v>0</v>
      </c>
      <c r="H10" s="195"/>
      <c r="I10" s="195"/>
      <c r="J10" s="195"/>
      <c r="K10" s="195"/>
      <c r="L10" s="195"/>
      <c r="M10" s="195"/>
      <c r="N10" s="195"/>
      <c r="O10" s="195"/>
      <c r="P10" s="195"/>
      <c r="Q10" s="195"/>
      <c r="R10" s="195"/>
      <c r="S10" s="195"/>
      <c r="T10" s="195"/>
      <c r="U10" s="195"/>
      <c r="V10" s="195"/>
      <c r="W10" s="195"/>
      <c r="X10" s="195"/>
      <c r="Y10" s="195"/>
      <c r="Z10" s="195"/>
    </row>
    <row r="11" spans="1:26" ht="30.75" customHeight="1" x14ac:dyDescent="0.15">
      <c r="A11" s="188"/>
      <c r="B11" s="398"/>
      <c r="C11" s="456"/>
      <c r="D11" s="456"/>
      <c r="E11" s="196" t="str">
        <f>IFERROR(INDEX('EFs by province'!$G$15:$J$27,MATCH(D11,'EFs by province'!$F$15:$F$27,0),MATCH(C11,'EFs by province'!$G$13:$J$13,0)),"")</f>
        <v/>
      </c>
      <c r="F11" s="197" t="s">
        <v>160</v>
      </c>
      <c r="G11" s="198">
        <f t="shared" si="0"/>
        <v>0</v>
      </c>
      <c r="H11" s="188"/>
      <c r="I11" s="188"/>
      <c r="J11" s="188"/>
      <c r="K11" s="188"/>
      <c r="L11" s="188"/>
      <c r="M11" s="188"/>
      <c r="N11" s="188"/>
      <c r="O11" s="188"/>
      <c r="P11" s="188"/>
      <c r="Q11" s="188"/>
      <c r="R11" s="188"/>
      <c r="S11" s="188"/>
      <c r="T11" s="188"/>
      <c r="U11" s="188"/>
      <c r="V11" s="188"/>
      <c r="W11" s="188"/>
      <c r="X11" s="188"/>
      <c r="Y11" s="188"/>
      <c r="Z11" s="188"/>
    </row>
    <row r="12" spans="1:26" ht="30.75" customHeight="1" x14ac:dyDescent="0.15">
      <c r="A12" s="188"/>
      <c r="B12" s="398"/>
      <c r="C12" s="456"/>
      <c r="D12" s="456"/>
      <c r="E12" s="196" t="str">
        <f>IFERROR(INDEX('EFs by province'!$G$15:$J$27,MATCH(D12,'EFs by province'!$F$15:$F$27,0),MATCH(C12,'EFs by province'!$G$13:$J$13,0)),"")</f>
        <v/>
      </c>
      <c r="F12" s="197" t="s">
        <v>160</v>
      </c>
      <c r="G12" s="198">
        <f>IF(B12="",0,B12*E12)</f>
        <v>0</v>
      </c>
      <c r="H12" s="188"/>
      <c r="I12" s="188"/>
      <c r="J12" s="188"/>
      <c r="K12" s="188"/>
      <c r="L12" s="188"/>
      <c r="M12" s="188"/>
      <c r="N12" s="188"/>
      <c r="O12" s="188"/>
      <c r="P12" s="188"/>
      <c r="Q12" s="188"/>
      <c r="R12" s="188"/>
      <c r="S12" s="188"/>
      <c r="T12" s="188"/>
      <c r="U12" s="188"/>
      <c r="V12" s="188"/>
      <c r="W12" s="188"/>
      <c r="X12" s="188"/>
      <c r="Y12" s="188"/>
      <c r="Z12" s="188"/>
    </row>
    <row r="13" spans="1:26" ht="30.75" customHeight="1" x14ac:dyDescent="0.15">
      <c r="A13" s="188"/>
      <c r="B13" s="398"/>
      <c r="C13" s="456"/>
      <c r="D13" s="456"/>
      <c r="E13" s="196" t="str">
        <f t="array" ref="E13">IFERROR(INDEX('EFs by province'!$G$15:$J$27,MATCH(D13,'EFs by province'!$F$15:$F$27,0),MATCH(C13,'EFs by province'!$G$13:$J$13,0)),"")</f>
        <v/>
      </c>
      <c r="F13" s="197" t="s">
        <v>160</v>
      </c>
      <c r="G13" s="198">
        <f t="shared" si="0"/>
        <v>0</v>
      </c>
      <c r="H13" s="199"/>
      <c r="I13" s="188"/>
      <c r="J13" s="188"/>
      <c r="K13" s="188"/>
      <c r="L13" s="188"/>
      <c r="M13" s="188"/>
      <c r="N13" s="188"/>
      <c r="O13" s="188"/>
      <c r="P13" s="188"/>
      <c r="Q13" s="188"/>
      <c r="R13" s="188"/>
      <c r="S13" s="188"/>
      <c r="T13" s="188"/>
      <c r="U13" s="188"/>
      <c r="V13" s="188"/>
      <c r="W13" s="188"/>
      <c r="X13" s="188"/>
      <c r="Y13" s="188"/>
      <c r="Z13" s="188"/>
    </row>
    <row r="14" spans="1:26" ht="30.75" customHeight="1" x14ac:dyDescent="0.15">
      <c r="A14" s="188"/>
      <c r="B14" s="398"/>
      <c r="C14" s="456"/>
      <c r="D14" s="456"/>
      <c r="E14" s="196" t="str">
        <f t="array" ref="E14">IFERROR(INDEX('EFs by province'!$G$15:$J$27,MATCH(D14,'EFs by province'!$F$15:$F$27,0),MATCH(C14,'EFs by province'!$G$13:$J$13,0)),"")</f>
        <v/>
      </c>
      <c r="F14" s="197" t="s">
        <v>160</v>
      </c>
      <c r="G14" s="198">
        <f t="shared" si="0"/>
        <v>0</v>
      </c>
      <c r="H14" s="199"/>
      <c r="I14" s="188"/>
      <c r="J14" s="188"/>
      <c r="K14" s="188"/>
      <c r="L14" s="188"/>
      <c r="M14" s="188"/>
      <c r="N14" s="188"/>
      <c r="O14" s="188"/>
      <c r="P14" s="188"/>
      <c r="Q14" s="188"/>
      <c r="R14" s="188"/>
      <c r="S14" s="188"/>
      <c r="T14" s="188"/>
      <c r="U14" s="188"/>
      <c r="V14" s="188"/>
      <c r="W14" s="188"/>
      <c r="X14" s="188"/>
      <c r="Y14" s="188"/>
      <c r="Z14" s="188"/>
    </row>
    <row r="15" spans="1:26" ht="30.75" customHeight="1" x14ac:dyDescent="0.15">
      <c r="A15" s="188"/>
      <c r="B15" s="398"/>
      <c r="C15" s="456"/>
      <c r="D15" s="456"/>
      <c r="E15" s="196" t="str">
        <f t="array" ref="E15">IFERROR(INDEX('EFs by province'!$G$15:$J$27,MATCH(D15,'EFs by province'!$F$15:$F$27,0),MATCH(C15,'EFs by province'!$G$13:$J$13,0)),"")</f>
        <v/>
      </c>
      <c r="F15" s="197" t="s">
        <v>160</v>
      </c>
      <c r="G15" s="198">
        <f t="shared" si="0"/>
        <v>0</v>
      </c>
      <c r="H15" s="188"/>
      <c r="I15" s="188"/>
      <c r="J15" s="188"/>
      <c r="K15" s="188"/>
      <c r="L15" s="188"/>
      <c r="M15" s="188"/>
      <c r="N15" s="188"/>
      <c r="O15" s="188"/>
      <c r="P15" s="188"/>
      <c r="Q15" s="188"/>
      <c r="R15" s="188"/>
      <c r="S15" s="188"/>
      <c r="T15" s="188"/>
      <c r="U15" s="188"/>
      <c r="V15" s="188"/>
      <c r="W15" s="188"/>
      <c r="X15" s="188"/>
      <c r="Y15" s="188"/>
      <c r="Z15" s="188"/>
    </row>
    <row r="16" spans="1:26" ht="30.75" customHeight="1" x14ac:dyDescent="0.15">
      <c r="A16" s="188"/>
      <c r="B16" s="398"/>
      <c r="C16" s="456"/>
      <c r="D16" s="456"/>
      <c r="E16" s="196" t="str">
        <f t="array" ref="E16">IFERROR(INDEX('EFs by province'!$G$15:$J$27,MATCH(D16,'EFs by province'!$F$15:$F$27,0),MATCH(C16,'EFs by province'!$G$13:$J$13,0)),"")</f>
        <v/>
      </c>
      <c r="F16" s="197" t="s">
        <v>160</v>
      </c>
      <c r="G16" s="198">
        <f t="shared" si="0"/>
        <v>0</v>
      </c>
      <c r="H16" s="188"/>
      <c r="I16" s="188"/>
      <c r="J16" s="188"/>
      <c r="K16" s="188"/>
      <c r="L16" s="188"/>
      <c r="M16" s="188"/>
      <c r="N16" s="188"/>
      <c r="O16" s="188"/>
      <c r="P16" s="188"/>
      <c r="Q16" s="188"/>
      <c r="R16" s="188"/>
      <c r="S16" s="188"/>
      <c r="T16" s="188"/>
      <c r="U16" s="188"/>
      <c r="V16" s="188"/>
      <c r="W16" s="188"/>
      <c r="X16" s="188"/>
      <c r="Y16" s="188"/>
      <c r="Z16" s="188"/>
    </row>
    <row r="17" spans="1:26" ht="30.75" customHeight="1" x14ac:dyDescent="0.15">
      <c r="A17" s="188"/>
      <c r="B17" s="398"/>
      <c r="C17" s="456"/>
      <c r="D17" s="456"/>
      <c r="E17" s="196" t="str">
        <f t="array" ref="E17">IFERROR(INDEX('EFs by province'!$G$15:$J$27,MATCH(D17,'EFs by province'!$F$15:$F$27,0),MATCH(C17,'EFs by province'!$G$13:$J$13,0)),"")</f>
        <v/>
      </c>
      <c r="F17" s="197" t="s">
        <v>160</v>
      </c>
      <c r="G17" s="198">
        <f t="shared" si="0"/>
        <v>0</v>
      </c>
      <c r="H17" s="188"/>
      <c r="I17" s="188"/>
      <c r="J17" s="188"/>
      <c r="K17" s="188"/>
      <c r="L17" s="188"/>
      <c r="M17" s="188"/>
      <c r="N17" s="188"/>
      <c r="O17" s="188"/>
      <c r="P17" s="188"/>
      <c r="Q17" s="188"/>
      <c r="R17" s="188"/>
      <c r="S17" s="188"/>
      <c r="T17" s="188"/>
      <c r="U17" s="188"/>
      <c r="V17" s="188"/>
      <c r="W17" s="188"/>
      <c r="X17" s="188"/>
      <c r="Y17" s="188"/>
      <c r="Z17" s="188"/>
    </row>
    <row r="18" spans="1:26" ht="30.75" customHeight="1" x14ac:dyDescent="0.15">
      <c r="A18" s="188"/>
      <c r="B18" s="398"/>
      <c r="C18" s="456"/>
      <c r="D18" s="456"/>
      <c r="E18" s="196" t="str">
        <f t="array" ref="E18">IFERROR(INDEX('EFs by province'!$G$15:$J$27,MATCH(D18,'EFs by province'!$F$15:$F$27,0),MATCH(C18,'EFs by province'!$G$13:$J$13,0)),"")</f>
        <v/>
      </c>
      <c r="F18" s="197" t="s">
        <v>160</v>
      </c>
      <c r="G18" s="198">
        <f t="shared" si="0"/>
        <v>0</v>
      </c>
      <c r="H18" s="188"/>
      <c r="I18" s="188"/>
      <c r="J18" s="188"/>
      <c r="K18" s="188"/>
      <c r="L18" s="188"/>
      <c r="M18" s="188"/>
      <c r="N18" s="188"/>
      <c r="O18" s="188"/>
      <c r="P18" s="188"/>
      <c r="Q18" s="188"/>
      <c r="R18" s="188"/>
      <c r="S18" s="188"/>
      <c r="T18" s="188"/>
      <c r="U18" s="188"/>
      <c r="V18" s="188"/>
      <c r="W18" s="188"/>
      <c r="X18" s="188"/>
      <c r="Y18" s="188"/>
      <c r="Z18" s="188"/>
    </row>
    <row r="19" spans="1:26" ht="30.75" customHeight="1" x14ac:dyDescent="0.15">
      <c r="A19" s="188"/>
      <c r="B19" s="398"/>
      <c r="C19" s="456"/>
      <c r="D19" s="456"/>
      <c r="E19" s="196" t="str">
        <f t="array" ref="E19">IFERROR(INDEX('EFs by province'!$G$15:$J$27,MATCH(D19,'EFs by province'!$F$15:$F$27,0),MATCH(C19,'EFs by province'!$G$13:$J$13,0)),"")</f>
        <v/>
      </c>
      <c r="F19" s="197" t="s">
        <v>160</v>
      </c>
      <c r="G19" s="198">
        <f t="shared" si="0"/>
        <v>0</v>
      </c>
      <c r="H19" s="188"/>
      <c r="I19" s="188"/>
      <c r="J19" s="188"/>
      <c r="K19" s="188"/>
      <c r="L19" s="188"/>
      <c r="M19" s="188"/>
      <c r="N19" s="188"/>
      <c r="O19" s="188"/>
      <c r="P19" s="188"/>
      <c r="Q19" s="188"/>
      <c r="R19" s="188"/>
      <c r="S19" s="188"/>
      <c r="T19" s="188"/>
      <c r="U19" s="188"/>
      <c r="V19" s="188"/>
      <c r="W19" s="188"/>
      <c r="X19" s="188"/>
      <c r="Y19" s="188"/>
      <c r="Z19" s="188"/>
    </row>
    <row r="20" spans="1:26" ht="30.75" customHeight="1" x14ac:dyDescent="0.15">
      <c r="A20" s="188"/>
      <c r="B20" s="398"/>
      <c r="C20" s="456"/>
      <c r="D20" s="456"/>
      <c r="E20" s="196" t="str">
        <f t="array" ref="E20">IFERROR(INDEX('EFs by province'!$G$15:$J$27,MATCH(D20,'EFs by province'!$F$15:$F$27,0),MATCH(C20,'EFs by province'!$G$13:$J$13,0)),"")</f>
        <v/>
      </c>
      <c r="F20" s="197" t="s">
        <v>160</v>
      </c>
      <c r="G20" s="198">
        <f t="shared" si="0"/>
        <v>0</v>
      </c>
      <c r="H20" s="188"/>
      <c r="I20" s="188"/>
      <c r="J20" s="188"/>
      <c r="K20" s="188"/>
      <c r="L20" s="188"/>
      <c r="M20" s="188"/>
      <c r="N20" s="188"/>
      <c r="O20" s="188"/>
      <c r="P20" s="188"/>
      <c r="Q20" s="188"/>
      <c r="R20" s="188"/>
      <c r="S20" s="188"/>
      <c r="T20" s="188"/>
      <c r="U20" s="188"/>
      <c r="V20" s="188"/>
      <c r="W20" s="188"/>
      <c r="X20" s="188"/>
      <c r="Y20" s="188"/>
      <c r="Z20" s="188"/>
    </row>
    <row r="21" spans="1:26" ht="30.75" customHeight="1" x14ac:dyDescent="0.15">
      <c r="A21" s="188"/>
      <c r="B21" s="398"/>
      <c r="C21" s="456"/>
      <c r="D21" s="456"/>
      <c r="E21" s="196" t="str">
        <f t="array" ref="E21">IFERROR(INDEX('EFs by province'!$G$15:$J$27,MATCH(D21,'EFs by province'!$F$15:$F$27,0),MATCH(C21,'EFs by province'!$G$13:$J$13,0)),"")</f>
        <v/>
      </c>
      <c r="F21" s="197" t="s">
        <v>160</v>
      </c>
      <c r="G21" s="198">
        <f t="shared" si="0"/>
        <v>0</v>
      </c>
      <c r="H21" s="188"/>
      <c r="I21" s="188"/>
      <c r="J21" s="188"/>
      <c r="K21" s="188"/>
      <c r="L21" s="188"/>
      <c r="M21" s="188"/>
      <c r="N21" s="188"/>
      <c r="O21" s="188"/>
      <c r="P21" s="188"/>
      <c r="Q21" s="188"/>
      <c r="R21" s="188"/>
      <c r="S21" s="188"/>
      <c r="T21" s="188"/>
      <c r="U21" s="188"/>
      <c r="V21" s="188"/>
      <c r="W21" s="188"/>
      <c r="X21" s="188"/>
      <c r="Y21" s="188"/>
      <c r="Z21" s="188"/>
    </row>
    <row r="22" spans="1:26" ht="30.75" customHeight="1" x14ac:dyDescent="0.15">
      <c r="A22" s="188"/>
      <c r="B22" s="398"/>
      <c r="C22" s="456"/>
      <c r="D22" s="456"/>
      <c r="E22" s="196" t="str">
        <f t="array" ref="E22">IFERROR(INDEX('EFs by province'!$G$15:$J$27,MATCH(D22,'EFs by province'!$F$15:$F$27,0),MATCH(C22,'EFs by province'!$G$13:$J$13,0)),"")</f>
        <v/>
      </c>
      <c r="F22" s="197" t="s">
        <v>160</v>
      </c>
      <c r="G22" s="198">
        <f t="shared" si="0"/>
        <v>0</v>
      </c>
      <c r="H22" s="188"/>
      <c r="I22" s="188"/>
      <c r="J22" s="188"/>
      <c r="K22" s="188"/>
      <c r="L22" s="188"/>
      <c r="M22" s="188"/>
      <c r="N22" s="188"/>
      <c r="O22" s="188"/>
      <c r="P22" s="188"/>
      <c r="Q22" s="188"/>
      <c r="R22" s="188"/>
      <c r="S22" s="188"/>
      <c r="T22" s="188"/>
      <c r="U22" s="188"/>
      <c r="V22" s="188"/>
      <c r="W22" s="188"/>
      <c r="X22" s="188"/>
      <c r="Y22" s="188"/>
      <c r="Z22" s="188"/>
    </row>
    <row r="23" spans="1:26" ht="30.75" customHeight="1" x14ac:dyDescent="0.15">
      <c r="A23" s="188"/>
      <c r="B23" s="398"/>
      <c r="C23" s="456"/>
      <c r="D23" s="456"/>
      <c r="E23" s="196" t="str">
        <f t="array" ref="E23">IFERROR(INDEX('EFs by province'!$G$15:$J$27,MATCH(D23,'EFs by province'!$F$15:$F$27,0),MATCH(C23,'EFs by province'!$G$13:$J$13,0)),"")</f>
        <v/>
      </c>
      <c r="F23" s="197" t="s">
        <v>160</v>
      </c>
      <c r="G23" s="198">
        <f t="shared" si="0"/>
        <v>0</v>
      </c>
      <c r="H23" s="188"/>
      <c r="I23" s="188"/>
      <c r="J23" s="188"/>
      <c r="K23" s="188"/>
      <c r="L23" s="188"/>
      <c r="M23" s="188"/>
      <c r="N23" s="188"/>
      <c r="O23" s="188"/>
      <c r="P23" s="188"/>
      <c r="Q23" s="188"/>
      <c r="R23" s="188"/>
      <c r="S23" s="188"/>
      <c r="T23" s="188"/>
      <c r="U23" s="188"/>
      <c r="V23" s="188"/>
      <c r="W23" s="188"/>
      <c r="X23" s="188"/>
      <c r="Y23" s="188"/>
      <c r="Z23" s="188"/>
    </row>
    <row r="24" spans="1:26" ht="30.75" customHeight="1" x14ac:dyDescent="0.15">
      <c r="A24" s="188"/>
      <c r="B24" s="398"/>
      <c r="C24" s="456"/>
      <c r="D24" s="456"/>
      <c r="E24" s="196" t="str">
        <f t="array" ref="E24">IFERROR(INDEX('EFs by province'!$G$15:$J$27,MATCH(D24,'EFs by province'!$F$15:$F$27,0),MATCH(C24,'EFs by province'!$G$13:$J$13,0)),"")</f>
        <v/>
      </c>
      <c r="F24" s="197" t="s">
        <v>160</v>
      </c>
      <c r="G24" s="198">
        <f t="shared" si="0"/>
        <v>0</v>
      </c>
      <c r="H24" s="188"/>
      <c r="I24" s="188"/>
      <c r="J24" s="188"/>
      <c r="K24" s="188"/>
      <c r="L24" s="188"/>
      <c r="M24" s="188"/>
      <c r="N24" s="188"/>
      <c r="O24" s="188"/>
      <c r="P24" s="188"/>
      <c r="Q24" s="188"/>
      <c r="R24" s="188"/>
      <c r="S24" s="188"/>
      <c r="T24" s="188"/>
      <c r="U24" s="188"/>
      <c r="V24" s="188"/>
      <c r="W24" s="188"/>
      <c r="X24" s="188"/>
      <c r="Y24" s="188"/>
      <c r="Z24" s="188"/>
    </row>
    <row r="25" spans="1:26" ht="30.75" customHeight="1" x14ac:dyDescent="0.15">
      <c r="A25" s="188"/>
      <c r="B25" s="399"/>
      <c r="C25" s="457"/>
      <c r="D25" s="457"/>
      <c r="E25" s="200" t="str">
        <f t="array" ref="E25">IFERROR(INDEX('EFs by province'!$G$15:$J$27,MATCH(D25,'EFs by province'!$F$15:$F$27,0),MATCH(C25,'EFs by province'!$G$13:$J$13,0)),"")</f>
        <v/>
      </c>
      <c r="F25" s="201" t="s">
        <v>160</v>
      </c>
      <c r="G25" s="202">
        <f t="shared" si="0"/>
        <v>0</v>
      </c>
      <c r="H25" s="188"/>
      <c r="I25" s="188"/>
      <c r="J25" s="188"/>
      <c r="K25" s="188"/>
      <c r="L25" s="188"/>
      <c r="M25" s="188"/>
      <c r="N25" s="188"/>
      <c r="O25" s="188"/>
      <c r="P25" s="188"/>
      <c r="Q25" s="188"/>
      <c r="R25" s="188"/>
      <c r="S25" s="188"/>
      <c r="T25" s="188"/>
      <c r="U25" s="188"/>
      <c r="V25" s="188"/>
      <c r="W25" s="188"/>
      <c r="X25" s="188"/>
      <c r="Y25" s="188"/>
      <c r="Z25" s="188"/>
    </row>
    <row r="26" spans="1:26" ht="15.75" customHeight="1" x14ac:dyDescent="0.15">
      <c r="A26" s="188"/>
      <c r="B26" s="188"/>
      <c r="C26" s="188"/>
      <c r="D26" s="188"/>
      <c r="E26" s="188"/>
      <c r="F26" s="188"/>
      <c r="G26" s="188"/>
      <c r="H26" s="188"/>
      <c r="I26" s="188"/>
      <c r="J26" s="188"/>
      <c r="K26" s="188"/>
      <c r="L26" s="188"/>
      <c r="M26" s="188"/>
      <c r="N26" s="188"/>
      <c r="O26" s="188"/>
      <c r="P26" s="188"/>
      <c r="Q26" s="188"/>
      <c r="R26" s="188"/>
      <c r="S26" s="188"/>
      <c r="T26" s="188"/>
      <c r="U26" s="188"/>
      <c r="V26" s="188"/>
      <c r="W26" s="188"/>
      <c r="X26" s="188"/>
      <c r="Y26" s="188"/>
      <c r="Z26" s="188"/>
    </row>
    <row r="27" spans="1:26" ht="15.75" customHeight="1" thickBot="1" x14ac:dyDescent="0.2">
      <c r="A27" s="188"/>
      <c r="B27" s="188"/>
      <c r="C27" s="188"/>
      <c r="D27" s="188"/>
      <c r="E27" s="188"/>
      <c r="F27" s="188"/>
      <c r="G27" s="188"/>
      <c r="H27" s="188"/>
      <c r="I27" s="188"/>
      <c r="J27" s="188"/>
      <c r="K27" s="188"/>
      <c r="L27" s="188"/>
      <c r="M27" s="188"/>
      <c r="N27" s="188"/>
      <c r="O27" s="188"/>
      <c r="P27" s="188"/>
      <c r="Q27" s="188"/>
      <c r="R27" s="188"/>
      <c r="S27" s="188"/>
      <c r="T27" s="188"/>
      <c r="U27" s="188"/>
      <c r="V27" s="188"/>
      <c r="W27" s="188"/>
      <c r="X27" s="188"/>
      <c r="Y27" s="188"/>
      <c r="Z27" s="188"/>
    </row>
    <row r="28" spans="1:26" ht="15.75" customHeight="1" thickBot="1" x14ac:dyDescent="0.2">
      <c r="A28" s="188"/>
      <c r="B28" s="638" t="s">
        <v>163</v>
      </c>
      <c r="C28" s="639"/>
      <c r="D28" s="639"/>
      <c r="E28" s="614"/>
      <c r="F28" s="614"/>
      <c r="G28" s="615"/>
      <c r="H28" s="188"/>
      <c r="I28" s="188"/>
      <c r="J28" s="188"/>
      <c r="K28" s="188"/>
      <c r="L28" s="188"/>
      <c r="M28" s="188"/>
      <c r="N28" s="188"/>
      <c r="O28" s="188"/>
      <c r="P28" s="188"/>
      <c r="Q28" s="188"/>
      <c r="R28" s="188"/>
      <c r="S28" s="188"/>
      <c r="T28" s="188"/>
      <c r="U28" s="188"/>
      <c r="V28" s="188"/>
      <c r="W28" s="188"/>
      <c r="X28" s="188"/>
      <c r="Y28" s="188"/>
      <c r="Z28" s="188"/>
    </row>
    <row r="29" spans="1:26" ht="15.75" customHeight="1" x14ac:dyDescent="0.15">
      <c r="A29" s="188"/>
      <c r="B29" s="661" t="s">
        <v>218</v>
      </c>
      <c r="C29" s="662"/>
      <c r="D29" s="663"/>
      <c r="E29" s="448"/>
      <c r="F29" s="656">
        <f>SUM(G8:G25)</f>
        <v>0</v>
      </c>
      <c r="G29" s="657"/>
      <c r="H29" s="188"/>
      <c r="I29" s="188"/>
      <c r="J29" s="188"/>
      <c r="K29" s="188"/>
      <c r="L29" s="188"/>
      <c r="M29" s="188"/>
      <c r="N29" s="188"/>
      <c r="O29" s="188"/>
      <c r="P29" s="188"/>
      <c r="Q29" s="188"/>
      <c r="R29" s="188"/>
      <c r="S29" s="188"/>
      <c r="T29" s="188"/>
      <c r="U29" s="188"/>
      <c r="V29" s="188"/>
      <c r="W29" s="188"/>
      <c r="X29" s="188"/>
      <c r="Y29" s="188"/>
      <c r="Z29" s="188"/>
    </row>
    <row r="30" spans="1:26" ht="15.75" customHeight="1" thickBot="1" x14ac:dyDescent="0.2">
      <c r="A30" s="188"/>
      <c r="B30" s="664" t="s">
        <v>219</v>
      </c>
      <c r="C30" s="627"/>
      <c r="D30" s="665"/>
      <c r="E30" s="449"/>
      <c r="F30" s="654">
        <f>F29/1000</f>
        <v>0</v>
      </c>
      <c r="G30" s="655"/>
      <c r="H30" s="188"/>
      <c r="I30" s="188"/>
      <c r="J30" s="188"/>
      <c r="K30" s="188"/>
      <c r="L30" s="188"/>
      <c r="M30" s="188"/>
      <c r="N30" s="188"/>
      <c r="O30" s="188"/>
      <c r="P30" s="188"/>
      <c r="Q30" s="188"/>
      <c r="R30" s="188"/>
      <c r="S30" s="188"/>
      <c r="T30" s="188"/>
      <c r="U30" s="188"/>
      <c r="V30" s="188"/>
      <c r="W30" s="188"/>
      <c r="X30" s="188"/>
      <c r="Y30" s="188"/>
      <c r="Z30" s="188"/>
    </row>
    <row r="31" spans="1:26" ht="15.75" customHeight="1" x14ac:dyDescent="0.15">
      <c r="A31" s="188"/>
      <c r="B31" s="188"/>
      <c r="C31" s="188"/>
      <c r="D31" s="188"/>
      <c r="E31" s="188"/>
      <c r="F31" s="188"/>
      <c r="G31" s="188"/>
      <c r="H31" s="188"/>
      <c r="I31" s="188"/>
      <c r="J31" s="188"/>
      <c r="K31" s="188"/>
      <c r="L31" s="188"/>
      <c r="M31" s="188"/>
      <c r="N31" s="188"/>
      <c r="O31" s="188"/>
      <c r="P31" s="188"/>
      <c r="Q31" s="188"/>
      <c r="R31" s="188"/>
      <c r="S31" s="188"/>
      <c r="T31" s="188"/>
      <c r="U31" s="188"/>
      <c r="V31" s="188"/>
      <c r="W31" s="188"/>
      <c r="X31" s="188"/>
      <c r="Y31" s="188"/>
      <c r="Z31" s="188"/>
    </row>
    <row r="32" spans="1:26" ht="15.75" customHeight="1" x14ac:dyDescent="0.15">
      <c r="A32" s="188"/>
      <c r="B32" s="188"/>
      <c r="C32" s="188"/>
      <c r="D32" s="188"/>
      <c r="E32" s="188"/>
      <c r="F32" s="188"/>
      <c r="G32" s="188"/>
      <c r="H32" s="188"/>
      <c r="I32" s="188"/>
      <c r="J32" s="188"/>
      <c r="K32" s="188"/>
      <c r="L32" s="188"/>
      <c r="M32" s="188"/>
      <c r="N32" s="188"/>
      <c r="O32" s="188"/>
      <c r="P32" s="188"/>
      <c r="Q32" s="188"/>
      <c r="R32" s="188"/>
      <c r="S32" s="188"/>
      <c r="T32" s="188"/>
      <c r="U32" s="188"/>
      <c r="V32" s="188"/>
      <c r="W32" s="188"/>
      <c r="X32" s="188"/>
      <c r="Y32" s="188"/>
      <c r="Z32" s="188"/>
    </row>
    <row r="33" spans="1:26" ht="15.75" customHeight="1" x14ac:dyDescent="0.15">
      <c r="A33" s="188"/>
      <c r="B33" s="188"/>
      <c r="C33" s="188"/>
      <c r="D33" s="188"/>
      <c r="E33" s="188"/>
      <c r="F33" s="188"/>
      <c r="G33" s="188"/>
      <c r="H33" s="188"/>
      <c r="I33" s="188"/>
      <c r="J33" s="188"/>
      <c r="K33" s="188"/>
      <c r="L33" s="188"/>
      <c r="M33" s="188"/>
      <c r="N33" s="188"/>
      <c r="O33" s="188"/>
      <c r="P33" s="188"/>
      <c r="Q33" s="188"/>
      <c r="R33" s="188"/>
      <c r="S33" s="188"/>
      <c r="T33" s="188"/>
      <c r="U33" s="188"/>
      <c r="V33" s="188"/>
      <c r="W33" s="188"/>
      <c r="X33" s="188"/>
      <c r="Y33" s="188"/>
      <c r="Z33" s="188"/>
    </row>
    <row r="34" spans="1:26" ht="15.75" customHeight="1" x14ac:dyDescent="0.15">
      <c r="A34" s="188"/>
      <c r="B34" s="188"/>
      <c r="C34" s="188"/>
      <c r="D34" s="188"/>
      <c r="E34" s="188"/>
      <c r="F34" s="188"/>
      <c r="G34" s="188"/>
      <c r="H34" s="188"/>
      <c r="I34" s="188"/>
      <c r="J34" s="188"/>
      <c r="K34" s="188"/>
      <c r="L34" s="188"/>
      <c r="M34" s="188"/>
      <c r="N34" s="188"/>
      <c r="O34" s="188"/>
      <c r="P34" s="188"/>
      <c r="Q34" s="188"/>
      <c r="R34" s="188"/>
      <c r="S34" s="188"/>
      <c r="T34" s="188"/>
      <c r="U34" s="188"/>
      <c r="V34" s="188"/>
      <c r="W34" s="188"/>
      <c r="X34" s="188"/>
      <c r="Y34" s="188"/>
      <c r="Z34" s="188"/>
    </row>
    <row r="35" spans="1:26" ht="15.75" customHeight="1" x14ac:dyDescent="0.15">
      <c r="A35" s="188"/>
      <c r="B35" s="188"/>
      <c r="C35" s="188"/>
      <c r="D35" s="188"/>
      <c r="E35" s="188"/>
      <c r="F35" s="188"/>
      <c r="G35" s="188"/>
      <c r="H35" s="188"/>
      <c r="I35" s="188"/>
      <c r="J35" s="188"/>
      <c r="K35" s="188"/>
      <c r="L35" s="188"/>
      <c r="M35" s="188"/>
      <c r="N35" s="188"/>
      <c r="O35" s="188"/>
      <c r="P35" s="188"/>
      <c r="Q35" s="188"/>
      <c r="R35" s="188"/>
      <c r="S35" s="188"/>
      <c r="T35" s="188"/>
      <c r="U35" s="188"/>
      <c r="V35" s="188"/>
      <c r="W35" s="188"/>
      <c r="X35" s="188"/>
      <c r="Y35" s="188"/>
      <c r="Z35" s="188"/>
    </row>
    <row r="36" spans="1:26" ht="15.75" customHeight="1" x14ac:dyDescent="0.15">
      <c r="A36" s="188"/>
      <c r="B36" s="188"/>
      <c r="C36" s="188"/>
      <c r="D36" s="188"/>
      <c r="E36" s="188"/>
      <c r="F36" s="188"/>
      <c r="G36" s="188"/>
      <c r="H36" s="188"/>
      <c r="I36" s="188"/>
      <c r="J36" s="188"/>
      <c r="K36" s="188"/>
      <c r="L36" s="188"/>
      <c r="M36" s="188"/>
      <c r="N36" s="188"/>
      <c r="O36" s="188"/>
      <c r="P36" s="188"/>
      <c r="Q36" s="188"/>
      <c r="R36" s="188"/>
      <c r="S36" s="188"/>
      <c r="T36" s="188"/>
      <c r="U36" s="188"/>
      <c r="V36" s="188"/>
      <c r="W36" s="188"/>
      <c r="X36" s="188"/>
      <c r="Y36" s="188"/>
      <c r="Z36" s="188"/>
    </row>
    <row r="37" spans="1:26" ht="15.75" customHeight="1" x14ac:dyDescent="0.15">
      <c r="A37" s="188"/>
      <c r="B37" s="188"/>
      <c r="C37" s="188"/>
      <c r="D37" s="188"/>
      <c r="E37" s="188"/>
      <c r="F37" s="188"/>
      <c r="G37" s="188"/>
      <c r="H37" s="188"/>
      <c r="I37" s="188"/>
      <c r="J37" s="188"/>
      <c r="K37" s="188"/>
      <c r="L37" s="188"/>
      <c r="M37" s="188"/>
      <c r="N37" s="188"/>
      <c r="O37" s="188"/>
      <c r="P37" s="188"/>
      <c r="Q37" s="188"/>
      <c r="R37" s="188"/>
      <c r="S37" s="188"/>
      <c r="T37" s="188"/>
      <c r="U37" s="188"/>
      <c r="V37" s="188"/>
      <c r="W37" s="188"/>
      <c r="X37" s="188"/>
      <c r="Y37" s="188"/>
      <c r="Z37" s="188"/>
    </row>
    <row r="38" spans="1:26" ht="15.75" customHeight="1" x14ac:dyDescent="0.15">
      <c r="A38" s="188"/>
      <c r="B38" s="188"/>
      <c r="C38" s="188"/>
      <c r="D38" s="188"/>
      <c r="E38" s="188"/>
      <c r="F38" s="188"/>
      <c r="G38" s="188"/>
      <c r="H38" s="188"/>
      <c r="I38" s="188"/>
      <c r="J38" s="188"/>
      <c r="K38" s="188"/>
      <c r="L38" s="188"/>
      <c r="M38" s="188"/>
      <c r="N38" s="188"/>
      <c r="O38" s="188"/>
      <c r="P38" s="188"/>
      <c r="Q38" s="188"/>
      <c r="R38" s="188"/>
      <c r="S38" s="188"/>
      <c r="T38" s="188"/>
      <c r="U38" s="188"/>
      <c r="V38" s="188"/>
      <c r="W38" s="188"/>
      <c r="X38" s="188"/>
      <c r="Y38" s="188"/>
      <c r="Z38" s="188"/>
    </row>
    <row r="39" spans="1:26" ht="15.75" customHeight="1" x14ac:dyDescent="0.15">
      <c r="A39" s="188"/>
      <c r="B39" s="188"/>
      <c r="C39" s="188"/>
      <c r="D39" s="188"/>
      <c r="E39" s="188"/>
      <c r="F39" s="188"/>
      <c r="G39" s="188"/>
      <c r="H39" s="188"/>
      <c r="I39" s="188"/>
      <c r="J39" s="188"/>
      <c r="K39" s="188"/>
      <c r="L39" s="188"/>
      <c r="M39" s="188"/>
      <c r="N39" s="188"/>
      <c r="O39" s="188"/>
      <c r="P39" s="188"/>
      <c r="Q39" s="188"/>
      <c r="R39" s="188"/>
      <c r="S39" s="188"/>
      <c r="T39" s="188"/>
      <c r="U39" s="188"/>
      <c r="V39" s="188"/>
      <c r="W39" s="188"/>
      <c r="X39" s="188"/>
      <c r="Y39" s="188"/>
      <c r="Z39" s="188"/>
    </row>
    <row r="40" spans="1:26" ht="15.75" customHeight="1" x14ac:dyDescent="0.15">
      <c r="A40" s="188"/>
      <c r="B40" s="188"/>
      <c r="C40" s="188"/>
      <c r="D40" s="188"/>
      <c r="E40" s="188"/>
      <c r="F40" s="188"/>
      <c r="G40" s="188"/>
      <c r="H40" s="188"/>
      <c r="I40" s="188"/>
      <c r="J40" s="188"/>
      <c r="K40" s="188"/>
      <c r="L40" s="188"/>
      <c r="M40" s="188"/>
      <c r="N40" s="188"/>
      <c r="O40" s="188"/>
      <c r="P40" s="188"/>
      <c r="Q40" s="188"/>
      <c r="R40" s="188"/>
      <c r="S40" s="188"/>
      <c r="T40" s="188"/>
      <c r="U40" s="188"/>
      <c r="V40" s="188"/>
      <c r="W40" s="188"/>
      <c r="X40" s="188"/>
      <c r="Y40" s="188"/>
      <c r="Z40" s="188"/>
    </row>
    <row r="41" spans="1:26" ht="15.75" customHeight="1" x14ac:dyDescent="0.15">
      <c r="A41" s="188"/>
      <c r="B41" s="188"/>
      <c r="C41" s="188"/>
      <c r="D41" s="188"/>
      <c r="E41" s="188"/>
      <c r="F41" s="188"/>
      <c r="G41" s="188"/>
      <c r="H41" s="188"/>
      <c r="I41" s="188"/>
      <c r="J41" s="188"/>
      <c r="K41" s="188"/>
      <c r="L41" s="188"/>
      <c r="M41" s="188"/>
      <c r="N41" s="188"/>
      <c r="O41" s="188"/>
      <c r="P41" s="188"/>
      <c r="Q41" s="188"/>
      <c r="R41" s="188"/>
      <c r="S41" s="188"/>
      <c r="T41" s="188"/>
      <c r="U41" s="188"/>
      <c r="V41" s="188"/>
      <c r="W41" s="188"/>
      <c r="X41" s="188"/>
      <c r="Y41" s="188"/>
      <c r="Z41" s="188"/>
    </row>
    <row r="42" spans="1:26" ht="15.75" customHeight="1" x14ac:dyDescent="0.15">
      <c r="A42" s="188"/>
      <c r="B42" s="188"/>
      <c r="C42" s="188"/>
      <c r="D42" s="188"/>
      <c r="E42" s="188"/>
      <c r="F42" s="188"/>
      <c r="G42" s="188"/>
      <c r="H42" s="188"/>
      <c r="I42" s="188"/>
      <c r="J42" s="188"/>
      <c r="K42" s="188"/>
      <c r="L42" s="188"/>
      <c r="M42" s="188"/>
      <c r="N42" s="188"/>
      <c r="O42" s="188"/>
      <c r="P42" s="188"/>
      <c r="Q42" s="188"/>
      <c r="R42" s="188"/>
      <c r="S42" s="188"/>
      <c r="T42" s="188"/>
      <c r="U42" s="188"/>
      <c r="V42" s="188"/>
      <c r="W42" s="188"/>
      <c r="X42" s="188"/>
      <c r="Y42" s="188"/>
      <c r="Z42" s="188"/>
    </row>
    <row r="43" spans="1:26" ht="15.75" customHeight="1" x14ac:dyDescent="0.15">
      <c r="A43" s="188"/>
      <c r="B43" s="188"/>
      <c r="C43" s="188"/>
      <c r="D43" s="188"/>
      <c r="E43" s="188"/>
      <c r="F43" s="188"/>
      <c r="G43" s="188"/>
      <c r="H43" s="188"/>
      <c r="I43" s="188"/>
      <c r="J43" s="188"/>
      <c r="K43" s="188"/>
      <c r="L43" s="188"/>
      <c r="M43" s="188"/>
      <c r="N43" s="188"/>
      <c r="O43" s="188"/>
      <c r="P43" s="188"/>
      <c r="Q43" s="188"/>
      <c r="R43" s="188"/>
      <c r="S43" s="188"/>
      <c r="T43" s="188"/>
      <c r="U43" s="188"/>
      <c r="V43" s="188"/>
      <c r="W43" s="188"/>
      <c r="X43" s="188"/>
      <c r="Y43" s="188"/>
      <c r="Z43" s="188"/>
    </row>
    <row r="44" spans="1:26" ht="15.75" customHeight="1" x14ac:dyDescent="0.15">
      <c r="A44" s="188"/>
      <c r="B44" s="188"/>
      <c r="C44" s="188"/>
      <c r="D44" s="188"/>
      <c r="E44" s="188"/>
      <c r="F44" s="188"/>
      <c r="G44" s="188"/>
      <c r="H44" s="188"/>
      <c r="I44" s="188"/>
      <c r="J44" s="188"/>
      <c r="K44" s="188"/>
      <c r="L44" s="188"/>
      <c r="M44" s="188"/>
      <c r="N44" s="188"/>
      <c r="O44" s="188"/>
      <c r="P44" s="188"/>
      <c r="Q44" s="188"/>
      <c r="R44" s="188"/>
      <c r="S44" s="188"/>
      <c r="T44" s="188"/>
      <c r="U44" s="188"/>
      <c r="V44" s="188"/>
      <c r="W44" s="188"/>
      <c r="X44" s="188"/>
      <c r="Y44" s="188"/>
      <c r="Z44" s="188"/>
    </row>
    <row r="45" spans="1:26" ht="15.75" customHeight="1" x14ac:dyDescent="0.15">
      <c r="A45" s="188"/>
      <c r="B45" s="188"/>
      <c r="C45" s="188"/>
      <c r="D45" s="188"/>
      <c r="E45" s="188"/>
      <c r="F45" s="188"/>
      <c r="G45" s="188"/>
      <c r="H45" s="188"/>
      <c r="I45" s="188"/>
      <c r="J45" s="188"/>
      <c r="K45" s="188"/>
      <c r="L45" s="188"/>
      <c r="M45" s="188"/>
      <c r="N45" s="188"/>
      <c r="O45" s="188"/>
      <c r="P45" s="188"/>
      <c r="Q45" s="188"/>
      <c r="R45" s="188"/>
      <c r="S45" s="188"/>
      <c r="T45" s="188"/>
      <c r="U45" s="188"/>
      <c r="V45" s="188"/>
      <c r="W45" s="188"/>
      <c r="X45" s="188"/>
      <c r="Y45" s="188"/>
      <c r="Z45" s="188"/>
    </row>
    <row r="46" spans="1:26" ht="15.75" customHeight="1" x14ac:dyDescent="0.15">
      <c r="A46" s="188"/>
      <c r="B46" s="188"/>
      <c r="C46" s="188"/>
      <c r="D46" s="188"/>
      <c r="E46" s="188"/>
      <c r="F46" s="188"/>
      <c r="G46" s="188"/>
      <c r="H46" s="188"/>
      <c r="I46" s="188"/>
      <c r="J46" s="188"/>
      <c r="K46" s="188"/>
      <c r="L46" s="188"/>
      <c r="M46" s="188"/>
      <c r="N46" s="188"/>
      <c r="O46" s="188"/>
      <c r="P46" s="188"/>
      <c r="Q46" s="188"/>
      <c r="R46" s="188"/>
      <c r="S46" s="188"/>
      <c r="T46" s="188"/>
      <c r="U46" s="188"/>
      <c r="V46" s="188"/>
      <c r="W46" s="188"/>
      <c r="X46" s="188"/>
      <c r="Y46" s="188"/>
      <c r="Z46" s="188"/>
    </row>
    <row r="47" spans="1:26" ht="15.75" customHeight="1" x14ac:dyDescent="0.15">
      <c r="A47" s="188"/>
      <c r="B47" s="188"/>
      <c r="C47" s="188"/>
      <c r="D47" s="188"/>
      <c r="E47" s="188"/>
      <c r="F47" s="188"/>
      <c r="G47" s="188"/>
      <c r="H47" s="188"/>
      <c r="I47" s="188"/>
      <c r="J47" s="188"/>
      <c r="K47" s="188"/>
      <c r="L47" s="188"/>
      <c r="M47" s="188"/>
      <c r="N47" s="188"/>
      <c r="O47" s="188"/>
      <c r="P47" s="188"/>
      <c r="Q47" s="188"/>
      <c r="R47" s="188"/>
      <c r="S47" s="188"/>
      <c r="T47" s="188"/>
      <c r="U47" s="188"/>
      <c r="V47" s="188"/>
      <c r="W47" s="188"/>
      <c r="X47" s="188"/>
      <c r="Y47" s="188"/>
      <c r="Z47" s="188"/>
    </row>
    <row r="48" spans="1:26" ht="15.75" customHeight="1" x14ac:dyDescent="0.15">
      <c r="A48" s="188"/>
      <c r="B48" s="188"/>
      <c r="C48" s="188"/>
      <c r="D48" s="188"/>
      <c r="E48" s="188"/>
      <c r="F48" s="188"/>
      <c r="G48" s="188"/>
      <c r="H48" s="188"/>
      <c r="I48" s="188"/>
      <c r="J48" s="188"/>
      <c r="K48" s="188"/>
      <c r="L48" s="188"/>
      <c r="M48" s="188"/>
      <c r="N48" s="188"/>
      <c r="O48" s="188"/>
      <c r="P48" s="188"/>
      <c r="Q48" s="188"/>
      <c r="R48" s="188"/>
      <c r="S48" s="188"/>
      <c r="T48" s="188"/>
      <c r="U48" s="188"/>
      <c r="V48" s="188"/>
      <c r="W48" s="188"/>
      <c r="X48" s="188"/>
      <c r="Y48" s="188"/>
      <c r="Z48" s="188"/>
    </row>
    <row r="49" spans="1:26" ht="15.75" customHeight="1" x14ac:dyDescent="0.15">
      <c r="A49" s="188"/>
      <c r="B49" s="188"/>
      <c r="C49" s="188"/>
      <c r="D49" s="188"/>
      <c r="E49" s="188"/>
      <c r="F49" s="188"/>
      <c r="G49" s="188"/>
      <c r="H49" s="188"/>
      <c r="I49" s="188"/>
      <c r="J49" s="188"/>
      <c r="K49" s="188"/>
      <c r="L49" s="188"/>
      <c r="M49" s="188"/>
      <c r="N49" s="188"/>
      <c r="O49" s="188"/>
      <c r="P49" s="188"/>
      <c r="Q49" s="188"/>
      <c r="R49" s="188"/>
      <c r="S49" s="188"/>
      <c r="T49" s="188"/>
      <c r="U49" s="188"/>
      <c r="V49" s="188"/>
      <c r="W49" s="188"/>
      <c r="X49" s="188"/>
      <c r="Y49" s="188"/>
      <c r="Z49" s="188"/>
    </row>
    <row r="50" spans="1:26" ht="15.75" customHeight="1" x14ac:dyDescent="0.15">
      <c r="A50" s="188"/>
      <c r="B50" s="188"/>
      <c r="C50" s="188"/>
      <c r="D50" s="188"/>
      <c r="E50" s="188"/>
      <c r="F50" s="188"/>
      <c r="G50" s="188"/>
      <c r="H50" s="188"/>
      <c r="I50" s="188"/>
      <c r="J50" s="188"/>
      <c r="K50" s="188"/>
      <c r="L50" s="188"/>
      <c r="M50" s="188"/>
      <c r="N50" s="188"/>
      <c r="O50" s="188"/>
      <c r="P50" s="188"/>
      <c r="Q50" s="188"/>
      <c r="R50" s="188"/>
      <c r="S50" s="188"/>
      <c r="T50" s="188"/>
      <c r="U50" s="188"/>
      <c r="V50" s="188"/>
      <c r="W50" s="188"/>
      <c r="X50" s="188"/>
      <c r="Y50" s="188"/>
      <c r="Z50" s="188"/>
    </row>
    <row r="51" spans="1:26" ht="15.75" customHeight="1" x14ac:dyDescent="0.15">
      <c r="A51" s="188"/>
      <c r="B51" s="188"/>
      <c r="C51" s="188"/>
      <c r="D51" s="188"/>
      <c r="E51" s="188"/>
      <c r="F51" s="188"/>
      <c r="G51" s="188"/>
      <c r="H51" s="188"/>
      <c r="I51" s="188"/>
      <c r="J51" s="188"/>
      <c r="K51" s="188"/>
      <c r="L51" s="188"/>
      <c r="M51" s="188"/>
      <c r="N51" s="188"/>
      <c r="O51" s="188"/>
      <c r="P51" s="188"/>
      <c r="Q51" s="188"/>
      <c r="R51" s="188"/>
      <c r="S51" s="188"/>
      <c r="T51" s="188"/>
      <c r="U51" s="188"/>
      <c r="V51" s="188"/>
      <c r="W51" s="188"/>
      <c r="X51" s="188"/>
      <c r="Y51" s="188"/>
      <c r="Z51" s="188"/>
    </row>
    <row r="52" spans="1:26" ht="15.75" customHeight="1" x14ac:dyDescent="0.15">
      <c r="A52" s="188"/>
      <c r="B52" s="188"/>
      <c r="C52" s="188"/>
      <c r="D52" s="188"/>
      <c r="E52" s="188"/>
      <c r="F52" s="188"/>
      <c r="G52" s="188"/>
      <c r="H52" s="188"/>
      <c r="I52" s="188"/>
      <c r="J52" s="188"/>
      <c r="K52" s="188"/>
      <c r="L52" s="188"/>
      <c r="M52" s="188"/>
      <c r="N52" s="188"/>
      <c r="O52" s="188"/>
      <c r="P52" s="188"/>
      <c r="Q52" s="188"/>
      <c r="R52" s="188"/>
      <c r="S52" s="188"/>
      <c r="T52" s="188"/>
      <c r="U52" s="188"/>
      <c r="V52" s="188"/>
      <c r="W52" s="188"/>
      <c r="X52" s="188"/>
      <c r="Y52" s="188"/>
      <c r="Z52" s="188"/>
    </row>
    <row r="53" spans="1:26" ht="15.75" customHeight="1" x14ac:dyDescent="0.15">
      <c r="A53" s="188"/>
      <c r="B53" s="188"/>
      <c r="C53" s="188"/>
      <c r="D53" s="188"/>
      <c r="E53" s="188"/>
      <c r="F53" s="188"/>
      <c r="G53" s="188"/>
      <c r="H53" s="188"/>
      <c r="I53" s="188"/>
      <c r="J53" s="188"/>
      <c r="K53" s="188"/>
      <c r="L53" s="188"/>
      <c r="M53" s="188"/>
      <c r="N53" s="188"/>
      <c r="O53" s="188"/>
      <c r="P53" s="188"/>
      <c r="Q53" s="188"/>
      <c r="R53" s="188"/>
      <c r="S53" s="188"/>
      <c r="T53" s="188"/>
      <c r="U53" s="188"/>
      <c r="V53" s="188"/>
      <c r="W53" s="188"/>
      <c r="X53" s="188"/>
      <c r="Y53" s="188"/>
      <c r="Z53" s="188"/>
    </row>
    <row r="54" spans="1:26" ht="15.75" customHeight="1" x14ac:dyDescent="0.15">
      <c r="A54" s="188"/>
      <c r="B54" s="188"/>
      <c r="C54" s="188"/>
      <c r="D54" s="188"/>
      <c r="E54" s="188"/>
      <c r="F54" s="188"/>
      <c r="G54" s="188"/>
      <c r="H54" s="188"/>
      <c r="I54" s="188"/>
      <c r="J54" s="188"/>
      <c r="K54" s="188"/>
      <c r="L54" s="188"/>
      <c r="M54" s="188"/>
      <c r="N54" s="188"/>
      <c r="O54" s="188"/>
      <c r="P54" s="188"/>
      <c r="Q54" s="188"/>
      <c r="R54" s="188"/>
      <c r="S54" s="188"/>
      <c r="T54" s="188"/>
      <c r="U54" s="188"/>
      <c r="V54" s="188"/>
      <c r="W54" s="188"/>
      <c r="X54" s="188"/>
      <c r="Y54" s="188"/>
      <c r="Z54" s="188"/>
    </row>
    <row r="55" spans="1:26" ht="15.75" customHeight="1" x14ac:dyDescent="0.15">
      <c r="A55" s="188"/>
      <c r="B55" s="188"/>
      <c r="C55" s="188"/>
      <c r="D55" s="188"/>
      <c r="E55" s="188"/>
      <c r="F55" s="188"/>
      <c r="G55" s="188"/>
      <c r="H55" s="188"/>
      <c r="I55" s="188"/>
      <c r="J55" s="188"/>
      <c r="K55" s="188"/>
      <c r="L55" s="188"/>
      <c r="M55" s="188"/>
      <c r="N55" s="188"/>
      <c r="O55" s="188"/>
      <c r="P55" s="188"/>
      <c r="Q55" s="188"/>
      <c r="R55" s="188"/>
      <c r="S55" s="188"/>
      <c r="T55" s="188"/>
      <c r="U55" s="188"/>
      <c r="V55" s="188"/>
      <c r="W55" s="188"/>
      <c r="X55" s="188"/>
      <c r="Y55" s="188"/>
      <c r="Z55" s="188"/>
    </row>
    <row r="56" spans="1:26" ht="15.75" customHeight="1" x14ac:dyDescent="0.15">
      <c r="A56" s="188"/>
      <c r="B56" s="188"/>
      <c r="C56" s="188"/>
      <c r="D56" s="188"/>
      <c r="E56" s="188"/>
      <c r="F56" s="188"/>
      <c r="G56" s="188"/>
      <c r="H56" s="188"/>
      <c r="I56" s="188"/>
      <c r="J56" s="188"/>
      <c r="K56" s="188"/>
      <c r="L56" s="188"/>
      <c r="M56" s="188"/>
      <c r="N56" s="188"/>
      <c r="O56" s="188"/>
      <c r="P56" s="188"/>
      <c r="Q56" s="188"/>
      <c r="R56" s="188"/>
      <c r="S56" s="188"/>
      <c r="T56" s="188"/>
      <c r="U56" s="188"/>
      <c r="V56" s="188"/>
      <c r="W56" s="188"/>
      <c r="X56" s="188"/>
      <c r="Y56" s="188"/>
      <c r="Z56" s="188"/>
    </row>
    <row r="57" spans="1:26" ht="15.75" customHeight="1" x14ac:dyDescent="0.15">
      <c r="A57" s="188"/>
      <c r="B57" s="188"/>
      <c r="C57" s="188"/>
      <c r="D57" s="188"/>
      <c r="E57" s="188"/>
      <c r="F57" s="188"/>
      <c r="G57" s="188"/>
      <c r="H57" s="188"/>
      <c r="I57" s="188"/>
      <c r="J57" s="188"/>
      <c r="K57" s="188"/>
      <c r="L57" s="188"/>
      <c r="M57" s="188"/>
      <c r="N57" s="188"/>
      <c r="O57" s="188"/>
      <c r="P57" s="188"/>
      <c r="Q57" s="188"/>
      <c r="R57" s="188"/>
      <c r="S57" s="188"/>
      <c r="T57" s="188"/>
      <c r="U57" s="188"/>
      <c r="V57" s="188"/>
      <c r="W57" s="188"/>
      <c r="X57" s="188"/>
      <c r="Y57" s="188"/>
      <c r="Z57" s="188"/>
    </row>
    <row r="58" spans="1:26" ht="15.75" customHeight="1" x14ac:dyDescent="0.15">
      <c r="A58" s="188"/>
      <c r="B58" s="188"/>
      <c r="C58" s="188"/>
      <c r="D58" s="188"/>
      <c r="E58" s="188"/>
      <c r="F58" s="188"/>
      <c r="G58" s="188"/>
      <c r="H58" s="188"/>
      <c r="I58" s="188"/>
      <c r="J58" s="188"/>
      <c r="K58" s="188"/>
      <c r="L58" s="188"/>
      <c r="M58" s="188"/>
      <c r="N58" s="188"/>
      <c r="O58" s="188"/>
      <c r="P58" s="188"/>
      <c r="Q58" s="188"/>
      <c r="R58" s="188"/>
      <c r="S58" s="188"/>
      <c r="T58" s="188"/>
      <c r="U58" s="188"/>
      <c r="V58" s="188"/>
      <c r="W58" s="188"/>
      <c r="X58" s="188"/>
      <c r="Y58" s="188"/>
      <c r="Z58" s="188"/>
    </row>
    <row r="59" spans="1:26" ht="15.75" customHeight="1" x14ac:dyDescent="0.15">
      <c r="A59" s="188"/>
      <c r="B59" s="188"/>
      <c r="C59" s="188"/>
      <c r="D59" s="188"/>
      <c r="E59" s="188"/>
      <c r="F59" s="188"/>
      <c r="G59" s="188"/>
      <c r="H59" s="188"/>
      <c r="I59" s="188"/>
      <c r="J59" s="188"/>
      <c r="K59" s="188"/>
      <c r="L59" s="188"/>
      <c r="M59" s="188"/>
      <c r="N59" s="188"/>
      <c r="O59" s="188"/>
      <c r="P59" s="188"/>
      <c r="Q59" s="188"/>
      <c r="R59" s="188"/>
      <c r="S59" s="188"/>
      <c r="T59" s="188"/>
      <c r="U59" s="188"/>
      <c r="V59" s="188"/>
      <c r="W59" s="188"/>
      <c r="X59" s="188"/>
      <c r="Y59" s="188"/>
      <c r="Z59" s="188"/>
    </row>
    <row r="60" spans="1:26" ht="15.75" customHeight="1" x14ac:dyDescent="0.15">
      <c r="A60" s="188"/>
      <c r="B60" s="188"/>
      <c r="C60" s="188"/>
      <c r="D60" s="188"/>
      <c r="E60" s="188"/>
      <c r="F60" s="188"/>
      <c r="G60" s="188"/>
      <c r="H60" s="188"/>
      <c r="I60" s="188"/>
      <c r="J60" s="188"/>
      <c r="K60" s="188"/>
      <c r="L60" s="188"/>
      <c r="M60" s="188"/>
      <c r="N60" s="188"/>
      <c r="O60" s="188"/>
      <c r="P60" s="188"/>
      <c r="Q60" s="188"/>
      <c r="R60" s="188"/>
      <c r="S60" s="188"/>
      <c r="T60" s="188"/>
      <c r="U60" s="188"/>
      <c r="V60" s="188"/>
      <c r="W60" s="188"/>
      <c r="X60" s="188"/>
      <c r="Y60" s="188"/>
      <c r="Z60" s="188"/>
    </row>
    <row r="61" spans="1:26" ht="15.75" customHeight="1" x14ac:dyDescent="0.15">
      <c r="A61" s="188"/>
      <c r="B61" s="188"/>
      <c r="C61" s="188"/>
      <c r="D61" s="188"/>
      <c r="E61" s="188"/>
      <c r="F61" s="188"/>
      <c r="G61" s="188"/>
      <c r="H61" s="188"/>
      <c r="I61" s="188"/>
      <c r="J61" s="188"/>
      <c r="K61" s="188"/>
      <c r="L61" s="188"/>
      <c r="M61" s="188"/>
      <c r="N61" s="188"/>
      <c r="O61" s="188"/>
      <c r="P61" s="188"/>
      <c r="Q61" s="188"/>
      <c r="R61" s="188"/>
      <c r="S61" s="188"/>
      <c r="T61" s="188"/>
      <c r="U61" s="188"/>
      <c r="V61" s="188"/>
      <c r="W61" s="188"/>
      <c r="X61" s="188"/>
      <c r="Y61" s="188"/>
      <c r="Z61" s="188"/>
    </row>
    <row r="62" spans="1:26" ht="15.75" customHeight="1" x14ac:dyDescent="0.15">
      <c r="A62" s="188"/>
      <c r="B62" s="188"/>
      <c r="C62" s="188"/>
      <c r="D62" s="188"/>
      <c r="E62" s="188"/>
      <c r="F62" s="188"/>
      <c r="G62" s="188"/>
      <c r="H62" s="188"/>
      <c r="I62" s="188"/>
      <c r="J62" s="188"/>
      <c r="K62" s="188"/>
      <c r="L62" s="188"/>
      <c r="M62" s="188"/>
      <c r="N62" s="188"/>
      <c r="O62" s="188"/>
      <c r="P62" s="188"/>
      <c r="Q62" s="188"/>
      <c r="R62" s="188"/>
      <c r="S62" s="188"/>
      <c r="T62" s="188"/>
      <c r="U62" s="188"/>
      <c r="V62" s="188"/>
      <c r="W62" s="188"/>
      <c r="X62" s="188"/>
      <c r="Y62" s="188"/>
      <c r="Z62" s="188"/>
    </row>
    <row r="63" spans="1:26" ht="15.75" customHeight="1" x14ac:dyDescent="0.15">
      <c r="A63" s="188"/>
      <c r="B63" s="188"/>
      <c r="C63" s="188"/>
      <c r="D63" s="188"/>
      <c r="E63" s="188"/>
      <c r="F63" s="188"/>
      <c r="G63" s="188"/>
      <c r="H63" s="188"/>
      <c r="I63" s="188"/>
      <c r="J63" s="188"/>
      <c r="K63" s="188"/>
      <c r="L63" s="188"/>
      <c r="M63" s="188"/>
      <c r="N63" s="188"/>
      <c r="O63" s="188"/>
      <c r="P63" s="188"/>
      <c r="Q63" s="188"/>
      <c r="R63" s="188"/>
      <c r="S63" s="188"/>
      <c r="T63" s="188"/>
      <c r="U63" s="188"/>
      <c r="V63" s="188"/>
      <c r="W63" s="188"/>
      <c r="X63" s="188"/>
      <c r="Y63" s="188"/>
      <c r="Z63" s="188"/>
    </row>
    <row r="64" spans="1:26" ht="15.75" customHeight="1" x14ac:dyDescent="0.15">
      <c r="A64" s="188"/>
      <c r="B64" s="188"/>
      <c r="C64" s="188"/>
      <c r="D64" s="188"/>
      <c r="E64" s="188"/>
      <c r="F64" s="188"/>
      <c r="G64" s="188"/>
      <c r="H64" s="188"/>
      <c r="I64" s="188"/>
      <c r="J64" s="188"/>
      <c r="K64" s="188"/>
      <c r="L64" s="188"/>
      <c r="M64" s="188"/>
      <c r="N64" s="188"/>
      <c r="O64" s="188"/>
      <c r="P64" s="188"/>
      <c r="Q64" s="188"/>
      <c r="R64" s="188"/>
      <c r="S64" s="188"/>
      <c r="T64" s="188"/>
      <c r="U64" s="188"/>
      <c r="V64" s="188"/>
      <c r="W64" s="188"/>
      <c r="X64" s="188"/>
      <c r="Y64" s="188"/>
      <c r="Z64" s="188"/>
    </row>
    <row r="65" spans="1:26" ht="15.75" customHeight="1" x14ac:dyDescent="0.15">
      <c r="A65" s="188"/>
      <c r="B65" s="188"/>
      <c r="C65" s="188"/>
      <c r="D65" s="188"/>
      <c r="E65" s="188"/>
      <c r="F65" s="188"/>
      <c r="G65" s="188"/>
      <c r="H65" s="188"/>
      <c r="I65" s="188"/>
      <c r="J65" s="188"/>
      <c r="K65" s="188"/>
      <c r="L65" s="188"/>
      <c r="M65" s="188"/>
      <c r="N65" s="188"/>
      <c r="O65" s="188"/>
      <c r="P65" s="188"/>
      <c r="Q65" s="188"/>
      <c r="R65" s="188"/>
      <c r="S65" s="188"/>
      <c r="T65" s="188"/>
      <c r="U65" s="188"/>
      <c r="V65" s="188"/>
      <c r="W65" s="188"/>
      <c r="X65" s="188"/>
      <c r="Y65" s="188"/>
      <c r="Z65" s="188"/>
    </row>
    <row r="66" spans="1:26" ht="15.75" customHeight="1" x14ac:dyDescent="0.15">
      <c r="A66" s="188"/>
      <c r="B66" s="188"/>
      <c r="C66" s="188"/>
      <c r="D66" s="188"/>
      <c r="E66" s="188"/>
      <c r="F66" s="188"/>
      <c r="G66" s="188"/>
      <c r="H66" s="188"/>
      <c r="I66" s="188"/>
      <c r="J66" s="188"/>
      <c r="K66" s="188"/>
      <c r="L66" s="188"/>
      <c r="M66" s="188"/>
      <c r="N66" s="188"/>
      <c r="O66" s="188"/>
      <c r="P66" s="188"/>
      <c r="Q66" s="188"/>
      <c r="R66" s="188"/>
      <c r="S66" s="188"/>
      <c r="T66" s="188"/>
      <c r="U66" s="188"/>
      <c r="V66" s="188"/>
      <c r="W66" s="188"/>
      <c r="X66" s="188"/>
      <c r="Y66" s="188"/>
      <c r="Z66" s="188"/>
    </row>
    <row r="67" spans="1:26" ht="15.75" customHeight="1" x14ac:dyDescent="0.15">
      <c r="A67" s="188"/>
      <c r="B67" s="188"/>
      <c r="C67" s="188"/>
      <c r="D67" s="188"/>
      <c r="E67" s="188"/>
      <c r="F67" s="188"/>
      <c r="G67" s="188"/>
      <c r="H67" s="188"/>
      <c r="I67" s="188"/>
      <c r="J67" s="188"/>
      <c r="K67" s="188"/>
      <c r="L67" s="188"/>
      <c r="M67" s="188"/>
      <c r="N67" s="188"/>
      <c r="O67" s="188"/>
      <c r="P67" s="188"/>
      <c r="Q67" s="188"/>
      <c r="R67" s="188"/>
      <c r="S67" s="188"/>
      <c r="T67" s="188"/>
      <c r="U67" s="188"/>
      <c r="V67" s="188"/>
      <c r="W67" s="188"/>
      <c r="X67" s="188"/>
      <c r="Y67" s="188"/>
      <c r="Z67" s="188"/>
    </row>
    <row r="68" spans="1:26" ht="15.75" customHeight="1" x14ac:dyDescent="0.15">
      <c r="A68" s="188"/>
      <c r="B68" s="188"/>
      <c r="C68" s="188"/>
      <c r="D68" s="188"/>
      <c r="E68" s="188"/>
      <c r="F68" s="188"/>
      <c r="G68" s="188"/>
      <c r="H68" s="188"/>
      <c r="I68" s="188"/>
      <c r="J68" s="188"/>
      <c r="K68" s="188"/>
      <c r="L68" s="188"/>
      <c r="M68" s="188"/>
      <c r="N68" s="188"/>
      <c r="O68" s="188"/>
      <c r="P68" s="188"/>
      <c r="Q68" s="188"/>
      <c r="R68" s="188"/>
      <c r="S68" s="188"/>
      <c r="T68" s="188"/>
      <c r="U68" s="188"/>
      <c r="V68" s="188"/>
      <c r="W68" s="188"/>
      <c r="X68" s="188"/>
      <c r="Y68" s="188"/>
      <c r="Z68" s="188"/>
    </row>
    <row r="69" spans="1:26" ht="15.75" customHeight="1" x14ac:dyDescent="0.15">
      <c r="A69" s="188"/>
      <c r="B69" s="188"/>
      <c r="C69" s="188"/>
      <c r="D69" s="188"/>
      <c r="E69" s="188"/>
      <c r="F69" s="188"/>
      <c r="G69" s="188"/>
      <c r="H69" s="188"/>
      <c r="I69" s="188"/>
      <c r="J69" s="188"/>
      <c r="K69" s="188"/>
      <c r="L69" s="188"/>
      <c r="M69" s="188"/>
      <c r="N69" s="188"/>
      <c r="O69" s="188"/>
      <c r="P69" s="188"/>
      <c r="Q69" s="188"/>
      <c r="R69" s="188"/>
      <c r="S69" s="188"/>
      <c r="T69" s="188"/>
      <c r="U69" s="188"/>
      <c r="V69" s="188"/>
      <c r="W69" s="188"/>
      <c r="X69" s="188"/>
      <c r="Y69" s="188"/>
      <c r="Z69" s="188"/>
    </row>
    <row r="70" spans="1:26" ht="15.75" customHeight="1" x14ac:dyDescent="0.15">
      <c r="A70" s="188"/>
      <c r="B70" s="188"/>
      <c r="C70" s="188"/>
      <c r="D70" s="188"/>
      <c r="E70" s="188"/>
      <c r="F70" s="188"/>
      <c r="G70" s="188"/>
      <c r="H70" s="188"/>
      <c r="I70" s="188"/>
      <c r="J70" s="188"/>
      <c r="K70" s="188"/>
      <c r="L70" s="188"/>
      <c r="M70" s="188"/>
      <c r="N70" s="188"/>
      <c r="O70" s="188"/>
      <c r="P70" s="188"/>
      <c r="Q70" s="188"/>
      <c r="R70" s="188"/>
      <c r="S70" s="188"/>
      <c r="T70" s="188"/>
      <c r="U70" s="188"/>
      <c r="V70" s="188"/>
      <c r="W70" s="188"/>
      <c r="X70" s="188"/>
      <c r="Y70" s="188"/>
      <c r="Z70" s="188"/>
    </row>
    <row r="71" spans="1:26" ht="15.75" customHeight="1" x14ac:dyDescent="0.15">
      <c r="A71" s="188"/>
      <c r="B71" s="188"/>
      <c r="C71" s="188"/>
      <c r="D71" s="188"/>
      <c r="E71" s="188"/>
      <c r="F71" s="188"/>
      <c r="G71" s="188"/>
      <c r="H71" s="188"/>
      <c r="I71" s="188"/>
      <c r="J71" s="188"/>
      <c r="K71" s="188"/>
      <c r="L71" s="188"/>
      <c r="M71" s="188"/>
      <c r="N71" s="188"/>
      <c r="O71" s="188"/>
      <c r="P71" s="188"/>
      <c r="Q71" s="188"/>
      <c r="R71" s="188"/>
      <c r="S71" s="188"/>
      <c r="T71" s="188"/>
      <c r="U71" s="188"/>
      <c r="V71" s="188"/>
      <c r="W71" s="188"/>
      <c r="X71" s="188"/>
      <c r="Y71" s="188"/>
      <c r="Z71" s="188"/>
    </row>
    <row r="72" spans="1:26" ht="15.75" customHeight="1" x14ac:dyDescent="0.15">
      <c r="A72" s="188"/>
      <c r="B72" s="188"/>
      <c r="C72" s="188"/>
      <c r="D72" s="188"/>
      <c r="E72" s="188"/>
      <c r="F72" s="188"/>
      <c r="G72" s="188"/>
      <c r="H72" s="188"/>
      <c r="I72" s="188"/>
      <c r="J72" s="188"/>
      <c r="K72" s="188"/>
      <c r="L72" s="188"/>
      <c r="M72" s="188"/>
      <c r="N72" s="188"/>
      <c r="O72" s="188"/>
      <c r="P72" s="188"/>
      <c r="Q72" s="188"/>
      <c r="R72" s="188"/>
      <c r="S72" s="188"/>
      <c r="T72" s="188"/>
      <c r="U72" s="188"/>
      <c r="V72" s="188"/>
      <c r="W72" s="188"/>
      <c r="X72" s="188"/>
      <c r="Y72" s="188"/>
      <c r="Z72" s="188"/>
    </row>
    <row r="73" spans="1:26" ht="15.75" customHeight="1" x14ac:dyDescent="0.15">
      <c r="A73" s="188"/>
      <c r="B73" s="188"/>
      <c r="C73" s="188"/>
      <c r="D73" s="188"/>
      <c r="E73" s="188"/>
      <c r="F73" s="188"/>
      <c r="G73" s="188"/>
      <c r="H73" s="188"/>
      <c r="I73" s="188"/>
      <c r="J73" s="188"/>
      <c r="K73" s="188"/>
      <c r="L73" s="188"/>
      <c r="M73" s="188"/>
      <c r="N73" s="188"/>
      <c r="O73" s="188"/>
      <c r="P73" s="188"/>
      <c r="Q73" s="188"/>
      <c r="R73" s="188"/>
      <c r="S73" s="188"/>
      <c r="T73" s="188"/>
      <c r="U73" s="188"/>
      <c r="V73" s="188"/>
      <c r="W73" s="188"/>
      <c r="X73" s="188"/>
      <c r="Y73" s="188"/>
      <c r="Z73" s="188"/>
    </row>
    <row r="74" spans="1:26" ht="15.75" customHeight="1" x14ac:dyDescent="0.15">
      <c r="A74" s="188"/>
      <c r="B74" s="188"/>
      <c r="C74" s="188"/>
      <c r="D74" s="188"/>
      <c r="E74" s="188"/>
      <c r="F74" s="188"/>
      <c r="G74" s="188"/>
      <c r="H74" s="188"/>
      <c r="I74" s="188"/>
      <c r="J74" s="188"/>
      <c r="K74" s="188"/>
      <c r="L74" s="188"/>
      <c r="M74" s="188"/>
      <c r="N74" s="188"/>
      <c r="O74" s="188"/>
      <c r="P74" s="188"/>
      <c r="Q74" s="188"/>
      <c r="R74" s="188"/>
      <c r="S74" s="188"/>
      <c r="T74" s="188"/>
      <c r="U74" s="188"/>
      <c r="V74" s="188"/>
      <c r="W74" s="188"/>
      <c r="X74" s="188"/>
      <c r="Y74" s="188"/>
      <c r="Z74" s="188"/>
    </row>
    <row r="75" spans="1:26" ht="15.75" customHeight="1" x14ac:dyDescent="0.15">
      <c r="A75" s="188"/>
      <c r="B75" s="188"/>
      <c r="C75" s="188"/>
      <c r="D75" s="188"/>
      <c r="E75" s="188"/>
      <c r="F75" s="188"/>
      <c r="G75" s="188"/>
      <c r="H75" s="188"/>
      <c r="I75" s="188"/>
      <c r="J75" s="188"/>
      <c r="K75" s="188"/>
      <c r="L75" s="188"/>
      <c r="M75" s="188"/>
      <c r="N75" s="188"/>
      <c r="O75" s="188"/>
      <c r="P75" s="188"/>
      <c r="Q75" s="188"/>
      <c r="R75" s="188"/>
      <c r="S75" s="188"/>
      <c r="T75" s="188"/>
      <c r="U75" s="188"/>
      <c r="V75" s="188"/>
      <c r="W75" s="188"/>
      <c r="X75" s="188"/>
      <c r="Y75" s="188"/>
      <c r="Z75" s="188"/>
    </row>
    <row r="76" spans="1:26" ht="15.75" customHeight="1" x14ac:dyDescent="0.15">
      <c r="A76" s="188"/>
      <c r="B76" s="188"/>
      <c r="C76" s="188"/>
      <c r="D76" s="188"/>
      <c r="E76" s="188"/>
      <c r="F76" s="188"/>
      <c r="G76" s="188"/>
      <c r="H76" s="188"/>
      <c r="I76" s="188"/>
      <c r="J76" s="188"/>
      <c r="K76" s="188"/>
      <c r="L76" s="188"/>
      <c r="M76" s="188"/>
      <c r="N76" s="188"/>
      <c r="O76" s="188"/>
      <c r="P76" s="188"/>
      <c r="Q76" s="188"/>
      <c r="R76" s="188"/>
      <c r="S76" s="188"/>
      <c r="T76" s="188"/>
      <c r="U76" s="188"/>
      <c r="V76" s="188"/>
      <c r="W76" s="188"/>
      <c r="X76" s="188"/>
      <c r="Y76" s="188"/>
      <c r="Z76" s="188"/>
    </row>
    <row r="77" spans="1:26" ht="15.75" customHeight="1" x14ac:dyDescent="0.15">
      <c r="A77" s="188"/>
      <c r="B77" s="188"/>
      <c r="C77" s="188"/>
      <c r="D77" s="188"/>
      <c r="E77" s="188"/>
      <c r="F77" s="188"/>
      <c r="G77" s="188"/>
      <c r="H77" s="188"/>
      <c r="I77" s="188"/>
      <c r="J77" s="188"/>
      <c r="K77" s="188"/>
      <c r="L77" s="188"/>
      <c r="M77" s="188"/>
      <c r="N77" s="188"/>
      <c r="O77" s="188"/>
      <c r="P77" s="188"/>
      <c r="Q77" s="188"/>
      <c r="R77" s="188"/>
      <c r="S77" s="188"/>
      <c r="T77" s="188"/>
      <c r="U77" s="188"/>
      <c r="V77" s="188"/>
      <c r="W77" s="188"/>
      <c r="X77" s="188"/>
      <c r="Y77" s="188"/>
      <c r="Z77" s="188"/>
    </row>
    <row r="78" spans="1:26" ht="15.75" customHeight="1" x14ac:dyDescent="0.15">
      <c r="A78" s="188"/>
      <c r="B78" s="188"/>
      <c r="C78" s="188"/>
      <c r="D78" s="188"/>
      <c r="E78" s="188"/>
      <c r="F78" s="188"/>
      <c r="G78" s="188"/>
      <c r="H78" s="188"/>
      <c r="I78" s="188"/>
      <c r="J78" s="188"/>
      <c r="K78" s="188"/>
      <c r="L78" s="188"/>
      <c r="M78" s="188"/>
      <c r="N78" s="188"/>
      <c r="O78" s="188"/>
      <c r="P78" s="188"/>
      <c r="Q78" s="188"/>
      <c r="R78" s="188"/>
      <c r="S78" s="188"/>
      <c r="T78" s="188"/>
      <c r="U78" s="188"/>
      <c r="V78" s="188"/>
      <c r="W78" s="188"/>
      <c r="X78" s="188"/>
      <c r="Y78" s="188"/>
      <c r="Z78" s="188"/>
    </row>
    <row r="79" spans="1:26" ht="15.75" customHeight="1" x14ac:dyDescent="0.15">
      <c r="A79" s="188"/>
      <c r="B79" s="188"/>
      <c r="C79" s="188"/>
      <c r="D79" s="188"/>
      <c r="E79" s="188"/>
      <c r="F79" s="188"/>
      <c r="G79" s="188"/>
      <c r="H79" s="188"/>
      <c r="I79" s="188"/>
      <c r="J79" s="188"/>
      <c r="K79" s="188"/>
      <c r="L79" s="188"/>
      <c r="M79" s="188"/>
      <c r="N79" s="188"/>
      <c r="O79" s="188"/>
      <c r="P79" s="188"/>
      <c r="Q79" s="188"/>
      <c r="R79" s="188"/>
      <c r="S79" s="188"/>
      <c r="T79" s="188"/>
      <c r="U79" s="188"/>
      <c r="V79" s="188"/>
      <c r="W79" s="188"/>
      <c r="X79" s="188"/>
      <c r="Y79" s="188"/>
      <c r="Z79" s="188"/>
    </row>
    <row r="80" spans="1:26" ht="15.75" customHeight="1" x14ac:dyDescent="0.15">
      <c r="A80" s="188"/>
      <c r="B80" s="188"/>
      <c r="C80" s="188"/>
      <c r="D80" s="188"/>
      <c r="E80" s="188"/>
      <c r="F80" s="188"/>
      <c r="G80" s="188"/>
      <c r="H80" s="188"/>
      <c r="I80" s="188"/>
      <c r="J80" s="188"/>
      <c r="K80" s="188"/>
      <c r="L80" s="188"/>
      <c r="M80" s="188"/>
      <c r="N80" s="188"/>
      <c r="O80" s="188"/>
      <c r="P80" s="188"/>
      <c r="Q80" s="188"/>
      <c r="R80" s="188"/>
      <c r="S80" s="188"/>
      <c r="T80" s="188"/>
      <c r="U80" s="188"/>
      <c r="V80" s="188"/>
      <c r="W80" s="188"/>
      <c r="X80" s="188"/>
      <c r="Y80" s="188"/>
      <c r="Z80" s="188"/>
    </row>
    <row r="81" spans="1:26" ht="15.75" customHeight="1" x14ac:dyDescent="0.15">
      <c r="A81" s="188"/>
      <c r="B81" s="188"/>
      <c r="C81" s="188"/>
      <c r="D81" s="188"/>
      <c r="E81" s="188"/>
      <c r="F81" s="188"/>
      <c r="G81" s="188"/>
      <c r="H81" s="188"/>
      <c r="I81" s="188"/>
      <c r="J81" s="188"/>
      <c r="K81" s="188"/>
      <c r="L81" s="188"/>
      <c r="M81" s="188"/>
      <c r="N81" s="188"/>
      <c r="O81" s="188"/>
      <c r="P81" s="188"/>
      <c r="Q81" s="188"/>
      <c r="R81" s="188"/>
      <c r="S81" s="188"/>
      <c r="T81" s="188"/>
      <c r="U81" s="188"/>
      <c r="V81" s="188"/>
      <c r="W81" s="188"/>
      <c r="X81" s="188"/>
      <c r="Y81" s="188"/>
      <c r="Z81" s="188"/>
    </row>
    <row r="82" spans="1:26" ht="15.75" customHeight="1" x14ac:dyDescent="0.15">
      <c r="A82" s="188"/>
      <c r="B82" s="188"/>
      <c r="C82" s="188"/>
      <c r="D82" s="188"/>
      <c r="E82" s="188"/>
      <c r="F82" s="188"/>
      <c r="G82" s="188"/>
      <c r="H82" s="188"/>
      <c r="I82" s="188"/>
      <c r="J82" s="188"/>
      <c r="K82" s="188"/>
      <c r="L82" s="188"/>
      <c r="M82" s="188"/>
      <c r="N82" s="188"/>
      <c r="O82" s="188"/>
      <c r="P82" s="188"/>
      <c r="Q82" s="188"/>
      <c r="R82" s="188"/>
      <c r="S82" s="188"/>
      <c r="T82" s="188"/>
      <c r="U82" s="188"/>
      <c r="V82" s="188"/>
      <c r="W82" s="188"/>
      <c r="X82" s="188"/>
      <c r="Y82" s="188"/>
      <c r="Z82" s="188"/>
    </row>
    <row r="83" spans="1:26" ht="15.75" customHeight="1" x14ac:dyDescent="0.15">
      <c r="A83" s="188"/>
      <c r="B83" s="188"/>
      <c r="C83" s="188"/>
      <c r="D83" s="188"/>
      <c r="E83" s="188"/>
      <c r="F83" s="188"/>
      <c r="G83" s="188"/>
      <c r="H83" s="188"/>
      <c r="I83" s="188"/>
      <c r="J83" s="188"/>
      <c r="K83" s="188"/>
      <c r="L83" s="188"/>
      <c r="M83" s="188"/>
      <c r="N83" s="188"/>
      <c r="O83" s="188"/>
      <c r="P83" s="188"/>
      <c r="Q83" s="188"/>
      <c r="R83" s="188"/>
      <c r="S83" s="188"/>
      <c r="T83" s="188"/>
      <c r="U83" s="188"/>
      <c r="V83" s="188"/>
      <c r="W83" s="188"/>
      <c r="X83" s="188"/>
      <c r="Y83" s="188"/>
      <c r="Z83" s="188"/>
    </row>
    <row r="84" spans="1:26" ht="15.75" customHeight="1" x14ac:dyDescent="0.15">
      <c r="A84" s="188"/>
      <c r="B84" s="188"/>
      <c r="C84" s="188"/>
      <c r="D84" s="188"/>
      <c r="E84" s="188"/>
      <c r="F84" s="188"/>
      <c r="G84" s="188"/>
      <c r="H84" s="188"/>
      <c r="I84" s="188"/>
      <c r="J84" s="188"/>
      <c r="K84" s="188"/>
      <c r="L84" s="188"/>
      <c r="M84" s="188"/>
      <c r="N84" s="188"/>
      <c r="O84" s="188"/>
      <c r="P84" s="188"/>
      <c r="Q84" s="188"/>
      <c r="R84" s="188"/>
      <c r="S84" s="188"/>
      <c r="T84" s="188"/>
      <c r="U84" s="188"/>
      <c r="V84" s="188"/>
      <c r="W84" s="188"/>
      <c r="X84" s="188"/>
      <c r="Y84" s="188"/>
      <c r="Z84" s="188"/>
    </row>
    <row r="85" spans="1:26" ht="15.75" customHeight="1" x14ac:dyDescent="0.15">
      <c r="A85" s="188"/>
      <c r="B85" s="188"/>
      <c r="C85" s="188"/>
      <c r="D85" s="188"/>
      <c r="E85" s="188"/>
      <c r="F85" s="188"/>
      <c r="G85" s="188"/>
      <c r="H85" s="188"/>
      <c r="I85" s="188"/>
      <c r="J85" s="188"/>
      <c r="K85" s="188"/>
      <c r="L85" s="188"/>
      <c r="M85" s="188"/>
      <c r="N85" s="188"/>
      <c r="O85" s="188"/>
      <c r="P85" s="188"/>
      <c r="Q85" s="188"/>
      <c r="R85" s="188"/>
      <c r="S85" s="188"/>
      <c r="T85" s="188"/>
      <c r="U85" s="188"/>
      <c r="V85" s="188"/>
      <c r="W85" s="188"/>
      <c r="X85" s="188"/>
      <c r="Y85" s="188"/>
      <c r="Z85" s="188"/>
    </row>
    <row r="86" spans="1:26" ht="15.75" customHeight="1" x14ac:dyDescent="0.15">
      <c r="A86" s="188"/>
      <c r="B86" s="188"/>
      <c r="C86" s="188"/>
      <c r="D86" s="188"/>
      <c r="E86" s="188"/>
      <c r="F86" s="188"/>
      <c r="G86" s="188"/>
      <c r="H86" s="188"/>
      <c r="I86" s="188"/>
      <c r="J86" s="188"/>
      <c r="K86" s="188"/>
      <c r="L86" s="188"/>
      <c r="M86" s="188"/>
      <c r="N86" s="188"/>
      <c r="O86" s="188"/>
      <c r="P86" s="188"/>
      <c r="Q86" s="188"/>
      <c r="R86" s="188"/>
      <c r="S86" s="188"/>
      <c r="T86" s="188"/>
      <c r="U86" s="188"/>
      <c r="V86" s="188"/>
      <c r="W86" s="188"/>
      <c r="X86" s="188"/>
      <c r="Y86" s="188"/>
      <c r="Z86" s="188"/>
    </row>
    <row r="87" spans="1:26" ht="15.75" customHeight="1" x14ac:dyDescent="0.15">
      <c r="A87" s="188"/>
      <c r="B87" s="188"/>
      <c r="C87" s="188"/>
      <c r="D87" s="188"/>
      <c r="E87" s="188"/>
      <c r="F87" s="188"/>
      <c r="G87" s="188"/>
      <c r="H87" s="188"/>
      <c r="I87" s="188"/>
      <c r="J87" s="188"/>
      <c r="K87" s="188"/>
      <c r="L87" s="188"/>
      <c r="M87" s="188"/>
      <c r="N87" s="188"/>
      <c r="O87" s="188"/>
      <c r="P87" s="188"/>
      <c r="Q87" s="188"/>
      <c r="R87" s="188"/>
      <c r="S87" s="188"/>
      <c r="T87" s="188"/>
      <c r="U87" s="188"/>
      <c r="V87" s="188"/>
      <c r="W87" s="188"/>
      <c r="X87" s="188"/>
      <c r="Y87" s="188"/>
      <c r="Z87" s="188"/>
    </row>
    <row r="88" spans="1:26" ht="15.75" customHeight="1" x14ac:dyDescent="0.15">
      <c r="A88" s="188"/>
      <c r="B88" s="188"/>
      <c r="C88" s="188"/>
      <c r="D88" s="188"/>
      <c r="E88" s="188"/>
      <c r="F88" s="188"/>
      <c r="G88" s="188"/>
      <c r="H88" s="188"/>
      <c r="I88" s="188"/>
      <c r="J88" s="188"/>
      <c r="K88" s="188"/>
      <c r="L88" s="188"/>
      <c r="M88" s="188"/>
      <c r="N88" s="188"/>
      <c r="O88" s="188"/>
      <c r="P88" s="188"/>
      <c r="Q88" s="188"/>
      <c r="R88" s="188"/>
      <c r="S88" s="188"/>
      <c r="T88" s="188"/>
      <c r="U88" s="188"/>
      <c r="V88" s="188"/>
      <c r="W88" s="188"/>
      <c r="X88" s="188"/>
      <c r="Y88" s="188"/>
      <c r="Z88" s="188"/>
    </row>
    <row r="89" spans="1:26" ht="15.75" customHeight="1" x14ac:dyDescent="0.15">
      <c r="A89" s="188"/>
      <c r="B89" s="188"/>
      <c r="C89" s="188"/>
      <c r="D89" s="188"/>
      <c r="E89" s="188"/>
      <c r="F89" s="188"/>
      <c r="G89" s="188"/>
      <c r="H89" s="188"/>
      <c r="I89" s="188"/>
      <c r="J89" s="188"/>
      <c r="K89" s="188"/>
      <c r="L89" s="188"/>
      <c r="M89" s="188"/>
      <c r="N89" s="188"/>
      <c r="O89" s="188"/>
      <c r="P89" s="188"/>
      <c r="Q89" s="188"/>
      <c r="R89" s="188"/>
      <c r="S89" s="188"/>
      <c r="T89" s="188"/>
      <c r="U89" s="188"/>
      <c r="V89" s="188"/>
      <c r="W89" s="188"/>
      <c r="X89" s="188"/>
      <c r="Y89" s="188"/>
      <c r="Z89" s="188"/>
    </row>
    <row r="90" spans="1:26" ht="15.75" customHeight="1" x14ac:dyDescent="0.15">
      <c r="A90" s="188"/>
      <c r="B90" s="188"/>
      <c r="C90" s="188"/>
      <c r="D90" s="188"/>
      <c r="E90" s="188"/>
      <c r="F90" s="188"/>
      <c r="G90" s="188"/>
      <c r="H90" s="188"/>
      <c r="I90" s="188"/>
      <c r="J90" s="188"/>
      <c r="K90" s="188"/>
      <c r="L90" s="188"/>
      <c r="M90" s="188"/>
      <c r="N90" s="188"/>
      <c r="O90" s="188"/>
      <c r="P90" s="188"/>
      <c r="Q90" s="188"/>
      <c r="R90" s="188"/>
      <c r="S90" s="188"/>
      <c r="T90" s="188"/>
      <c r="U90" s="188"/>
      <c r="V90" s="188"/>
      <c r="W90" s="188"/>
      <c r="X90" s="188"/>
      <c r="Y90" s="188"/>
      <c r="Z90" s="188"/>
    </row>
    <row r="91" spans="1:26" ht="15.75" customHeight="1" x14ac:dyDescent="0.15">
      <c r="A91" s="188"/>
      <c r="B91" s="188"/>
      <c r="C91" s="188"/>
      <c r="D91" s="188"/>
      <c r="E91" s="188"/>
      <c r="F91" s="188"/>
      <c r="G91" s="188"/>
      <c r="H91" s="188"/>
      <c r="I91" s="188"/>
      <c r="J91" s="188"/>
      <c r="K91" s="188"/>
      <c r="L91" s="188"/>
      <c r="M91" s="188"/>
      <c r="N91" s="188"/>
      <c r="O91" s="188"/>
      <c r="P91" s="188"/>
      <c r="Q91" s="188"/>
      <c r="R91" s="188"/>
      <c r="S91" s="188"/>
      <c r="T91" s="188"/>
      <c r="U91" s="188"/>
      <c r="V91" s="188"/>
      <c r="W91" s="188"/>
      <c r="X91" s="188"/>
      <c r="Y91" s="188"/>
      <c r="Z91" s="188"/>
    </row>
    <row r="92" spans="1:26" ht="15.75" customHeight="1" x14ac:dyDescent="0.15">
      <c r="A92" s="188"/>
      <c r="B92" s="188"/>
      <c r="C92" s="188"/>
      <c r="D92" s="188"/>
      <c r="E92" s="188"/>
      <c r="F92" s="188"/>
      <c r="G92" s="188"/>
      <c r="H92" s="188"/>
      <c r="I92" s="188"/>
      <c r="J92" s="188"/>
      <c r="K92" s="188"/>
      <c r="L92" s="188"/>
      <c r="M92" s="188"/>
      <c r="N92" s="188"/>
      <c r="O92" s="188"/>
      <c r="P92" s="188"/>
      <c r="Q92" s="188"/>
      <c r="R92" s="188"/>
      <c r="S92" s="188"/>
      <c r="T92" s="188"/>
      <c r="U92" s="188"/>
      <c r="V92" s="188"/>
      <c r="W92" s="188"/>
      <c r="X92" s="188"/>
      <c r="Y92" s="188"/>
      <c r="Z92" s="188"/>
    </row>
    <row r="93" spans="1:26" ht="15.75" customHeight="1" x14ac:dyDescent="0.15">
      <c r="A93" s="188"/>
      <c r="B93" s="188"/>
      <c r="C93" s="188"/>
      <c r="D93" s="188"/>
      <c r="E93" s="188"/>
      <c r="F93" s="188"/>
      <c r="G93" s="188"/>
      <c r="H93" s="188"/>
      <c r="I93" s="188"/>
      <c r="J93" s="188"/>
      <c r="K93" s="188"/>
      <c r="L93" s="188"/>
      <c r="M93" s="188"/>
      <c r="N93" s="188"/>
      <c r="O93" s="188"/>
      <c r="P93" s="188"/>
      <c r="Q93" s="188"/>
      <c r="R93" s="188"/>
      <c r="S93" s="188"/>
      <c r="T93" s="188"/>
      <c r="U93" s="188"/>
      <c r="V93" s="188"/>
      <c r="W93" s="188"/>
      <c r="X93" s="188"/>
      <c r="Y93" s="188"/>
      <c r="Z93" s="188"/>
    </row>
    <row r="94" spans="1:26" ht="15.75" customHeight="1" x14ac:dyDescent="0.15">
      <c r="A94" s="188"/>
      <c r="B94" s="188"/>
      <c r="C94" s="188"/>
      <c r="D94" s="188"/>
      <c r="E94" s="188"/>
      <c r="F94" s="188"/>
      <c r="G94" s="188"/>
      <c r="H94" s="188"/>
      <c r="I94" s="188"/>
      <c r="J94" s="188"/>
      <c r="K94" s="188"/>
      <c r="L94" s="188"/>
      <c r="M94" s="188"/>
      <c r="N94" s="188"/>
      <c r="O94" s="188"/>
      <c r="P94" s="188"/>
      <c r="Q94" s="188"/>
      <c r="R94" s="188"/>
      <c r="S94" s="188"/>
      <c r="T94" s="188"/>
      <c r="U94" s="188"/>
      <c r="V94" s="188"/>
      <c r="W94" s="188"/>
      <c r="X94" s="188"/>
      <c r="Y94" s="188"/>
      <c r="Z94" s="188"/>
    </row>
    <row r="95" spans="1:26" ht="15.75" customHeight="1" x14ac:dyDescent="0.15">
      <c r="A95" s="188"/>
      <c r="B95" s="188"/>
      <c r="C95" s="188"/>
      <c r="D95" s="188"/>
      <c r="E95" s="188"/>
      <c r="F95" s="188"/>
      <c r="G95" s="188"/>
      <c r="H95" s="188"/>
      <c r="I95" s="188"/>
      <c r="J95" s="188"/>
      <c r="K95" s="188"/>
      <c r="L95" s="188"/>
      <c r="M95" s="188"/>
      <c r="N95" s="188"/>
      <c r="O95" s="188"/>
      <c r="P95" s="188"/>
      <c r="Q95" s="188"/>
      <c r="R95" s="188"/>
      <c r="S95" s="188"/>
      <c r="T95" s="188"/>
      <c r="U95" s="188"/>
      <c r="V95" s="188"/>
      <c r="W95" s="188"/>
      <c r="X95" s="188"/>
      <c r="Y95" s="188"/>
      <c r="Z95" s="188"/>
    </row>
    <row r="96" spans="1:26" ht="15.75" customHeight="1" x14ac:dyDescent="0.15">
      <c r="A96" s="188"/>
      <c r="B96" s="188"/>
      <c r="C96" s="188"/>
      <c r="D96" s="188"/>
      <c r="E96" s="188"/>
      <c r="F96" s="188"/>
      <c r="G96" s="188"/>
      <c r="H96" s="188"/>
      <c r="I96" s="188"/>
      <c r="J96" s="188"/>
      <c r="K96" s="188"/>
      <c r="L96" s="188"/>
      <c r="M96" s="188"/>
      <c r="N96" s="188"/>
      <c r="O96" s="188"/>
      <c r="P96" s="188"/>
      <c r="Q96" s="188"/>
      <c r="R96" s="188"/>
      <c r="S96" s="188"/>
      <c r="T96" s="188"/>
      <c r="U96" s="188"/>
      <c r="V96" s="188"/>
      <c r="W96" s="188"/>
      <c r="X96" s="188"/>
      <c r="Y96" s="188"/>
      <c r="Z96" s="188"/>
    </row>
    <row r="97" spans="1:26" ht="15.75" customHeight="1" x14ac:dyDescent="0.15">
      <c r="A97" s="188"/>
      <c r="B97" s="188"/>
      <c r="C97" s="188"/>
      <c r="D97" s="188"/>
      <c r="E97" s="188"/>
      <c r="F97" s="188"/>
      <c r="G97" s="188"/>
      <c r="H97" s="188"/>
      <c r="I97" s="188"/>
      <c r="J97" s="188"/>
      <c r="K97" s="188"/>
      <c r="L97" s="188"/>
      <c r="M97" s="188"/>
      <c r="N97" s="188"/>
      <c r="O97" s="188"/>
      <c r="P97" s="188"/>
      <c r="Q97" s="188"/>
      <c r="R97" s="188"/>
      <c r="S97" s="188"/>
      <c r="T97" s="188"/>
      <c r="U97" s="188"/>
      <c r="V97" s="188"/>
      <c r="W97" s="188"/>
      <c r="X97" s="188"/>
      <c r="Y97" s="188"/>
      <c r="Z97" s="188"/>
    </row>
    <row r="98" spans="1:26" ht="15.75" customHeight="1" x14ac:dyDescent="0.15">
      <c r="A98" s="188"/>
      <c r="B98" s="188"/>
      <c r="C98" s="188"/>
      <c r="D98" s="188"/>
      <c r="E98" s="188"/>
      <c r="F98" s="188"/>
      <c r="G98" s="188"/>
      <c r="H98" s="188"/>
      <c r="I98" s="188"/>
      <c r="J98" s="188"/>
      <c r="K98" s="188"/>
      <c r="L98" s="188"/>
      <c r="M98" s="188"/>
      <c r="N98" s="188"/>
      <c r="O98" s="188"/>
      <c r="P98" s="188"/>
      <c r="Q98" s="188"/>
      <c r="R98" s="188"/>
      <c r="S98" s="188"/>
      <c r="T98" s="188"/>
      <c r="U98" s="188"/>
      <c r="V98" s="188"/>
      <c r="W98" s="188"/>
      <c r="X98" s="188"/>
      <c r="Y98" s="188"/>
      <c r="Z98" s="188"/>
    </row>
    <row r="99" spans="1:26" ht="15.75" customHeight="1" x14ac:dyDescent="0.15">
      <c r="A99" s="188"/>
      <c r="B99" s="188"/>
      <c r="C99" s="188"/>
      <c r="D99" s="188"/>
      <c r="E99" s="188"/>
      <c r="F99" s="188"/>
      <c r="G99" s="188"/>
      <c r="H99" s="188"/>
      <c r="I99" s="188"/>
      <c r="J99" s="188"/>
      <c r="K99" s="188"/>
      <c r="L99" s="188"/>
      <c r="M99" s="188"/>
      <c r="N99" s="188"/>
      <c r="O99" s="188"/>
      <c r="P99" s="188"/>
      <c r="Q99" s="188"/>
      <c r="R99" s="188"/>
      <c r="S99" s="188"/>
      <c r="T99" s="188"/>
      <c r="U99" s="188"/>
      <c r="V99" s="188"/>
      <c r="W99" s="188"/>
      <c r="X99" s="188"/>
      <c r="Y99" s="188"/>
      <c r="Z99" s="188"/>
    </row>
    <row r="100" spans="1:26" ht="15.75" customHeight="1" x14ac:dyDescent="0.15">
      <c r="A100" s="188"/>
      <c r="B100" s="188"/>
      <c r="C100" s="188"/>
      <c r="D100" s="188"/>
      <c r="E100" s="188"/>
      <c r="F100" s="188"/>
      <c r="G100" s="188"/>
      <c r="H100" s="188"/>
      <c r="I100" s="188"/>
      <c r="J100" s="188"/>
      <c r="K100" s="188"/>
      <c r="L100" s="188"/>
      <c r="M100" s="188"/>
      <c r="N100" s="188"/>
      <c r="O100" s="188"/>
      <c r="P100" s="188"/>
      <c r="Q100" s="188"/>
      <c r="R100" s="188"/>
      <c r="S100" s="188"/>
      <c r="T100" s="188"/>
      <c r="U100" s="188"/>
      <c r="V100" s="188"/>
      <c r="W100" s="188"/>
      <c r="X100" s="188"/>
      <c r="Y100" s="188"/>
      <c r="Z100" s="188"/>
    </row>
    <row r="101" spans="1:26" ht="15.75" customHeight="1" x14ac:dyDescent="0.15">
      <c r="A101" s="188"/>
      <c r="B101" s="188"/>
      <c r="C101" s="188"/>
      <c r="D101" s="188"/>
      <c r="E101" s="188"/>
      <c r="F101" s="188"/>
      <c r="G101" s="188"/>
      <c r="H101" s="188"/>
      <c r="I101" s="188"/>
      <c r="J101" s="188"/>
      <c r="K101" s="188"/>
      <c r="L101" s="188"/>
      <c r="M101" s="188"/>
      <c r="N101" s="188"/>
      <c r="O101" s="188"/>
      <c r="P101" s="188"/>
      <c r="Q101" s="188"/>
      <c r="R101" s="188"/>
      <c r="S101" s="188"/>
      <c r="T101" s="188"/>
      <c r="U101" s="188"/>
      <c r="V101" s="188"/>
      <c r="W101" s="188"/>
      <c r="X101" s="188"/>
      <c r="Y101" s="188"/>
      <c r="Z101" s="188"/>
    </row>
    <row r="102" spans="1:26" ht="15.75" customHeight="1" x14ac:dyDescent="0.15">
      <c r="A102" s="188"/>
      <c r="B102" s="188"/>
      <c r="C102" s="188"/>
      <c r="D102" s="188"/>
      <c r="E102" s="188"/>
      <c r="F102" s="188"/>
      <c r="G102" s="188"/>
      <c r="H102" s="188"/>
      <c r="I102" s="188"/>
      <c r="J102" s="188"/>
      <c r="K102" s="188"/>
      <c r="L102" s="188"/>
      <c r="M102" s="188"/>
      <c r="N102" s="188"/>
      <c r="O102" s="188"/>
      <c r="P102" s="188"/>
      <c r="Q102" s="188"/>
      <c r="R102" s="188"/>
      <c r="S102" s="188"/>
      <c r="T102" s="188"/>
      <c r="U102" s="188"/>
      <c r="V102" s="188"/>
      <c r="W102" s="188"/>
      <c r="X102" s="188"/>
      <c r="Y102" s="188"/>
      <c r="Z102" s="188"/>
    </row>
    <row r="103" spans="1:26" ht="15.75" customHeight="1" x14ac:dyDescent="0.15">
      <c r="A103" s="188"/>
      <c r="B103" s="188"/>
      <c r="C103" s="188"/>
      <c r="D103" s="188"/>
      <c r="E103" s="188"/>
      <c r="F103" s="188"/>
      <c r="G103" s="188"/>
      <c r="H103" s="188"/>
      <c r="I103" s="188"/>
      <c r="J103" s="188"/>
      <c r="K103" s="188"/>
      <c r="L103" s="188"/>
      <c r="M103" s="188"/>
      <c r="N103" s="188"/>
      <c r="O103" s="188"/>
      <c r="P103" s="188"/>
      <c r="Q103" s="188"/>
      <c r="R103" s="188"/>
      <c r="S103" s="188"/>
      <c r="T103" s="188"/>
      <c r="U103" s="188"/>
      <c r="V103" s="188"/>
      <c r="W103" s="188"/>
      <c r="X103" s="188"/>
      <c r="Y103" s="188"/>
      <c r="Z103" s="188"/>
    </row>
    <row r="104" spans="1:26" ht="15.75" customHeight="1" x14ac:dyDescent="0.15">
      <c r="A104" s="188"/>
      <c r="B104" s="188"/>
      <c r="C104" s="188"/>
      <c r="D104" s="188"/>
      <c r="E104" s="188"/>
      <c r="F104" s="188"/>
      <c r="G104" s="188"/>
      <c r="H104" s="188"/>
      <c r="I104" s="188"/>
      <c r="J104" s="188"/>
      <c r="K104" s="188"/>
      <c r="L104" s="188"/>
      <c r="M104" s="188"/>
      <c r="N104" s="188"/>
      <c r="O104" s="188"/>
      <c r="P104" s="188"/>
      <c r="Q104" s="188"/>
      <c r="R104" s="188"/>
      <c r="S104" s="188"/>
      <c r="T104" s="188"/>
      <c r="U104" s="188"/>
      <c r="V104" s="188"/>
      <c r="W104" s="188"/>
      <c r="X104" s="188"/>
      <c r="Y104" s="188"/>
      <c r="Z104" s="188"/>
    </row>
    <row r="105" spans="1:26" ht="15.75" customHeight="1" x14ac:dyDescent="0.15">
      <c r="A105" s="188"/>
      <c r="B105" s="188"/>
      <c r="C105" s="188"/>
      <c r="D105" s="188"/>
      <c r="E105" s="188"/>
      <c r="F105" s="188"/>
      <c r="G105" s="188"/>
      <c r="H105" s="188"/>
      <c r="I105" s="188"/>
      <c r="J105" s="188"/>
      <c r="K105" s="188"/>
      <c r="L105" s="188"/>
      <c r="M105" s="188"/>
      <c r="N105" s="188"/>
      <c r="O105" s="188"/>
      <c r="P105" s="188"/>
      <c r="Q105" s="188"/>
      <c r="R105" s="188"/>
      <c r="S105" s="188"/>
      <c r="T105" s="188"/>
      <c r="U105" s="188"/>
      <c r="V105" s="188"/>
      <c r="W105" s="188"/>
      <c r="X105" s="188"/>
      <c r="Y105" s="188"/>
      <c r="Z105" s="188"/>
    </row>
    <row r="106" spans="1:26" ht="15.75" customHeight="1" x14ac:dyDescent="0.15">
      <c r="A106" s="188"/>
      <c r="B106" s="188"/>
      <c r="C106" s="188"/>
      <c r="D106" s="188"/>
      <c r="E106" s="188"/>
      <c r="F106" s="188"/>
      <c r="G106" s="188"/>
      <c r="H106" s="188"/>
      <c r="I106" s="188"/>
      <c r="J106" s="188"/>
      <c r="K106" s="188"/>
      <c r="L106" s="188"/>
      <c r="M106" s="188"/>
      <c r="N106" s="188"/>
      <c r="O106" s="188"/>
      <c r="P106" s="188"/>
      <c r="Q106" s="188"/>
      <c r="R106" s="188"/>
      <c r="S106" s="188"/>
      <c r="T106" s="188"/>
      <c r="U106" s="188"/>
      <c r="V106" s="188"/>
      <c r="W106" s="188"/>
      <c r="X106" s="188"/>
      <c r="Y106" s="188"/>
      <c r="Z106" s="188"/>
    </row>
    <row r="107" spans="1:26" ht="15.75" customHeight="1" x14ac:dyDescent="0.15">
      <c r="A107" s="188"/>
      <c r="B107" s="188"/>
      <c r="C107" s="188"/>
      <c r="D107" s="188"/>
      <c r="E107" s="188"/>
      <c r="F107" s="188"/>
      <c r="G107" s="188"/>
      <c r="H107" s="188"/>
      <c r="I107" s="188"/>
      <c r="J107" s="188"/>
      <c r="K107" s="188"/>
      <c r="L107" s="188"/>
      <c r="M107" s="188"/>
      <c r="N107" s="188"/>
      <c r="O107" s="188"/>
      <c r="P107" s="188"/>
      <c r="Q107" s="188"/>
      <c r="R107" s="188"/>
      <c r="S107" s="188"/>
      <c r="T107" s="188"/>
      <c r="U107" s="188"/>
      <c r="V107" s="188"/>
      <c r="W107" s="188"/>
      <c r="X107" s="188"/>
      <c r="Y107" s="188"/>
      <c r="Z107" s="188"/>
    </row>
    <row r="108" spans="1:26" ht="15.75" customHeight="1" x14ac:dyDescent="0.15">
      <c r="A108" s="188"/>
      <c r="B108" s="188"/>
      <c r="C108" s="188"/>
      <c r="D108" s="188"/>
      <c r="E108" s="188"/>
      <c r="F108" s="188"/>
      <c r="G108" s="188"/>
      <c r="H108" s="188"/>
      <c r="I108" s="188"/>
      <c r="J108" s="188"/>
      <c r="K108" s="188"/>
      <c r="L108" s="188"/>
      <c r="M108" s="188"/>
      <c r="N108" s="188"/>
      <c r="O108" s="188"/>
      <c r="P108" s="188"/>
      <c r="Q108" s="188"/>
      <c r="R108" s="188"/>
      <c r="S108" s="188"/>
      <c r="T108" s="188"/>
      <c r="U108" s="188"/>
      <c r="V108" s="188"/>
      <c r="W108" s="188"/>
      <c r="X108" s="188"/>
      <c r="Y108" s="188"/>
      <c r="Z108" s="188"/>
    </row>
    <row r="109" spans="1:26" ht="15.75" customHeight="1" x14ac:dyDescent="0.15">
      <c r="A109" s="188"/>
      <c r="B109" s="188"/>
      <c r="C109" s="188"/>
      <c r="D109" s="188"/>
      <c r="E109" s="188"/>
      <c r="F109" s="188"/>
      <c r="G109" s="188"/>
      <c r="H109" s="188"/>
      <c r="I109" s="188"/>
      <c r="J109" s="188"/>
      <c r="K109" s="188"/>
      <c r="L109" s="188"/>
      <c r="M109" s="188"/>
      <c r="N109" s="188"/>
      <c r="O109" s="188"/>
      <c r="P109" s="188"/>
      <c r="Q109" s="188"/>
      <c r="R109" s="188"/>
      <c r="S109" s="188"/>
      <c r="T109" s="188"/>
      <c r="U109" s="188"/>
      <c r="V109" s="188"/>
      <c r="W109" s="188"/>
      <c r="X109" s="188"/>
      <c r="Y109" s="188"/>
      <c r="Z109" s="188"/>
    </row>
    <row r="110" spans="1:26" ht="15.75" customHeight="1" x14ac:dyDescent="0.15">
      <c r="A110" s="188"/>
      <c r="B110" s="188"/>
      <c r="C110" s="188"/>
      <c r="D110" s="188"/>
      <c r="E110" s="188"/>
      <c r="F110" s="188"/>
      <c r="G110" s="188"/>
      <c r="H110" s="188"/>
      <c r="I110" s="188"/>
      <c r="J110" s="188"/>
      <c r="K110" s="188"/>
      <c r="L110" s="188"/>
      <c r="M110" s="188"/>
      <c r="N110" s="188"/>
      <c r="O110" s="188"/>
      <c r="P110" s="188"/>
      <c r="Q110" s="188"/>
      <c r="R110" s="188"/>
      <c r="S110" s="188"/>
      <c r="T110" s="188"/>
      <c r="U110" s="188"/>
      <c r="V110" s="188"/>
      <c r="W110" s="188"/>
      <c r="X110" s="188"/>
      <c r="Y110" s="188"/>
      <c r="Z110" s="188"/>
    </row>
    <row r="111" spans="1:26" ht="15.75" customHeight="1" x14ac:dyDescent="0.15">
      <c r="A111" s="188"/>
      <c r="B111" s="188"/>
      <c r="C111" s="188"/>
      <c r="D111" s="188"/>
      <c r="E111" s="188"/>
      <c r="F111" s="188"/>
      <c r="G111" s="188"/>
      <c r="H111" s="188"/>
      <c r="I111" s="188"/>
      <c r="J111" s="188"/>
      <c r="K111" s="188"/>
      <c r="L111" s="188"/>
      <c r="M111" s="188"/>
      <c r="N111" s="188"/>
      <c r="O111" s="188"/>
      <c r="P111" s="188"/>
      <c r="Q111" s="188"/>
      <c r="R111" s="188"/>
      <c r="S111" s="188"/>
      <c r="T111" s="188"/>
      <c r="U111" s="188"/>
      <c r="V111" s="188"/>
      <c r="W111" s="188"/>
      <c r="X111" s="188"/>
      <c r="Y111" s="188"/>
      <c r="Z111" s="188"/>
    </row>
    <row r="112" spans="1:26" ht="15.75" customHeight="1" x14ac:dyDescent="0.15">
      <c r="A112" s="188"/>
      <c r="B112" s="188"/>
      <c r="C112" s="188"/>
      <c r="D112" s="188"/>
      <c r="E112" s="188"/>
      <c r="F112" s="188"/>
      <c r="G112" s="188"/>
      <c r="H112" s="188"/>
      <c r="I112" s="188"/>
      <c r="J112" s="188"/>
      <c r="K112" s="188"/>
      <c r="L112" s="188"/>
      <c r="M112" s="188"/>
      <c r="N112" s="188"/>
      <c r="O112" s="188"/>
      <c r="P112" s="188"/>
      <c r="Q112" s="188"/>
      <c r="R112" s="188"/>
      <c r="S112" s="188"/>
      <c r="T112" s="188"/>
      <c r="U112" s="188"/>
      <c r="V112" s="188"/>
      <c r="W112" s="188"/>
      <c r="X112" s="188"/>
      <c r="Y112" s="188"/>
      <c r="Z112" s="188"/>
    </row>
    <row r="113" spans="1:26" ht="15.75" customHeight="1" x14ac:dyDescent="0.15">
      <c r="A113" s="188"/>
      <c r="B113" s="188"/>
      <c r="C113" s="188"/>
      <c r="D113" s="188"/>
      <c r="E113" s="188"/>
      <c r="F113" s="188"/>
      <c r="G113" s="188"/>
      <c r="H113" s="188"/>
      <c r="I113" s="188"/>
      <c r="J113" s="188"/>
      <c r="K113" s="188"/>
      <c r="L113" s="188"/>
      <c r="M113" s="188"/>
      <c r="N113" s="188"/>
      <c r="O113" s="188"/>
      <c r="P113" s="188"/>
      <c r="Q113" s="188"/>
      <c r="R113" s="188"/>
      <c r="S113" s="188"/>
      <c r="T113" s="188"/>
      <c r="U113" s="188"/>
      <c r="V113" s="188"/>
      <c r="W113" s="188"/>
      <c r="X113" s="188"/>
      <c r="Y113" s="188"/>
      <c r="Z113" s="188"/>
    </row>
    <row r="114" spans="1:26" ht="15.75" customHeight="1" x14ac:dyDescent="0.15">
      <c r="A114" s="188"/>
      <c r="B114" s="188"/>
      <c r="C114" s="188"/>
      <c r="D114" s="188"/>
      <c r="E114" s="188"/>
      <c r="F114" s="188"/>
      <c r="G114" s="188"/>
      <c r="H114" s="188"/>
      <c r="I114" s="188"/>
      <c r="J114" s="188"/>
      <c r="K114" s="188"/>
      <c r="L114" s="188"/>
      <c r="M114" s="188"/>
      <c r="N114" s="188"/>
      <c r="O114" s="188"/>
      <c r="P114" s="188"/>
      <c r="Q114" s="188"/>
      <c r="R114" s="188"/>
      <c r="S114" s="188"/>
      <c r="T114" s="188"/>
      <c r="U114" s="188"/>
      <c r="V114" s="188"/>
      <c r="W114" s="188"/>
      <c r="X114" s="188"/>
      <c r="Y114" s="188"/>
      <c r="Z114" s="188"/>
    </row>
    <row r="115" spans="1:26" ht="15.75" customHeight="1" x14ac:dyDescent="0.15">
      <c r="A115" s="188"/>
      <c r="B115" s="188"/>
      <c r="C115" s="188"/>
      <c r="D115" s="188"/>
      <c r="E115" s="188"/>
      <c r="F115" s="188"/>
      <c r="G115" s="188"/>
      <c r="H115" s="188"/>
      <c r="I115" s="188"/>
      <c r="J115" s="188"/>
      <c r="K115" s="188"/>
      <c r="L115" s="188"/>
      <c r="M115" s="188"/>
      <c r="N115" s="188"/>
      <c r="O115" s="188"/>
      <c r="P115" s="188"/>
      <c r="Q115" s="188"/>
      <c r="R115" s="188"/>
      <c r="S115" s="188"/>
      <c r="T115" s="188"/>
      <c r="U115" s="188"/>
      <c r="V115" s="188"/>
      <c r="W115" s="188"/>
      <c r="X115" s="188"/>
      <c r="Y115" s="188"/>
      <c r="Z115" s="188"/>
    </row>
    <row r="116" spans="1:26" ht="15.75" customHeight="1" x14ac:dyDescent="0.15">
      <c r="A116" s="188"/>
      <c r="B116" s="188"/>
      <c r="C116" s="188"/>
      <c r="D116" s="188"/>
      <c r="E116" s="188"/>
      <c r="F116" s="188"/>
      <c r="G116" s="188"/>
      <c r="H116" s="188"/>
      <c r="I116" s="188"/>
      <c r="J116" s="188"/>
      <c r="K116" s="188"/>
      <c r="L116" s="188"/>
      <c r="M116" s="188"/>
      <c r="N116" s="188"/>
      <c r="O116" s="188"/>
      <c r="P116" s="188"/>
      <c r="Q116" s="188"/>
      <c r="R116" s="188"/>
      <c r="S116" s="188"/>
      <c r="T116" s="188"/>
      <c r="U116" s="188"/>
      <c r="V116" s="188"/>
      <c r="W116" s="188"/>
      <c r="X116" s="188"/>
      <c r="Y116" s="188"/>
      <c r="Z116" s="188"/>
    </row>
    <row r="117" spans="1:26" ht="15.75" customHeight="1" x14ac:dyDescent="0.15">
      <c r="A117" s="188"/>
      <c r="B117" s="188"/>
      <c r="C117" s="188"/>
      <c r="D117" s="188"/>
      <c r="E117" s="188"/>
      <c r="F117" s="188"/>
      <c r="G117" s="188"/>
      <c r="H117" s="188"/>
      <c r="I117" s="188"/>
      <c r="J117" s="188"/>
      <c r="K117" s="188"/>
      <c r="L117" s="188"/>
      <c r="M117" s="188"/>
      <c r="N117" s="188"/>
      <c r="O117" s="188"/>
      <c r="P117" s="188"/>
      <c r="Q117" s="188"/>
      <c r="R117" s="188"/>
      <c r="S117" s="188"/>
      <c r="T117" s="188"/>
      <c r="U117" s="188"/>
      <c r="V117" s="188"/>
      <c r="W117" s="188"/>
      <c r="X117" s="188"/>
      <c r="Y117" s="188"/>
      <c r="Z117" s="188"/>
    </row>
    <row r="118" spans="1:26" ht="15.75" customHeight="1" x14ac:dyDescent="0.15">
      <c r="A118" s="188"/>
      <c r="B118" s="188"/>
      <c r="C118" s="188"/>
      <c r="D118" s="188"/>
      <c r="E118" s="188"/>
      <c r="F118" s="188"/>
      <c r="G118" s="188"/>
      <c r="H118" s="188"/>
      <c r="I118" s="188"/>
      <c r="J118" s="188"/>
      <c r="K118" s="188"/>
      <c r="L118" s="188"/>
      <c r="M118" s="188"/>
      <c r="N118" s="188"/>
      <c r="O118" s="188"/>
      <c r="P118" s="188"/>
      <c r="Q118" s="188"/>
      <c r="R118" s="188"/>
      <c r="S118" s="188"/>
      <c r="T118" s="188"/>
      <c r="U118" s="188"/>
      <c r="V118" s="188"/>
      <c r="W118" s="188"/>
      <c r="X118" s="188"/>
      <c r="Y118" s="188"/>
      <c r="Z118" s="188"/>
    </row>
    <row r="119" spans="1:26" ht="15.75" customHeight="1" x14ac:dyDescent="0.15">
      <c r="A119" s="188"/>
      <c r="B119" s="188"/>
      <c r="C119" s="188"/>
      <c r="D119" s="188"/>
      <c r="E119" s="188"/>
      <c r="F119" s="188"/>
      <c r="G119" s="188"/>
      <c r="H119" s="188"/>
      <c r="I119" s="188"/>
      <c r="J119" s="188"/>
      <c r="K119" s="188"/>
      <c r="L119" s="188"/>
      <c r="M119" s="188"/>
      <c r="N119" s="188"/>
      <c r="O119" s="188"/>
      <c r="P119" s="188"/>
      <c r="Q119" s="188"/>
      <c r="R119" s="188"/>
      <c r="S119" s="188"/>
      <c r="T119" s="188"/>
      <c r="U119" s="188"/>
      <c r="V119" s="188"/>
      <c r="W119" s="188"/>
      <c r="X119" s="188"/>
      <c r="Y119" s="188"/>
      <c r="Z119" s="188"/>
    </row>
    <row r="120" spans="1:26" ht="15.75" customHeight="1" x14ac:dyDescent="0.15">
      <c r="A120" s="188"/>
      <c r="B120" s="188"/>
      <c r="C120" s="188"/>
      <c r="D120" s="188"/>
      <c r="E120" s="188"/>
      <c r="F120" s="188"/>
      <c r="G120" s="188"/>
      <c r="H120" s="188"/>
      <c r="I120" s="188"/>
      <c r="J120" s="188"/>
      <c r="K120" s="188"/>
      <c r="L120" s="188"/>
      <c r="M120" s="188"/>
      <c r="N120" s="188"/>
      <c r="O120" s="188"/>
      <c r="P120" s="188"/>
      <c r="Q120" s="188"/>
      <c r="R120" s="188"/>
      <c r="S120" s="188"/>
      <c r="T120" s="188"/>
      <c r="U120" s="188"/>
      <c r="V120" s="188"/>
      <c r="W120" s="188"/>
      <c r="X120" s="188"/>
      <c r="Y120" s="188"/>
      <c r="Z120" s="188"/>
    </row>
    <row r="121" spans="1:26" ht="15.75" customHeight="1" x14ac:dyDescent="0.15">
      <c r="A121" s="188"/>
      <c r="B121" s="188"/>
      <c r="C121" s="188"/>
      <c r="D121" s="188"/>
      <c r="E121" s="188"/>
      <c r="F121" s="188"/>
      <c r="G121" s="188"/>
      <c r="H121" s="188"/>
      <c r="I121" s="188"/>
      <c r="J121" s="188"/>
      <c r="K121" s="188"/>
      <c r="L121" s="188"/>
      <c r="M121" s="188"/>
      <c r="N121" s="188"/>
      <c r="O121" s="188"/>
      <c r="P121" s="188"/>
      <c r="Q121" s="188"/>
      <c r="R121" s="188"/>
      <c r="S121" s="188"/>
      <c r="T121" s="188"/>
      <c r="U121" s="188"/>
      <c r="V121" s="188"/>
      <c r="W121" s="188"/>
      <c r="X121" s="188"/>
      <c r="Y121" s="188"/>
      <c r="Z121" s="188"/>
    </row>
    <row r="122" spans="1:26" ht="15.75" customHeight="1" x14ac:dyDescent="0.15">
      <c r="A122" s="188"/>
      <c r="B122" s="188"/>
      <c r="C122" s="188"/>
      <c r="D122" s="188"/>
      <c r="E122" s="188"/>
      <c r="F122" s="188"/>
      <c r="G122" s="188"/>
      <c r="H122" s="188"/>
      <c r="I122" s="188"/>
      <c r="J122" s="188"/>
      <c r="K122" s="188"/>
      <c r="L122" s="188"/>
      <c r="M122" s="188"/>
      <c r="N122" s="188"/>
      <c r="O122" s="188"/>
      <c r="P122" s="188"/>
      <c r="Q122" s="188"/>
      <c r="R122" s="188"/>
      <c r="S122" s="188"/>
      <c r="T122" s="188"/>
      <c r="U122" s="188"/>
      <c r="V122" s="188"/>
      <c r="W122" s="188"/>
      <c r="X122" s="188"/>
      <c r="Y122" s="188"/>
      <c r="Z122" s="188"/>
    </row>
    <row r="123" spans="1:26" ht="15.75" customHeight="1" x14ac:dyDescent="0.15">
      <c r="A123" s="188"/>
      <c r="B123" s="188"/>
      <c r="C123" s="188"/>
      <c r="D123" s="188"/>
      <c r="E123" s="188"/>
      <c r="F123" s="188"/>
      <c r="G123" s="188"/>
      <c r="H123" s="188"/>
      <c r="I123" s="188"/>
      <c r="J123" s="188"/>
      <c r="K123" s="188"/>
      <c r="L123" s="188"/>
      <c r="M123" s="188"/>
      <c r="N123" s="188"/>
      <c r="O123" s="188"/>
      <c r="P123" s="188"/>
      <c r="Q123" s="188"/>
      <c r="R123" s="188"/>
      <c r="S123" s="188"/>
      <c r="T123" s="188"/>
      <c r="U123" s="188"/>
      <c r="V123" s="188"/>
      <c r="W123" s="188"/>
      <c r="X123" s="188"/>
      <c r="Y123" s="188"/>
      <c r="Z123" s="188"/>
    </row>
    <row r="124" spans="1:26" ht="15.75" customHeight="1" x14ac:dyDescent="0.15">
      <c r="A124" s="188"/>
      <c r="B124" s="188"/>
      <c r="C124" s="188"/>
      <c r="D124" s="188"/>
      <c r="E124" s="188"/>
      <c r="F124" s="188"/>
      <c r="G124" s="188"/>
      <c r="H124" s="188"/>
      <c r="I124" s="188"/>
      <c r="J124" s="188"/>
      <c r="K124" s="188"/>
      <c r="L124" s="188"/>
      <c r="M124" s="188"/>
      <c r="N124" s="188"/>
      <c r="O124" s="188"/>
      <c r="P124" s="188"/>
      <c r="Q124" s="188"/>
      <c r="R124" s="188"/>
      <c r="S124" s="188"/>
      <c r="T124" s="188"/>
      <c r="U124" s="188"/>
      <c r="V124" s="188"/>
      <c r="W124" s="188"/>
      <c r="X124" s="188"/>
      <c r="Y124" s="188"/>
      <c r="Z124" s="188"/>
    </row>
    <row r="125" spans="1:26" ht="15.75" customHeight="1" x14ac:dyDescent="0.15">
      <c r="A125" s="188"/>
      <c r="B125" s="188"/>
      <c r="C125" s="188"/>
      <c r="D125" s="188"/>
      <c r="E125" s="188"/>
      <c r="F125" s="188"/>
      <c r="G125" s="188"/>
      <c r="H125" s="188"/>
      <c r="I125" s="188"/>
      <c r="J125" s="188"/>
      <c r="K125" s="188"/>
      <c r="L125" s="188"/>
      <c r="M125" s="188"/>
      <c r="N125" s="188"/>
      <c r="O125" s="188"/>
      <c r="P125" s="188"/>
      <c r="Q125" s="188"/>
      <c r="R125" s="188"/>
      <c r="S125" s="188"/>
      <c r="T125" s="188"/>
      <c r="U125" s="188"/>
      <c r="V125" s="188"/>
      <c r="W125" s="188"/>
      <c r="X125" s="188"/>
      <c r="Y125" s="188"/>
      <c r="Z125" s="188"/>
    </row>
    <row r="126" spans="1:26" ht="15.75" customHeight="1" x14ac:dyDescent="0.15">
      <c r="A126" s="188"/>
      <c r="B126" s="188"/>
      <c r="C126" s="188"/>
      <c r="D126" s="188"/>
      <c r="E126" s="188"/>
      <c r="F126" s="188"/>
      <c r="G126" s="188"/>
      <c r="H126" s="188"/>
      <c r="I126" s="188"/>
      <c r="J126" s="188"/>
      <c r="K126" s="188"/>
      <c r="L126" s="188"/>
      <c r="M126" s="188"/>
      <c r="N126" s="188"/>
      <c r="O126" s="188"/>
      <c r="P126" s="188"/>
      <c r="Q126" s="188"/>
      <c r="R126" s="188"/>
      <c r="S126" s="188"/>
      <c r="T126" s="188"/>
      <c r="U126" s="188"/>
      <c r="V126" s="188"/>
      <c r="W126" s="188"/>
      <c r="X126" s="188"/>
      <c r="Y126" s="188"/>
      <c r="Z126" s="188"/>
    </row>
    <row r="127" spans="1:26" ht="15.75" customHeight="1" x14ac:dyDescent="0.15">
      <c r="A127" s="188"/>
      <c r="B127" s="188"/>
      <c r="C127" s="188"/>
      <c r="D127" s="188"/>
      <c r="E127" s="188"/>
      <c r="F127" s="188"/>
      <c r="G127" s="188"/>
      <c r="H127" s="188"/>
      <c r="I127" s="188"/>
      <c r="J127" s="188"/>
      <c r="K127" s="188"/>
      <c r="L127" s="188"/>
      <c r="M127" s="188"/>
      <c r="N127" s="188"/>
      <c r="O127" s="188"/>
      <c r="P127" s="188"/>
      <c r="Q127" s="188"/>
      <c r="R127" s="188"/>
      <c r="S127" s="188"/>
      <c r="T127" s="188"/>
      <c r="U127" s="188"/>
      <c r="V127" s="188"/>
      <c r="W127" s="188"/>
      <c r="X127" s="188"/>
      <c r="Y127" s="188"/>
      <c r="Z127" s="188"/>
    </row>
    <row r="128" spans="1:26" ht="15.75" customHeight="1" x14ac:dyDescent="0.15">
      <c r="A128" s="188"/>
      <c r="B128" s="188"/>
      <c r="C128" s="188"/>
      <c r="D128" s="188"/>
      <c r="E128" s="188"/>
      <c r="F128" s="188"/>
      <c r="G128" s="188"/>
      <c r="H128" s="188"/>
      <c r="I128" s="188"/>
      <c r="J128" s="188"/>
      <c r="K128" s="188"/>
      <c r="L128" s="188"/>
      <c r="M128" s="188"/>
      <c r="N128" s="188"/>
      <c r="O128" s="188"/>
      <c r="P128" s="188"/>
      <c r="Q128" s="188"/>
      <c r="R128" s="188"/>
      <c r="S128" s="188"/>
      <c r="T128" s="188"/>
      <c r="U128" s="188"/>
      <c r="V128" s="188"/>
      <c r="W128" s="188"/>
      <c r="X128" s="188"/>
      <c r="Y128" s="188"/>
      <c r="Z128" s="188"/>
    </row>
    <row r="129" spans="1:26" ht="15.75" customHeight="1" x14ac:dyDescent="0.15">
      <c r="A129" s="188"/>
      <c r="B129" s="188"/>
      <c r="C129" s="188"/>
      <c r="D129" s="188"/>
      <c r="E129" s="188"/>
      <c r="F129" s="188"/>
      <c r="G129" s="188"/>
      <c r="H129" s="188"/>
      <c r="I129" s="188"/>
      <c r="J129" s="188"/>
      <c r="K129" s="188"/>
      <c r="L129" s="188"/>
      <c r="M129" s="188"/>
      <c r="N129" s="188"/>
      <c r="O129" s="188"/>
      <c r="P129" s="188"/>
      <c r="Q129" s="188"/>
      <c r="R129" s="188"/>
      <c r="S129" s="188"/>
      <c r="T129" s="188"/>
      <c r="U129" s="188"/>
      <c r="V129" s="188"/>
      <c r="W129" s="188"/>
      <c r="X129" s="188"/>
      <c r="Y129" s="188"/>
      <c r="Z129" s="188"/>
    </row>
    <row r="130" spans="1:26" ht="15.75" customHeight="1" x14ac:dyDescent="0.15">
      <c r="A130" s="188"/>
      <c r="B130" s="188"/>
      <c r="C130" s="188"/>
      <c r="D130" s="188"/>
      <c r="E130" s="188"/>
      <c r="F130" s="188"/>
      <c r="G130" s="188"/>
      <c r="H130" s="188"/>
      <c r="I130" s="188"/>
      <c r="J130" s="188"/>
      <c r="K130" s="188"/>
      <c r="L130" s="188"/>
      <c r="M130" s="188"/>
      <c r="N130" s="188"/>
      <c r="O130" s="188"/>
      <c r="P130" s="188"/>
      <c r="Q130" s="188"/>
      <c r="R130" s="188"/>
      <c r="S130" s="188"/>
      <c r="T130" s="188"/>
      <c r="U130" s="188"/>
      <c r="V130" s="188"/>
      <c r="W130" s="188"/>
      <c r="X130" s="188"/>
      <c r="Y130" s="188"/>
      <c r="Z130" s="188"/>
    </row>
    <row r="131" spans="1:26" ht="15.75" customHeight="1" x14ac:dyDescent="0.15">
      <c r="A131" s="188"/>
      <c r="B131" s="188"/>
      <c r="C131" s="188"/>
      <c r="D131" s="188"/>
      <c r="E131" s="188"/>
      <c r="F131" s="188"/>
      <c r="G131" s="188"/>
      <c r="H131" s="188"/>
      <c r="I131" s="188"/>
      <c r="J131" s="188"/>
      <c r="K131" s="188"/>
      <c r="L131" s="188"/>
      <c r="M131" s="188"/>
      <c r="N131" s="188"/>
      <c r="O131" s="188"/>
      <c r="P131" s="188"/>
      <c r="Q131" s="188"/>
      <c r="R131" s="188"/>
      <c r="S131" s="188"/>
      <c r="T131" s="188"/>
      <c r="U131" s="188"/>
      <c r="V131" s="188"/>
      <c r="W131" s="188"/>
      <c r="X131" s="188"/>
      <c r="Y131" s="188"/>
      <c r="Z131" s="188"/>
    </row>
    <row r="132" spans="1:26" ht="15.75" customHeight="1" x14ac:dyDescent="0.15">
      <c r="A132" s="188"/>
      <c r="B132" s="188"/>
      <c r="C132" s="188"/>
      <c r="D132" s="188"/>
      <c r="E132" s="188"/>
      <c r="F132" s="188"/>
      <c r="G132" s="188"/>
      <c r="H132" s="188"/>
      <c r="I132" s="188"/>
      <c r="J132" s="188"/>
      <c r="K132" s="188"/>
      <c r="L132" s="188"/>
      <c r="M132" s="188"/>
      <c r="N132" s="188"/>
      <c r="O132" s="188"/>
      <c r="P132" s="188"/>
      <c r="Q132" s="188"/>
      <c r="R132" s="188"/>
      <c r="S132" s="188"/>
      <c r="T132" s="188"/>
      <c r="U132" s="188"/>
      <c r="V132" s="188"/>
      <c r="W132" s="188"/>
      <c r="X132" s="188"/>
      <c r="Y132" s="188"/>
      <c r="Z132" s="188"/>
    </row>
    <row r="133" spans="1:26" ht="15.75" customHeight="1" x14ac:dyDescent="0.15">
      <c r="A133" s="188"/>
      <c r="B133" s="188"/>
      <c r="C133" s="188"/>
      <c r="D133" s="188"/>
      <c r="E133" s="188"/>
      <c r="F133" s="188"/>
      <c r="G133" s="188"/>
      <c r="H133" s="188"/>
      <c r="I133" s="188"/>
      <c r="J133" s="188"/>
      <c r="K133" s="188"/>
      <c r="L133" s="188"/>
      <c r="M133" s="188"/>
      <c r="N133" s="188"/>
      <c r="O133" s="188"/>
      <c r="P133" s="188"/>
      <c r="Q133" s="188"/>
      <c r="R133" s="188"/>
      <c r="S133" s="188"/>
      <c r="T133" s="188"/>
      <c r="U133" s="188"/>
      <c r="V133" s="188"/>
      <c r="W133" s="188"/>
      <c r="X133" s="188"/>
      <c r="Y133" s="188"/>
      <c r="Z133" s="188"/>
    </row>
    <row r="134" spans="1:26" ht="15.75" customHeight="1" x14ac:dyDescent="0.15">
      <c r="A134" s="188"/>
      <c r="B134" s="188"/>
      <c r="C134" s="188"/>
      <c r="D134" s="188"/>
      <c r="E134" s="188"/>
      <c r="F134" s="188"/>
      <c r="G134" s="188"/>
      <c r="H134" s="188"/>
      <c r="I134" s="188"/>
      <c r="J134" s="188"/>
      <c r="K134" s="188"/>
      <c r="L134" s="188"/>
      <c r="M134" s="188"/>
      <c r="N134" s="188"/>
      <c r="O134" s="188"/>
      <c r="P134" s="188"/>
      <c r="Q134" s="188"/>
      <c r="R134" s="188"/>
      <c r="S134" s="188"/>
      <c r="T134" s="188"/>
      <c r="U134" s="188"/>
      <c r="V134" s="188"/>
      <c r="W134" s="188"/>
      <c r="X134" s="188"/>
      <c r="Y134" s="188"/>
      <c r="Z134" s="188"/>
    </row>
    <row r="135" spans="1:26" ht="15.75" customHeight="1" x14ac:dyDescent="0.15">
      <c r="A135" s="188"/>
      <c r="B135" s="188"/>
      <c r="C135" s="188"/>
      <c r="D135" s="188"/>
      <c r="E135" s="188"/>
      <c r="F135" s="188"/>
      <c r="G135" s="188"/>
      <c r="H135" s="188"/>
      <c r="I135" s="188"/>
      <c r="J135" s="188"/>
      <c r="K135" s="188"/>
      <c r="L135" s="188"/>
      <c r="M135" s="188"/>
      <c r="N135" s="188"/>
      <c r="O135" s="188"/>
      <c r="P135" s="188"/>
      <c r="Q135" s="188"/>
      <c r="R135" s="188"/>
      <c r="S135" s="188"/>
      <c r="T135" s="188"/>
      <c r="U135" s="188"/>
      <c r="V135" s="188"/>
      <c r="W135" s="188"/>
      <c r="X135" s="188"/>
      <c r="Y135" s="188"/>
      <c r="Z135" s="188"/>
    </row>
    <row r="136" spans="1:26" ht="15.75" customHeight="1" x14ac:dyDescent="0.15">
      <c r="A136" s="188"/>
      <c r="B136" s="188"/>
      <c r="C136" s="188"/>
      <c r="D136" s="188"/>
      <c r="E136" s="188"/>
      <c r="F136" s="188"/>
      <c r="G136" s="188"/>
      <c r="H136" s="188"/>
      <c r="I136" s="188"/>
      <c r="J136" s="188"/>
      <c r="K136" s="188"/>
      <c r="L136" s="188"/>
      <c r="M136" s="188"/>
      <c r="N136" s="188"/>
      <c r="O136" s="188"/>
      <c r="P136" s="188"/>
      <c r="Q136" s="188"/>
      <c r="R136" s="188"/>
      <c r="S136" s="188"/>
      <c r="T136" s="188"/>
      <c r="U136" s="188"/>
      <c r="V136" s="188"/>
      <c r="W136" s="188"/>
      <c r="X136" s="188"/>
      <c r="Y136" s="188"/>
      <c r="Z136" s="188"/>
    </row>
    <row r="137" spans="1:26" ht="15.75" customHeight="1" x14ac:dyDescent="0.15">
      <c r="A137" s="188"/>
      <c r="B137" s="188"/>
      <c r="C137" s="188"/>
      <c r="D137" s="188"/>
      <c r="E137" s="188"/>
      <c r="F137" s="188"/>
      <c r="G137" s="188"/>
      <c r="H137" s="188"/>
      <c r="I137" s="188"/>
      <c r="J137" s="188"/>
      <c r="K137" s="188"/>
      <c r="L137" s="188"/>
      <c r="M137" s="188"/>
      <c r="N137" s="188"/>
      <c r="O137" s="188"/>
      <c r="P137" s="188"/>
      <c r="Q137" s="188"/>
      <c r="R137" s="188"/>
      <c r="S137" s="188"/>
      <c r="T137" s="188"/>
      <c r="U137" s="188"/>
      <c r="V137" s="188"/>
      <c r="W137" s="188"/>
      <c r="X137" s="188"/>
      <c r="Y137" s="188"/>
      <c r="Z137" s="188"/>
    </row>
    <row r="138" spans="1:26" ht="15.75" customHeight="1" x14ac:dyDescent="0.15">
      <c r="A138" s="188"/>
      <c r="B138" s="188"/>
      <c r="C138" s="188"/>
      <c r="D138" s="188"/>
      <c r="E138" s="188"/>
      <c r="F138" s="188"/>
      <c r="G138" s="188"/>
      <c r="H138" s="188"/>
      <c r="I138" s="188"/>
      <c r="J138" s="188"/>
      <c r="K138" s="188"/>
      <c r="L138" s="188"/>
      <c r="M138" s="188"/>
      <c r="N138" s="188"/>
      <c r="O138" s="188"/>
      <c r="P138" s="188"/>
      <c r="Q138" s="188"/>
      <c r="R138" s="188"/>
      <c r="S138" s="188"/>
      <c r="T138" s="188"/>
      <c r="U138" s="188"/>
      <c r="V138" s="188"/>
      <c r="W138" s="188"/>
      <c r="X138" s="188"/>
      <c r="Y138" s="188"/>
      <c r="Z138" s="188"/>
    </row>
    <row r="139" spans="1:26" ht="15.75" customHeight="1" x14ac:dyDescent="0.15">
      <c r="A139" s="188"/>
      <c r="B139" s="188"/>
      <c r="C139" s="188"/>
      <c r="D139" s="188"/>
      <c r="E139" s="188"/>
      <c r="F139" s="188"/>
      <c r="G139" s="188"/>
      <c r="H139" s="188"/>
      <c r="I139" s="188"/>
      <c r="J139" s="188"/>
      <c r="K139" s="188"/>
      <c r="L139" s="188"/>
      <c r="M139" s="188"/>
      <c r="N139" s="188"/>
      <c r="O139" s="188"/>
      <c r="P139" s="188"/>
      <c r="Q139" s="188"/>
      <c r="R139" s="188"/>
      <c r="S139" s="188"/>
      <c r="T139" s="188"/>
      <c r="U139" s="188"/>
      <c r="V139" s="188"/>
      <c r="W139" s="188"/>
      <c r="X139" s="188"/>
      <c r="Y139" s="188"/>
      <c r="Z139" s="188"/>
    </row>
    <row r="140" spans="1:26" ht="15.75" customHeight="1" x14ac:dyDescent="0.15">
      <c r="A140" s="188"/>
      <c r="B140" s="188"/>
      <c r="C140" s="188"/>
      <c r="D140" s="188"/>
      <c r="E140" s="188"/>
      <c r="F140" s="188"/>
      <c r="G140" s="188"/>
      <c r="H140" s="188"/>
      <c r="I140" s="188"/>
      <c r="J140" s="188"/>
      <c r="K140" s="188"/>
      <c r="L140" s="188"/>
      <c r="M140" s="188"/>
      <c r="N140" s="188"/>
      <c r="O140" s="188"/>
      <c r="P140" s="188"/>
      <c r="Q140" s="188"/>
      <c r="R140" s="188"/>
      <c r="S140" s="188"/>
      <c r="T140" s="188"/>
      <c r="U140" s="188"/>
      <c r="V140" s="188"/>
      <c r="W140" s="188"/>
      <c r="X140" s="188"/>
      <c r="Y140" s="188"/>
      <c r="Z140" s="188"/>
    </row>
    <row r="141" spans="1:26" ht="15.75" customHeight="1" x14ac:dyDescent="0.15">
      <c r="A141" s="188"/>
      <c r="B141" s="188"/>
      <c r="C141" s="188"/>
      <c r="D141" s="188"/>
      <c r="E141" s="188"/>
      <c r="F141" s="188"/>
      <c r="G141" s="188"/>
      <c r="H141" s="188"/>
      <c r="I141" s="188"/>
      <c r="J141" s="188"/>
      <c r="K141" s="188"/>
      <c r="L141" s="188"/>
      <c r="M141" s="188"/>
      <c r="N141" s="188"/>
      <c r="O141" s="188"/>
      <c r="P141" s="188"/>
      <c r="Q141" s="188"/>
      <c r="R141" s="188"/>
      <c r="S141" s="188"/>
      <c r="T141" s="188"/>
      <c r="U141" s="188"/>
      <c r="V141" s="188"/>
      <c r="W141" s="188"/>
      <c r="X141" s="188"/>
      <c r="Y141" s="188"/>
      <c r="Z141" s="188"/>
    </row>
    <row r="142" spans="1:26" ht="15.75" customHeight="1" x14ac:dyDescent="0.15">
      <c r="A142" s="188"/>
      <c r="B142" s="188"/>
      <c r="C142" s="188"/>
      <c r="D142" s="188"/>
      <c r="E142" s="188"/>
      <c r="F142" s="188"/>
      <c r="G142" s="188"/>
      <c r="H142" s="188"/>
      <c r="I142" s="188"/>
      <c r="J142" s="188"/>
      <c r="K142" s="188"/>
      <c r="L142" s="188"/>
      <c r="M142" s="188"/>
      <c r="N142" s="188"/>
      <c r="O142" s="188"/>
      <c r="P142" s="188"/>
      <c r="Q142" s="188"/>
      <c r="R142" s="188"/>
      <c r="S142" s="188"/>
      <c r="T142" s="188"/>
      <c r="U142" s="188"/>
      <c r="V142" s="188"/>
      <c r="W142" s="188"/>
      <c r="X142" s="188"/>
      <c r="Y142" s="188"/>
      <c r="Z142" s="188"/>
    </row>
    <row r="143" spans="1:26" ht="15.75" customHeight="1" x14ac:dyDescent="0.15">
      <c r="A143" s="188"/>
      <c r="B143" s="188"/>
      <c r="C143" s="188"/>
      <c r="D143" s="188"/>
      <c r="E143" s="188"/>
      <c r="F143" s="188"/>
      <c r="G143" s="188"/>
      <c r="H143" s="188"/>
      <c r="I143" s="188"/>
      <c r="J143" s="188"/>
      <c r="K143" s="188"/>
      <c r="L143" s="188"/>
      <c r="M143" s="188"/>
      <c r="N143" s="188"/>
      <c r="O143" s="188"/>
      <c r="P143" s="188"/>
      <c r="Q143" s="188"/>
      <c r="R143" s="188"/>
      <c r="S143" s="188"/>
      <c r="T143" s="188"/>
      <c r="U143" s="188"/>
      <c r="V143" s="188"/>
      <c r="W143" s="188"/>
      <c r="X143" s="188"/>
      <c r="Y143" s="188"/>
      <c r="Z143" s="188"/>
    </row>
    <row r="144" spans="1:26" ht="15.75" customHeight="1" x14ac:dyDescent="0.15">
      <c r="A144" s="188"/>
      <c r="B144" s="188"/>
      <c r="C144" s="188"/>
      <c r="D144" s="188"/>
      <c r="E144" s="188"/>
      <c r="F144" s="188"/>
      <c r="G144" s="188"/>
      <c r="H144" s="188"/>
      <c r="I144" s="188"/>
      <c r="J144" s="188"/>
      <c r="K144" s="188"/>
      <c r="L144" s="188"/>
      <c r="M144" s="188"/>
      <c r="N144" s="188"/>
      <c r="O144" s="188"/>
      <c r="P144" s="188"/>
      <c r="Q144" s="188"/>
      <c r="R144" s="188"/>
      <c r="S144" s="188"/>
      <c r="T144" s="188"/>
      <c r="U144" s="188"/>
      <c r="V144" s="188"/>
      <c r="W144" s="188"/>
      <c r="X144" s="188"/>
      <c r="Y144" s="188"/>
      <c r="Z144" s="188"/>
    </row>
    <row r="145" spans="1:26" ht="15.75" customHeight="1" x14ac:dyDescent="0.15">
      <c r="A145" s="188"/>
      <c r="B145" s="188"/>
      <c r="C145" s="188"/>
      <c r="D145" s="188"/>
      <c r="E145" s="188"/>
      <c r="F145" s="188"/>
      <c r="G145" s="188"/>
      <c r="H145" s="188"/>
      <c r="I145" s="188"/>
      <c r="J145" s="188"/>
      <c r="K145" s="188"/>
      <c r="L145" s="188"/>
      <c r="M145" s="188"/>
      <c r="N145" s="188"/>
      <c r="O145" s="188"/>
      <c r="P145" s="188"/>
      <c r="Q145" s="188"/>
      <c r="R145" s="188"/>
      <c r="S145" s="188"/>
      <c r="T145" s="188"/>
      <c r="U145" s="188"/>
      <c r="V145" s="188"/>
      <c r="W145" s="188"/>
      <c r="X145" s="188"/>
      <c r="Y145" s="188"/>
      <c r="Z145" s="188"/>
    </row>
    <row r="146" spans="1:26" ht="15.75" customHeight="1" x14ac:dyDescent="0.15">
      <c r="A146" s="188"/>
      <c r="B146" s="188"/>
      <c r="C146" s="188"/>
      <c r="D146" s="188"/>
      <c r="E146" s="188"/>
      <c r="F146" s="188"/>
      <c r="G146" s="188"/>
      <c r="H146" s="188"/>
      <c r="I146" s="188"/>
      <c r="J146" s="188"/>
      <c r="K146" s="188"/>
      <c r="L146" s="188"/>
      <c r="M146" s="188"/>
      <c r="N146" s="188"/>
      <c r="O146" s="188"/>
      <c r="P146" s="188"/>
      <c r="Q146" s="188"/>
      <c r="R146" s="188"/>
      <c r="S146" s="188"/>
      <c r="T146" s="188"/>
      <c r="U146" s="188"/>
      <c r="V146" s="188"/>
      <c r="W146" s="188"/>
      <c r="X146" s="188"/>
      <c r="Y146" s="188"/>
      <c r="Z146" s="188"/>
    </row>
    <row r="147" spans="1:26" ht="15.75" customHeight="1" x14ac:dyDescent="0.15">
      <c r="A147" s="188"/>
      <c r="B147" s="188"/>
      <c r="C147" s="188"/>
      <c r="D147" s="188"/>
      <c r="E147" s="188"/>
      <c r="F147" s="188"/>
      <c r="G147" s="188"/>
      <c r="H147" s="188"/>
      <c r="I147" s="188"/>
      <c r="J147" s="188"/>
      <c r="K147" s="188"/>
      <c r="L147" s="188"/>
      <c r="M147" s="188"/>
      <c r="N147" s="188"/>
      <c r="O147" s="188"/>
      <c r="P147" s="188"/>
      <c r="Q147" s="188"/>
      <c r="R147" s="188"/>
      <c r="S147" s="188"/>
      <c r="T147" s="188"/>
      <c r="U147" s="188"/>
      <c r="V147" s="188"/>
      <c r="W147" s="188"/>
      <c r="X147" s="188"/>
      <c r="Y147" s="188"/>
      <c r="Z147" s="188"/>
    </row>
    <row r="148" spans="1:26" ht="15.75" customHeight="1" x14ac:dyDescent="0.15">
      <c r="A148" s="188"/>
      <c r="B148" s="188"/>
      <c r="C148" s="188"/>
      <c r="D148" s="188"/>
      <c r="E148" s="188"/>
      <c r="F148" s="188"/>
      <c r="G148" s="188"/>
      <c r="H148" s="188"/>
      <c r="I148" s="188"/>
      <c r="J148" s="188"/>
      <c r="K148" s="188"/>
      <c r="L148" s="188"/>
      <c r="M148" s="188"/>
      <c r="N148" s="188"/>
      <c r="O148" s="188"/>
      <c r="P148" s="188"/>
      <c r="Q148" s="188"/>
      <c r="R148" s="188"/>
      <c r="S148" s="188"/>
      <c r="T148" s="188"/>
      <c r="U148" s="188"/>
      <c r="V148" s="188"/>
      <c r="W148" s="188"/>
      <c r="X148" s="188"/>
      <c r="Y148" s="188"/>
      <c r="Z148" s="188"/>
    </row>
    <row r="149" spans="1:26" ht="15.75" customHeight="1" x14ac:dyDescent="0.15">
      <c r="A149" s="188"/>
      <c r="B149" s="188"/>
      <c r="C149" s="188"/>
      <c r="D149" s="188"/>
      <c r="E149" s="188"/>
      <c r="F149" s="188"/>
      <c r="G149" s="188"/>
      <c r="H149" s="188"/>
      <c r="I149" s="188"/>
      <c r="J149" s="188"/>
      <c r="K149" s="188"/>
      <c r="L149" s="188"/>
      <c r="M149" s="188"/>
      <c r="N149" s="188"/>
      <c r="O149" s="188"/>
      <c r="P149" s="188"/>
      <c r="Q149" s="188"/>
      <c r="R149" s="188"/>
      <c r="S149" s="188"/>
      <c r="T149" s="188"/>
      <c r="U149" s="188"/>
      <c r="V149" s="188"/>
      <c r="W149" s="188"/>
      <c r="X149" s="188"/>
      <c r="Y149" s="188"/>
      <c r="Z149" s="188"/>
    </row>
    <row r="150" spans="1:26" ht="15.75" customHeight="1" x14ac:dyDescent="0.15">
      <c r="A150" s="188"/>
      <c r="B150" s="188"/>
      <c r="C150" s="188"/>
      <c r="D150" s="188"/>
      <c r="E150" s="188"/>
      <c r="F150" s="188"/>
      <c r="G150" s="188"/>
      <c r="H150" s="188"/>
      <c r="I150" s="188"/>
      <c r="J150" s="188"/>
      <c r="K150" s="188"/>
      <c r="L150" s="188"/>
      <c r="M150" s="188"/>
      <c r="N150" s="188"/>
      <c r="O150" s="188"/>
      <c r="P150" s="188"/>
      <c r="Q150" s="188"/>
      <c r="R150" s="188"/>
      <c r="S150" s="188"/>
      <c r="T150" s="188"/>
      <c r="U150" s="188"/>
      <c r="V150" s="188"/>
      <c r="W150" s="188"/>
      <c r="X150" s="188"/>
      <c r="Y150" s="188"/>
      <c r="Z150" s="188"/>
    </row>
    <row r="151" spans="1:26" ht="15.75" customHeight="1" x14ac:dyDescent="0.15">
      <c r="A151" s="188"/>
      <c r="B151" s="188"/>
      <c r="C151" s="188"/>
      <c r="D151" s="188"/>
      <c r="E151" s="188"/>
      <c r="F151" s="188"/>
      <c r="G151" s="188"/>
      <c r="H151" s="188"/>
      <c r="I151" s="188"/>
      <c r="J151" s="188"/>
      <c r="K151" s="188"/>
      <c r="L151" s="188"/>
      <c r="M151" s="188"/>
      <c r="N151" s="188"/>
      <c r="O151" s="188"/>
      <c r="P151" s="188"/>
      <c r="Q151" s="188"/>
      <c r="R151" s="188"/>
      <c r="S151" s="188"/>
      <c r="T151" s="188"/>
      <c r="U151" s="188"/>
      <c r="V151" s="188"/>
      <c r="W151" s="188"/>
      <c r="X151" s="188"/>
      <c r="Y151" s="188"/>
      <c r="Z151" s="188"/>
    </row>
    <row r="152" spans="1:26" ht="15.75" customHeight="1" x14ac:dyDescent="0.15">
      <c r="A152" s="188"/>
      <c r="B152" s="188"/>
      <c r="C152" s="188"/>
      <c r="D152" s="188"/>
      <c r="E152" s="188"/>
      <c r="F152" s="188"/>
      <c r="G152" s="188"/>
      <c r="H152" s="188"/>
      <c r="I152" s="188"/>
      <c r="J152" s="188"/>
      <c r="K152" s="188"/>
      <c r="L152" s="188"/>
      <c r="M152" s="188"/>
      <c r="N152" s="188"/>
      <c r="O152" s="188"/>
      <c r="P152" s="188"/>
      <c r="Q152" s="188"/>
      <c r="R152" s="188"/>
      <c r="S152" s="188"/>
      <c r="T152" s="188"/>
      <c r="U152" s="188"/>
      <c r="V152" s="188"/>
      <c r="W152" s="188"/>
      <c r="X152" s="188"/>
      <c r="Y152" s="188"/>
      <c r="Z152" s="188"/>
    </row>
    <row r="153" spans="1:26" ht="15.75" customHeight="1" x14ac:dyDescent="0.15">
      <c r="A153" s="188"/>
      <c r="B153" s="188"/>
      <c r="C153" s="188"/>
      <c r="D153" s="188"/>
      <c r="E153" s="188"/>
      <c r="F153" s="188"/>
      <c r="G153" s="188"/>
      <c r="H153" s="188"/>
      <c r="I153" s="188"/>
      <c r="J153" s="188"/>
      <c r="K153" s="188"/>
      <c r="L153" s="188"/>
      <c r="M153" s="188"/>
      <c r="N153" s="188"/>
      <c r="O153" s="188"/>
      <c r="P153" s="188"/>
      <c r="Q153" s="188"/>
      <c r="R153" s="188"/>
      <c r="S153" s="188"/>
      <c r="T153" s="188"/>
      <c r="U153" s="188"/>
      <c r="V153" s="188"/>
      <c r="W153" s="188"/>
      <c r="X153" s="188"/>
      <c r="Y153" s="188"/>
      <c r="Z153" s="188"/>
    </row>
    <row r="154" spans="1:26" ht="15.75" customHeight="1" x14ac:dyDescent="0.15">
      <c r="A154" s="188"/>
      <c r="B154" s="188"/>
      <c r="C154" s="188"/>
      <c r="D154" s="188"/>
      <c r="E154" s="188"/>
      <c r="F154" s="188"/>
      <c r="G154" s="188"/>
      <c r="H154" s="188"/>
      <c r="I154" s="188"/>
      <c r="J154" s="188"/>
      <c r="K154" s="188"/>
      <c r="L154" s="188"/>
      <c r="M154" s="188"/>
      <c r="N154" s="188"/>
      <c r="O154" s="188"/>
      <c r="P154" s="188"/>
      <c r="Q154" s="188"/>
      <c r="R154" s="188"/>
      <c r="S154" s="188"/>
      <c r="T154" s="188"/>
      <c r="U154" s="188"/>
      <c r="V154" s="188"/>
      <c r="W154" s="188"/>
      <c r="X154" s="188"/>
      <c r="Y154" s="188"/>
      <c r="Z154" s="188"/>
    </row>
    <row r="155" spans="1:26" ht="15.75" customHeight="1" x14ac:dyDescent="0.15">
      <c r="A155" s="188"/>
      <c r="B155" s="188"/>
      <c r="C155" s="188"/>
      <c r="D155" s="188"/>
      <c r="E155" s="188"/>
      <c r="F155" s="188"/>
      <c r="G155" s="188"/>
      <c r="H155" s="188"/>
      <c r="I155" s="188"/>
      <c r="J155" s="188"/>
      <c r="K155" s="188"/>
      <c r="L155" s="188"/>
      <c r="M155" s="188"/>
      <c r="N155" s="188"/>
      <c r="O155" s="188"/>
      <c r="P155" s="188"/>
      <c r="Q155" s="188"/>
      <c r="R155" s="188"/>
      <c r="S155" s="188"/>
      <c r="T155" s="188"/>
      <c r="U155" s="188"/>
      <c r="V155" s="188"/>
      <c r="W155" s="188"/>
      <c r="X155" s="188"/>
      <c r="Y155" s="188"/>
      <c r="Z155" s="188"/>
    </row>
    <row r="156" spans="1:26" ht="15.75" customHeight="1" x14ac:dyDescent="0.15">
      <c r="A156" s="188"/>
      <c r="B156" s="188"/>
      <c r="C156" s="188"/>
      <c r="D156" s="188"/>
      <c r="E156" s="188"/>
      <c r="F156" s="188"/>
      <c r="G156" s="188"/>
      <c r="H156" s="188"/>
      <c r="I156" s="188"/>
      <c r="J156" s="188"/>
      <c r="K156" s="188"/>
      <c r="L156" s="188"/>
      <c r="M156" s="188"/>
      <c r="N156" s="188"/>
      <c r="O156" s="188"/>
      <c r="P156" s="188"/>
      <c r="Q156" s="188"/>
      <c r="R156" s="188"/>
      <c r="S156" s="188"/>
      <c r="T156" s="188"/>
      <c r="U156" s="188"/>
      <c r="V156" s="188"/>
      <c r="W156" s="188"/>
      <c r="X156" s="188"/>
      <c r="Y156" s="188"/>
      <c r="Z156" s="188"/>
    </row>
    <row r="157" spans="1:26" ht="15.75" customHeight="1" x14ac:dyDescent="0.15">
      <c r="A157" s="188"/>
      <c r="B157" s="188"/>
      <c r="C157" s="188"/>
      <c r="D157" s="188"/>
      <c r="E157" s="188"/>
      <c r="F157" s="188"/>
      <c r="G157" s="188"/>
      <c r="H157" s="188"/>
      <c r="I157" s="188"/>
      <c r="J157" s="188"/>
      <c r="K157" s="188"/>
      <c r="L157" s="188"/>
      <c r="M157" s="188"/>
      <c r="N157" s="188"/>
      <c r="O157" s="188"/>
      <c r="P157" s="188"/>
      <c r="Q157" s="188"/>
      <c r="R157" s="188"/>
      <c r="S157" s="188"/>
      <c r="T157" s="188"/>
      <c r="U157" s="188"/>
      <c r="V157" s="188"/>
      <c r="W157" s="188"/>
      <c r="X157" s="188"/>
      <c r="Y157" s="188"/>
      <c r="Z157" s="188"/>
    </row>
    <row r="158" spans="1:26" ht="15.75" customHeight="1" x14ac:dyDescent="0.15">
      <c r="A158" s="188"/>
      <c r="B158" s="188"/>
      <c r="C158" s="188"/>
      <c r="D158" s="188"/>
      <c r="E158" s="188"/>
      <c r="F158" s="188"/>
      <c r="G158" s="188"/>
      <c r="H158" s="188"/>
      <c r="I158" s="188"/>
      <c r="J158" s="188"/>
      <c r="K158" s="188"/>
      <c r="L158" s="188"/>
      <c r="M158" s="188"/>
      <c r="N158" s="188"/>
      <c r="O158" s="188"/>
      <c r="P158" s="188"/>
      <c r="Q158" s="188"/>
      <c r="R158" s="188"/>
      <c r="S158" s="188"/>
      <c r="T158" s="188"/>
      <c r="U158" s="188"/>
      <c r="V158" s="188"/>
      <c r="W158" s="188"/>
      <c r="X158" s="188"/>
      <c r="Y158" s="188"/>
      <c r="Z158" s="188"/>
    </row>
    <row r="159" spans="1:26" ht="15.75" customHeight="1" x14ac:dyDescent="0.15">
      <c r="A159" s="188"/>
      <c r="B159" s="188"/>
      <c r="C159" s="188"/>
      <c r="D159" s="188"/>
      <c r="E159" s="188"/>
      <c r="F159" s="188"/>
      <c r="G159" s="188"/>
      <c r="H159" s="188"/>
      <c r="I159" s="188"/>
      <c r="J159" s="188"/>
      <c r="K159" s="188"/>
      <c r="L159" s="188"/>
      <c r="M159" s="188"/>
      <c r="N159" s="188"/>
      <c r="O159" s="188"/>
      <c r="P159" s="188"/>
      <c r="Q159" s="188"/>
      <c r="R159" s="188"/>
      <c r="S159" s="188"/>
      <c r="T159" s="188"/>
      <c r="U159" s="188"/>
      <c r="V159" s="188"/>
      <c r="W159" s="188"/>
      <c r="X159" s="188"/>
      <c r="Y159" s="188"/>
      <c r="Z159" s="188"/>
    </row>
    <row r="160" spans="1:26" ht="15.75" customHeight="1" x14ac:dyDescent="0.15">
      <c r="A160" s="188"/>
      <c r="B160" s="188"/>
      <c r="C160" s="188"/>
      <c r="D160" s="188"/>
      <c r="E160" s="188"/>
      <c r="F160" s="188"/>
      <c r="G160" s="188"/>
      <c r="H160" s="188"/>
      <c r="I160" s="188"/>
      <c r="J160" s="188"/>
      <c r="K160" s="188"/>
      <c r="L160" s="188"/>
      <c r="M160" s="188"/>
      <c r="N160" s="188"/>
      <c r="O160" s="188"/>
      <c r="P160" s="188"/>
      <c r="Q160" s="188"/>
      <c r="R160" s="188"/>
      <c r="S160" s="188"/>
      <c r="T160" s="188"/>
      <c r="U160" s="188"/>
      <c r="V160" s="188"/>
      <c r="W160" s="188"/>
      <c r="X160" s="188"/>
      <c r="Y160" s="188"/>
      <c r="Z160" s="188"/>
    </row>
    <row r="161" spans="1:26" ht="15.75" customHeight="1" x14ac:dyDescent="0.15">
      <c r="A161" s="188"/>
      <c r="B161" s="188"/>
      <c r="C161" s="188"/>
      <c r="D161" s="188"/>
      <c r="E161" s="188"/>
      <c r="F161" s="188"/>
      <c r="G161" s="188"/>
      <c r="H161" s="188"/>
      <c r="I161" s="188"/>
      <c r="J161" s="188"/>
      <c r="K161" s="188"/>
      <c r="L161" s="188"/>
      <c r="M161" s="188"/>
      <c r="N161" s="188"/>
      <c r="O161" s="188"/>
      <c r="P161" s="188"/>
      <c r="Q161" s="188"/>
      <c r="R161" s="188"/>
      <c r="S161" s="188"/>
      <c r="T161" s="188"/>
      <c r="U161" s="188"/>
      <c r="V161" s="188"/>
      <c r="W161" s="188"/>
      <c r="X161" s="188"/>
      <c r="Y161" s="188"/>
      <c r="Z161" s="188"/>
    </row>
    <row r="162" spans="1:26" ht="15.75" customHeight="1" x14ac:dyDescent="0.15">
      <c r="A162" s="188"/>
      <c r="B162" s="188"/>
      <c r="C162" s="188"/>
      <c r="D162" s="188"/>
      <c r="E162" s="188"/>
      <c r="F162" s="188"/>
      <c r="G162" s="188"/>
      <c r="H162" s="188"/>
      <c r="I162" s="188"/>
      <c r="J162" s="188"/>
      <c r="K162" s="188"/>
      <c r="L162" s="188"/>
      <c r="M162" s="188"/>
      <c r="N162" s="188"/>
      <c r="O162" s="188"/>
      <c r="P162" s="188"/>
      <c r="Q162" s="188"/>
      <c r="R162" s="188"/>
      <c r="S162" s="188"/>
      <c r="T162" s="188"/>
      <c r="U162" s="188"/>
      <c r="V162" s="188"/>
      <c r="W162" s="188"/>
      <c r="X162" s="188"/>
      <c r="Y162" s="188"/>
      <c r="Z162" s="188"/>
    </row>
    <row r="163" spans="1:26" ht="15.75" customHeight="1" x14ac:dyDescent="0.15">
      <c r="A163" s="188"/>
      <c r="B163" s="188"/>
      <c r="C163" s="188"/>
      <c r="D163" s="188"/>
      <c r="E163" s="188"/>
      <c r="F163" s="188"/>
      <c r="G163" s="188"/>
      <c r="H163" s="188"/>
      <c r="I163" s="188"/>
      <c r="J163" s="188"/>
      <c r="K163" s="188"/>
      <c r="L163" s="188"/>
      <c r="M163" s="188"/>
      <c r="N163" s="188"/>
      <c r="O163" s="188"/>
      <c r="P163" s="188"/>
      <c r="Q163" s="188"/>
      <c r="R163" s="188"/>
      <c r="S163" s="188"/>
      <c r="T163" s="188"/>
      <c r="U163" s="188"/>
      <c r="V163" s="188"/>
      <c r="W163" s="188"/>
      <c r="X163" s="188"/>
      <c r="Y163" s="188"/>
      <c r="Z163" s="188"/>
    </row>
    <row r="164" spans="1:26" ht="15.75" customHeight="1" x14ac:dyDescent="0.15">
      <c r="A164" s="188"/>
      <c r="B164" s="188"/>
      <c r="C164" s="188"/>
      <c r="D164" s="188"/>
      <c r="E164" s="188"/>
      <c r="F164" s="188"/>
      <c r="G164" s="188"/>
      <c r="H164" s="188"/>
      <c r="I164" s="188"/>
      <c r="J164" s="188"/>
      <c r="K164" s="188"/>
      <c r="L164" s="188"/>
      <c r="M164" s="188"/>
      <c r="N164" s="188"/>
      <c r="O164" s="188"/>
      <c r="P164" s="188"/>
      <c r="Q164" s="188"/>
      <c r="R164" s="188"/>
      <c r="S164" s="188"/>
      <c r="T164" s="188"/>
      <c r="U164" s="188"/>
      <c r="V164" s="188"/>
      <c r="W164" s="188"/>
      <c r="X164" s="188"/>
      <c r="Y164" s="188"/>
      <c r="Z164" s="188"/>
    </row>
    <row r="165" spans="1:26" ht="15.75" customHeight="1" x14ac:dyDescent="0.15">
      <c r="A165" s="188"/>
      <c r="B165" s="188"/>
      <c r="C165" s="188"/>
      <c r="D165" s="188"/>
      <c r="E165" s="188"/>
      <c r="F165" s="188"/>
      <c r="G165" s="188"/>
      <c r="H165" s="188"/>
      <c r="I165" s="188"/>
      <c r="J165" s="188"/>
      <c r="K165" s="188"/>
      <c r="L165" s="188"/>
      <c r="M165" s="188"/>
      <c r="N165" s="188"/>
      <c r="O165" s="188"/>
      <c r="P165" s="188"/>
      <c r="Q165" s="188"/>
      <c r="R165" s="188"/>
      <c r="S165" s="188"/>
      <c r="T165" s="188"/>
      <c r="U165" s="188"/>
      <c r="V165" s="188"/>
      <c r="W165" s="188"/>
      <c r="X165" s="188"/>
      <c r="Y165" s="188"/>
      <c r="Z165" s="188"/>
    </row>
    <row r="166" spans="1:26" ht="15.75" customHeight="1" x14ac:dyDescent="0.15">
      <c r="A166" s="188"/>
      <c r="B166" s="188"/>
      <c r="C166" s="188"/>
      <c r="D166" s="188"/>
      <c r="E166" s="188"/>
      <c r="F166" s="188"/>
      <c r="G166" s="188"/>
      <c r="H166" s="188"/>
      <c r="I166" s="188"/>
      <c r="J166" s="188"/>
      <c r="K166" s="188"/>
      <c r="L166" s="188"/>
      <c r="M166" s="188"/>
      <c r="N166" s="188"/>
      <c r="O166" s="188"/>
      <c r="P166" s="188"/>
      <c r="Q166" s="188"/>
      <c r="R166" s="188"/>
      <c r="S166" s="188"/>
      <c r="T166" s="188"/>
      <c r="U166" s="188"/>
      <c r="V166" s="188"/>
      <c r="W166" s="188"/>
      <c r="X166" s="188"/>
      <c r="Y166" s="188"/>
      <c r="Z166" s="188"/>
    </row>
    <row r="167" spans="1:26" ht="15.75" customHeight="1" x14ac:dyDescent="0.15">
      <c r="A167" s="188"/>
      <c r="B167" s="188"/>
      <c r="C167" s="188"/>
      <c r="D167" s="188"/>
      <c r="E167" s="188"/>
      <c r="F167" s="188"/>
      <c r="G167" s="188"/>
      <c r="H167" s="188"/>
      <c r="I167" s="188"/>
      <c r="J167" s="188"/>
      <c r="K167" s="188"/>
      <c r="L167" s="188"/>
      <c r="M167" s="188"/>
      <c r="N167" s="188"/>
      <c r="O167" s="188"/>
      <c r="P167" s="188"/>
      <c r="Q167" s="188"/>
      <c r="R167" s="188"/>
      <c r="S167" s="188"/>
      <c r="T167" s="188"/>
      <c r="U167" s="188"/>
      <c r="V167" s="188"/>
      <c r="W167" s="188"/>
      <c r="X167" s="188"/>
      <c r="Y167" s="188"/>
      <c r="Z167" s="188"/>
    </row>
    <row r="168" spans="1:26" ht="15.75" customHeight="1" x14ac:dyDescent="0.15">
      <c r="A168" s="188"/>
      <c r="B168" s="188"/>
      <c r="C168" s="188"/>
      <c r="D168" s="188"/>
      <c r="E168" s="188"/>
      <c r="F168" s="188"/>
      <c r="G168" s="188"/>
      <c r="H168" s="188"/>
      <c r="I168" s="188"/>
      <c r="J168" s="188"/>
      <c r="K168" s="188"/>
      <c r="L168" s="188"/>
      <c r="M168" s="188"/>
      <c r="N168" s="188"/>
      <c r="O168" s="188"/>
      <c r="P168" s="188"/>
      <c r="Q168" s="188"/>
      <c r="R168" s="188"/>
      <c r="S168" s="188"/>
      <c r="T168" s="188"/>
      <c r="U168" s="188"/>
      <c r="V168" s="188"/>
      <c r="W168" s="188"/>
      <c r="X168" s="188"/>
      <c r="Y168" s="188"/>
      <c r="Z168" s="188"/>
    </row>
    <row r="169" spans="1:26" ht="15.75" customHeight="1" x14ac:dyDescent="0.15">
      <c r="A169" s="188"/>
      <c r="B169" s="188"/>
      <c r="C169" s="188"/>
      <c r="D169" s="188"/>
      <c r="E169" s="188"/>
      <c r="F169" s="188"/>
      <c r="G169" s="188"/>
      <c r="H169" s="188"/>
      <c r="I169" s="188"/>
      <c r="J169" s="188"/>
      <c r="K169" s="188"/>
      <c r="L169" s="188"/>
      <c r="M169" s="188"/>
      <c r="N169" s="188"/>
      <c r="O169" s="188"/>
      <c r="P169" s="188"/>
      <c r="Q169" s="188"/>
      <c r="R169" s="188"/>
      <c r="S169" s="188"/>
      <c r="T169" s="188"/>
      <c r="U169" s="188"/>
      <c r="V169" s="188"/>
      <c r="W169" s="188"/>
      <c r="X169" s="188"/>
      <c r="Y169" s="188"/>
      <c r="Z169" s="188"/>
    </row>
    <row r="170" spans="1:26" ht="15.75" customHeight="1" x14ac:dyDescent="0.15">
      <c r="A170" s="188"/>
      <c r="B170" s="188"/>
      <c r="C170" s="188"/>
      <c r="D170" s="188"/>
      <c r="E170" s="188"/>
      <c r="F170" s="188"/>
      <c r="G170" s="188"/>
      <c r="H170" s="188"/>
      <c r="I170" s="188"/>
      <c r="J170" s="188"/>
      <c r="K170" s="188"/>
      <c r="L170" s="188"/>
      <c r="M170" s="188"/>
      <c r="N170" s="188"/>
      <c r="O170" s="188"/>
      <c r="P170" s="188"/>
      <c r="Q170" s="188"/>
      <c r="R170" s="188"/>
      <c r="S170" s="188"/>
      <c r="T170" s="188"/>
      <c r="U170" s="188"/>
      <c r="V170" s="188"/>
      <c r="W170" s="188"/>
      <c r="X170" s="188"/>
      <c r="Y170" s="188"/>
      <c r="Z170" s="188"/>
    </row>
    <row r="171" spans="1:26" ht="15.75" customHeight="1" x14ac:dyDescent="0.15">
      <c r="A171" s="188"/>
      <c r="B171" s="188"/>
      <c r="C171" s="188"/>
      <c r="D171" s="188"/>
      <c r="E171" s="188"/>
      <c r="F171" s="188"/>
      <c r="G171" s="188"/>
      <c r="H171" s="188"/>
      <c r="I171" s="188"/>
      <c r="J171" s="188"/>
      <c r="K171" s="188"/>
      <c r="L171" s="188"/>
      <c r="M171" s="188"/>
      <c r="N171" s="188"/>
      <c r="O171" s="188"/>
      <c r="P171" s="188"/>
      <c r="Q171" s="188"/>
      <c r="R171" s="188"/>
      <c r="S171" s="188"/>
      <c r="T171" s="188"/>
      <c r="U171" s="188"/>
      <c r="V171" s="188"/>
      <c r="W171" s="188"/>
      <c r="X171" s="188"/>
      <c r="Y171" s="188"/>
      <c r="Z171" s="188"/>
    </row>
    <row r="172" spans="1:26" ht="15.75" customHeight="1" x14ac:dyDescent="0.15">
      <c r="A172" s="188"/>
      <c r="B172" s="188"/>
      <c r="C172" s="188"/>
      <c r="D172" s="188"/>
      <c r="E172" s="188"/>
      <c r="F172" s="188"/>
      <c r="G172" s="188"/>
      <c r="H172" s="188"/>
      <c r="I172" s="188"/>
      <c r="J172" s="188"/>
      <c r="K172" s="188"/>
      <c r="L172" s="188"/>
      <c r="M172" s="188"/>
      <c r="N172" s="188"/>
      <c r="O172" s="188"/>
      <c r="P172" s="188"/>
      <c r="Q172" s="188"/>
      <c r="R172" s="188"/>
      <c r="S172" s="188"/>
      <c r="T172" s="188"/>
      <c r="U172" s="188"/>
      <c r="V172" s="188"/>
      <c r="W172" s="188"/>
      <c r="X172" s="188"/>
      <c r="Y172" s="188"/>
      <c r="Z172" s="188"/>
    </row>
    <row r="173" spans="1:26" ht="15.75" customHeight="1" x14ac:dyDescent="0.15">
      <c r="A173" s="188"/>
      <c r="B173" s="188"/>
      <c r="C173" s="188"/>
      <c r="D173" s="188"/>
      <c r="E173" s="188"/>
      <c r="F173" s="188"/>
      <c r="G173" s="188"/>
      <c r="H173" s="188"/>
      <c r="I173" s="188"/>
      <c r="J173" s="188"/>
      <c r="K173" s="188"/>
      <c r="L173" s="188"/>
      <c r="M173" s="188"/>
      <c r="N173" s="188"/>
      <c r="O173" s="188"/>
      <c r="P173" s="188"/>
      <c r="Q173" s="188"/>
      <c r="R173" s="188"/>
      <c r="S173" s="188"/>
      <c r="T173" s="188"/>
      <c r="U173" s="188"/>
      <c r="V173" s="188"/>
      <c r="W173" s="188"/>
      <c r="X173" s="188"/>
      <c r="Y173" s="188"/>
      <c r="Z173" s="188"/>
    </row>
    <row r="174" spans="1:26" ht="15.75" customHeight="1" x14ac:dyDescent="0.15">
      <c r="A174" s="188"/>
      <c r="B174" s="188"/>
      <c r="C174" s="188"/>
      <c r="D174" s="188"/>
      <c r="E174" s="188"/>
      <c r="F174" s="188"/>
      <c r="G174" s="188"/>
      <c r="H174" s="188"/>
      <c r="I174" s="188"/>
      <c r="J174" s="188"/>
      <c r="K174" s="188"/>
      <c r="L174" s="188"/>
      <c r="M174" s="188"/>
      <c r="N174" s="188"/>
      <c r="O174" s="188"/>
      <c r="P174" s="188"/>
      <c r="Q174" s="188"/>
      <c r="R174" s="188"/>
      <c r="S174" s="188"/>
      <c r="T174" s="188"/>
      <c r="U174" s="188"/>
      <c r="V174" s="188"/>
      <c r="W174" s="188"/>
      <c r="X174" s="188"/>
      <c r="Y174" s="188"/>
      <c r="Z174" s="188"/>
    </row>
    <row r="175" spans="1:26" ht="15.75" customHeight="1" x14ac:dyDescent="0.15">
      <c r="A175" s="188"/>
      <c r="B175" s="188"/>
      <c r="C175" s="188"/>
      <c r="D175" s="188"/>
      <c r="E175" s="188"/>
      <c r="F175" s="188"/>
      <c r="G175" s="188"/>
      <c r="H175" s="188"/>
      <c r="I175" s="188"/>
      <c r="J175" s="188"/>
      <c r="K175" s="188"/>
      <c r="L175" s="188"/>
      <c r="M175" s="188"/>
      <c r="N175" s="188"/>
      <c r="O175" s="188"/>
      <c r="P175" s="188"/>
      <c r="Q175" s="188"/>
      <c r="R175" s="188"/>
      <c r="S175" s="188"/>
      <c r="T175" s="188"/>
      <c r="U175" s="188"/>
      <c r="V175" s="188"/>
      <c r="W175" s="188"/>
      <c r="X175" s="188"/>
      <c r="Y175" s="188"/>
      <c r="Z175" s="188"/>
    </row>
    <row r="176" spans="1:26" ht="15.75" customHeight="1" x14ac:dyDescent="0.15">
      <c r="A176" s="188"/>
      <c r="B176" s="188"/>
      <c r="C176" s="188"/>
      <c r="D176" s="188"/>
      <c r="E176" s="188"/>
      <c r="F176" s="188"/>
      <c r="G176" s="188"/>
      <c r="H176" s="188"/>
      <c r="I176" s="188"/>
      <c r="J176" s="188"/>
      <c r="K176" s="188"/>
      <c r="L176" s="188"/>
      <c r="M176" s="188"/>
      <c r="N176" s="188"/>
      <c r="O176" s="188"/>
      <c r="P176" s="188"/>
      <c r="Q176" s="188"/>
      <c r="R176" s="188"/>
      <c r="S176" s="188"/>
      <c r="T176" s="188"/>
      <c r="U176" s="188"/>
      <c r="V176" s="188"/>
      <c r="W176" s="188"/>
      <c r="X176" s="188"/>
      <c r="Y176" s="188"/>
      <c r="Z176" s="188"/>
    </row>
    <row r="177" spans="1:26" ht="15.75" customHeight="1" x14ac:dyDescent="0.15">
      <c r="A177" s="188"/>
      <c r="B177" s="188"/>
      <c r="C177" s="188"/>
      <c r="D177" s="188"/>
      <c r="E177" s="188"/>
      <c r="F177" s="188"/>
      <c r="G177" s="188"/>
      <c r="H177" s="188"/>
      <c r="I177" s="188"/>
      <c r="J177" s="188"/>
      <c r="K177" s="188"/>
      <c r="L177" s="188"/>
      <c r="M177" s="188"/>
      <c r="N177" s="188"/>
      <c r="O177" s="188"/>
      <c r="P177" s="188"/>
      <c r="Q177" s="188"/>
      <c r="R177" s="188"/>
      <c r="S177" s="188"/>
      <c r="T177" s="188"/>
      <c r="U177" s="188"/>
      <c r="V177" s="188"/>
      <c r="W177" s="188"/>
      <c r="X177" s="188"/>
      <c r="Y177" s="188"/>
      <c r="Z177" s="188"/>
    </row>
    <row r="178" spans="1:26" ht="15.75" customHeight="1" x14ac:dyDescent="0.15">
      <c r="A178" s="188"/>
      <c r="B178" s="188"/>
      <c r="C178" s="188"/>
      <c r="D178" s="188"/>
      <c r="E178" s="188"/>
      <c r="F178" s="188"/>
      <c r="G178" s="188"/>
      <c r="H178" s="188"/>
      <c r="I178" s="188"/>
      <c r="J178" s="188"/>
      <c r="K178" s="188"/>
      <c r="L178" s="188"/>
      <c r="M178" s="188"/>
      <c r="N178" s="188"/>
      <c r="O178" s="188"/>
      <c r="P178" s="188"/>
      <c r="Q178" s="188"/>
      <c r="R178" s="188"/>
      <c r="S178" s="188"/>
      <c r="T178" s="188"/>
      <c r="U178" s="188"/>
      <c r="V178" s="188"/>
      <c r="W178" s="188"/>
      <c r="X178" s="188"/>
      <c r="Y178" s="188"/>
      <c r="Z178" s="188"/>
    </row>
    <row r="179" spans="1:26" ht="15.75" customHeight="1" x14ac:dyDescent="0.15">
      <c r="A179" s="188"/>
      <c r="B179" s="188"/>
      <c r="C179" s="188"/>
      <c r="D179" s="188"/>
      <c r="E179" s="188"/>
      <c r="F179" s="188"/>
      <c r="G179" s="188"/>
      <c r="H179" s="188"/>
      <c r="I179" s="188"/>
      <c r="J179" s="188"/>
      <c r="K179" s="188"/>
      <c r="L179" s="188"/>
      <c r="M179" s="188"/>
      <c r="N179" s="188"/>
      <c r="O179" s="188"/>
      <c r="P179" s="188"/>
      <c r="Q179" s="188"/>
      <c r="R179" s="188"/>
      <c r="S179" s="188"/>
      <c r="T179" s="188"/>
      <c r="U179" s="188"/>
      <c r="V179" s="188"/>
      <c r="W179" s="188"/>
      <c r="X179" s="188"/>
      <c r="Y179" s="188"/>
      <c r="Z179" s="188"/>
    </row>
    <row r="180" spans="1:26" ht="15.75" customHeight="1" x14ac:dyDescent="0.15">
      <c r="A180" s="188"/>
      <c r="B180" s="188"/>
      <c r="C180" s="188"/>
      <c r="D180" s="188"/>
      <c r="E180" s="188"/>
      <c r="F180" s="188"/>
      <c r="G180" s="188"/>
      <c r="H180" s="188"/>
      <c r="I180" s="188"/>
      <c r="J180" s="188"/>
      <c r="K180" s="188"/>
      <c r="L180" s="188"/>
      <c r="M180" s="188"/>
      <c r="N180" s="188"/>
      <c r="O180" s="188"/>
      <c r="P180" s="188"/>
      <c r="Q180" s="188"/>
      <c r="R180" s="188"/>
      <c r="S180" s="188"/>
      <c r="T180" s="188"/>
      <c r="U180" s="188"/>
      <c r="V180" s="188"/>
      <c r="W180" s="188"/>
      <c r="X180" s="188"/>
      <c r="Y180" s="188"/>
      <c r="Z180" s="188"/>
    </row>
    <row r="181" spans="1:26" ht="15.75" customHeight="1" x14ac:dyDescent="0.15">
      <c r="A181" s="188"/>
      <c r="B181" s="188"/>
      <c r="C181" s="188"/>
      <c r="D181" s="188"/>
      <c r="E181" s="188"/>
      <c r="F181" s="188"/>
      <c r="G181" s="188"/>
      <c r="H181" s="188"/>
      <c r="I181" s="188"/>
      <c r="J181" s="188"/>
      <c r="K181" s="188"/>
      <c r="L181" s="188"/>
      <c r="M181" s="188"/>
      <c r="N181" s="188"/>
      <c r="O181" s="188"/>
      <c r="P181" s="188"/>
      <c r="Q181" s="188"/>
      <c r="R181" s="188"/>
      <c r="S181" s="188"/>
      <c r="T181" s="188"/>
      <c r="U181" s="188"/>
      <c r="V181" s="188"/>
      <c r="W181" s="188"/>
      <c r="X181" s="188"/>
      <c r="Y181" s="188"/>
      <c r="Z181" s="188"/>
    </row>
    <row r="182" spans="1:26" ht="15.75" customHeight="1" x14ac:dyDescent="0.15">
      <c r="A182" s="188"/>
      <c r="B182" s="188"/>
      <c r="C182" s="188"/>
      <c r="D182" s="188"/>
      <c r="E182" s="188"/>
      <c r="F182" s="188"/>
      <c r="G182" s="188"/>
      <c r="H182" s="188"/>
      <c r="I182" s="188"/>
      <c r="J182" s="188"/>
      <c r="K182" s="188"/>
      <c r="L182" s="188"/>
      <c r="M182" s="188"/>
      <c r="N182" s="188"/>
      <c r="O182" s="188"/>
      <c r="P182" s="188"/>
      <c r="Q182" s="188"/>
      <c r="R182" s="188"/>
      <c r="S182" s="188"/>
      <c r="T182" s="188"/>
      <c r="U182" s="188"/>
      <c r="V182" s="188"/>
      <c r="W182" s="188"/>
      <c r="X182" s="188"/>
      <c r="Y182" s="188"/>
      <c r="Z182" s="188"/>
    </row>
    <row r="183" spans="1:26" ht="15.75" customHeight="1" x14ac:dyDescent="0.15">
      <c r="A183" s="188"/>
      <c r="B183" s="188"/>
      <c r="C183" s="188"/>
      <c r="D183" s="188"/>
      <c r="E183" s="188"/>
      <c r="F183" s="188"/>
      <c r="G183" s="188"/>
      <c r="H183" s="188"/>
      <c r="I183" s="188"/>
      <c r="J183" s="188"/>
      <c r="K183" s="188"/>
      <c r="L183" s="188"/>
      <c r="M183" s="188"/>
      <c r="N183" s="188"/>
      <c r="O183" s="188"/>
      <c r="P183" s="188"/>
      <c r="Q183" s="188"/>
      <c r="R183" s="188"/>
      <c r="S183" s="188"/>
      <c r="T183" s="188"/>
      <c r="U183" s="188"/>
      <c r="V183" s="188"/>
      <c r="W183" s="188"/>
      <c r="X183" s="188"/>
      <c r="Y183" s="188"/>
      <c r="Z183" s="188"/>
    </row>
    <row r="184" spans="1:26" ht="15.75" customHeight="1" x14ac:dyDescent="0.15">
      <c r="A184" s="188"/>
      <c r="B184" s="188"/>
      <c r="C184" s="188"/>
      <c r="D184" s="188"/>
      <c r="E184" s="188"/>
      <c r="F184" s="188"/>
      <c r="G184" s="188"/>
      <c r="H184" s="188"/>
      <c r="I184" s="188"/>
      <c r="J184" s="188"/>
      <c r="K184" s="188"/>
      <c r="L184" s="188"/>
      <c r="M184" s="188"/>
      <c r="N184" s="188"/>
      <c r="O184" s="188"/>
      <c r="P184" s="188"/>
      <c r="Q184" s="188"/>
      <c r="R184" s="188"/>
      <c r="S184" s="188"/>
      <c r="T184" s="188"/>
      <c r="U184" s="188"/>
      <c r="V184" s="188"/>
      <c r="W184" s="188"/>
      <c r="X184" s="188"/>
      <c r="Y184" s="188"/>
      <c r="Z184" s="188"/>
    </row>
    <row r="185" spans="1:26" ht="15.75" customHeight="1" x14ac:dyDescent="0.15">
      <c r="A185" s="188"/>
      <c r="B185" s="188"/>
      <c r="C185" s="188"/>
      <c r="D185" s="188"/>
      <c r="E185" s="188"/>
      <c r="F185" s="188"/>
      <c r="G185" s="188"/>
      <c r="H185" s="188"/>
      <c r="I185" s="188"/>
      <c r="J185" s="188"/>
      <c r="K185" s="188"/>
      <c r="L185" s="188"/>
      <c r="M185" s="188"/>
      <c r="N185" s="188"/>
      <c r="O185" s="188"/>
      <c r="P185" s="188"/>
      <c r="Q185" s="188"/>
      <c r="R185" s="188"/>
      <c r="S185" s="188"/>
      <c r="T185" s="188"/>
      <c r="U185" s="188"/>
      <c r="V185" s="188"/>
      <c r="W185" s="188"/>
      <c r="X185" s="188"/>
      <c r="Y185" s="188"/>
      <c r="Z185" s="188"/>
    </row>
    <row r="186" spans="1:26" ht="15.75" customHeight="1" x14ac:dyDescent="0.15">
      <c r="A186" s="188"/>
      <c r="B186" s="188"/>
      <c r="C186" s="188"/>
      <c r="D186" s="188"/>
      <c r="E186" s="188"/>
      <c r="F186" s="188"/>
      <c r="G186" s="188"/>
      <c r="H186" s="188"/>
      <c r="I186" s="188"/>
      <c r="J186" s="188"/>
      <c r="K186" s="188"/>
      <c r="L186" s="188"/>
      <c r="M186" s="188"/>
      <c r="N186" s="188"/>
      <c r="O186" s="188"/>
      <c r="P186" s="188"/>
      <c r="Q186" s="188"/>
      <c r="R186" s="188"/>
      <c r="S186" s="188"/>
      <c r="T186" s="188"/>
      <c r="U186" s="188"/>
      <c r="V186" s="188"/>
      <c r="W186" s="188"/>
      <c r="X186" s="188"/>
      <c r="Y186" s="188"/>
      <c r="Z186" s="188"/>
    </row>
    <row r="187" spans="1:26" ht="15.75" customHeight="1" x14ac:dyDescent="0.15">
      <c r="A187" s="188"/>
      <c r="B187" s="188"/>
      <c r="C187" s="188"/>
      <c r="D187" s="188"/>
      <c r="E187" s="188"/>
      <c r="F187" s="188"/>
      <c r="G187" s="188"/>
      <c r="H187" s="188"/>
      <c r="I187" s="188"/>
      <c r="J187" s="188"/>
      <c r="K187" s="188"/>
      <c r="L187" s="188"/>
      <c r="M187" s="188"/>
      <c r="N187" s="188"/>
      <c r="O187" s="188"/>
      <c r="P187" s="188"/>
      <c r="Q187" s="188"/>
      <c r="R187" s="188"/>
      <c r="S187" s="188"/>
      <c r="T187" s="188"/>
      <c r="U187" s="188"/>
      <c r="V187" s="188"/>
      <c r="W187" s="188"/>
      <c r="X187" s="188"/>
      <c r="Y187" s="188"/>
      <c r="Z187" s="188"/>
    </row>
    <row r="188" spans="1:26" ht="15.75" customHeight="1" x14ac:dyDescent="0.15">
      <c r="A188" s="188"/>
      <c r="B188" s="188"/>
      <c r="C188" s="188"/>
      <c r="D188" s="188"/>
      <c r="E188" s="188"/>
      <c r="F188" s="188"/>
      <c r="G188" s="188"/>
      <c r="H188" s="188"/>
      <c r="I188" s="188"/>
      <c r="J188" s="188"/>
      <c r="K188" s="188"/>
      <c r="L188" s="188"/>
      <c r="M188" s="188"/>
      <c r="N188" s="188"/>
      <c r="O188" s="188"/>
      <c r="P188" s="188"/>
      <c r="Q188" s="188"/>
      <c r="R188" s="188"/>
      <c r="S188" s="188"/>
      <c r="T188" s="188"/>
      <c r="U188" s="188"/>
      <c r="V188" s="188"/>
      <c r="W188" s="188"/>
      <c r="X188" s="188"/>
      <c r="Y188" s="188"/>
      <c r="Z188" s="188"/>
    </row>
    <row r="189" spans="1:26" ht="15.75" customHeight="1" x14ac:dyDescent="0.15">
      <c r="A189" s="188"/>
      <c r="B189" s="188"/>
      <c r="C189" s="188"/>
      <c r="D189" s="188"/>
      <c r="E189" s="188"/>
      <c r="F189" s="188"/>
      <c r="G189" s="188"/>
      <c r="H189" s="188"/>
      <c r="I189" s="188"/>
      <c r="J189" s="188"/>
      <c r="K189" s="188"/>
      <c r="L189" s="188"/>
      <c r="M189" s="188"/>
      <c r="N189" s="188"/>
      <c r="O189" s="188"/>
      <c r="P189" s="188"/>
      <c r="Q189" s="188"/>
      <c r="R189" s="188"/>
      <c r="S189" s="188"/>
      <c r="T189" s="188"/>
      <c r="U189" s="188"/>
      <c r="V189" s="188"/>
      <c r="W189" s="188"/>
      <c r="X189" s="188"/>
      <c r="Y189" s="188"/>
      <c r="Z189" s="188"/>
    </row>
    <row r="190" spans="1:26" ht="15.75" customHeight="1" x14ac:dyDescent="0.15">
      <c r="A190" s="188"/>
      <c r="B190" s="188"/>
      <c r="C190" s="188"/>
      <c r="D190" s="188"/>
      <c r="E190" s="188"/>
      <c r="F190" s="188"/>
      <c r="G190" s="188"/>
      <c r="H190" s="188"/>
      <c r="I190" s="188"/>
      <c r="J190" s="188"/>
      <c r="K190" s="188"/>
      <c r="L190" s="188"/>
      <c r="M190" s="188"/>
      <c r="N190" s="188"/>
      <c r="O190" s="188"/>
      <c r="P190" s="188"/>
      <c r="Q190" s="188"/>
      <c r="R190" s="188"/>
      <c r="S190" s="188"/>
      <c r="T190" s="188"/>
      <c r="U190" s="188"/>
      <c r="V190" s="188"/>
      <c r="W190" s="188"/>
      <c r="X190" s="188"/>
      <c r="Y190" s="188"/>
      <c r="Z190" s="188"/>
    </row>
    <row r="191" spans="1:26" ht="15.75" customHeight="1" x14ac:dyDescent="0.15">
      <c r="A191" s="188"/>
      <c r="B191" s="188"/>
      <c r="C191" s="188"/>
      <c r="D191" s="188"/>
      <c r="E191" s="188"/>
      <c r="F191" s="188"/>
      <c r="G191" s="188"/>
      <c r="H191" s="188"/>
      <c r="I191" s="188"/>
      <c r="J191" s="188"/>
      <c r="K191" s="188"/>
      <c r="L191" s="188"/>
      <c r="M191" s="188"/>
      <c r="N191" s="188"/>
      <c r="O191" s="188"/>
      <c r="P191" s="188"/>
      <c r="Q191" s="188"/>
      <c r="R191" s="188"/>
      <c r="S191" s="188"/>
      <c r="T191" s="188"/>
      <c r="U191" s="188"/>
      <c r="V191" s="188"/>
      <c r="W191" s="188"/>
      <c r="X191" s="188"/>
      <c r="Y191" s="188"/>
      <c r="Z191" s="188"/>
    </row>
    <row r="192" spans="1:26" ht="15.75" customHeight="1" x14ac:dyDescent="0.15">
      <c r="A192" s="188"/>
      <c r="B192" s="188"/>
      <c r="C192" s="188"/>
      <c r="D192" s="188"/>
      <c r="E192" s="188"/>
      <c r="F192" s="188"/>
      <c r="G192" s="188"/>
      <c r="H192" s="188"/>
      <c r="I192" s="188"/>
      <c r="J192" s="188"/>
      <c r="K192" s="188"/>
      <c r="L192" s="188"/>
      <c r="M192" s="188"/>
      <c r="N192" s="188"/>
      <c r="O192" s="188"/>
      <c r="P192" s="188"/>
      <c r="Q192" s="188"/>
      <c r="R192" s="188"/>
      <c r="S192" s="188"/>
      <c r="T192" s="188"/>
      <c r="U192" s="188"/>
      <c r="V192" s="188"/>
      <c r="W192" s="188"/>
      <c r="X192" s="188"/>
      <c r="Y192" s="188"/>
      <c r="Z192" s="188"/>
    </row>
    <row r="193" spans="1:26" ht="15.75" customHeight="1" x14ac:dyDescent="0.15">
      <c r="A193" s="188"/>
      <c r="B193" s="188"/>
      <c r="C193" s="188"/>
      <c r="D193" s="188"/>
      <c r="E193" s="188"/>
      <c r="F193" s="188"/>
      <c r="G193" s="188"/>
      <c r="H193" s="188"/>
      <c r="I193" s="188"/>
      <c r="J193" s="188"/>
      <c r="K193" s="188"/>
      <c r="L193" s="188"/>
      <c r="M193" s="188"/>
      <c r="N193" s="188"/>
      <c r="O193" s="188"/>
      <c r="P193" s="188"/>
      <c r="Q193" s="188"/>
      <c r="R193" s="188"/>
      <c r="S193" s="188"/>
      <c r="T193" s="188"/>
      <c r="U193" s="188"/>
      <c r="V193" s="188"/>
      <c r="W193" s="188"/>
      <c r="X193" s="188"/>
      <c r="Y193" s="188"/>
      <c r="Z193" s="188"/>
    </row>
    <row r="194" spans="1:26" ht="15.75" customHeight="1" x14ac:dyDescent="0.15">
      <c r="A194" s="188"/>
      <c r="B194" s="188"/>
      <c r="C194" s="188"/>
      <c r="D194" s="188"/>
      <c r="E194" s="188"/>
      <c r="F194" s="188"/>
      <c r="G194" s="188"/>
      <c r="H194" s="188"/>
      <c r="I194" s="188"/>
      <c r="J194" s="188"/>
      <c r="K194" s="188"/>
      <c r="L194" s="188"/>
      <c r="M194" s="188"/>
      <c r="N194" s="188"/>
      <c r="O194" s="188"/>
      <c r="P194" s="188"/>
      <c r="Q194" s="188"/>
      <c r="R194" s="188"/>
      <c r="S194" s="188"/>
      <c r="T194" s="188"/>
      <c r="U194" s="188"/>
      <c r="V194" s="188"/>
      <c r="W194" s="188"/>
      <c r="X194" s="188"/>
      <c r="Y194" s="188"/>
      <c r="Z194" s="188"/>
    </row>
    <row r="195" spans="1:26" ht="15.75" customHeight="1" x14ac:dyDescent="0.15">
      <c r="A195" s="188"/>
      <c r="B195" s="188"/>
      <c r="C195" s="188"/>
      <c r="D195" s="188"/>
      <c r="E195" s="188"/>
      <c r="F195" s="188"/>
      <c r="G195" s="188"/>
      <c r="H195" s="188"/>
      <c r="I195" s="188"/>
      <c r="J195" s="188"/>
      <c r="K195" s="188"/>
      <c r="L195" s="188"/>
      <c r="M195" s="188"/>
      <c r="N195" s="188"/>
      <c r="O195" s="188"/>
      <c r="P195" s="188"/>
      <c r="Q195" s="188"/>
      <c r="R195" s="188"/>
      <c r="S195" s="188"/>
      <c r="T195" s="188"/>
      <c r="U195" s="188"/>
      <c r="V195" s="188"/>
      <c r="W195" s="188"/>
      <c r="X195" s="188"/>
      <c r="Y195" s="188"/>
      <c r="Z195" s="188"/>
    </row>
    <row r="196" spans="1:26" ht="15.75" customHeight="1" x14ac:dyDescent="0.15">
      <c r="A196" s="188"/>
      <c r="B196" s="188"/>
      <c r="C196" s="188"/>
      <c r="D196" s="188"/>
      <c r="E196" s="188"/>
      <c r="F196" s="188"/>
      <c r="G196" s="188"/>
      <c r="H196" s="188"/>
      <c r="I196" s="188"/>
      <c r="J196" s="188"/>
      <c r="K196" s="188"/>
      <c r="L196" s="188"/>
      <c r="M196" s="188"/>
      <c r="N196" s="188"/>
      <c r="O196" s="188"/>
      <c r="P196" s="188"/>
      <c r="Q196" s="188"/>
      <c r="R196" s="188"/>
      <c r="S196" s="188"/>
      <c r="T196" s="188"/>
      <c r="U196" s="188"/>
      <c r="V196" s="188"/>
      <c r="W196" s="188"/>
      <c r="X196" s="188"/>
      <c r="Y196" s="188"/>
      <c r="Z196" s="188"/>
    </row>
    <row r="197" spans="1:26" ht="15.75" customHeight="1" x14ac:dyDescent="0.15">
      <c r="A197" s="188"/>
      <c r="B197" s="188"/>
      <c r="C197" s="188"/>
      <c r="D197" s="188"/>
      <c r="E197" s="188"/>
      <c r="F197" s="188"/>
      <c r="G197" s="188"/>
      <c r="H197" s="188"/>
      <c r="I197" s="188"/>
      <c r="J197" s="188"/>
      <c r="K197" s="188"/>
      <c r="L197" s="188"/>
      <c r="M197" s="188"/>
      <c r="N197" s="188"/>
      <c r="O197" s="188"/>
      <c r="P197" s="188"/>
      <c r="Q197" s="188"/>
      <c r="R197" s="188"/>
      <c r="S197" s="188"/>
      <c r="T197" s="188"/>
      <c r="U197" s="188"/>
      <c r="V197" s="188"/>
      <c r="W197" s="188"/>
      <c r="X197" s="188"/>
      <c r="Y197" s="188"/>
      <c r="Z197" s="188"/>
    </row>
    <row r="198" spans="1:26" ht="15.75" customHeight="1" x14ac:dyDescent="0.15">
      <c r="A198" s="188"/>
      <c r="B198" s="188"/>
      <c r="C198" s="188"/>
      <c r="D198" s="188"/>
      <c r="E198" s="188"/>
      <c r="F198" s="188"/>
      <c r="G198" s="188"/>
      <c r="H198" s="188"/>
      <c r="I198" s="188"/>
      <c r="J198" s="188"/>
      <c r="K198" s="188"/>
      <c r="L198" s="188"/>
      <c r="M198" s="188"/>
      <c r="N198" s="188"/>
      <c r="O198" s="188"/>
      <c r="P198" s="188"/>
      <c r="Q198" s="188"/>
      <c r="R198" s="188"/>
      <c r="S198" s="188"/>
      <c r="T198" s="188"/>
      <c r="U198" s="188"/>
      <c r="V198" s="188"/>
      <c r="W198" s="188"/>
      <c r="X198" s="188"/>
      <c r="Y198" s="188"/>
      <c r="Z198" s="188"/>
    </row>
    <row r="199" spans="1:26" ht="15.75" customHeight="1" x14ac:dyDescent="0.15">
      <c r="A199" s="188"/>
      <c r="B199" s="188"/>
      <c r="C199" s="188"/>
      <c r="D199" s="188"/>
      <c r="E199" s="188"/>
      <c r="F199" s="188"/>
      <c r="G199" s="188"/>
      <c r="H199" s="188"/>
      <c r="I199" s="188"/>
      <c r="J199" s="188"/>
      <c r="K199" s="188"/>
      <c r="L199" s="188"/>
      <c r="M199" s="188"/>
      <c r="N199" s="188"/>
      <c r="O199" s="188"/>
      <c r="P199" s="188"/>
      <c r="Q199" s="188"/>
      <c r="R199" s="188"/>
      <c r="S199" s="188"/>
      <c r="T199" s="188"/>
      <c r="U199" s="188"/>
      <c r="V199" s="188"/>
      <c r="W199" s="188"/>
      <c r="X199" s="188"/>
      <c r="Y199" s="188"/>
      <c r="Z199" s="188"/>
    </row>
    <row r="200" spans="1:26" ht="15.75" customHeight="1" x14ac:dyDescent="0.15">
      <c r="A200" s="188"/>
      <c r="B200" s="188"/>
      <c r="C200" s="188"/>
      <c r="D200" s="188"/>
      <c r="E200" s="188"/>
      <c r="F200" s="188"/>
      <c r="G200" s="188"/>
      <c r="H200" s="188"/>
      <c r="I200" s="188"/>
      <c r="J200" s="188"/>
      <c r="K200" s="188"/>
      <c r="L200" s="188"/>
      <c r="M200" s="188"/>
      <c r="N200" s="188"/>
      <c r="O200" s="188"/>
      <c r="P200" s="188"/>
      <c r="Q200" s="188"/>
      <c r="R200" s="188"/>
      <c r="S200" s="188"/>
      <c r="T200" s="188"/>
      <c r="U200" s="188"/>
      <c r="V200" s="188"/>
      <c r="W200" s="188"/>
      <c r="X200" s="188"/>
      <c r="Y200" s="188"/>
      <c r="Z200" s="188"/>
    </row>
    <row r="201" spans="1:26" ht="15.75" customHeight="1" x14ac:dyDescent="0.15">
      <c r="A201" s="188"/>
      <c r="B201" s="188"/>
      <c r="C201" s="188"/>
      <c r="D201" s="188"/>
      <c r="E201" s="188"/>
      <c r="F201" s="188"/>
      <c r="G201" s="188"/>
      <c r="H201" s="188"/>
      <c r="I201" s="188"/>
      <c r="J201" s="188"/>
      <c r="K201" s="188"/>
      <c r="L201" s="188"/>
      <c r="M201" s="188"/>
      <c r="N201" s="188"/>
      <c r="O201" s="188"/>
      <c r="P201" s="188"/>
      <c r="Q201" s="188"/>
      <c r="R201" s="188"/>
      <c r="S201" s="188"/>
      <c r="T201" s="188"/>
      <c r="U201" s="188"/>
      <c r="V201" s="188"/>
      <c r="W201" s="188"/>
      <c r="X201" s="188"/>
      <c r="Y201" s="188"/>
      <c r="Z201" s="188"/>
    </row>
    <row r="202" spans="1:26" ht="15.75" customHeight="1" x14ac:dyDescent="0.15">
      <c r="A202" s="188"/>
      <c r="B202" s="188"/>
      <c r="C202" s="188"/>
      <c r="D202" s="188"/>
      <c r="E202" s="188"/>
      <c r="F202" s="188"/>
      <c r="G202" s="188"/>
      <c r="H202" s="188"/>
      <c r="I202" s="188"/>
      <c r="J202" s="188"/>
      <c r="K202" s="188"/>
      <c r="L202" s="188"/>
      <c r="M202" s="188"/>
      <c r="N202" s="188"/>
      <c r="O202" s="188"/>
      <c r="P202" s="188"/>
      <c r="Q202" s="188"/>
      <c r="R202" s="188"/>
      <c r="S202" s="188"/>
      <c r="T202" s="188"/>
      <c r="U202" s="188"/>
      <c r="V202" s="188"/>
      <c r="W202" s="188"/>
      <c r="X202" s="188"/>
      <c r="Y202" s="188"/>
      <c r="Z202" s="188"/>
    </row>
    <row r="203" spans="1:26" ht="15.75" customHeight="1" x14ac:dyDescent="0.15">
      <c r="A203" s="188"/>
      <c r="B203" s="188"/>
      <c r="C203" s="188"/>
      <c r="D203" s="188"/>
      <c r="E203" s="188"/>
      <c r="F203" s="188"/>
      <c r="G203" s="188"/>
      <c r="H203" s="188"/>
      <c r="I203" s="188"/>
      <c r="J203" s="188"/>
      <c r="K203" s="188"/>
      <c r="L203" s="188"/>
      <c r="M203" s="188"/>
      <c r="N203" s="188"/>
      <c r="O203" s="188"/>
      <c r="P203" s="188"/>
      <c r="Q203" s="188"/>
      <c r="R203" s="188"/>
      <c r="S203" s="188"/>
      <c r="T203" s="188"/>
      <c r="U203" s="188"/>
      <c r="V203" s="188"/>
      <c r="W203" s="188"/>
      <c r="X203" s="188"/>
      <c r="Y203" s="188"/>
      <c r="Z203" s="188"/>
    </row>
    <row r="204" spans="1:26" ht="15.75" customHeight="1" x14ac:dyDescent="0.15">
      <c r="A204" s="188"/>
      <c r="B204" s="188"/>
      <c r="C204" s="188"/>
      <c r="D204" s="188"/>
      <c r="E204" s="188"/>
      <c r="F204" s="188"/>
      <c r="G204" s="188"/>
      <c r="H204" s="188"/>
      <c r="I204" s="188"/>
      <c r="J204" s="188"/>
      <c r="K204" s="188"/>
      <c r="L204" s="188"/>
      <c r="M204" s="188"/>
      <c r="N204" s="188"/>
      <c r="O204" s="188"/>
      <c r="P204" s="188"/>
      <c r="Q204" s="188"/>
      <c r="R204" s="188"/>
      <c r="S204" s="188"/>
      <c r="T204" s="188"/>
      <c r="U204" s="188"/>
      <c r="V204" s="188"/>
      <c r="W204" s="188"/>
      <c r="X204" s="188"/>
      <c r="Y204" s="188"/>
      <c r="Z204" s="188"/>
    </row>
    <row r="205" spans="1:26" ht="15.75" customHeight="1" x14ac:dyDescent="0.15">
      <c r="A205" s="188"/>
      <c r="B205" s="188"/>
      <c r="C205" s="188"/>
      <c r="D205" s="188"/>
      <c r="E205" s="188"/>
      <c r="F205" s="188"/>
      <c r="G205" s="188"/>
      <c r="H205" s="188"/>
      <c r="I205" s="188"/>
      <c r="J205" s="188"/>
      <c r="K205" s="188"/>
      <c r="L205" s="188"/>
      <c r="M205" s="188"/>
      <c r="N205" s="188"/>
      <c r="O205" s="188"/>
      <c r="P205" s="188"/>
      <c r="Q205" s="188"/>
      <c r="R205" s="188"/>
      <c r="S205" s="188"/>
      <c r="T205" s="188"/>
      <c r="U205" s="188"/>
      <c r="V205" s="188"/>
      <c r="W205" s="188"/>
      <c r="X205" s="188"/>
      <c r="Y205" s="188"/>
      <c r="Z205" s="188"/>
    </row>
    <row r="206" spans="1:26" ht="15.75" customHeight="1" x14ac:dyDescent="0.15">
      <c r="A206" s="188"/>
      <c r="B206" s="188"/>
      <c r="C206" s="188"/>
      <c r="D206" s="188"/>
      <c r="E206" s="188"/>
      <c r="F206" s="188"/>
      <c r="G206" s="188"/>
      <c r="H206" s="188"/>
      <c r="I206" s="188"/>
      <c r="J206" s="188"/>
      <c r="K206" s="188"/>
      <c r="L206" s="188"/>
      <c r="M206" s="188"/>
      <c r="N206" s="188"/>
      <c r="O206" s="188"/>
      <c r="P206" s="188"/>
      <c r="Q206" s="188"/>
      <c r="R206" s="188"/>
      <c r="S206" s="188"/>
      <c r="T206" s="188"/>
      <c r="U206" s="188"/>
      <c r="V206" s="188"/>
      <c r="W206" s="188"/>
      <c r="X206" s="188"/>
      <c r="Y206" s="188"/>
      <c r="Z206" s="188"/>
    </row>
    <row r="207" spans="1:26" ht="15.75" customHeight="1" x14ac:dyDescent="0.15">
      <c r="A207" s="188"/>
      <c r="B207" s="188"/>
      <c r="C207" s="188"/>
      <c r="D207" s="188"/>
      <c r="E207" s="188"/>
      <c r="F207" s="188"/>
      <c r="G207" s="188"/>
      <c r="H207" s="188"/>
      <c r="I207" s="188"/>
      <c r="J207" s="188"/>
      <c r="K207" s="188"/>
      <c r="L207" s="188"/>
      <c r="M207" s="188"/>
      <c r="N207" s="188"/>
      <c r="O207" s="188"/>
      <c r="P207" s="188"/>
      <c r="Q207" s="188"/>
      <c r="R207" s="188"/>
      <c r="S207" s="188"/>
      <c r="T207" s="188"/>
      <c r="U207" s="188"/>
      <c r="V207" s="188"/>
      <c r="W207" s="188"/>
      <c r="X207" s="188"/>
      <c r="Y207" s="188"/>
      <c r="Z207" s="188"/>
    </row>
    <row r="208" spans="1:26" ht="15.75" customHeight="1" x14ac:dyDescent="0.15">
      <c r="A208" s="188"/>
      <c r="B208" s="188"/>
      <c r="C208" s="188"/>
      <c r="D208" s="188"/>
      <c r="E208" s="188"/>
      <c r="F208" s="188"/>
      <c r="G208" s="188"/>
      <c r="H208" s="188"/>
      <c r="I208" s="188"/>
      <c r="J208" s="188"/>
      <c r="K208" s="188"/>
      <c r="L208" s="188"/>
      <c r="M208" s="188"/>
      <c r="N208" s="188"/>
      <c r="O208" s="188"/>
      <c r="P208" s="188"/>
      <c r="Q208" s="188"/>
      <c r="R208" s="188"/>
      <c r="S208" s="188"/>
      <c r="T208" s="188"/>
      <c r="U208" s="188"/>
      <c r="V208" s="188"/>
      <c r="W208" s="188"/>
      <c r="X208" s="188"/>
      <c r="Y208" s="188"/>
      <c r="Z208" s="188"/>
    </row>
    <row r="209" spans="1:26" ht="15.75" customHeight="1" x14ac:dyDescent="0.15">
      <c r="A209" s="188"/>
      <c r="B209" s="188"/>
      <c r="C209" s="188"/>
      <c r="D209" s="188"/>
      <c r="E209" s="188"/>
      <c r="F209" s="188"/>
      <c r="G209" s="188"/>
      <c r="H209" s="188"/>
      <c r="I209" s="188"/>
      <c r="J209" s="188"/>
      <c r="K209" s="188"/>
      <c r="L209" s="188"/>
      <c r="M209" s="188"/>
      <c r="N209" s="188"/>
      <c r="O209" s="188"/>
      <c r="P209" s="188"/>
      <c r="Q209" s="188"/>
      <c r="R209" s="188"/>
      <c r="S209" s="188"/>
      <c r="T209" s="188"/>
      <c r="U209" s="188"/>
      <c r="V209" s="188"/>
      <c r="W209" s="188"/>
      <c r="X209" s="188"/>
      <c r="Y209" s="188"/>
      <c r="Z209" s="188"/>
    </row>
    <row r="210" spans="1:26" ht="15.75" customHeight="1" x14ac:dyDescent="0.15">
      <c r="A210" s="188"/>
      <c r="B210" s="188"/>
      <c r="C210" s="188"/>
      <c r="D210" s="188"/>
      <c r="E210" s="188"/>
      <c r="F210" s="188"/>
      <c r="G210" s="188"/>
      <c r="H210" s="188"/>
      <c r="I210" s="188"/>
      <c r="J210" s="188"/>
      <c r="K210" s="188"/>
      <c r="L210" s="188"/>
      <c r="M210" s="188"/>
      <c r="N210" s="188"/>
      <c r="O210" s="188"/>
      <c r="P210" s="188"/>
      <c r="Q210" s="188"/>
      <c r="R210" s="188"/>
      <c r="S210" s="188"/>
      <c r="T210" s="188"/>
      <c r="U210" s="188"/>
      <c r="V210" s="188"/>
      <c r="W210" s="188"/>
      <c r="X210" s="188"/>
      <c r="Y210" s="188"/>
      <c r="Z210" s="188"/>
    </row>
    <row r="211" spans="1:26" ht="15.75" customHeight="1" x14ac:dyDescent="0.15">
      <c r="A211" s="188"/>
      <c r="B211" s="188"/>
      <c r="C211" s="188"/>
      <c r="D211" s="188"/>
      <c r="E211" s="188"/>
      <c r="F211" s="188"/>
      <c r="G211" s="188"/>
      <c r="H211" s="188"/>
      <c r="I211" s="188"/>
      <c r="J211" s="188"/>
      <c r="K211" s="188"/>
      <c r="L211" s="188"/>
      <c r="M211" s="188"/>
      <c r="N211" s="188"/>
      <c r="O211" s="188"/>
      <c r="P211" s="188"/>
      <c r="Q211" s="188"/>
      <c r="R211" s="188"/>
      <c r="S211" s="188"/>
      <c r="T211" s="188"/>
      <c r="U211" s="188"/>
      <c r="V211" s="188"/>
      <c r="W211" s="188"/>
      <c r="X211" s="188"/>
      <c r="Y211" s="188"/>
      <c r="Z211" s="188"/>
    </row>
    <row r="212" spans="1:26" ht="15.75" customHeight="1" x14ac:dyDescent="0.15">
      <c r="A212" s="188"/>
      <c r="B212" s="188"/>
      <c r="C212" s="188"/>
      <c r="D212" s="188"/>
      <c r="E212" s="188"/>
      <c r="F212" s="188"/>
      <c r="G212" s="188"/>
      <c r="H212" s="188"/>
      <c r="I212" s="188"/>
      <c r="J212" s="188"/>
      <c r="K212" s="188"/>
      <c r="L212" s="188"/>
      <c r="M212" s="188"/>
      <c r="N212" s="188"/>
      <c r="O212" s="188"/>
      <c r="P212" s="188"/>
      <c r="Q212" s="188"/>
      <c r="R212" s="188"/>
      <c r="S212" s="188"/>
      <c r="T212" s="188"/>
      <c r="U212" s="188"/>
      <c r="V212" s="188"/>
      <c r="W212" s="188"/>
      <c r="X212" s="188"/>
      <c r="Y212" s="188"/>
      <c r="Z212" s="188"/>
    </row>
    <row r="213" spans="1:26" ht="15.75" customHeight="1" x14ac:dyDescent="0.15">
      <c r="A213" s="188"/>
      <c r="B213" s="188"/>
      <c r="C213" s="188"/>
      <c r="D213" s="188"/>
      <c r="E213" s="188"/>
      <c r="F213" s="188"/>
      <c r="G213" s="188"/>
      <c r="H213" s="188"/>
      <c r="I213" s="188"/>
      <c r="J213" s="188"/>
      <c r="K213" s="188"/>
      <c r="L213" s="188"/>
      <c r="M213" s="188"/>
      <c r="N213" s="188"/>
      <c r="O213" s="188"/>
      <c r="P213" s="188"/>
      <c r="Q213" s="188"/>
      <c r="R213" s="188"/>
      <c r="S213" s="188"/>
      <c r="T213" s="188"/>
      <c r="U213" s="188"/>
      <c r="V213" s="188"/>
      <c r="W213" s="188"/>
      <c r="X213" s="188"/>
      <c r="Y213" s="188"/>
      <c r="Z213" s="188"/>
    </row>
    <row r="214" spans="1:26" ht="15.75" customHeight="1" x14ac:dyDescent="0.15">
      <c r="A214" s="188"/>
      <c r="B214" s="188"/>
      <c r="C214" s="188"/>
      <c r="D214" s="188"/>
      <c r="E214" s="188"/>
      <c r="F214" s="188"/>
      <c r="G214" s="188"/>
      <c r="H214" s="188"/>
      <c r="I214" s="188"/>
      <c r="J214" s="188"/>
      <c r="K214" s="188"/>
      <c r="L214" s="188"/>
      <c r="M214" s="188"/>
      <c r="N214" s="188"/>
      <c r="O214" s="188"/>
      <c r="P214" s="188"/>
      <c r="Q214" s="188"/>
      <c r="R214" s="188"/>
      <c r="S214" s="188"/>
      <c r="T214" s="188"/>
      <c r="U214" s="188"/>
      <c r="V214" s="188"/>
      <c r="W214" s="188"/>
      <c r="X214" s="188"/>
      <c r="Y214" s="188"/>
      <c r="Z214" s="188"/>
    </row>
    <row r="215" spans="1:26" ht="15.75" customHeight="1" x14ac:dyDescent="0.15">
      <c r="A215" s="188"/>
      <c r="B215" s="188"/>
      <c r="C215" s="188"/>
      <c r="D215" s="188"/>
      <c r="E215" s="188"/>
      <c r="F215" s="188"/>
      <c r="G215" s="188"/>
      <c r="H215" s="188"/>
      <c r="I215" s="188"/>
      <c r="J215" s="188"/>
      <c r="K215" s="188"/>
      <c r="L215" s="188"/>
      <c r="M215" s="188"/>
      <c r="N215" s="188"/>
      <c r="O215" s="188"/>
      <c r="P215" s="188"/>
      <c r="Q215" s="188"/>
      <c r="R215" s="188"/>
      <c r="S215" s="188"/>
      <c r="T215" s="188"/>
      <c r="U215" s="188"/>
      <c r="V215" s="188"/>
      <c r="W215" s="188"/>
      <c r="X215" s="188"/>
      <c r="Y215" s="188"/>
      <c r="Z215" s="188"/>
    </row>
    <row r="216" spans="1:26" ht="15.75" customHeight="1" x14ac:dyDescent="0.15">
      <c r="A216" s="188"/>
      <c r="B216" s="188"/>
      <c r="C216" s="188"/>
      <c r="D216" s="188"/>
      <c r="E216" s="188"/>
      <c r="F216" s="188"/>
      <c r="G216" s="188"/>
      <c r="H216" s="188"/>
      <c r="I216" s="188"/>
      <c r="J216" s="188"/>
      <c r="K216" s="188"/>
      <c r="L216" s="188"/>
      <c r="M216" s="188"/>
      <c r="N216" s="188"/>
      <c r="O216" s="188"/>
      <c r="P216" s="188"/>
      <c r="Q216" s="188"/>
      <c r="R216" s="188"/>
      <c r="S216" s="188"/>
      <c r="T216" s="188"/>
      <c r="U216" s="188"/>
      <c r="V216" s="188"/>
      <c r="W216" s="188"/>
      <c r="X216" s="188"/>
      <c r="Y216" s="188"/>
      <c r="Z216" s="188"/>
    </row>
    <row r="217" spans="1:26" ht="15.75" customHeight="1" x14ac:dyDescent="0.15">
      <c r="A217" s="188"/>
      <c r="B217" s="188"/>
      <c r="C217" s="188"/>
      <c r="D217" s="188"/>
      <c r="E217" s="188"/>
      <c r="F217" s="188"/>
      <c r="G217" s="188"/>
      <c r="H217" s="188"/>
      <c r="I217" s="188"/>
      <c r="J217" s="188"/>
      <c r="K217" s="188"/>
      <c r="L217" s="188"/>
      <c r="M217" s="188"/>
      <c r="N217" s="188"/>
      <c r="O217" s="188"/>
      <c r="P217" s="188"/>
      <c r="Q217" s="188"/>
      <c r="R217" s="188"/>
      <c r="S217" s="188"/>
      <c r="T217" s="188"/>
      <c r="U217" s="188"/>
      <c r="V217" s="188"/>
      <c r="W217" s="188"/>
      <c r="X217" s="188"/>
      <c r="Y217" s="188"/>
      <c r="Z217" s="188"/>
    </row>
    <row r="218" spans="1:26" ht="15.75" customHeight="1" x14ac:dyDescent="0.15">
      <c r="A218" s="188"/>
      <c r="B218" s="188"/>
      <c r="C218" s="188"/>
      <c r="D218" s="188"/>
      <c r="E218" s="188"/>
      <c r="F218" s="188"/>
      <c r="G218" s="188"/>
      <c r="H218" s="188"/>
      <c r="I218" s="188"/>
      <c r="J218" s="188"/>
      <c r="K218" s="188"/>
      <c r="L218" s="188"/>
      <c r="M218" s="188"/>
      <c r="N218" s="188"/>
      <c r="O218" s="188"/>
      <c r="P218" s="188"/>
      <c r="Q218" s="188"/>
      <c r="R218" s="188"/>
      <c r="S218" s="188"/>
      <c r="T218" s="188"/>
      <c r="U218" s="188"/>
      <c r="V218" s="188"/>
      <c r="W218" s="188"/>
      <c r="X218" s="188"/>
      <c r="Y218" s="188"/>
      <c r="Z218" s="188"/>
    </row>
    <row r="219" spans="1:26" ht="15.75" customHeight="1" x14ac:dyDescent="0.15">
      <c r="A219" s="188"/>
      <c r="B219" s="188"/>
      <c r="C219" s="188"/>
      <c r="D219" s="188"/>
      <c r="E219" s="188"/>
      <c r="F219" s="188"/>
      <c r="G219" s="188"/>
      <c r="H219" s="188"/>
      <c r="I219" s="188"/>
      <c r="J219" s="188"/>
      <c r="K219" s="188"/>
      <c r="L219" s="188"/>
      <c r="M219" s="188"/>
      <c r="N219" s="188"/>
      <c r="O219" s="188"/>
      <c r="P219" s="188"/>
      <c r="Q219" s="188"/>
      <c r="R219" s="188"/>
      <c r="S219" s="188"/>
      <c r="T219" s="188"/>
      <c r="U219" s="188"/>
      <c r="V219" s="188"/>
      <c r="W219" s="188"/>
      <c r="X219" s="188"/>
      <c r="Y219" s="188"/>
      <c r="Z219" s="188"/>
    </row>
    <row r="220" spans="1:26" ht="15.75" customHeight="1" x14ac:dyDescent="0.15">
      <c r="A220" s="188"/>
      <c r="B220" s="188"/>
      <c r="C220" s="188"/>
      <c r="D220" s="188"/>
      <c r="E220" s="188"/>
      <c r="F220" s="188"/>
      <c r="G220" s="188"/>
      <c r="H220" s="188"/>
      <c r="I220" s="188"/>
      <c r="J220" s="188"/>
      <c r="K220" s="188"/>
      <c r="L220" s="188"/>
      <c r="M220" s="188"/>
      <c r="N220" s="188"/>
      <c r="O220" s="188"/>
      <c r="P220" s="188"/>
      <c r="Q220" s="188"/>
      <c r="R220" s="188"/>
      <c r="S220" s="188"/>
      <c r="T220" s="188"/>
      <c r="U220" s="188"/>
      <c r="V220" s="188"/>
      <c r="W220" s="188"/>
      <c r="X220" s="188"/>
      <c r="Y220" s="188"/>
      <c r="Z220" s="188"/>
    </row>
    <row r="221" spans="1:26" ht="15.75" customHeight="1" x14ac:dyDescent="0.15">
      <c r="A221" s="188"/>
      <c r="B221" s="188"/>
      <c r="C221" s="188"/>
      <c r="D221" s="188"/>
      <c r="E221" s="188"/>
      <c r="F221" s="188"/>
      <c r="G221" s="188"/>
      <c r="H221" s="188"/>
      <c r="I221" s="188"/>
      <c r="J221" s="188"/>
      <c r="K221" s="188"/>
      <c r="L221" s="188"/>
      <c r="M221" s="188"/>
      <c r="N221" s="188"/>
      <c r="O221" s="188"/>
      <c r="P221" s="188"/>
      <c r="Q221" s="188"/>
      <c r="R221" s="188"/>
      <c r="S221" s="188"/>
      <c r="T221" s="188"/>
      <c r="U221" s="188"/>
      <c r="V221" s="188"/>
      <c r="W221" s="188"/>
      <c r="X221" s="188"/>
      <c r="Y221" s="188"/>
      <c r="Z221" s="188"/>
    </row>
    <row r="222" spans="1:26" ht="15.75" customHeight="1" x14ac:dyDescent="0.15">
      <c r="A222" s="188"/>
      <c r="B222" s="188"/>
      <c r="C222" s="188"/>
      <c r="D222" s="188"/>
      <c r="E222" s="188"/>
      <c r="F222" s="188"/>
      <c r="G222" s="188"/>
      <c r="H222" s="188"/>
      <c r="I222" s="188"/>
      <c r="J222" s="188"/>
      <c r="K222" s="188"/>
      <c r="L222" s="188"/>
      <c r="M222" s="188"/>
      <c r="N222" s="188"/>
      <c r="O222" s="188"/>
      <c r="P222" s="188"/>
      <c r="Q222" s="188"/>
      <c r="R222" s="188"/>
      <c r="S222" s="188"/>
      <c r="T222" s="188"/>
      <c r="U222" s="188"/>
      <c r="V222" s="188"/>
      <c r="W222" s="188"/>
      <c r="X222" s="188"/>
      <c r="Y222" s="188"/>
      <c r="Z222" s="188"/>
    </row>
    <row r="223" spans="1:26" ht="15.75" customHeight="1" x14ac:dyDescent="0.15">
      <c r="A223" s="188"/>
      <c r="B223" s="188"/>
      <c r="C223" s="188"/>
      <c r="D223" s="188"/>
      <c r="E223" s="188"/>
      <c r="F223" s="188"/>
      <c r="G223" s="188"/>
      <c r="H223" s="188"/>
      <c r="I223" s="188"/>
      <c r="J223" s="188"/>
      <c r="K223" s="188"/>
      <c r="L223" s="188"/>
      <c r="M223" s="188"/>
      <c r="N223" s="188"/>
      <c r="O223" s="188"/>
      <c r="P223" s="188"/>
      <c r="Q223" s="188"/>
      <c r="R223" s="188"/>
      <c r="S223" s="188"/>
      <c r="T223" s="188"/>
      <c r="U223" s="188"/>
      <c r="V223" s="188"/>
      <c r="W223" s="188"/>
      <c r="X223" s="188"/>
      <c r="Y223" s="188"/>
      <c r="Z223" s="188"/>
    </row>
    <row r="224" spans="1:26" ht="15.75" customHeight="1" x14ac:dyDescent="0.15">
      <c r="A224" s="188"/>
      <c r="B224" s="188"/>
      <c r="C224" s="188"/>
      <c r="D224" s="188"/>
      <c r="E224" s="188"/>
      <c r="F224" s="188"/>
      <c r="G224" s="188"/>
      <c r="H224" s="188"/>
      <c r="I224" s="188"/>
      <c r="J224" s="188"/>
      <c r="K224" s="188"/>
      <c r="L224" s="188"/>
      <c r="M224" s="188"/>
      <c r="N224" s="188"/>
      <c r="O224" s="188"/>
      <c r="P224" s="188"/>
      <c r="Q224" s="188"/>
      <c r="R224" s="188"/>
      <c r="S224" s="188"/>
      <c r="T224" s="188"/>
      <c r="U224" s="188"/>
      <c r="V224" s="188"/>
      <c r="W224" s="188"/>
      <c r="X224" s="188"/>
      <c r="Y224" s="188"/>
      <c r="Z224" s="188"/>
    </row>
    <row r="225" spans="1:26" ht="15.75" customHeight="1" x14ac:dyDescent="0.15">
      <c r="A225" s="188"/>
      <c r="B225" s="188"/>
      <c r="C225" s="188"/>
      <c r="D225" s="188"/>
      <c r="E225" s="188"/>
      <c r="F225" s="188"/>
      <c r="G225" s="188"/>
      <c r="H225" s="188"/>
      <c r="I225" s="188"/>
      <c r="J225" s="188"/>
      <c r="K225" s="188"/>
      <c r="L225" s="188"/>
      <c r="M225" s="188"/>
      <c r="N225" s="188"/>
      <c r="O225" s="188"/>
      <c r="P225" s="188"/>
      <c r="Q225" s="188"/>
      <c r="R225" s="188"/>
      <c r="S225" s="188"/>
      <c r="T225" s="188"/>
      <c r="U225" s="188"/>
      <c r="V225" s="188"/>
      <c r="W225" s="188"/>
      <c r="X225" s="188"/>
      <c r="Y225" s="188"/>
      <c r="Z225" s="188"/>
    </row>
    <row r="226" spans="1:26" ht="15.75" customHeight="1" x14ac:dyDescent="0.15">
      <c r="A226" s="188"/>
      <c r="B226" s="188"/>
      <c r="C226" s="188"/>
      <c r="D226" s="188"/>
      <c r="E226" s="188"/>
      <c r="F226" s="188"/>
      <c r="G226" s="188"/>
      <c r="H226" s="188"/>
      <c r="I226" s="188"/>
      <c r="J226" s="188"/>
      <c r="K226" s="188"/>
      <c r="L226" s="188"/>
      <c r="M226" s="188"/>
      <c r="N226" s="188"/>
      <c r="O226" s="188"/>
      <c r="P226" s="188"/>
      <c r="Q226" s="188"/>
      <c r="R226" s="188"/>
      <c r="S226" s="188"/>
      <c r="T226" s="188"/>
      <c r="U226" s="188"/>
      <c r="V226" s="188"/>
      <c r="W226" s="188"/>
      <c r="X226" s="188"/>
      <c r="Y226" s="188"/>
      <c r="Z226" s="188"/>
    </row>
    <row r="227" spans="1:26" ht="15.75" customHeight="1" x14ac:dyDescent="0.15">
      <c r="A227" s="188"/>
      <c r="B227" s="188"/>
      <c r="C227" s="188"/>
      <c r="D227" s="188"/>
      <c r="E227" s="188"/>
      <c r="F227" s="188"/>
      <c r="G227" s="188"/>
      <c r="H227" s="188"/>
      <c r="I227" s="188"/>
      <c r="J227" s="188"/>
      <c r="K227" s="188"/>
      <c r="L227" s="188"/>
      <c r="M227" s="188"/>
      <c r="N227" s="188"/>
      <c r="O227" s="188"/>
      <c r="P227" s="188"/>
      <c r="Q227" s="188"/>
      <c r="R227" s="188"/>
      <c r="S227" s="188"/>
      <c r="T227" s="188"/>
      <c r="U227" s="188"/>
      <c r="V227" s="188"/>
      <c r="W227" s="188"/>
      <c r="X227" s="188"/>
      <c r="Y227" s="188"/>
      <c r="Z227" s="188"/>
    </row>
    <row r="228" spans="1:26" ht="15.75" customHeight="1" x14ac:dyDescent="0.15">
      <c r="A228" s="188"/>
      <c r="B228" s="188"/>
      <c r="C228" s="188"/>
      <c r="D228" s="188"/>
      <c r="E228" s="188"/>
      <c r="F228" s="188"/>
      <c r="G228" s="188"/>
      <c r="H228" s="188"/>
      <c r="I228" s="188"/>
      <c r="J228" s="188"/>
      <c r="K228" s="188"/>
      <c r="L228" s="188"/>
      <c r="M228" s="188"/>
      <c r="N228" s="188"/>
      <c r="O228" s="188"/>
      <c r="P228" s="188"/>
      <c r="Q228" s="188"/>
      <c r="R228" s="188"/>
      <c r="S228" s="188"/>
      <c r="T228" s="188"/>
      <c r="U228" s="188"/>
      <c r="V228" s="188"/>
      <c r="W228" s="188"/>
      <c r="X228" s="188"/>
      <c r="Y228" s="188"/>
      <c r="Z228" s="188"/>
    </row>
    <row r="229" spans="1:26" ht="15.75" customHeight="1" x14ac:dyDescent="0.15">
      <c r="A229" s="188"/>
      <c r="B229" s="188"/>
      <c r="C229" s="188"/>
      <c r="D229" s="188"/>
      <c r="E229" s="188"/>
      <c r="F229" s="188"/>
      <c r="G229" s="188"/>
      <c r="H229" s="188"/>
      <c r="I229" s="188"/>
      <c r="J229" s="188"/>
      <c r="K229" s="188"/>
      <c r="L229" s="188"/>
      <c r="M229" s="188"/>
      <c r="N229" s="188"/>
      <c r="O229" s="188"/>
      <c r="P229" s="188"/>
      <c r="Q229" s="188"/>
      <c r="R229" s="188"/>
      <c r="S229" s="188"/>
      <c r="T229" s="188"/>
      <c r="U229" s="188"/>
      <c r="V229" s="188"/>
      <c r="W229" s="188"/>
      <c r="X229" s="188"/>
      <c r="Y229" s="188"/>
      <c r="Z229" s="188"/>
    </row>
    <row r="230" spans="1:26" ht="15.75" customHeight="1" x14ac:dyDescent="0.15">
      <c r="A230" s="188"/>
      <c r="B230" s="188"/>
      <c r="C230" s="188"/>
      <c r="D230" s="188"/>
      <c r="E230" s="188"/>
      <c r="F230" s="188"/>
      <c r="G230" s="188"/>
      <c r="H230" s="188"/>
      <c r="I230" s="188"/>
      <c r="J230" s="188"/>
      <c r="K230" s="188"/>
      <c r="L230" s="188"/>
      <c r="M230" s="188"/>
      <c r="N230" s="188"/>
      <c r="O230" s="188"/>
      <c r="P230" s="188"/>
      <c r="Q230" s="188"/>
      <c r="R230" s="188"/>
      <c r="S230" s="188"/>
      <c r="T230" s="188"/>
      <c r="U230" s="188"/>
      <c r="V230" s="188"/>
      <c r="W230" s="188"/>
      <c r="X230" s="188"/>
      <c r="Y230" s="188"/>
      <c r="Z230" s="188"/>
    </row>
    <row r="231" spans="1:26" ht="15.75" customHeight="1" x14ac:dyDescent="0.15">
      <c r="A231" s="188"/>
      <c r="B231" s="188"/>
      <c r="C231" s="188"/>
      <c r="D231" s="188"/>
      <c r="E231" s="188"/>
      <c r="F231" s="188"/>
      <c r="G231" s="188"/>
      <c r="H231" s="188"/>
      <c r="I231" s="188"/>
      <c r="J231" s="188"/>
      <c r="K231" s="188"/>
      <c r="L231" s="188"/>
      <c r="M231" s="188"/>
      <c r="N231" s="188"/>
      <c r="O231" s="188"/>
      <c r="P231" s="188"/>
      <c r="Q231" s="188"/>
      <c r="R231" s="188"/>
      <c r="S231" s="188"/>
      <c r="T231" s="188"/>
      <c r="U231" s="188"/>
      <c r="V231" s="188"/>
      <c r="W231" s="188"/>
      <c r="X231" s="188"/>
      <c r="Y231" s="188"/>
      <c r="Z231" s="188"/>
    </row>
    <row r="232" spans="1:26" ht="15.75" customHeight="1" x14ac:dyDescent="0.15">
      <c r="A232" s="188"/>
      <c r="B232" s="188"/>
      <c r="C232" s="188"/>
      <c r="D232" s="188"/>
      <c r="E232" s="188"/>
      <c r="F232" s="188"/>
      <c r="G232" s="188"/>
      <c r="H232" s="188"/>
      <c r="I232" s="188"/>
      <c r="J232" s="188"/>
      <c r="K232" s="188"/>
      <c r="L232" s="188"/>
      <c r="M232" s="188"/>
      <c r="N232" s="188"/>
      <c r="O232" s="188"/>
      <c r="P232" s="188"/>
      <c r="Q232" s="188"/>
      <c r="R232" s="188"/>
      <c r="S232" s="188"/>
      <c r="T232" s="188"/>
      <c r="U232" s="188"/>
      <c r="V232" s="188"/>
      <c r="W232" s="188"/>
      <c r="X232" s="188"/>
      <c r="Y232" s="188"/>
      <c r="Z232" s="188"/>
    </row>
    <row r="233" spans="1:26" ht="15.75" customHeight="1" x14ac:dyDescent="0.15">
      <c r="A233" s="188"/>
      <c r="B233" s="188"/>
      <c r="C233" s="188"/>
      <c r="D233" s="188"/>
      <c r="E233" s="188"/>
      <c r="F233" s="188"/>
      <c r="G233" s="188"/>
      <c r="H233" s="188"/>
      <c r="I233" s="188"/>
      <c r="J233" s="188"/>
      <c r="K233" s="188"/>
      <c r="L233" s="188"/>
      <c r="M233" s="188"/>
      <c r="N233" s="188"/>
      <c r="O233" s="188"/>
      <c r="P233" s="188"/>
      <c r="Q233" s="188"/>
      <c r="R233" s="188"/>
      <c r="S233" s="188"/>
      <c r="T233" s="188"/>
      <c r="U233" s="188"/>
      <c r="V233" s="188"/>
      <c r="W233" s="188"/>
      <c r="X233" s="188"/>
      <c r="Y233" s="188"/>
      <c r="Z233" s="188"/>
    </row>
    <row r="234" spans="1:26" ht="15.75" customHeight="1" x14ac:dyDescent="0.15">
      <c r="A234" s="188"/>
      <c r="B234" s="188"/>
      <c r="C234" s="188"/>
      <c r="D234" s="188"/>
      <c r="E234" s="188"/>
      <c r="F234" s="188"/>
      <c r="G234" s="188"/>
      <c r="H234" s="188"/>
      <c r="I234" s="188"/>
      <c r="J234" s="188"/>
      <c r="K234" s="188"/>
      <c r="L234" s="188"/>
      <c r="M234" s="188"/>
      <c r="N234" s="188"/>
      <c r="O234" s="188"/>
      <c r="P234" s="188"/>
      <c r="Q234" s="188"/>
      <c r="R234" s="188"/>
      <c r="S234" s="188"/>
      <c r="T234" s="188"/>
      <c r="U234" s="188"/>
      <c r="V234" s="188"/>
      <c r="W234" s="188"/>
      <c r="X234" s="188"/>
      <c r="Y234" s="188"/>
      <c r="Z234" s="188"/>
    </row>
    <row r="235" spans="1:26" ht="15.75" customHeight="1" x14ac:dyDescent="0.15">
      <c r="A235" s="188"/>
      <c r="B235" s="188"/>
      <c r="C235" s="188"/>
      <c r="D235" s="188"/>
      <c r="E235" s="188"/>
      <c r="F235" s="188"/>
      <c r="G235" s="188"/>
      <c r="H235" s="188"/>
      <c r="I235" s="188"/>
      <c r="J235" s="188"/>
      <c r="K235" s="188"/>
      <c r="L235" s="188"/>
      <c r="M235" s="188"/>
      <c r="N235" s="188"/>
      <c r="O235" s="188"/>
      <c r="P235" s="188"/>
      <c r="Q235" s="188"/>
      <c r="R235" s="188"/>
      <c r="S235" s="188"/>
      <c r="T235" s="188"/>
      <c r="U235" s="188"/>
      <c r="V235" s="188"/>
      <c r="W235" s="188"/>
      <c r="X235" s="188"/>
      <c r="Y235" s="188"/>
      <c r="Z235" s="188"/>
    </row>
    <row r="236" spans="1:26" ht="15.75" customHeight="1" x14ac:dyDescent="0.15">
      <c r="A236" s="188"/>
      <c r="B236" s="188"/>
      <c r="C236" s="188"/>
      <c r="D236" s="188"/>
      <c r="E236" s="188"/>
      <c r="F236" s="188"/>
      <c r="G236" s="188"/>
      <c r="H236" s="188"/>
      <c r="I236" s="188"/>
      <c r="J236" s="188"/>
      <c r="K236" s="188"/>
      <c r="L236" s="188"/>
      <c r="M236" s="188"/>
      <c r="N236" s="188"/>
      <c r="O236" s="188"/>
      <c r="P236" s="188"/>
      <c r="Q236" s="188"/>
      <c r="R236" s="188"/>
      <c r="S236" s="188"/>
      <c r="T236" s="188"/>
      <c r="U236" s="188"/>
      <c r="V236" s="188"/>
      <c r="W236" s="188"/>
      <c r="X236" s="188"/>
      <c r="Y236" s="188"/>
      <c r="Z236" s="188"/>
    </row>
    <row r="237" spans="1:26" ht="15.75" customHeight="1" x14ac:dyDescent="0.15">
      <c r="A237" s="188"/>
      <c r="B237" s="188"/>
      <c r="C237" s="188"/>
      <c r="D237" s="188"/>
      <c r="E237" s="188"/>
      <c r="F237" s="188"/>
      <c r="G237" s="188"/>
      <c r="H237" s="188"/>
      <c r="I237" s="188"/>
      <c r="J237" s="188"/>
      <c r="K237" s="188"/>
      <c r="L237" s="188"/>
      <c r="M237" s="188"/>
      <c r="N237" s="188"/>
      <c r="O237" s="188"/>
      <c r="P237" s="188"/>
      <c r="Q237" s="188"/>
      <c r="R237" s="188"/>
      <c r="S237" s="188"/>
      <c r="T237" s="188"/>
      <c r="U237" s="188"/>
      <c r="V237" s="188"/>
      <c r="W237" s="188"/>
      <c r="X237" s="188"/>
      <c r="Y237" s="188"/>
      <c r="Z237" s="188"/>
    </row>
    <row r="238" spans="1:26" ht="15.75" customHeight="1" x14ac:dyDescent="0.15">
      <c r="A238" s="188"/>
      <c r="B238" s="188"/>
      <c r="C238" s="188"/>
      <c r="D238" s="188"/>
      <c r="E238" s="188"/>
      <c r="F238" s="188"/>
      <c r="G238" s="188"/>
      <c r="H238" s="188"/>
      <c r="I238" s="188"/>
      <c r="J238" s="188"/>
      <c r="K238" s="188"/>
      <c r="L238" s="188"/>
      <c r="M238" s="188"/>
      <c r="N238" s="188"/>
      <c r="O238" s="188"/>
      <c r="P238" s="188"/>
      <c r="Q238" s="188"/>
      <c r="R238" s="188"/>
      <c r="S238" s="188"/>
      <c r="T238" s="188"/>
      <c r="U238" s="188"/>
      <c r="V238" s="188"/>
      <c r="W238" s="188"/>
      <c r="X238" s="188"/>
      <c r="Y238" s="188"/>
      <c r="Z238" s="188"/>
    </row>
    <row r="239" spans="1:26" ht="15.75" customHeight="1" x14ac:dyDescent="0.15">
      <c r="A239" s="188"/>
      <c r="B239" s="188"/>
      <c r="C239" s="188"/>
      <c r="D239" s="188"/>
      <c r="E239" s="188"/>
      <c r="F239" s="188"/>
      <c r="G239" s="188"/>
      <c r="H239" s="188"/>
      <c r="I239" s="188"/>
      <c r="J239" s="188"/>
      <c r="K239" s="188"/>
      <c r="L239" s="188"/>
      <c r="M239" s="188"/>
      <c r="N239" s="188"/>
      <c r="O239" s="188"/>
      <c r="P239" s="188"/>
      <c r="Q239" s="188"/>
      <c r="R239" s="188"/>
      <c r="S239" s="188"/>
      <c r="T239" s="188"/>
      <c r="U239" s="188"/>
      <c r="V239" s="188"/>
      <c r="W239" s="188"/>
      <c r="X239" s="188"/>
      <c r="Y239" s="188"/>
      <c r="Z239" s="188"/>
    </row>
    <row r="240" spans="1:26" ht="15.75" customHeight="1" x14ac:dyDescent="0.15">
      <c r="A240" s="188"/>
      <c r="B240" s="188"/>
      <c r="C240" s="188"/>
      <c r="D240" s="188"/>
      <c r="E240" s="188"/>
      <c r="F240" s="188"/>
      <c r="G240" s="188"/>
      <c r="H240" s="188"/>
      <c r="I240" s="188"/>
      <c r="J240" s="188"/>
      <c r="K240" s="188"/>
      <c r="L240" s="188"/>
      <c r="M240" s="188"/>
      <c r="N240" s="188"/>
      <c r="O240" s="188"/>
      <c r="P240" s="188"/>
      <c r="Q240" s="188"/>
      <c r="R240" s="188"/>
      <c r="S240" s="188"/>
      <c r="T240" s="188"/>
      <c r="U240" s="188"/>
      <c r="V240" s="188"/>
      <c r="W240" s="188"/>
      <c r="X240" s="188"/>
      <c r="Y240" s="188"/>
      <c r="Z240" s="188"/>
    </row>
    <row r="241" spans="1:26" ht="15.75" customHeight="1" x14ac:dyDescent="0.15">
      <c r="A241" s="188"/>
      <c r="B241" s="188"/>
      <c r="C241" s="188"/>
      <c r="D241" s="188"/>
      <c r="E241" s="188"/>
      <c r="F241" s="188"/>
      <c r="G241" s="188"/>
      <c r="H241" s="188"/>
      <c r="I241" s="188"/>
      <c r="J241" s="188"/>
      <c r="K241" s="188"/>
      <c r="L241" s="188"/>
      <c r="M241" s="188"/>
      <c r="N241" s="188"/>
      <c r="O241" s="188"/>
      <c r="P241" s="188"/>
      <c r="Q241" s="188"/>
      <c r="R241" s="188"/>
      <c r="S241" s="188"/>
      <c r="T241" s="188"/>
      <c r="U241" s="188"/>
      <c r="V241" s="188"/>
      <c r="W241" s="188"/>
      <c r="X241" s="188"/>
      <c r="Y241" s="188"/>
      <c r="Z241" s="188"/>
    </row>
    <row r="242" spans="1:26" ht="15.75" customHeight="1" x14ac:dyDescent="0.15">
      <c r="A242" s="188"/>
      <c r="B242" s="188"/>
      <c r="C242" s="188"/>
      <c r="D242" s="188"/>
      <c r="E242" s="188"/>
      <c r="F242" s="188"/>
      <c r="G242" s="188"/>
      <c r="H242" s="188"/>
      <c r="I242" s="188"/>
      <c r="J242" s="188"/>
      <c r="K242" s="188"/>
      <c r="L242" s="188"/>
      <c r="M242" s="188"/>
      <c r="N242" s="188"/>
      <c r="O242" s="188"/>
      <c r="P242" s="188"/>
      <c r="Q242" s="188"/>
      <c r="R242" s="188"/>
      <c r="S242" s="188"/>
      <c r="T242" s="188"/>
      <c r="U242" s="188"/>
      <c r="V242" s="188"/>
      <c r="W242" s="188"/>
      <c r="X242" s="188"/>
      <c r="Y242" s="188"/>
      <c r="Z242" s="188"/>
    </row>
    <row r="243" spans="1:26" ht="15.75" customHeight="1" x14ac:dyDescent="0.15">
      <c r="A243" s="188"/>
      <c r="B243" s="188"/>
      <c r="C243" s="188"/>
      <c r="D243" s="188"/>
      <c r="E243" s="188"/>
      <c r="F243" s="188"/>
      <c r="G243" s="188"/>
      <c r="H243" s="188"/>
      <c r="I243" s="188"/>
      <c r="J243" s="188"/>
      <c r="K243" s="188"/>
      <c r="L243" s="188"/>
      <c r="M243" s="188"/>
      <c r="N243" s="188"/>
      <c r="O243" s="188"/>
      <c r="P243" s="188"/>
      <c r="Q243" s="188"/>
      <c r="R243" s="188"/>
      <c r="S243" s="188"/>
      <c r="T243" s="188"/>
      <c r="U243" s="188"/>
      <c r="V243" s="188"/>
      <c r="W243" s="188"/>
      <c r="X243" s="188"/>
      <c r="Y243" s="188"/>
      <c r="Z243" s="188"/>
    </row>
    <row r="244" spans="1:26" ht="15.75" customHeight="1" x14ac:dyDescent="0.15">
      <c r="A244" s="188"/>
      <c r="B244" s="188"/>
      <c r="C244" s="188"/>
      <c r="D244" s="188"/>
      <c r="E244" s="188"/>
      <c r="F244" s="188"/>
      <c r="G244" s="188"/>
      <c r="H244" s="188"/>
      <c r="I244" s="188"/>
      <c r="J244" s="188"/>
      <c r="K244" s="188"/>
      <c r="L244" s="188"/>
      <c r="M244" s="188"/>
      <c r="N244" s="188"/>
      <c r="O244" s="188"/>
      <c r="P244" s="188"/>
      <c r="Q244" s="188"/>
      <c r="R244" s="188"/>
      <c r="S244" s="188"/>
      <c r="T244" s="188"/>
      <c r="U244" s="188"/>
      <c r="V244" s="188"/>
      <c r="W244" s="188"/>
      <c r="X244" s="188"/>
      <c r="Y244" s="188"/>
      <c r="Z244" s="188"/>
    </row>
    <row r="245" spans="1:26" ht="15.75" customHeight="1" x14ac:dyDescent="0.15">
      <c r="A245" s="188"/>
      <c r="B245" s="188"/>
      <c r="C245" s="188"/>
      <c r="D245" s="188"/>
      <c r="E245" s="188"/>
      <c r="F245" s="188"/>
      <c r="G245" s="188"/>
      <c r="H245" s="188"/>
      <c r="I245" s="188"/>
      <c r="J245" s="188"/>
      <c r="K245" s="188"/>
      <c r="L245" s="188"/>
      <c r="M245" s="188"/>
      <c r="N245" s="188"/>
      <c r="O245" s="188"/>
      <c r="P245" s="188"/>
      <c r="Q245" s="188"/>
      <c r="R245" s="188"/>
      <c r="S245" s="188"/>
      <c r="T245" s="188"/>
      <c r="U245" s="188"/>
      <c r="V245" s="188"/>
      <c r="W245" s="188"/>
      <c r="X245" s="188"/>
      <c r="Y245" s="188"/>
      <c r="Z245" s="188"/>
    </row>
    <row r="246" spans="1:26" ht="15.75" customHeight="1" x14ac:dyDescent="0.15">
      <c r="A246" s="188"/>
      <c r="B246" s="188"/>
      <c r="C246" s="188"/>
      <c r="D246" s="188"/>
      <c r="E246" s="188"/>
      <c r="F246" s="188"/>
      <c r="G246" s="188"/>
      <c r="H246" s="188"/>
      <c r="I246" s="188"/>
      <c r="J246" s="188"/>
      <c r="K246" s="188"/>
      <c r="L246" s="188"/>
      <c r="M246" s="188"/>
      <c r="N246" s="188"/>
      <c r="O246" s="188"/>
      <c r="P246" s="188"/>
      <c r="Q246" s="188"/>
      <c r="R246" s="188"/>
      <c r="S246" s="188"/>
      <c r="T246" s="188"/>
      <c r="U246" s="188"/>
      <c r="V246" s="188"/>
      <c r="W246" s="188"/>
      <c r="X246" s="188"/>
      <c r="Y246" s="188"/>
      <c r="Z246" s="188"/>
    </row>
    <row r="247" spans="1:26" ht="15.75" customHeight="1" x14ac:dyDescent="0.15">
      <c r="A247" s="188"/>
      <c r="B247" s="188"/>
      <c r="C247" s="188"/>
      <c r="D247" s="188"/>
      <c r="E247" s="188"/>
      <c r="F247" s="188"/>
      <c r="G247" s="188"/>
      <c r="H247" s="188"/>
      <c r="I247" s="188"/>
      <c r="J247" s="188"/>
      <c r="K247" s="188"/>
      <c r="L247" s="188"/>
      <c r="M247" s="188"/>
      <c r="N247" s="188"/>
      <c r="O247" s="188"/>
      <c r="P247" s="188"/>
      <c r="Q247" s="188"/>
      <c r="R247" s="188"/>
      <c r="S247" s="188"/>
      <c r="T247" s="188"/>
      <c r="U247" s="188"/>
      <c r="V247" s="188"/>
      <c r="W247" s="188"/>
      <c r="X247" s="188"/>
      <c r="Y247" s="188"/>
      <c r="Z247" s="188"/>
    </row>
    <row r="248" spans="1:26" ht="15.75" customHeight="1" x14ac:dyDescent="0.15">
      <c r="A248" s="188"/>
      <c r="B248" s="188"/>
      <c r="C248" s="188"/>
      <c r="D248" s="188"/>
      <c r="E248" s="188"/>
      <c r="F248" s="188"/>
      <c r="G248" s="188"/>
      <c r="H248" s="188"/>
      <c r="I248" s="188"/>
      <c r="J248" s="188"/>
      <c r="K248" s="188"/>
      <c r="L248" s="188"/>
      <c r="M248" s="188"/>
      <c r="N248" s="188"/>
      <c r="O248" s="188"/>
      <c r="P248" s="188"/>
      <c r="Q248" s="188"/>
      <c r="R248" s="188"/>
      <c r="S248" s="188"/>
      <c r="T248" s="188"/>
      <c r="U248" s="188"/>
      <c r="V248" s="188"/>
      <c r="W248" s="188"/>
      <c r="X248" s="188"/>
      <c r="Y248" s="188"/>
      <c r="Z248" s="188"/>
    </row>
    <row r="249" spans="1:26" ht="15.75" customHeight="1" x14ac:dyDescent="0.15">
      <c r="A249" s="188"/>
      <c r="B249" s="188"/>
      <c r="C249" s="188"/>
      <c r="D249" s="188"/>
      <c r="E249" s="188"/>
      <c r="F249" s="188"/>
      <c r="G249" s="188"/>
      <c r="H249" s="188"/>
      <c r="I249" s="188"/>
      <c r="J249" s="188"/>
      <c r="K249" s="188"/>
      <c r="L249" s="188"/>
      <c r="M249" s="188"/>
      <c r="N249" s="188"/>
      <c r="O249" s="188"/>
      <c r="P249" s="188"/>
      <c r="Q249" s="188"/>
      <c r="R249" s="188"/>
      <c r="S249" s="188"/>
      <c r="T249" s="188"/>
      <c r="U249" s="188"/>
      <c r="V249" s="188"/>
      <c r="W249" s="188"/>
      <c r="X249" s="188"/>
      <c r="Y249" s="188"/>
      <c r="Z249" s="188"/>
    </row>
    <row r="250" spans="1:26" ht="15.75" customHeight="1" x14ac:dyDescent="0.15">
      <c r="A250" s="188"/>
      <c r="B250" s="188"/>
      <c r="C250" s="188"/>
      <c r="D250" s="188"/>
      <c r="E250" s="188"/>
      <c r="F250" s="188"/>
      <c r="G250" s="188"/>
      <c r="H250" s="188"/>
      <c r="I250" s="188"/>
      <c r="J250" s="188"/>
      <c r="K250" s="188"/>
      <c r="L250" s="188"/>
      <c r="M250" s="188"/>
      <c r="N250" s="188"/>
      <c r="O250" s="188"/>
      <c r="P250" s="188"/>
      <c r="Q250" s="188"/>
      <c r="R250" s="188"/>
      <c r="S250" s="188"/>
      <c r="T250" s="188"/>
      <c r="U250" s="188"/>
      <c r="V250" s="188"/>
      <c r="W250" s="188"/>
      <c r="X250" s="188"/>
      <c r="Y250" s="188"/>
      <c r="Z250" s="188"/>
    </row>
    <row r="251" spans="1:26" ht="15.75" customHeight="1" x14ac:dyDescent="0.15">
      <c r="A251" s="188"/>
      <c r="B251" s="188"/>
      <c r="C251" s="188"/>
      <c r="D251" s="188"/>
      <c r="E251" s="188"/>
      <c r="F251" s="188"/>
      <c r="G251" s="188"/>
      <c r="H251" s="188"/>
      <c r="I251" s="188"/>
      <c r="J251" s="188"/>
      <c r="K251" s="188"/>
      <c r="L251" s="188"/>
      <c r="M251" s="188"/>
      <c r="N251" s="188"/>
      <c r="O251" s="188"/>
      <c r="P251" s="188"/>
      <c r="Q251" s="188"/>
      <c r="R251" s="188"/>
      <c r="S251" s="188"/>
      <c r="T251" s="188"/>
      <c r="U251" s="188"/>
      <c r="V251" s="188"/>
      <c r="W251" s="188"/>
      <c r="X251" s="188"/>
      <c r="Y251" s="188"/>
      <c r="Z251" s="188"/>
    </row>
    <row r="252" spans="1:26" ht="15.75" customHeight="1" x14ac:dyDescent="0.15">
      <c r="A252" s="188"/>
      <c r="B252" s="188"/>
      <c r="C252" s="188"/>
      <c r="D252" s="188"/>
      <c r="E252" s="188"/>
      <c r="F252" s="188"/>
      <c r="G252" s="188"/>
      <c r="H252" s="188"/>
      <c r="I252" s="188"/>
      <c r="J252" s="188"/>
      <c r="K252" s="188"/>
      <c r="L252" s="188"/>
      <c r="M252" s="188"/>
      <c r="N252" s="188"/>
      <c r="O252" s="188"/>
      <c r="P252" s="188"/>
      <c r="Q252" s="188"/>
      <c r="R252" s="188"/>
      <c r="S252" s="188"/>
      <c r="T252" s="188"/>
      <c r="U252" s="188"/>
      <c r="V252" s="188"/>
      <c r="W252" s="188"/>
      <c r="X252" s="188"/>
      <c r="Y252" s="188"/>
      <c r="Z252" s="188"/>
    </row>
    <row r="253" spans="1:26" ht="15.75" customHeight="1" x14ac:dyDescent="0.15">
      <c r="A253" s="188"/>
      <c r="B253" s="188"/>
      <c r="C253" s="188"/>
      <c r="D253" s="188"/>
      <c r="E253" s="188"/>
      <c r="F253" s="188"/>
      <c r="G253" s="188"/>
      <c r="H253" s="188"/>
      <c r="I253" s="188"/>
      <c r="J253" s="188"/>
      <c r="K253" s="188"/>
      <c r="L253" s="188"/>
      <c r="M253" s="188"/>
      <c r="N253" s="188"/>
      <c r="O253" s="188"/>
      <c r="P253" s="188"/>
      <c r="Q253" s="188"/>
      <c r="R253" s="188"/>
      <c r="S253" s="188"/>
      <c r="T253" s="188"/>
      <c r="U253" s="188"/>
      <c r="V253" s="188"/>
      <c r="W253" s="188"/>
      <c r="X253" s="188"/>
      <c r="Y253" s="188"/>
      <c r="Z253" s="188"/>
    </row>
    <row r="254" spans="1:26" ht="15.75" customHeight="1" x14ac:dyDescent="0.15">
      <c r="A254" s="188"/>
      <c r="B254" s="188"/>
      <c r="C254" s="188"/>
      <c r="D254" s="188"/>
      <c r="E254" s="188"/>
      <c r="F254" s="188"/>
      <c r="G254" s="188"/>
      <c r="H254" s="188"/>
      <c r="I254" s="188"/>
      <c r="J254" s="188"/>
      <c r="K254" s="188"/>
      <c r="L254" s="188"/>
      <c r="M254" s="188"/>
      <c r="N254" s="188"/>
      <c r="O254" s="188"/>
      <c r="P254" s="188"/>
      <c r="Q254" s="188"/>
      <c r="R254" s="188"/>
      <c r="S254" s="188"/>
      <c r="T254" s="188"/>
      <c r="U254" s="188"/>
      <c r="V254" s="188"/>
      <c r="W254" s="188"/>
      <c r="X254" s="188"/>
      <c r="Y254" s="188"/>
      <c r="Z254" s="188"/>
    </row>
    <row r="255" spans="1:26" ht="15.75" customHeight="1" x14ac:dyDescent="0.15">
      <c r="A255" s="188"/>
      <c r="B255" s="188"/>
      <c r="C255" s="188"/>
      <c r="D255" s="188"/>
      <c r="E255" s="188"/>
      <c r="F255" s="188"/>
      <c r="G255" s="188"/>
      <c r="H255" s="188"/>
      <c r="I255" s="188"/>
      <c r="J255" s="188"/>
      <c r="K255" s="188"/>
      <c r="L255" s="188"/>
      <c r="M255" s="188"/>
      <c r="N255" s="188"/>
      <c r="O255" s="188"/>
      <c r="P255" s="188"/>
      <c r="Q255" s="188"/>
      <c r="R255" s="188"/>
      <c r="S255" s="188"/>
      <c r="T255" s="188"/>
      <c r="U255" s="188"/>
      <c r="V255" s="188"/>
      <c r="W255" s="188"/>
      <c r="X255" s="188"/>
      <c r="Y255" s="188"/>
      <c r="Z255" s="188"/>
    </row>
    <row r="256" spans="1:26" ht="15.75" customHeight="1" x14ac:dyDescent="0.15">
      <c r="A256" s="188"/>
      <c r="B256" s="188"/>
      <c r="C256" s="188"/>
      <c r="D256" s="188"/>
      <c r="E256" s="188"/>
      <c r="F256" s="188"/>
      <c r="G256" s="188"/>
      <c r="H256" s="188"/>
      <c r="I256" s="188"/>
      <c r="J256" s="188"/>
      <c r="K256" s="188"/>
      <c r="L256" s="188"/>
      <c r="M256" s="188"/>
      <c r="N256" s="188"/>
      <c r="O256" s="188"/>
      <c r="P256" s="188"/>
      <c r="Q256" s="188"/>
      <c r="R256" s="188"/>
      <c r="S256" s="188"/>
      <c r="T256" s="188"/>
      <c r="U256" s="188"/>
      <c r="V256" s="188"/>
      <c r="W256" s="188"/>
      <c r="X256" s="188"/>
      <c r="Y256" s="188"/>
      <c r="Z256" s="188"/>
    </row>
    <row r="257" spans="1:26" ht="15.75" customHeight="1" x14ac:dyDescent="0.15">
      <c r="A257" s="188"/>
      <c r="B257" s="188"/>
      <c r="C257" s="188"/>
      <c r="D257" s="188"/>
      <c r="E257" s="188"/>
      <c r="F257" s="188"/>
      <c r="G257" s="188"/>
      <c r="H257" s="188"/>
      <c r="I257" s="188"/>
      <c r="J257" s="188"/>
      <c r="K257" s="188"/>
      <c r="L257" s="188"/>
      <c r="M257" s="188"/>
      <c r="N257" s="188"/>
      <c r="O257" s="188"/>
      <c r="P257" s="188"/>
      <c r="Q257" s="188"/>
      <c r="R257" s="188"/>
      <c r="S257" s="188"/>
      <c r="T257" s="188"/>
      <c r="U257" s="188"/>
      <c r="V257" s="188"/>
      <c r="W257" s="188"/>
      <c r="X257" s="188"/>
      <c r="Y257" s="188"/>
      <c r="Z257" s="188"/>
    </row>
    <row r="258" spans="1:26" ht="15.75" customHeight="1" x14ac:dyDescent="0.15">
      <c r="A258" s="188"/>
      <c r="B258" s="188"/>
      <c r="C258" s="188"/>
      <c r="D258" s="188"/>
      <c r="E258" s="188"/>
      <c r="F258" s="188"/>
      <c r="G258" s="188"/>
      <c r="H258" s="188"/>
      <c r="I258" s="188"/>
      <c r="J258" s="188"/>
      <c r="K258" s="188"/>
      <c r="L258" s="188"/>
      <c r="M258" s="188"/>
      <c r="N258" s="188"/>
      <c r="O258" s="188"/>
      <c r="P258" s="188"/>
      <c r="Q258" s="188"/>
      <c r="R258" s="188"/>
      <c r="S258" s="188"/>
      <c r="T258" s="188"/>
      <c r="U258" s="188"/>
      <c r="V258" s="188"/>
      <c r="W258" s="188"/>
      <c r="X258" s="188"/>
      <c r="Y258" s="188"/>
      <c r="Z258" s="188"/>
    </row>
    <row r="259" spans="1:26" ht="15.75" customHeight="1" x14ac:dyDescent="0.15">
      <c r="A259" s="188"/>
      <c r="B259" s="188"/>
      <c r="C259" s="188"/>
      <c r="D259" s="188"/>
      <c r="E259" s="188"/>
      <c r="F259" s="188"/>
      <c r="G259" s="188"/>
      <c r="H259" s="188"/>
      <c r="I259" s="188"/>
      <c r="J259" s="188"/>
      <c r="K259" s="188"/>
      <c r="L259" s="188"/>
      <c r="M259" s="188"/>
      <c r="N259" s="188"/>
      <c r="O259" s="188"/>
      <c r="P259" s="188"/>
      <c r="Q259" s="188"/>
      <c r="R259" s="188"/>
      <c r="S259" s="188"/>
      <c r="T259" s="188"/>
      <c r="U259" s="188"/>
      <c r="V259" s="188"/>
      <c r="W259" s="188"/>
      <c r="X259" s="188"/>
      <c r="Y259" s="188"/>
      <c r="Z259" s="188"/>
    </row>
    <row r="260" spans="1:26" ht="15.75" customHeight="1" x14ac:dyDescent="0.15">
      <c r="A260" s="188"/>
      <c r="B260" s="188"/>
      <c r="C260" s="188"/>
      <c r="D260" s="188"/>
      <c r="E260" s="188"/>
      <c r="F260" s="188"/>
      <c r="G260" s="188"/>
      <c r="H260" s="188"/>
      <c r="I260" s="188"/>
      <c r="J260" s="188"/>
      <c r="K260" s="188"/>
      <c r="L260" s="188"/>
      <c r="M260" s="188"/>
      <c r="N260" s="188"/>
      <c r="O260" s="188"/>
      <c r="P260" s="188"/>
      <c r="Q260" s="188"/>
      <c r="R260" s="188"/>
      <c r="S260" s="188"/>
      <c r="T260" s="188"/>
      <c r="U260" s="188"/>
      <c r="V260" s="188"/>
      <c r="W260" s="188"/>
      <c r="X260" s="188"/>
      <c r="Y260" s="188"/>
      <c r="Z260" s="188"/>
    </row>
    <row r="261" spans="1:26" ht="15.75" customHeight="1" x14ac:dyDescent="0.15">
      <c r="A261" s="188"/>
      <c r="B261" s="188"/>
      <c r="C261" s="188"/>
      <c r="D261" s="188"/>
      <c r="E261" s="188"/>
      <c r="F261" s="188"/>
      <c r="G261" s="188"/>
      <c r="H261" s="188"/>
      <c r="I261" s="188"/>
      <c r="J261" s="188"/>
      <c r="K261" s="188"/>
      <c r="L261" s="188"/>
      <c r="M261" s="188"/>
      <c r="N261" s="188"/>
      <c r="O261" s="188"/>
      <c r="P261" s="188"/>
      <c r="Q261" s="188"/>
      <c r="R261" s="188"/>
      <c r="S261" s="188"/>
      <c r="T261" s="188"/>
      <c r="U261" s="188"/>
      <c r="V261" s="188"/>
      <c r="W261" s="188"/>
      <c r="X261" s="188"/>
      <c r="Y261" s="188"/>
      <c r="Z261" s="188"/>
    </row>
    <row r="262" spans="1:26" ht="15.75" customHeight="1" x14ac:dyDescent="0.15">
      <c r="A262" s="188"/>
      <c r="B262" s="188"/>
      <c r="C262" s="188"/>
      <c r="D262" s="188"/>
      <c r="E262" s="188"/>
      <c r="F262" s="188"/>
      <c r="G262" s="188"/>
      <c r="H262" s="188"/>
      <c r="I262" s="188"/>
      <c r="J262" s="188"/>
      <c r="K262" s="188"/>
      <c r="L262" s="188"/>
      <c r="M262" s="188"/>
      <c r="N262" s="188"/>
      <c r="O262" s="188"/>
      <c r="P262" s="188"/>
      <c r="Q262" s="188"/>
      <c r="R262" s="188"/>
      <c r="S262" s="188"/>
      <c r="T262" s="188"/>
      <c r="U262" s="188"/>
      <c r="V262" s="188"/>
      <c r="W262" s="188"/>
      <c r="X262" s="188"/>
      <c r="Y262" s="188"/>
      <c r="Z262" s="188"/>
    </row>
    <row r="263" spans="1:26" ht="15.75" customHeight="1" x14ac:dyDescent="0.15">
      <c r="A263" s="188"/>
      <c r="B263" s="188"/>
      <c r="C263" s="188"/>
      <c r="D263" s="188"/>
      <c r="E263" s="188"/>
      <c r="F263" s="188"/>
      <c r="G263" s="188"/>
      <c r="H263" s="188"/>
      <c r="I263" s="188"/>
      <c r="J263" s="188"/>
      <c r="K263" s="188"/>
      <c r="L263" s="188"/>
      <c r="M263" s="188"/>
      <c r="N263" s="188"/>
      <c r="O263" s="188"/>
      <c r="P263" s="188"/>
      <c r="Q263" s="188"/>
      <c r="R263" s="188"/>
      <c r="S263" s="188"/>
      <c r="T263" s="188"/>
      <c r="U263" s="188"/>
      <c r="V263" s="188"/>
      <c r="W263" s="188"/>
      <c r="X263" s="188"/>
      <c r="Y263" s="188"/>
      <c r="Z263" s="188"/>
    </row>
    <row r="264" spans="1:26" ht="15.75" customHeight="1" x14ac:dyDescent="0.15">
      <c r="A264" s="188"/>
      <c r="B264" s="188"/>
      <c r="C264" s="188"/>
      <c r="D264" s="188"/>
      <c r="E264" s="188"/>
      <c r="F264" s="188"/>
      <c r="G264" s="188"/>
      <c r="H264" s="188"/>
      <c r="I264" s="188"/>
      <c r="J264" s="188"/>
      <c r="K264" s="188"/>
      <c r="L264" s="188"/>
      <c r="M264" s="188"/>
      <c r="N264" s="188"/>
      <c r="O264" s="188"/>
      <c r="P264" s="188"/>
      <c r="Q264" s="188"/>
      <c r="R264" s="188"/>
      <c r="S264" s="188"/>
      <c r="T264" s="188"/>
      <c r="U264" s="188"/>
      <c r="V264" s="188"/>
      <c r="W264" s="188"/>
      <c r="X264" s="188"/>
      <c r="Y264" s="188"/>
      <c r="Z264" s="188"/>
    </row>
    <row r="265" spans="1:26" ht="15.75" customHeight="1" x14ac:dyDescent="0.15">
      <c r="A265" s="188"/>
      <c r="B265" s="188"/>
      <c r="C265" s="188"/>
      <c r="D265" s="188"/>
      <c r="E265" s="188"/>
      <c r="F265" s="188"/>
      <c r="G265" s="188"/>
      <c r="H265" s="188"/>
      <c r="I265" s="188"/>
      <c r="J265" s="188"/>
      <c r="K265" s="188"/>
      <c r="L265" s="188"/>
      <c r="M265" s="188"/>
      <c r="N265" s="188"/>
      <c r="O265" s="188"/>
      <c r="P265" s="188"/>
      <c r="Q265" s="188"/>
      <c r="R265" s="188"/>
      <c r="S265" s="188"/>
      <c r="T265" s="188"/>
      <c r="U265" s="188"/>
      <c r="V265" s="188"/>
      <c r="W265" s="188"/>
      <c r="X265" s="188"/>
      <c r="Y265" s="188"/>
      <c r="Z265" s="188"/>
    </row>
    <row r="266" spans="1:26" ht="15.75" customHeight="1" x14ac:dyDescent="0.15">
      <c r="A266" s="188"/>
      <c r="B266" s="188"/>
      <c r="C266" s="188"/>
      <c r="D266" s="188"/>
      <c r="E266" s="188"/>
      <c r="F266" s="188"/>
      <c r="G266" s="188"/>
      <c r="H266" s="188"/>
      <c r="I266" s="188"/>
      <c r="J266" s="188"/>
      <c r="K266" s="188"/>
      <c r="L266" s="188"/>
      <c r="M266" s="188"/>
      <c r="N266" s="188"/>
      <c r="O266" s="188"/>
      <c r="P266" s="188"/>
      <c r="Q266" s="188"/>
      <c r="R266" s="188"/>
      <c r="S266" s="188"/>
      <c r="T266" s="188"/>
      <c r="U266" s="188"/>
      <c r="V266" s="188"/>
      <c r="W266" s="188"/>
      <c r="X266" s="188"/>
      <c r="Y266" s="188"/>
      <c r="Z266" s="188"/>
    </row>
    <row r="267" spans="1:26" ht="15.75" customHeight="1" x14ac:dyDescent="0.15">
      <c r="A267" s="188"/>
      <c r="B267" s="188"/>
      <c r="C267" s="188"/>
      <c r="D267" s="188"/>
      <c r="E267" s="188"/>
      <c r="F267" s="188"/>
      <c r="G267" s="188"/>
      <c r="H267" s="188"/>
      <c r="I267" s="188"/>
      <c r="J267" s="188"/>
      <c r="K267" s="188"/>
      <c r="L267" s="188"/>
      <c r="M267" s="188"/>
      <c r="N267" s="188"/>
      <c r="O267" s="188"/>
      <c r="P267" s="188"/>
      <c r="Q267" s="188"/>
      <c r="R267" s="188"/>
      <c r="S267" s="188"/>
      <c r="T267" s="188"/>
      <c r="U267" s="188"/>
      <c r="V267" s="188"/>
      <c r="W267" s="188"/>
      <c r="X267" s="188"/>
      <c r="Y267" s="188"/>
      <c r="Z267" s="188"/>
    </row>
    <row r="268" spans="1:26" ht="15.75" customHeight="1" x14ac:dyDescent="0.15">
      <c r="A268" s="188"/>
      <c r="B268" s="188"/>
      <c r="C268" s="188"/>
      <c r="D268" s="188"/>
      <c r="E268" s="188"/>
      <c r="F268" s="188"/>
      <c r="G268" s="188"/>
      <c r="H268" s="188"/>
      <c r="I268" s="188"/>
      <c r="J268" s="188"/>
      <c r="K268" s="188"/>
      <c r="L268" s="188"/>
      <c r="M268" s="188"/>
      <c r="N268" s="188"/>
      <c r="O268" s="188"/>
      <c r="P268" s="188"/>
      <c r="Q268" s="188"/>
      <c r="R268" s="188"/>
      <c r="S268" s="188"/>
      <c r="T268" s="188"/>
      <c r="U268" s="188"/>
      <c r="V268" s="188"/>
      <c r="W268" s="188"/>
      <c r="X268" s="188"/>
      <c r="Y268" s="188"/>
      <c r="Z268" s="188"/>
    </row>
    <row r="269" spans="1:26" ht="15.75" customHeight="1" x14ac:dyDescent="0.15">
      <c r="A269" s="188"/>
      <c r="B269" s="188"/>
      <c r="C269" s="188"/>
      <c r="D269" s="188"/>
      <c r="E269" s="188"/>
      <c r="F269" s="188"/>
      <c r="G269" s="188"/>
      <c r="H269" s="188"/>
      <c r="I269" s="188"/>
      <c r="J269" s="188"/>
      <c r="K269" s="188"/>
      <c r="L269" s="188"/>
      <c r="M269" s="188"/>
      <c r="N269" s="188"/>
      <c r="O269" s="188"/>
      <c r="P269" s="188"/>
      <c r="Q269" s="188"/>
      <c r="R269" s="188"/>
      <c r="S269" s="188"/>
      <c r="T269" s="188"/>
      <c r="U269" s="188"/>
      <c r="V269" s="188"/>
      <c r="W269" s="188"/>
      <c r="X269" s="188"/>
      <c r="Y269" s="188"/>
      <c r="Z269" s="188"/>
    </row>
    <row r="270" spans="1:26" ht="15.75" customHeight="1" x14ac:dyDescent="0.15">
      <c r="A270" s="188"/>
      <c r="B270" s="188"/>
      <c r="C270" s="188"/>
      <c r="D270" s="188"/>
      <c r="E270" s="188"/>
      <c r="F270" s="188"/>
      <c r="G270" s="188"/>
      <c r="H270" s="188"/>
      <c r="I270" s="188"/>
      <c r="J270" s="188"/>
      <c r="K270" s="188"/>
      <c r="L270" s="188"/>
      <c r="M270" s="188"/>
      <c r="N270" s="188"/>
      <c r="O270" s="188"/>
      <c r="P270" s="188"/>
      <c r="Q270" s="188"/>
      <c r="R270" s="188"/>
      <c r="S270" s="188"/>
      <c r="T270" s="188"/>
      <c r="U270" s="188"/>
      <c r="V270" s="188"/>
      <c r="W270" s="188"/>
      <c r="X270" s="188"/>
      <c r="Y270" s="188"/>
      <c r="Z270" s="188"/>
    </row>
    <row r="271" spans="1:26" ht="15.75" customHeight="1" x14ac:dyDescent="0.15">
      <c r="A271" s="188"/>
      <c r="B271" s="188"/>
      <c r="C271" s="188"/>
      <c r="D271" s="188"/>
      <c r="E271" s="188"/>
      <c r="F271" s="188"/>
      <c r="G271" s="188"/>
      <c r="H271" s="188"/>
      <c r="I271" s="188"/>
      <c r="J271" s="188"/>
      <c r="K271" s="188"/>
      <c r="L271" s="188"/>
      <c r="M271" s="188"/>
      <c r="N271" s="188"/>
      <c r="O271" s="188"/>
      <c r="P271" s="188"/>
      <c r="Q271" s="188"/>
      <c r="R271" s="188"/>
      <c r="S271" s="188"/>
      <c r="T271" s="188"/>
      <c r="U271" s="188"/>
      <c r="V271" s="188"/>
      <c r="W271" s="188"/>
      <c r="X271" s="188"/>
      <c r="Y271" s="188"/>
      <c r="Z271" s="188"/>
    </row>
    <row r="272" spans="1:26" ht="15.75" customHeight="1" x14ac:dyDescent="0.15">
      <c r="A272" s="188"/>
      <c r="B272" s="188"/>
      <c r="C272" s="188"/>
      <c r="D272" s="188"/>
      <c r="E272" s="188"/>
      <c r="F272" s="188"/>
      <c r="G272" s="188"/>
      <c r="H272" s="188"/>
      <c r="I272" s="188"/>
      <c r="J272" s="188"/>
      <c r="K272" s="188"/>
      <c r="L272" s="188"/>
      <c r="M272" s="188"/>
      <c r="N272" s="188"/>
      <c r="O272" s="188"/>
      <c r="P272" s="188"/>
      <c r="Q272" s="188"/>
      <c r="R272" s="188"/>
      <c r="S272" s="188"/>
      <c r="T272" s="188"/>
      <c r="U272" s="188"/>
      <c r="V272" s="188"/>
      <c r="W272" s="188"/>
      <c r="X272" s="188"/>
      <c r="Y272" s="188"/>
      <c r="Z272" s="188"/>
    </row>
    <row r="273" spans="1:26" ht="15.75" customHeight="1" x14ac:dyDescent="0.15">
      <c r="A273" s="188"/>
      <c r="B273" s="188"/>
      <c r="C273" s="188"/>
      <c r="D273" s="188"/>
      <c r="E273" s="188"/>
      <c r="F273" s="188"/>
      <c r="G273" s="188"/>
      <c r="H273" s="188"/>
      <c r="I273" s="188"/>
      <c r="J273" s="188"/>
      <c r="K273" s="188"/>
      <c r="L273" s="188"/>
      <c r="M273" s="188"/>
      <c r="N273" s="188"/>
      <c r="O273" s="188"/>
      <c r="P273" s="188"/>
      <c r="Q273" s="188"/>
      <c r="R273" s="188"/>
      <c r="S273" s="188"/>
      <c r="T273" s="188"/>
      <c r="U273" s="188"/>
      <c r="V273" s="188"/>
      <c r="W273" s="188"/>
      <c r="X273" s="188"/>
      <c r="Y273" s="188"/>
      <c r="Z273" s="188"/>
    </row>
    <row r="274" spans="1:26" ht="15.75" customHeight="1" x14ac:dyDescent="0.15">
      <c r="A274" s="188"/>
      <c r="B274" s="188"/>
      <c r="C274" s="188"/>
      <c r="D274" s="188"/>
      <c r="E274" s="188"/>
      <c r="F274" s="188"/>
      <c r="G274" s="188"/>
      <c r="H274" s="188"/>
      <c r="I274" s="188"/>
      <c r="J274" s="188"/>
      <c r="K274" s="188"/>
      <c r="L274" s="188"/>
      <c r="M274" s="188"/>
      <c r="N274" s="188"/>
      <c r="O274" s="188"/>
      <c r="P274" s="188"/>
      <c r="Q274" s="188"/>
      <c r="R274" s="188"/>
      <c r="S274" s="188"/>
      <c r="T274" s="188"/>
      <c r="U274" s="188"/>
      <c r="V274" s="188"/>
      <c r="W274" s="188"/>
      <c r="X274" s="188"/>
      <c r="Y274" s="188"/>
      <c r="Z274" s="188"/>
    </row>
    <row r="275" spans="1:26" ht="15.75" customHeight="1" x14ac:dyDescent="0.15">
      <c r="A275" s="188"/>
      <c r="B275" s="188"/>
      <c r="C275" s="188"/>
      <c r="D275" s="188"/>
      <c r="E275" s="188"/>
      <c r="F275" s="188"/>
      <c r="G275" s="188"/>
      <c r="H275" s="188"/>
      <c r="I275" s="188"/>
      <c r="J275" s="188"/>
      <c r="K275" s="188"/>
      <c r="L275" s="188"/>
      <c r="M275" s="188"/>
      <c r="N275" s="188"/>
      <c r="O275" s="188"/>
      <c r="P275" s="188"/>
      <c r="Q275" s="188"/>
      <c r="R275" s="188"/>
      <c r="S275" s="188"/>
      <c r="T275" s="188"/>
      <c r="U275" s="188"/>
      <c r="V275" s="188"/>
      <c r="W275" s="188"/>
      <c r="X275" s="188"/>
      <c r="Y275" s="188"/>
      <c r="Z275" s="188"/>
    </row>
    <row r="276" spans="1:26" ht="15.75" customHeight="1" x14ac:dyDescent="0.15">
      <c r="A276" s="188"/>
      <c r="B276" s="188"/>
      <c r="C276" s="188"/>
      <c r="D276" s="188"/>
      <c r="E276" s="188"/>
      <c r="F276" s="188"/>
      <c r="G276" s="188"/>
      <c r="H276" s="188"/>
      <c r="I276" s="188"/>
      <c r="J276" s="188"/>
      <c r="K276" s="188"/>
      <c r="L276" s="188"/>
      <c r="M276" s="188"/>
      <c r="N276" s="188"/>
      <c r="O276" s="188"/>
      <c r="P276" s="188"/>
      <c r="Q276" s="188"/>
      <c r="R276" s="188"/>
      <c r="S276" s="188"/>
      <c r="T276" s="188"/>
      <c r="U276" s="188"/>
      <c r="V276" s="188"/>
      <c r="W276" s="188"/>
      <c r="X276" s="188"/>
      <c r="Y276" s="188"/>
      <c r="Z276" s="188"/>
    </row>
    <row r="277" spans="1:26" ht="15.75" customHeight="1" x14ac:dyDescent="0.15">
      <c r="A277" s="188"/>
      <c r="B277" s="188"/>
      <c r="C277" s="188"/>
      <c r="D277" s="188"/>
      <c r="E277" s="188"/>
      <c r="F277" s="188"/>
      <c r="G277" s="188"/>
      <c r="H277" s="188"/>
      <c r="I277" s="188"/>
      <c r="J277" s="188"/>
      <c r="K277" s="188"/>
      <c r="L277" s="188"/>
      <c r="M277" s="188"/>
      <c r="N277" s="188"/>
      <c r="O277" s="188"/>
      <c r="P277" s="188"/>
      <c r="Q277" s="188"/>
      <c r="R277" s="188"/>
      <c r="S277" s="188"/>
      <c r="T277" s="188"/>
      <c r="U277" s="188"/>
      <c r="V277" s="188"/>
      <c r="W277" s="188"/>
      <c r="X277" s="188"/>
      <c r="Y277" s="188"/>
      <c r="Z277" s="188"/>
    </row>
    <row r="278" spans="1:26" ht="15.75" customHeight="1" x14ac:dyDescent="0.15">
      <c r="A278" s="188"/>
      <c r="B278" s="188"/>
      <c r="C278" s="188"/>
      <c r="D278" s="188"/>
      <c r="E278" s="188"/>
      <c r="F278" s="188"/>
      <c r="G278" s="188"/>
      <c r="H278" s="188"/>
      <c r="I278" s="188"/>
      <c r="J278" s="188"/>
      <c r="K278" s="188"/>
      <c r="L278" s="188"/>
      <c r="M278" s="188"/>
      <c r="N278" s="188"/>
      <c r="O278" s="188"/>
      <c r="P278" s="188"/>
      <c r="Q278" s="188"/>
      <c r="R278" s="188"/>
      <c r="S278" s="188"/>
      <c r="T278" s="188"/>
      <c r="U278" s="188"/>
      <c r="V278" s="188"/>
      <c r="W278" s="188"/>
      <c r="X278" s="188"/>
      <c r="Y278" s="188"/>
      <c r="Z278" s="188"/>
    </row>
    <row r="279" spans="1:26" ht="15.75" customHeight="1" x14ac:dyDescent="0.15">
      <c r="A279" s="188"/>
      <c r="B279" s="188"/>
      <c r="C279" s="188"/>
      <c r="D279" s="188"/>
      <c r="E279" s="188"/>
      <c r="F279" s="188"/>
      <c r="G279" s="188"/>
      <c r="H279" s="188"/>
      <c r="I279" s="188"/>
      <c r="J279" s="188"/>
      <c r="K279" s="188"/>
      <c r="L279" s="188"/>
      <c r="M279" s="188"/>
      <c r="N279" s="188"/>
      <c r="O279" s="188"/>
      <c r="P279" s="188"/>
      <c r="Q279" s="188"/>
      <c r="R279" s="188"/>
      <c r="S279" s="188"/>
      <c r="T279" s="188"/>
      <c r="U279" s="188"/>
      <c r="V279" s="188"/>
      <c r="W279" s="188"/>
      <c r="X279" s="188"/>
      <c r="Y279" s="188"/>
      <c r="Z279" s="188"/>
    </row>
    <row r="280" spans="1:26" ht="15.75" customHeight="1" x14ac:dyDescent="0.15">
      <c r="A280" s="188"/>
      <c r="B280" s="188"/>
      <c r="C280" s="188"/>
      <c r="D280" s="188"/>
      <c r="E280" s="188"/>
      <c r="F280" s="188"/>
      <c r="G280" s="188"/>
      <c r="H280" s="188"/>
      <c r="I280" s="188"/>
      <c r="J280" s="188"/>
      <c r="K280" s="188"/>
      <c r="L280" s="188"/>
      <c r="M280" s="188"/>
      <c r="N280" s="188"/>
      <c r="O280" s="188"/>
      <c r="P280" s="188"/>
      <c r="Q280" s="188"/>
      <c r="R280" s="188"/>
      <c r="S280" s="188"/>
      <c r="T280" s="188"/>
      <c r="U280" s="188"/>
      <c r="V280" s="188"/>
      <c r="W280" s="188"/>
      <c r="X280" s="188"/>
      <c r="Y280" s="188"/>
      <c r="Z280" s="188"/>
    </row>
    <row r="281" spans="1:26" ht="15.75" customHeight="1" x14ac:dyDescent="0.15">
      <c r="A281" s="188"/>
      <c r="B281" s="188"/>
      <c r="C281" s="188"/>
      <c r="D281" s="188"/>
      <c r="E281" s="188"/>
      <c r="F281" s="188"/>
      <c r="G281" s="188"/>
      <c r="H281" s="188"/>
      <c r="I281" s="188"/>
      <c r="J281" s="188"/>
      <c r="K281" s="188"/>
      <c r="L281" s="188"/>
      <c r="M281" s="188"/>
      <c r="N281" s="188"/>
      <c r="O281" s="188"/>
      <c r="P281" s="188"/>
      <c r="Q281" s="188"/>
      <c r="R281" s="188"/>
      <c r="S281" s="188"/>
      <c r="T281" s="188"/>
      <c r="U281" s="188"/>
      <c r="V281" s="188"/>
      <c r="W281" s="188"/>
      <c r="X281" s="188"/>
      <c r="Y281" s="188"/>
      <c r="Z281" s="188"/>
    </row>
    <row r="282" spans="1:26" ht="15.75" customHeight="1" x14ac:dyDescent="0.15">
      <c r="A282" s="188"/>
      <c r="B282" s="188"/>
      <c r="C282" s="188"/>
      <c r="D282" s="188"/>
      <c r="E282" s="188"/>
      <c r="F282" s="188"/>
      <c r="G282" s="188"/>
      <c r="H282" s="188"/>
      <c r="I282" s="188"/>
      <c r="J282" s="188"/>
      <c r="K282" s="188"/>
      <c r="L282" s="188"/>
      <c r="M282" s="188"/>
      <c r="N282" s="188"/>
      <c r="O282" s="188"/>
      <c r="P282" s="188"/>
      <c r="Q282" s="188"/>
      <c r="R282" s="188"/>
      <c r="S282" s="188"/>
      <c r="T282" s="188"/>
      <c r="U282" s="188"/>
      <c r="V282" s="188"/>
      <c r="W282" s="188"/>
      <c r="X282" s="188"/>
      <c r="Y282" s="188"/>
      <c r="Z282" s="188"/>
    </row>
    <row r="283" spans="1:26" ht="15.75" customHeight="1" x14ac:dyDescent="0.15">
      <c r="A283" s="188"/>
      <c r="B283" s="188"/>
      <c r="C283" s="188"/>
      <c r="D283" s="188"/>
      <c r="E283" s="188"/>
      <c r="F283" s="188"/>
      <c r="G283" s="188"/>
      <c r="H283" s="188"/>
      <c r="I283" s="188"/>
      <c r="J283" s="188"/>
      <c r="K283" s="188"/>
      <c r="L283" s="188"/>
      <c r="M283" s="188"/>
      <c r="N283" s="188"/>
      <c r="O283" s="188"/>
      <c r="P283" s="188"/>
      <c r="Q283" s="188"/>
      <c r="R283" s="188"/>
      <c r="S283" s="188"/>
      <c r="T283" s="188"/>
      <c r="U283" s="188"/>
      <c r="V283" s="188"/>
      <c r="W283" s="188"/>
      <c r="X283" s="188"/>
      <c r="Y283" s="188"/>
      <c r="Z283" s="188"/>
    </row>
    <row r="284" spans="1:26" ht="15.75" customHeight="1" x14ac:dyDescent="0.15">
      <c r="A284" s="188"/>
      <c r="B284" s="188"/>
      <c r="C284" s="188"/>
      <c r="D284" s="188"/>
      <c r="E284" s="188"/>
      <c r="F284" s="188"/>
      <c r="G284" s="188"/>
      <c r="H284" s="188"/>
      <c r="I284" s="188"/>
      <c r="J284" s="188"/>
      <c r="K284" s="188"/>
      <c r="L284" s="188"/>
      <c r="M284" s="188"/>
      <c r="N284" s="188"/>
      <c r="O284" s="188"/>
      <c r="P284" s="188"/>
      <c r="Q284" s="188"/>
      <c r="R284" s="188"/>
      <c r="S284" s="188"/>
      <c r="T284" s="188"/>
      <c r="U284" s="188"/>
      <c r="V284" s="188"/>
      <c r="W284" s="188"/>
      <c r="X284" s="188"/>
      <c r="Y284" s="188"/>
      <c r="Z284" s="188"/>
    </row>
    <row r="285" spans="1:26" ht="15.75" customHeight="1" x14ac:dyDescent="0.15">
      <c r="A285" s="188"/>
      <c r="B285" s="188"/>
      <c r="C285" s="188"/>
      <c r="D285" s="188"/>
      <c r="E285" s="188"/>
      <c r="F285" s="188"/>
      <c r="G285" s="188"/>
      <c r="H285" s="188"/>
      <c r="I285" s="188"/>
      <c r="J285" s="188"/>
      <c r="K285" s="188"/>
      <c r="L285" s="188"/>
      <c r="M285" s="188"/>
      <c r="N285" s="188"/>
      <c r="O285" s="188"/>
      <c r="P285" s="188"/>
      <c r="Q285" s="188"/>
      <c r="R285" s="188"/>
      <c r="S285" s="188"/>
      <c r="T285" s="188"/>
      <c r="U285" s="188"/>
      <c r="V285" s="188"/>
      <c r="W285" s="188"/>
      <c r="X285" s="188"/>
      <c r="Y285" s="188"/>
      <c r="Z285" s="188"/>
    </row>
    <row r="286" spans="1:26" ht="15.75" customHeight="1" x14ac:dyDescent="0.15">
      <c r="A286" s="188"/>
      <c r="B286" s="188"/>
      <c r="C286" s="188"/>
      <c r="D286" s="188"/>
      <c r="E286" s="188"/>
      <c r="F286" s="188"/>
      <c r="G286" s="188"/>
      <c r="H286" s="188"/>
      <c r="I286" s="188"/>
      <c r="J286" s="188"/>
      <c r="K286" s="188"/>
      <c r="L286" s="188"/>
      <c r="M286" s="188"/>
      <c r="N286" s="188"/>
      <c r="O286" s="188"/>
      <c r="P286" s="188"/>
      <c r="Q286" s="188"/>
      <c r="R286" s="188"/>
      <c r="S286" s="188"/>
      <c r="T286" s="188"/>
      <c r="U286" s="188"/>
      <c r="V286" s="188"/>
      <c r="W286" s="188"/>
      <c r="X286" s="188"/>
      <c r="Y286" s="188"/>
      <c r="Z286" s="188"/>
    </row>
    <row r="287" spans="1:26" ht="15.75" customHeight="1" x14ac:dyDescent="0.15">
      <c r="A287" s="188"/>
      <c r="B287" s="188"/>
      <c r="C287" s="188"/>
      <c r="D287" s="188"/>
      <c r="E287" s="188"/>
      <c r="F287" s="188"/>
      <c r="G287" s="188"/>
      <c r="H287" s="188"/>
      <c r="I287" s="188"/>
      <c r="J287" s="188"/>
      <c r="K287" s="188"/>
      <c r="L287" s="188"/>
      <c r="M287" s="188"/>
      <c r="N287" s="188"/>
      <c r="O287" s="188"/>
      <c r="P287" s="188"/>
      <c r="Q287" s="188"/>
      <c r="R287" s="188"/>
      <c r="S287" s="188"/>
      <c r="T287" s="188"/>
      <c r="U287" s="188"/>
      <c r="V287" s="188"/>
      <c r="W287" s="188"/>
      <c r="X287" s="188"/>
      <c r="Y287" s="188"/>
      <c r="Z287" s="188"/>
    </row>
    <row r="288" spans="1:26" ht="15.75" customHeight="1" x14ac:dyDescent="0.15">
      <c r="A288" s="188"/>
      <c r="B288" s="188"/>
      <c r="C288" s="188"/>
      <c r="D288" s="188"/>
      <c r="E288" s="188"/>
      <c r="F288" s="188"/>
      <c r="G288" s="188"/>
      <c r="H288" s="188"/>
      <c r="I288" s="188"/>
      <c r="J288" s="188"/>
      <c r="K288" s="188"/>
      <c r="L288" s="188"/>
      <c r="M288" s="188"/>
      <c r="N288" s="188"/>
      <c r="O288" s="188"/>
      <c r="P288" s="188"/>
      <c r="Q288" s="188"/>
      <c r="R288" s="188"/>
      <c r="S288" s="188"/>
      <c r="T288" s="188"/>
      <c r="U288" s="188"/>
      <c r="V288" s="188"/>
      <c r="W288" s="188"/>
      <c r="X288" s="188"/>
      <c r="Y288" s="188"/>
      <c r="Z288" s="188"/>
    </row>
    <row r="289" spans="1:26" ht="15.75" customHeight="1" x14ac:dyDescent="0.15">
      <c r="A289" s="188"/>
      <c r="B289" s="188"/>
      <c r="C289" s="188"/>
      <c r="D289" s="188"/>
      <c r="E289" s="188"/>
      <c r="F289" s="188"/>
      <c r="G289" s="188"/>
      <c r="H289" s="188"/>
      <c r="I289" s="188"/>
      <c r="J289" s="188"/>
      <c r="K289" s="188"/>
      <c r="L289" s="188"/>
      <c r="M289" s="188"/>
      <c r="N289" s="188"/>
      <c r="O289" s="188"/>
      <c r="P289" s="188"/>
      <c r="Q289" s="188"/>
      <c r="R289" s="188"/>
      <c r="S289" s="188"/>
      <c r="T289" s="188"/>
      <c r="U289" s="188"/>
      <c r="V289" s="188"/>
      <c r="W289" s="188"/>
      <c r="X289" s="188"/>
      <c r="Y289" s="188"/>
      <c r="Z289" s="188"/>
    </row>
    <row r="290" spans="1:26" ht="15.75" customHeight="1" x14ac:dyDescent="0.15">
      <c r="A290" s="188"/>
      <c r="B290" s="188"/>
      <c r="C290" s="188"/>
      <c r="D290" s="188"/>
      <c r="E290" s="188"/>
      <c r="F290" s="188"/>
      <c r="G290" s="188"/>
      <c r="H290" s="188"/>
      <c r="I290" s="188"/>
      <c r="J290" s="188"/>
      <c r="K290" s="188"/>
      <c r="L290" s="188"/>
      <c r="M290" s="188"/>
      <c r="N290" s="188"/>
      <c r="O290" s="188"/>
      <c r="P290" s="188"/>
      <c r="Q290" s="188"/>
      <c r="R290" s="188"/>
      <c r="S290" s="188"/>
      <c r="T290" s="188"/>
      <c r="U290" s="188"/>
      <c r="V290" s="188"/>
      <c r="W290" s="188"/>
      <c r="X290" s="188"/>
      <c r="Y290" s="188"/>
      <c r="Z290" s="188"/>
    </row>
    <row r="291" spans="1:26" ht="15.75" customHeight="1" x14ac:dyDescent="0.15">
      <c r="A291" s="188"/>
      <c r="B291" s="188"/>
      <c r="C291" s="188"/>
      <c r="D291" s="188"/>
      <c r="E291" s="188"/>
      <c r="F291" s="188"/>
      <c r="G291" s="188"/>
      <c r="H291" s="188"/>
      <c r="I291" s="188"/>
      <c r="J291" s="188"/>
      <c r="K291" s="188"/>
      <c r="L291" s="188"/>
      <c r="M291" s="188"/>
      <c r="N291" s="188"/>
      <c r="O291" s="188"/>
      <c r="P291" s="188"/>
      <c r="Q291" s="188"/>
      <c r="R291" s="188"/>
      <c r="S291" s="188"/>
      <c r="T291" s="188"/>
      <c r="U291" s="188"/>
      <c r="V291" s="188"/>
      <c r="W291" s="188"/>
      <c r="X291" s="188"/>
      <c r="Y291" s="188"/>
      <c r="Z291" s="188"/>
    </row>
    <row r="292" spans="1:26" ht="15.75" customHeight="1" x14ac:dyDescent="0.15">
      <c r="A292" s="188"/>
      <c r="B292" s="188"/>
      <c r="C292" s="188"/>
      <c r="D292" s="188"/>
      <c r="E292" s="188"/>
      <c r="F292" s="188"/>
      <c r="G292" s="188"/>
      <c r="H292" s="188"/>
      <c r="I292" s="188"/>
      <c r="J292" s="188"/>
      <c r="K292" s="188"/>
      <c r="L292" s="188"/>
      <c r="M292" s="188"/>
      <c r="N292" s="188"/>
      <c r="O292" s="188"/>
      <c r="P292" s="188"/>
      <c r="Q292" s="188"/>
      <c r="R292" s="188"/>
      <c r="S292" s="188"/>
      <c r="T292" s="188"/>
      <c r="U292" s="188"/>
      <c r="V292" s="188"/>
      <c r="W292" s="188"/>
      <c r="X292" s="188"/>
      <c r="Y292" s="188"/>
      <c r="Z292" s="188"/>
    </row>
    <row r="293" spans="1:26" ht="15.75" customHeight="1" x14ac:dyDescent="0.15">
      <c r="A293" s="188"/>
      <c r="B293" s="188"/>
      <c r="C293" s="188"/>
      <c r="D293" s="188"/>
      <c r="E293" s="188"/>
      <c r="F293" s="188"/>
      <c r="G293" s="188"/>
      <c r="H293" s="188"/>
      <c r="I293" s="188"/>
      <c r="J293" s="188"/>
      <c r="K293" s="188"/>
      <c r="L293" s="188"/>
      <c r="M293" s="188"/>
      <c r="N293" s="188"/>
      <c r="O293" s="188"/>
      <c r="P293" s="188"/>
      <c r="Q293" s="188"/>
      <c r="R293" s="188"/>
      <c r="S293" s="188"/>
      <c r="T293" s="188"/>
      <c r="U293" s="188"/>
      <c r="V293" s="188"/>
      <c r="W293" s="188"/>
      <c r="X293" s="188"/>
      <c r="Y293" s="188"/>
      <c r="Z293" s="188"/>
    </row>
    <row r="294" spans="1:26" ht="15.75" customHeight="1" x14ac:dyDescent="0.15">
      <c r="A294" s="188"/>
      <c r="B294" s="188"/>
      <c r="C294" s="188"/>
      <c r="D294" s="188"/>
      <c r="E294" s="188"/>
      <c r="F294" s="188"/>
      <c r="G294" s="188"/>
      <c r="H294" s="188"/>
      <c r="I294" s="188"/>
      <c r="J294" s="188"/>
      <c r="K294" s="188"/>
      <c r="L294" s="188"/>
      <c r="M294" s="188"/>
      <c r="N294" s="188"/>
      <c r="O294" s="188"/>
      <c r="P294" s="188"/>
      <c r="Q294" s="188"/>
      <c r="R294" s="188"/>
      <c r="S294" s="188"/>
      <c r="T294" s="188"/>
      <c r="U294" s="188"/>
      <c r="V294" s="188"/>
      <c r="W294" s="188"/>
      <c r="X294" s="188"/>
      <c r="Y294" s="188"/>
      <c r="Z294" s="188"/>
    </row>
    <row r="295" spans="1:26" ht="15.75" customHeight="1" x14ac:dyDescent="0.15">
      <c r="A295" s="188"/>
      <c r="B295" s="188"/>
      <c r="C295" s="188"/>
      <c r="D295" s="188"/>
      <c r="E295" s="188"/>
      <c r="F295" s="188"/>
      <c r="G295" s="188"/>
      <c r="H295" s="188"/>
      <c r="I295" s="188"/>
      <c r="J295" s="188"/>
      <c r="K295" s="188"/>
      <c r="L295" s="188"/>
      <c r="M295" s="188"/>
      <c r="N295" s="188"/>
      <c r="O295" s="188"/>
      <c r="P295" s="188"/>
      <c r="Q295" s="188"/>
      <c r="R295" s="188"/>
      <c r="S295" s="188"/>
      <c r="T295" s="188"/>
      <c r="U295" s="188"/>
      <c r="V295" s="188"/>
      <c r="W295" s="188"/>
      <c r="X295" s="188"/>
      <c r="Y295" s="188"/>
      <c r="Z295" s="188"/>
    </row>
    <row r="296" spans="1:26" ht="15.75" customHeight="1" x14ac:dyDescent="0.15">
      <c r="A296" s="188"/>
      <c r="B296" s="188"/>
      <c r="C296" s="188"/>
      <c r="D296" s="188"/>
      <c r="E296" s="188"/>
      <c r="F296" s="188"/>
      <c r="G296" s="188"/>
      <c r="H296" s="188"/>
      <c r="I296" s="188"/>
      <c r="J296" s="188"/>
      <c r="K296" s="188"/>
      <c r="L296" s="188"/>
      <c r="M296" s="188"/>
      <c r="N296" s="188"/>
      <c r="O296" s="188"/>
      <c r="P296" s="188"/>
      <c r="Q296" s="188"/>
      <c r="R296" s="188"/>
      <c r="S296" s="188"/>
      <c r="T296" s="188"/>
      <c r="U296" s="188"/>
      <c r="V296" s="188"/>
      <c r="W296" s="188"/>
      <c r="X296" s="188"/>
      <c r="Y296" s="188"/>
      <c r="Z296" s="188"/>
    </row>
    <row r="297" spans="1:26" ht="15.75" customHeight="1" x14ac:dyDescent="0.15">
      <c r="A297" s="188"/>
      <c r="B297" s="188"/>
      <c r="C297" s="188"/>
      <c r="D297" s="188"/>
      <c r="E297" s="188"/>
      <c r="F297" s="188"/>
      <c r="G297" s="188"/>
      <c r="H297" s="188"/>
      <c r="I297" s="188"/>
      <c r="J297" s="188"/>
      <c r="K297" s="188"/>
      <c r="L297" s="188"/>
      <c r="M297" s="188"/>
      <c r="N297" s="188"/>
      <c r="O297" s="188"/>
      <c r="P297" s="188"/>
      <c r="Q297" s="188"/>
      <c r="R297" s="188"/>
      <c r="S297" s="188"/>
      <c r="T297" s="188"/>
      <c r="U297" s="188"/>
      <c r="V297" s="188"/>
      <c r="W297" s="188"/>
      <c r="X297" s="188"/>
      <c r="Y297" s="188"/>
      <c r="Z297" s="188"/>
    </row>
    <row r="298" spans="1:26" ht="15.75" customHeight="1" x14ac:dyDescent="0.15">
      <c r="A298" s="188"/>
      <c r="B298" s="188"/>
      <c r="C298" s="188"/>
      <c r="D298" s="188"/>
      <c r="E298" s="188"/>
      <c r="F298" s="188"/>
      <c r="G298" s="188"/>
      <c r="H298" s="188"/>
      <c r="I298" s="188"/>
      <c r="J298" s="188"/>
      <c r="K298" s="188"/>
      <c r="L298" s="188"/>
      <c r="M298" s="188"/>
      <c r="N298" s="188"/>
      <c r="O298" s="188"/>
      <c r="P298" s="188"/>
      <c r="Q298" s="188"/>
      <c r="R298" s="188"/>
      <c r="S298" s="188"/>
      <c r="T298" s="188"/>
      <c r="U298" s="188"/>
      <c r="V298" s="188"/>
      <c r="W298" s="188"/>
      <c r="X298" s="188"/>
      <c r="Y298" s="188"/>
      <c r="Z298" s="188"/>
    </row>
    <row r="299" spans="1:26" ht="15.75" customHeight="1" x14ac:dyDescent="0.15">
      <c r="A299" s="188"/>
      <c r="B299" s="188"/>
      <c r="C299" s="188"/>
      <c r="D299" s="188"/>
      <c r="E299" s="188"/>
      <c r="F299" s="188"/>
      <c r="G299" s="188"/>
      <c r="H299" s="188"/>
      <c r="I299" s="188"/>
      <c r="J299" s="188"/>
      <c r="K299" s="188"/>
      <c r="L299" s="188"/>
      <c r="M299" s="188"/>
      <c r="N299" s="188"/>
      <c r="O299" s="188"/>
      <c r="P299" s="188"/>
      <c r="Q299" s="188"/>
      <c r="R299" s="188"/>
      <c r="S299" s="188"/>
      <c r="T299" s="188"/>
      <c r="U299" s="188"/>
      <c r="V299" s="188"/>
      <c r="W299" s="188"/>
      <c r="X299" s="188"/>
      <c r="Y299" s="188"/>
      <c r="Z299" s="188"/>
    </row>
    <row r="300" spans="1:26" ht="15.75" customHeight="1" x14ac:dyDescent="0.15">
      <c r="A300" s="188"/>
      <c r="B300" s="188"/>
      <c r="C300" s="188"/>
      <c r="D300" s="188"/>
      <c r="E300" s="188"/>
      <c r="F300" s="188"/>
      <c r="G300" s="188"/>
      <c r="H300" s="188"/>
      <c r="I300" s="188"/>
      <c r="J300" s="188"/>
      <c r="K300" s="188"/>
      <c r="L300" s="188"/>
      <c r="M300" s="188"/>
      <c r="N300" s="188"/>
      <c r="O300" s="188"/>
      <c r="P300" s="188"/>
      <c r="Q300" s="188"/>
      <c r="R300" s="188"/>
      <c r="S300" s="188"/>
      <c r="T300" s="188"/>
      <c r="U300" s="188"/>
      <c r="V300" s="188"/>
      <c r="W300" s="188"/>
      <c r="X300" s="188"/>
      <c r="Y300" s="188"/>
      <c r="Z300" s="188"/>
    </row>
    <row r="301" spans="1:26" ht="15.75" customHeight="1" x14ac:dyDescent="0.15">
      <c r="A301" s="188"/>
      <c r="B301" s="188"/>
      <c r="C301" s="188"/>
      <c r="D301" s="188"/>
      <c r="E301" s="188"/>
      <c r="F301" s="188"/>
      <c r="G301" s="188"/>
      <c r="H301" s="188"/>
      <c r="I301" s="188"/>
      <c r="J301" s="188"/>
      <c r="K301" s="188"/>
      <c r="L301" s="188"/>
      <c r="M301" s="188"/>
      <c r="N301" s="188"/>
      <c r="O301" s="188"/>
      <c r="P301" s="188"/>
      <c r="Q301" s="188"/>
      <c r="R301" s="188"/>
      <c r="S301" s="188"/>
      <c r="T301" s="188"/>
      <c r="U301" s="188"/>
      <c r="V301" s="188"/>
      <c r="W301" s="188"/>
      <c r="X301" s="188"/>
      <c r="Y301" s="188"/>
      <c r="Z301" s="188"/>
    </row>
    <row r="302" spans="1:26" ht="15.75" customHeight="1" x14ac:dyDescent="0.15">
      <c r="A302" s="188"/>
      <c r="B302" s="188"/>
      <c r="C302" s="188"/>
      <c r="D302" s="188"/>
      <c r="E302" s="188"/>
      <c r="F302" s="188"/>
      <c r="G302" s="188"/>
      <c r="H302" s="188"/>
      <c r="I302" s="188"/>
      <c r="J302" s="188"/>
      <c r="K302" s="188"/>
      <c r="L302" s="188"/>
      <c r="M302" s="188"/>
      <c r="N302" s="188"/>
      <c r="O302" s="188"/>
      <c r="P302" s="188"/>
      <c r="Q302" s="188"/>
      <c r="R302" s="188"/>
      <c r="S302" s="188"/>
      <c r="T302" s="188"/>
      <c r="U302" s="188"/>
      <c r="V302" s="188"/>
      <c r="W302" s="188"/>
      <c r="X302" s="188"/>
      <c r="Y302" s="188"/>
      <c r="Z302" s="188"/>
    </row>
    <row r="303" spans="1:26" ht="15.75" customHeight="1" x14ac:dyDescent="0.15">
      <c r="A303" s="188"/>
      <c r="B303" s="188"/>
      <c r="C303" s="188"/>
      <c r="D303" s="188"/>
      <c r="E303" s="188"/>
      <c r="F303" s="188"/>
      <c r="G303" s="188"/>
      <c r="H303" s="188"/>
      <c r="I303" s="188"/>
      <c r="J303" s="188"/>
      <c r="K303" s="188"/>
      <c r="L303" s="188"/>
      <c r="M303" s="188"/>
      <c r="N303" s="188"/>
      <c r="O303" s="188"/>
      <c r="P303" s="188"/>
      <c r="Q303" s="188"/>
      <c r="R303" s="188"/>
      <c r="S303" s="188"/>
      <c r="T303" s="188"/>
      <c r="U303" s="188"/>
      <c r="V303" s="188"/>
      <c r="W303" s="188"/>
      <c r="X303" s="188"/>
      <c r="Y303" s="188"/>
      <c r="Z303" s="188"/>
    </row>
    <row r="304" spans="1:26" ht="15.75" customHeight="1" x14ac:dyDescent="0.15">
      <c r="A304" s="188"/>
      <c r="B304" s="188"/>
      <c r="C304" s="188"/>
      <c r="D304" s="188"/>
      <c r="E304" s="188"/>
      <c r="F304" s="188"/>
      <c r="G304" s="188"/>
      <c r="H304" s="188"/>
      <c r="I304" s="188"/>
      <c r="J304" s="188"/>
      <c r="K304" s="188"/>
      <c r="L304" s="188"/>
      <c r="M304" s="188"/>
      <c r="N304" s="188"/>
      <c r="O304" s="188"/>
      <c r="P304" s="188"/>
      <c r="Q304" s="188"/>
      <c r="R304" s="188"/>
      <c r="S304" s="188"/>
      <c r="T304" s="188"/>
      <c r="U304" s="188"/>
      <c r="V304" s="188"/>
      <c r="W304" s="188"/>
      <c r="X304" s="188"/>
      <c r="Y304" s="188"/>
      <c r="Z304" s="188"/>
    </row>
    <row r="305" spans="1:26" ht="15.75" customHeight="1" x14ac:dyDescent="0.15">
      <c r="A305" s="188"/>
      <c r="B305" s="188"/>
      <c r="C305" s="188"/>
      <c r="D305" s="188"/>
      <c r="E305" s="188"/>
      <c r="F305" s="188"/>
      <c r="G305" s="188"/>
      <c r="H305" s="188"/>
      <c r="I305" s="188"/>
      <c r="J305" s="188"/>
      <c r="K305" s="188"/>
      <c r="L305" s="188"/>
      <c r="M305" s="188"/>
      <c r="N305" s="188"/>
      <c r="O305" s="188"/>
      <c r="P305" s="188"/>
      <c r="Q305" s="188"/>
      <c r="R305" s="188"/>
      <c r="S305" s="188"/>
      <c r="T305" s="188"/>
      <c r="U305" s="188"/>
      <c r="V305" s="188"/>
      <c r="W305" s="188"/>
      <c r="X305" s="188"/>
      <c r="Y305" s="188"/>
      <c r="Z305" s="188"/>
    </row>
    <row r="306" spans="1:26" ht="15.75" customHeight="1" x14ac:dyDescent="0.15">
      <c r="A306" s="188"/>
      <c r="B306" s="188"/>
      <c r="C306" s="188"/>
      <c r="D306" s="188"/>
      <c r="E306" s="188"/>
      <c r="F306" s="188"/>
      <c r="G306" s="188"/>
      <c r="H306" s="188"/>
      <c r="I306" s="188"/>
      <c r="J306" s="188"/>
      <c r="K306" s="188"/>
      <c r="L306" s="188"/>
      <c r="M306" s="188"/>
      <c r="N306" s="188"/>
      <c r="O306" s="188"/>
      <c r="P306" s="188"/>
      <c r="Q306" s="188"/>
      <c r="R306" s="188"/>
      <c r="S306" s="188"/>
      <c r="T306" s="188"/>
      <c r="U306" s="188"/>
      <c r="V306" s="188"/>
      <c r="W306" s="188"/>
      <c r="X306" s="188"/>
      <c r="Y306" s="188"/>
      <c r="Z306" s="188"/>
    </row>
    <row r="307" spans="1:26" ht="15.75" customHeight="1" x14ac:dyDescent="0.15">
      <c r="A307" s="188"/>
      <c r="B307" s="188"/>
      <c r="C307" s="188"/>
      <c r="D307" s="188"/>
      <c r="E307" s="188"/>
      <c r="F307" s="188"/>
      <c r="G307" s="188"/>
      <c r="H307" s="188"/>
      <c r="I307" s="188"/>
      <c r="J307" s="188"/>
      <c r="K307" s="188"/>
      <c r="L307" s="188"/>
      <c r="M307" s="188"/>
      <c r="N307" s="188"/>
      <c r="O307" s="188"/>
      <c r="P307" s="188"/>
      <c r="Q307" s="188"/>
      <c r="R307" s="188"/>
      <c r="S307" s="188"/>
      <c r="T307" s="188"/>
      <c r="U307" s="188"/>
      <c r="V307" s="188"/>
      <c r="W307" s="188"/>
      <c r="X307" s="188"/>
      <c r="Y307" s="188"/>
      <c r="Z307" s="188"/>
    </row>
    <row r="308" spans="1:26" ht="15.75" customHeight="1" x14ac:dyDescent="0.15">
      <c r="A308" s="188"/>
      <c r="B308" s="188"/>
      <c r="C308" s="188"/>
      <c r="D308" s="188"/>
      <c r="E308" s="188"/>
      <c r="F308" s="188"/>
      <c r="G308" s="188"/>
      <c r="H308" s="188"/>
      <c r="I308" s="188"/>
      <c r="J308" s="188"/>
      <c r="K308" s="188"/>
      <c r="L308" s="188"/>
      <c r="M308" s="188"/>
      <c r="N308" s="188"/>
      <c r="O308" s="188"/>
      <c r="P308" s="188"/>
      <c r="Q308" s="188"/>
      <c r="R308" s="188"/>
      <c r="S308" s="188"/>
      <c r="T308" s="188"/>
      <c r="U308" s="188"/>
      <c r="V308" s="188"/>
      <c r="W308" s="188"/>
      <c r="X308" s="188"/>
      <c r="Y308" s="188"/>
      <c r="Z308" s="188"/>
    </row>
    <row r="309" spans="1:26" ht="15.75" customHeight="1" x14ac:dyDescent="0.15">
      <c r="A309" s="188"/>
      <c r="B309" s="188"/>
      <c r="C309" s="188"/>
      <c r="D309" s="188"/>
      <c r="E309" s="188"/>
      <c r="F309" s="188"/>
      <c r="G309" s="188"/>
      <c r="H309" s="188"/>
      <c r="I309" s="188"/>
      <c r="J309" s="188"/>
      <c r="K309" s="188"/>
      <c r="L309" s="188"/>
      <c r="M309" s="188"/>
      <c r="N309" s="188"/>
      <c r="O309" s="188"/>
      <c r="P309" s="188"/>
      <c r="Q309" s="188"/>
      <c r="R309" s="188"/>
      <c r="S309" s="188"/>
      <c r="T309" s="188"/>
      <c r="U309" s="188"/>
      <c r="V309" s="188"/>
      <c r="W309" s="188"/>
      <c r="X309" s="188"/>
      <c r="Y309" s="188"/>
      <c r="Z309" s="188"/>
    </row>
    <row r="310" spans="1:26" ht="15.75" customHeight="1" x14ac:dyDescent="0.15">
      <c r="A310" s="188"/>
      <c r="B310" s="188"/>
      <c r="C310" s="188"/>
      <c r="D310" s="188"/>
      <c r="E310" s="188"/>
      <c r="F310" s="188"/>
      <c r="G310" s="188"/>
      <c r="H310" s="188"/>
      <c r="I310" s="188"/>
      <c r="J310" s="188"/>
      <c r="K310" s="188"/>
      <c r="L310" s="188"/>
      <c r="M310" s="188"/>
      <c r="N310" s="188"/>
      <c r="O310" s="188"/>
      <c r="P310" s="188"/>
      <c r="Q310" s="188"/>
      <c r="R310" s="188"/>
      <c r="S310" s="188"/>
      <c r="T310" s="188"/>
      <c r="U310" s="188"/>
      <c r="V310" s="188"/>
      <c r="W310" s="188"/>
      <c r="X310" s="188"/>
      <c r="Y310" s="188"/>
      <c r="Z310" s="188"/>
    </row>
    <row r="311" spans="1:26" ht="15.75" customHeight="1" x14ac:dyDescent="0.15">
      <c r="A311" s="188"/>
      <c r="B311" s="188"/>
      <c r="C311" s="188"/>
      <c r="D311" s="188"/>
      <c r="E311" s="188"/>
      <c r="F311" s="188"/>
      <c r="G311" s="188"/>
      <c r="H311" s="188"/>
      <c r="I311" s="188"/>
      <c r="J311" s="188"/>
      <c r="K311" s="188"/>
      <c r="L311" s="188"/>
      <c r="M311" s="188"/>
      <c r="N311" s="188"/>
      <c r="O311" s="188"/>
      <c r="P311" s="188"/>
      <c r="Q311" s="188"/>
      <c r="R311" s="188"/>
      <c r="S311" s="188"/>
      <c r="T311" s="188"/>
      <c r="U311" s="188"/>
      <c r="V311" s="188"/>
      <c r="W311" s="188"/>
      <c r="X311" s="188"/>
      <c r="Y311" s="188"/>
      <c r="Z311" s="188"/>
    </row>
    <row r="312" spans="1:26" ht="15.75" customHeight="1" x14ac:dyDescent="0.15">
      <c r="A312" s="188"/>
      <c r="B312" s="188"/>
      <c r="C312" s="188"/>
      <c r="D312" s="188"/>
      <c r="E312" s="188"/>
      <c r="F312" s="188"/>
      <c r="G312" s="188"/>
      <c r="H312" s="188"/>
      <c r="I312" s="188"/>
      <c r="J312" s="188"/>
      <c r="K312" s="188"/>
      <c r="L312" s="188"/>
      <c r="M312" s="188"/>
      <c r="N312" s="188"/>
      <c r="O312" s="188"/>
      <c r="P312" s="188"/>
      <c r="Q312" s="188"/>
      <c r="R312" s="188"/>
      <c r="S312" s="188"/>
      <c r="T312" s="188"/>
      <c r="U312" s="188"/>
      <c r="V312" s="188"/>
      <c r="W312" s="188"/>
      <c r="X312" s="188"/>
      <c r="Y312" s="188"/>
      <c r="Z312" s="188"/>
    </row>
    <row r="313" spans="1:26" ht="15.75" customHeight="1" x14ac:dyDescent="0.15">
      <c r="A313" s="188"/>
      <c r="B313" s="188"/>
      <c r="C313" s="188"/>
      <c r="D313" s="188"/>
      <c r="E313" s="188"/>
      <c r="F313" s="188"/>
      <c r="G313" s="188"/>
      <c r="H313" s="188"/>
      <c r="I313" s="188"/>
      <c r="J313" s="188"/>
      <c r="K313" s="188"/>
      <c r="L313" s="188"/>
      <c r="M313" s="188"/>
      <c r="N313" s="188"/>
      <c r="O313" s="188"/>
      <c r="P313" s="188"/>
      <c r="Q313" s="188"/>
      <c r="R313" s="188"/>
      <c r="S313" s="188"/>
      <c r="T313" s="188"/>
      <c r="U313" s="188"/>
      <c r="V313" s="188"/>
      <c r="W313" s="188"/>
      <c r="X313" s="188"/>
      <c r="Y313" s="188"/>
      <c r="Z313" s="188"/>
    </row>
    <row r="314" spans="1:26" ht="15.75" customHeight="1" x14ac:dyDescent="0.15">
      <c r="A314" s="188"/>
      <c r="B314" s="188"/>
      <c r="C314" s="188"/>
      <c r="D314" s="188"/>
      <c r="E314" s="188"/>
      <c r="F314" s="188"/>
      <c r="G314" s="188"/>
      <c r="H314" s="188"/>
      <c r="I314" s="188"/>
      <c r="J314" s="188"/>
      <c r="K314" s="188"/>
      <c r="L314" s="188"/>
      <c r="M314" s="188"/>
      <c r="N314" s="188"/>
      <c r="O314" s="188"/>
      <c r="P314" s="188"/>
      <c r="Q314" s="188"/>
      <c r="R314" s="188"/>
      <c r="S314" s="188"/>
      <c r="T314" s="188"/>
      <c r="U314" s="188"/>
      <c r="V314" s="188"/>
      <c r="W314" s="188"/>
      <c r="X314" s="188"/>
      <c r="Y314" s="188"/>
      <c r="Z314" s="188"/>
    </row>
    <row r="315" spans="1:26" ht="15.75" customHeight="1" x14ac:dyDescent="0.15">
      <c r="A315" s="188"/>
      <c r="B315" s="188"/>
      <c r="C315" s="188"/>
      <c r="D315" s="188"/>
      <c r="E315" s="188"/>
      <c r="F315" s="188"/>
      <c r="G315" s="188"/>
      <c r="H315" s="188"/>
      <c r="I315" s="188"/>
      <c r="J315" s="188"/>
      <c r="K315" s="188"/>
      <c r="L315" s="188"/>
      <c r="M315" s="188"/>
      <c r="N315" s="188"/>
      <c r="O315" s="188"/>
      <c r="P315" s="188"/>
      <c r="Q315" s="188"/>
      <c r="R315" s="188"/>
      <c r="S315" s="188"/>
      <c r="T315" s="188"/>
      <c r="U315" s="188"/>
      <c r="V315" s="188"/>
      <c r="W315" s="188"/>
      <c r="X315" s="188"/>
      <c r="Y315" s="188"/>
      <c r="Z315" s="188"/>
    </row>
    <row r="316" spans="1:26" ht="15.75" customHeight="1" x14ac:dyDescent="0.15">
      <c r="A316" s="188"/>
      <c r="B316" s="188"/>
      <c r="C316" s="188"/>
      <c r="D316" s="188"/>
      <c r="E316" s="188"/>
      <c r="F316" s="188"/>
      <c r="G316" s="188"/>
      <c r="H316" s="188"/>
      <c r="I316" s="188"/>
      <c r="J316" s="188"/>
      <c r="K316" s="188"/>
      <c r="L316" s="188"/>
      <c r="M316" s="188"/>
      <c r="N316" s="188"/>
      <c r="O316" s="188"/>
      <c r="P316" s="188"/>
      <c r="Q316" s="188"/>
      <c r="R316" s="188"/>
      <c r="S316" s="188"/>
      <c r="T316" s="188"/>
      <c r="U316" s="188"/>
      <c r="V316" s="188"/>
      <c r="W316" s="188"/>
      <c r="X316" s="188"/>
      <c r="Y316" s="188"/>
      <c r="Z316" s="188"/>
    </row>
    <row r="317" spans="1:26" ht="15.75" customHeight="1" x14ac:dyDescent="0.15">
      <c r="A317" s="188"/>
      <c r="B317" s="188"/>
      <c r="C317" s="188"/>
      <c r="D317" s="188"/>
      <c r="E317" s="188"/>
      <c r="F317" s="188"/>
      <c r="G317" s="188"/>
      <c r="H317" s="188"/>
      <c r="I317" s="188"/>
      <c r="J317" s="188"/>
      <c r="K317" s="188"/>
      <c r="L317" s="188"/>
      <c r="M317" s="188"/>
      <c r="N317" s="188"/>
      <c r="O317" s="188"/>
      <c r="P317" s="188"/>
      <c r="Q317" s="188"/>
      <c r="R317" s="188"/>
      <c r="S317" s="188"/>
      <c r="T317" s="188"/>
      <c r="U317" s="188"/>
      <c r="V317" s="188"/>
      <c r="W317" s="188"/>
      <c r="X317" s="188"/>
      <c r="Y317" s="188"/>
      <c r="Z317" s="188"/>
    </row>
    <row r="318" spans="1:26" ht="15.75" customHeight="1" x14ac:dyDescent="0.15">
      <c r="A318" s="188"/>
      <c r="B318" s="188"/>
      <c r="C318" s="188"/>
      <c r="D318" s="188"/>
      <c r="E318" s="188"/>
      <c r="F318" s="188"/>
      <c r="G318" s="188"/>
      <c r="H318" s="188"/>
      <c r="I318" s="188"/>
      <c r="J318" s="188"/>
      <c r="K318" s="188"/>
      <c r="L318" s="188"/>
      <c r="M318" s="188"/>
      <c r="N318" s="188"/>
      <c r="O318" s="188"/>
      <c r="P318" s="188"/>
      <c r="Q318" s="188"/>
      <c r="R318" s="188"/>
      <c r="S318" s="188"/>
      <c r="T318" s="188"/>
      <c r="U318" s="188"/>
      <c r="V318" s="188"/>
      <c r="W318" s="188"/>
      <c r="X318" s="188"/>
      <c r="Y318" s="188"/>
      <c r="Z318" s="188"/>
    </row>
    <row r="319" spans="1:26" ht="15.75" customHeight="1" x14ac:dyDescent="0.15">
      <c r="A319" s="188"/>
      <c r="B319" s="188"/>
      <c r="C319" s="188"/>
      <c r="D319" s="188"/>
      <c r="E319" s="188"/>
      <c r="F319" s="188"/>
      <c r="G319" s="188"/>
      <c r="H319" s="188"/>
      <c r="I319" s="188"/>
      <c r="J319" s="188"/>
      <c r="K319" s="188"/>
      <c r="L319" s="188"/>
      <c r="M319" s="188"/>
      <c r="N319" s="188"/>
      <c r="O319" s="188"/>
      <c r="P319" s="188"/>
      <c r="Q319" s="188"/>
      <c r="R319" s="188"/>
      <c r="S319" s="188"/>
      <c r="T319" s="188"/>
      <c r="U319" s="188"/>
      <c r="V319" s="188"/>
      <c r="W319" s="188"/>
      <c r="X319" s="188"/>
      <c r="Y319" s="188"/>
      <c r="Z319" s="188"/>
    </row>
    <row r="320" spans="1:26" ht="15.75" customHeight="1" x14ac:dyDescent="0.15">
      <c r="A320" s="188"/>
      <c r="B320" s="188"/>
      <c r="C320" s="188"/>
      <c r="D320" s="188"/>
      <c r="E320" s="188"/>
      <c r="F320" s="188"/>
      <c r="G320" s="188"/>
      <c r="H320" s="188"/>
      <c r="I320" s="188"/>
      <c r="J320" s="188"/>
      <c r="K320" s="188"/>
      <c r="L320" s="188"/>
      <c r="M320" s="188"/>
      <c r="N320" s="188"/>
      <c r="O320" s="188"/>
      <c r="P320" s="188"/>
      <c r="Q320" s="188"/>
      <c r="R320" s="188"/>
      <c r="S320" s="188"/>
      <c r="T320" s="188"/>
      <c r="U320" s="188"/>
      <c r="V320" s="188"/>
      <c r="W320" s="188"/>
      <c r="X320" s="188"/>
      <c r="Y320" s="188"/>
      <c r="Z320" s="188"/>
    </row>
    <row r="321" spans="1:26" ht="15.75" customHeight="1" x14ac:dyDescent="0.15">
      <c r="A321" s="188"/>
      <c r="B321" s="188"/>
      <c r="C321" s="188"/>
      <c r="D321" s="188"/>
      <c r="E321" s="188"/>
      <c r="F321" s="188"/>
      <c r="G321" s="188"/>
      <c r="H321" s="188"/>
      <c r="I321" s="188"/>
      <c r="J321" s="188"/>
      <c r="K321" s="188"/>
      <c r="L321" s="188"/>
      <c r="M321" s="188"/>
      <c r="N321" s="188"/>
      <c r="O321" s="188"/>
      <c r="P321" s="188"/>
      <c r="Q321" s="188"/>
      <c r="R321" s="188"/>
      <c r="S321" s="188"/>
      <c r="T321" s="188"/>
      <c r="U321" s="188"/>
      <c r="V321" s="188"/>
      <c r="W321" s="188"/>
      <c r="X321" s="188"/>
      <c r="Y321" s="188"/>
      <c r="Z321" s="188"/>
    </row>
    <row r="322" spans="1:26" ht="15.75" customHeight="1" x14ac:dyDescent="0.15">
      <c r="A322" s="188"/>
      <c r="B322" s="188"/>
      <c r="C322" s="188"/>
      <c r="D322" s="188"/>
      <c r="E322" s="188"/>
      <c r="F322" s="188"/>
      <c r="G322" s="188"/>
      <c r="H322" s="188"/>
      <c r="I322" s="188"/>
      <c r="J322" s="188"/>
      <c r="K322" s="188"/>
      <c r="L322" s="188"/>
      <c r="M322" s="188"/>
      <c r="N322" s="188"/>
      <c r="O322" s="188"/>
      <c r="P322" s="188"/>
      <c r="Q322" s="188"/>
      <c r="R322" s="188"/>
      <c r="S322" s="188"/>
      <c r="T322" s="188"/>
      <c r="U322" s="188"/>
      <c r="V322" s="188"/>
      <c r="W322" s="188"/>
      <c r="X322" s="188"/>
      <c r="Y322" s="188"/>
      <c r="Z322" s="188"/>
    </row>
    <row r="323" spans="1:26" ht="15.75" customHeight="1" x14ac:dyDescent="0.15">
      <c r="A323" s="188"/>
      <c r="B323" s="188"/>
      <c r="C323" s="188"/>
      <c r="D323" s="188"/>
      <c r="E323" s="188"/>
      <c r="F323" s="188"/>
      <c r="G323" s="188"/>
      <c r="H323" s="188"/>
      <c r="I323" s="188"/>
      <c r="J323" s="188"/>
      <c r="K323" s="188"/>
      <c r="L323" s="188"/>
      <c r="M323" s="188"/>
      <c r="N323" s="188"/>
      <c r="O323" s="188"/>
      <c r="P323" s="188"/>
      <c r="Q323" s="188"/>
      <c r="R323" s="188"/>
      <c r="S323" s="188"/>
      <c r="T323" s="188"/>
      <c r="U323" s="188"/>
      <c r="V323" s="188"/>
      <c r="W323" s="188"/>
      <c r="X323" s="188"/>
      <c r="Y323" s="188"/>
      <c r="Z323" s="188"/>
    </row>
    <row r="324" spans="1:26" ht="15.75" customHeight="1" x14ac:dyDescent="0.15">
      <c r="A324" s="188"/>
      <c r="B324" s="188"/>
      <c r="C324" s="188"/>
      <c r="D324" s="188"/>
      <c r="E324" s="188"/>
      <c r="F324" s="188"/>
      <c r="G324" s="188"/>
      <c r="H324" s="188"/>
      <c r="I324" s="188"/>
      <c r="J324" s="188"/>
      <c r="K324" s="188"/>
      <c r="L324" s="188"/>
      <c r="M324" s="188"/>
      <c r="N324" s="188"/>
      <c r="O324" s="188"/>
      <c r="P324" s="188"/>
      <c r="Q324" s="188"/>
      <c r="R324" s="188"/>
      <c r="S324" s="188"/>
      <c r="T324" s="188"/>
      <c r="U324" s="188"/>
      <c r="V324" s="188"/>
      <c r="W324" s="188"/>
      <c r="X324" s="188"/>
      <c r="Y324" s="188"/>
      <c r="Z324" s="188"/>
    </row>
    <row r="325" spans="1:26" ht="15.75" customHeight="1" x14ac:dyDescent="0.15">
      <c r="A325" s="188"/>
      <c r="B325" s="188"/>
      <c r="C325" s="188"/>
      <c r="D325" s="188"/>
      <c r="E325" s="188"/>
      <c r="F325" s="188"/>
      <c r="G325" s="188"/>
      <c r="H325" s="188"/>
      <c r="I325" s="188"/>
      <c r="J325" s="188"/>
      <c r="K325" s="188"/>
      <c r="L325" s="188"/>
      <c r="M325" s="188"/>
      <c r="N325" s="188"/>
      <c r="O325" s="188"/>
      <c r="P325" s="188"/>
      <c r="Q325" s="188"/>
      <c r="R325" s="188"/>
      <c r="S325" s="188"/>
      <c r="T325" s="188"/>
      <c r="U325" s="188"/>
      <c r="V325" s="188"/>
      <c r="W325" s="188"/>
      <c r="X325" s="188"/>
      <c r="Y325" s="188"/>
      <c r="Z325" s="188"/>
    </row>
    <row r="326" spans="1:26" ht="15.75" customHeight="1" x14ac:dyDescent="0.15">
      <c r="A326" s="188"/>
      <c r="B326" s="188"/>
      <c r="C326" s="188"/>
      <c r="D326" s="188"/>
      <c r="E326" s="188"/>
      <c r="F326" s="188"/>
      <c r="G326" s="188"/>
      <c r="H326" s="188"/>
      <c r="I326" s="188"/>
      <c r="J326" s="188"/>
      <c r="K326" s="188"/>
      <c r="L326" s="188"/>
      <c r="M326" s="188"/>
      <c r="N326" s="188"/>
      <c r="O326" s="188"/>
      <c r="P326" s="188"/>
      <c r="Q326" s="188"/>
      <c r="R326" s="188"/>
      <c r="S326" s="188"/>
      <c r="T326" s="188"/>
      <c r="U326" s="188"/>
      <c r="V326" s="188"/>
      <c r="W326" s="188"/>
      <c r="X326" s="188"/>
      <c r="Y326" s="188"/>
      <c r="Z326" s="188"/>
    </row>
    <row r="327" spans="1:26" ht="15.75" customHeight="1" x14ac:dyDescent="0.15">
      <c r="A327" s="188"/>
      <c r="B327" s="188"/>
      <c r="C327" s="188"/>
      <c r="D327" s="188"/>
      <c r="E327" s="188"/>
      <c r="F327" s="188"/>
      <c r="G327" s="188"/>
      <c r="H327" s="188"/>
      <c r="I327" s="188"/>
      <c r="J327" s="188"/>
      <c r="K327" s="188"/>
      <c r="L327" s="188"/>
      <c r="M327" s="188"/>
      <c r="N327" s="188"/>
      <c r="O327" s="188"/>
      <c r="P327" s="188"/>
      <c r="Q327" s="188"/>
      <c r="R327" s="188"/>
      <c r="S327" s="188"/>
      <c r="T327" s="188"/>
      <c r="U327" s="188"/>
      <c r="V327" s="188"/>
      <c r="W327" s="188"/>
      <c r="X327" s="188"/>
      <c r="Y327" s="188"/>
      <c r="Z327" s="188"/>
    </row>
    <row r="328" spans="1:26" ht="15.75" customHeight="1" x14ac:dyDescent="0.15">
      <c r="A328" s="188"/>
      <c r="B328" s="188"/>
      <c r="C328" s="188"/>
      <c r="D328" s="188"/>
      <c r="E328" s="188"/>
      <c r="F328" s="188"/>
      <c r="G328" s="188"/>
      <c r="H328" s="188"/>
      <c r="I328" s="188"/>
      <c r="J328" s="188"/>
      <c r="K328" s="188"/>
      <c r="L328" s="188"/>
      <c r="M328" s="188"/>
      <c r="N328" s="188"/>
      <c r="O328" s="188"/>
      <c r="P328" s="188"/>
      <c r="Q328" s="188"/>
      <c r="R328" s="188"/>
      <c r="S328" s="188"/>
      <c r="T328" s="188"/>
      <c r="U328" s="188"/>
      <c r="V328" s="188"/>
      <c r="W328" s="188"/>
      <c r="X328" s="188"/>
      <c r="Y328" s="188"/>
      <c r="Z328" s="188"/>
    </row>
    <row r="329" spans="1:26" ht="15.75" customHeight="1" x14ac:dyDescent="0.15">
      <c r="A329" s="188"/>
      <c r="B329" s="188"/>
      <c r="C329" s="188"/>
      <c r="D329" s="188"/>
      <c r="E329" s="188"/>
      <c r="F329" s="188"/>
      <c r="G329" s="188"/>
      <c r="H329" s="188"/>
      <c r="I329" s="188"/>
      <c r="J329" s="188"/>
      <c r="K329" s="188"/>
      <c r="L329" s="188"/>
      <c r="M329" s="188"/>
      <c r="N329" s="188"/>
      <c r="O329" s="188"/>
      <c r="P329" s="188"/>
      <c r="Q329" s="188"/>
      <c r="R329" s="188"/>
      <c r="S329" s="188"/>
      <c r="T329" s="188"/>
      <c r="U329" s="188"/>
      <c r="V329" s="188"/>
      <c r="W329" s="188"/>
      <c r="X329" s="188"/>
      <c r="Y329" s="188"/>
      <c r="Z329" s="188"/>
    </row>
    <row r="330" spans="1:26" ht="15.75" customHeight="1" x14ac:dyDescent="0.15">
      <c r="A330" s="188"/>
      <c r="B330" s="188"/>
      <c r="C330" s="188"/>
      <c r="D330" s="188"/>
      <c r="E330" s="188"/>
      <c r="F330" s="188"/>
      <c r="G330" s="188"/>
      <c r="H330" s="188"/>
      <c r="I330" s="188"/>
      <c r="J330" s="188"/>
      <c r="K330" s="188"/>
      <c r="L330" s="188"/>
      <c r="M330" s="188"/>
      <c r="N330" s="188"/>
      <c r="O330" s="188"/>
      <c r="P330" s="188"/>
      <c r="Q330" s="188"/>
      <c r="R330" s="188"/>
      <c r="S330" s="188"/>
      <c r="T330" s="188"/>
      <c r="U330" s="188"/>
      <c r="V330" s="188"/>
      <c r="W330" s="188"/>
      <c r="X330" s="188"/>
      <c r="Y330" s="188"/>
      <c r="Z330" s="188"/>
    </row>
    <row r="331" spans="1:26" ht="15.75" customHeight="1" x14ac:dyDescent="0.15">
      <c r="A331" s="188"/>
      <c r="B331" s="188"/>
      <c r="C331" s="188"/>
      <c r="D331" s="188"/>
      <c r="E331" s="188"/>
      <c r="F331" s="188"/>
      <c r="G331" s="188"/>
      <c r="H331" s="188"/>
      <c r="I331" s="188"/>
      <c r="J331" s="188"/>
      <c r="K331" s="188"/>
      <c r="L331" s="188"/>
      <c r="M331" s="188"/>
      <c r="N331" s="188"/>
      <c r="O331" s="188"/>
      <c r="P331" s="188"/>
      <c r="Q331" s="188"/>
      <c r="R331" s="188"/>
      <c r="S331" s="188"/>
      <c r="T331" s="188"/>
      <c r="U331" s="188"/>
      <c r="V331" s="188"/>
      <c r="W331" s="188"/>
      <c r="X331" s="188"/>
      <c r="Y331" s="188"/>
      <c r="Z331" s="188"/>
    </row>
    <row r="332" spans="1:26" ht="15.75" customHeight="1" x14ac:dyDescent="0.15">
      <c r="A332" s="188"/>
      <c r="B332" s="188"/>
      <c r="C332" s="188"/>
      <c r="D332" s="188"/>
      <c r="E332" s="188"/>
      <c r="F332" s="188"/>
      <c r="G332" s="188"/>
      <c r="H332" s="188"/>
      <c r="I332" s="188"/>
      <c r="J332" s="188"/>
      <c r="K332" s="188"/>
      <c r="L332" s="188"/>
      <c r="M332" s="188"/>
      <c r="N332" s="188"/>
      <c r="O332" s="188"/>
      <c r="P332" s="188"/>
      <c r="Q332" s="188"/>
      <c r="R332" s="188"/>
      <c r="S332" s="188"/>
      <c r="T332" s="188"/>
      <c r="U332" s="188"/>
      <c r="V332" s="188"/>
      <c r="W332" s="188"/>
      <c r="X332" s="188"/>
      <c r="Y332" s="188"/>
      <c r="Z332" s="188"/>
    </row>
    <row r="333" spans="1:26" ht="15.75" customHeight="1" x14ac:dyDescent="0.15">
      <c r="A333" s="188"/>
      <c r="B333" s="188"/>
      <c r="C333" s="188"/>
      <c r="D333" s="188"/>
      <c r="E333" s="188"/>
      <c r="F333" s="188"/>
      <c r="G333" s="188"/>
      <c r="H333" s="188"/>
      <c r="I333" s="188"/>
      <c r="J333" s="188"/>
      <c r="K333" s="188"/>
      <c r="L333" s="188"/>
      <c r="M333" s="188"/>
      <c r="N333" s="188"/>
      <c r="O333" s="188"/>
      <c r="P333" s="188"/>
      <c r="Q333" s="188"/>
      <c r="R333" s="188"/>
      <c r="S333" s="188"/>
      <c r="T333" s="188"/>
      <c r="U333" s="188"/>
      <c r="V333" s="188"/>
      <c r="W333" s="188"/>
      <c r="X333" s="188"/>
      <c r="Y333" s="188"/>
      <c r="Z333" s="188"/>
    </row>
    <row r="334" spans="1:26" ht="15.75" customHeight="1" x14ac:dyDescent="0.15">
      <c r="A334" s="188"/>
      <c r="B334" s="188"/>
      <c r="C334" s="188"/>
      <c r="D334" s="188"/>
      <c r="E334" s="188"/>
      <c r="F334" s="188"/>
      <c r="G334" s="188"/>
      <c r="H334" s="188"/>
      <c r="I334" s="188"/>
      <c r="J334" s="188"/>
      <c r="K334" s="188"/>
      <c r="L334" s="188"/>
      <c r="M334" s="188"/>
      <c r="N334" s="188"/>
      <c r="O334" s="188"/>
      <c r="P334" s="188"/>
      <c r="Q334" s="188"/>
      <c r="R334" s="188"/>
      <c r="S334" s="188"/>
      <c r="T334" s="188"/>
      <c r="U334" s="188"/>
      <c r="V334" s="188"/>
      <c r="W334" s="188"/>
      <c r="X334" s="188"/>
      <c r="Y334" s="188"/>
      <c r="Z334" s="188"/>
    </row>
    <row r="335" spans="1:26" ht="15.75" customHeight="1" x14ac:dyDescent="0.15">
      <c r="A335" s="188"/>
      <c r="B335" s="188"/>
      <c r="C335" s="188"/>
      <c r="D335" s="188"/>
      <c r="E335" s="188"/>
      <c r="F335" s="188"/>
      <c r="G335" s="188"/>
      <c r="H335" s="188"/>
      <c r="I335" s="188"/>
      <c r="J335" s="188"/>
      <c r="K335" s="188"/>
      <c r="L335" s="188"/>
      <c r="M335" s="188"/>
      <c r="N335" s="188"/>
      <c r="O335" s="188"/>
      <c r="P335" s="188"/>
      <c r="Q335" s="188"/>
      <c r="R335" s="188"/>
      <c r="S335" s="188"/>
      <c r="T335" s="188"/>
      <c r="U335" s="188"/>
      <c r="V335" s="188"/>
      <c r="W335" s="188"/>
      <c r="X335" s="188"/>
      <c r="Y335" s="188"/>
      <c r="Z335" s="188"/>
    </row>
    <row r="336" spans="1:26" ht="15.75" customHeight="1" x14ac:dyDescent="0.15">
      <c r="A336" s="188"/>
      <c r="B336" s="188"/>
      <c r="C336" s="188"/>
      <c r="D336" s="188"/>
      <c r="E336" s="188"/>
      <c r="F336" s="188"/>
      <c r="G336" s="188"/>
      <c r="H336" s="188"/>
      <c r="I336" s="188"/>
      <c r="J336" s="188"/>
      <c r="K336" s="188"/>
      <c r="L336" s="188"/>
      <c r="M336" s="188"/>
      <c r="N336" s="188"/>
      <c r="O336" s="188"/>
      <c r="P336" s="188"/>
      <c r="Q336" s="188"/>
      <c r="R336" s="188"/>
      <c r="S336" s="188"/>
      <c r="T336" s="188"/>
      <c r="U336" s="188"/>
      <c r="V336" s="188"/>
      <c r="W336" s="188"/>
      <c r="X336" s="188"/>
      <c r="Y336" s="188"/>
      <c r="Z336" s="188"/>
    </row>
    <row r="337" spans="1:26" ht="15.75" customHeight="1" x14ac:dyDescent="0.15">
      <c r="A337" s="188"/>
      <c r="B337" s="188"/>
      <c r="C337" s="188"/>
      <c r="D337" s="188"/>
      <c r="E337" s="188"/>
      <c r="F337" s="188"/>
      <c r="G337" s="188"/>
      <c r="H337" s="188"/>
      <c r="I337" s="188"/>
      <c r="J337" s="188"/>
      <c r="K337" s="188"/>
      <c r="L337" s="188"/>
      <c r="M337" s="188"/>
      <c r="N337" s="188"/>
      <c r="O337" s="188"/>
      <c r="P337" s="188"/>
      <c r="Q337" s="188"/>
      <c r="R337" s="188"/>
      <c r="S337" s="188"/>
      <c r="T337" s="188"/>
      <c r="U337" s="188"/>
      <c r="V337" s="188"/>
      <c r="W337" s="188"/>
      <c r="X337" s="188"/>
      <c r="Y337" s="188"/>
      <c r="Z337" s="188"/>
    </row>
    <row r="338" spans="1:26" ht="15.75" customHeight="1" x14ac:dyDescent="0.15">
      <c r="A338" s="188"/>
      <c r="B338" s="188"/>
      <c r="C338" s="188"/>
      <c r="D338" s="188"/>
      <c r="E338" s="188"/>
      <c r="F338" s="188"/>
      <c r="G338" s="188"/>
      <c r="H338" s="188"/>
      <c r="I338" s="188"/>
      <c r="J338" s="188"/>
      <c r="K338" s="188"/>
      <c r="L338" s="188"/>
      <c r="M338" s="188"/>
      <c r="N338" s="188"/>
      <c r="O338" s="188"/>
      <c r="P338" s="188"/>
      <c r="Q338" s="188"/>
      <c r="R338" s="188"/>
      <c r="S338" s="188"/>
      <c r="T338" s="188"/>
      <c r="U338" s="188"/>
      <c r="V338" s="188"/>
      <c r="W338" s="188"/>
      <c r="X338" s="188"/>
      <c r="Y338" s="188"/>
      <c r="Z338" s="188"/>
    </row>
    <row r="339" spans="1:26" ht="15.75" customHeight="1" x14ac:dyDescent="0.15">
      <c r="A339" s="188"/>
      <c r="B339" s="188"/>
      <c r="C339" s="188"/>
      <c r="D339" s="188"/>
      <c r="E339" s="188"/>
      <c r="F339" s="188"/>
      <c r="G339" s="188"/>
      <c r="H339" s="188"/>
      <c r="I339" s="188"/>
      <c r="J339" s="188"/>
      <c r="K339" s="188"/>
      <c r="L339" s="188"/>
      <c r="M339" s="188"/>
      <c r="N339" s="188"/>
      <c r="O339" s="188"/>
      <c r="P339" s="188"/>
      <c r="Q339" s="188"/>
      <c r="R339" s="188"/>
      <c r="S339" s="188"/>
      <c r="T339" s="188"/>
      <c r="U339" s="188"/>
      <c r="V339" s="188"/>
      <c r="W339" s="188"/>
      <c r="X339" s="188"/>
      <c r="Y339" s="188"/>
      <c r="Z339" s="188"/>
    </row>
    <row r="340" spans="1:26" ht="15.75" customHeight="1" x14ac:dyDescent="0.15">
      <c r="A340" s="188"/>
      <c r="B340" s="188"/>
      <c r="C340" s="188"/>
      <c r="D340" s="188"/>
      <c r="E340" s="188"/>
      <c r="F340" s="188"/>
      <c r="G340" s="188"/>
      <c r="H340" s="188"/>
      <c r="I340" s="188"/>
      <c r="J340" s="188"/>
      <c r="K340" s="188"/>
      <c r="L340" s="188"/>
      <c r="M340" s="188"/>
      <c r="N340" s="188"/>
      <c r="O340" s="188"/>
      <c r="P340" s="188"/>
      <c r="Q340" s="188"/>
      <c r="R340" s="188"/>
      <c r="S340" s="188"/>
      <c r="T340" s="188"/>
      <c r="U340" s="188"/>
      <c r="V340" s="188"/>
      <c r="W340" s="188"/>
      <c r="X340" s="188"/>
      <c r="Y340" s="188"/>
      <c r="Z340" s="188"/>
    </row>
    <row r="341" spans="1:26" ht="15.75" customHeight="1" x14ac:dyDescent="0.15">
      <c r="A341" s="188"/>
      <c r="B341" s="188"/>
      <c r="C341" s="188"/>
      <c r="D341" s="188"/>
      <c r="E341" s="188"/>
      <c r="F341" s="188"/>
      <c r="G341" s="188"/>
      <c r="H341" s="188"/>
      <c r="I341" s="188"/>
      <c r="J341" s="188"/>
      <c r="K341" s="188"/>
      <c r="L341" s="188"/>
      <c r="M341" s="188"/>
      <c r="N341" s="188"/>
      <c r="O341" s="188"/>
      <c r="P341" s="188"/>
      <c r="Q341" s="188"/>
      <c r="R341" s="188"/>
      <c r="S341" s="188"/>
      <c r="T341" s="188"/>
      <c r="U341" s="188"/>
      <c r="V341" s="188"/>
      <c r="W341" s="188"/>
      <c r="X341" s="188"/>
      <c r="Y341" s="188"/>
      <c r="Z341" s="188"/>
    </row>
    <row r="342" spans="1:26" ht="15.75" customHeight="1" x14ac:dyDescent="0.15">
      <c r="A342" s="188"/>
      <c r="B342" s="188"/>
      <c r="C342" s="188"/>
      <c r="D342" s="188"/>
      <c r="E342" s="188"/>
      <c r="F342" s="188"/>
      <c r="G342" s="188"/>
      <c r="H342" s="188"/>
      <c r="I342" s="188"/>
      <c r="J342" s="188"/>
      <c r="K342" s="188"/>
      <c r="L342" s="188"/>
      <c r="M342" s="188"/>
      <c r="N342" s="188"/>
      <c r="O342" s="188"/>
      <c r="P342" s="188"/>
      <c r="Q342" s="188"/>
      <c r="R342" s="188"/>
      <c r="S342" s="188"/>
      <c r="T342" s="188"/>
      <c r="U342" s="188"/>
      <c r="V342" s="188"/>
      <c r="W342" s="188"/>
      <c r="X342" s="188"/>
      <c r="Y342" s="188"/>
      <c r="Z342" s="188"/>
    </row>
    <row r="343" spans="1:26" ht="15.75" customHeight="1" x14ac:dyDescent="0.15">
      <c r="A343" s="188"/>
      <c r="B343" s="188"/>
      <c r="C343" s="188"/>
      <c r="D343" s="188"/>
      <c r="E343" s="188"/>
      <c r="F343" s="188"/>
      <c r="G343" s="188"/>
      <c r="H343" s="188"/>
      <c r="I343" s="188"/>
      <c r="J343" s="188"/>
      <c r="K343" s="188"/>
      <c r="L343" s="188"/>
      <c r="M343" s="188"/>
      <c r="N343" s="188"/>
      <c r="O343" s="188"/>
      <c r="P343" s="188"/>
      <c r="Q343" s="188"/>
      <c r="R343" s="188"/>
      <c r="S343" s="188"/>
      <c r="T343" s="188"/>
      <c r="U343" s="188"/>
      <c r="V343" s="188"/>
      <c r="W343" s="188"/>
      <c r="X343" s="188"/>
      <c r="Y343" s="188"/>
      <c r="Z343" s="188"/>
    </row>
    <row r="344" spans="1:26" ht="15.75" customHeight="1" x14ac:dyDescent="0.15">
      <c r="A344" s="188"/>
      <c r="B344" s="188"/>
      <c r="C344" s="188"/>
      <c r="D344" s="188"/>
      <c r="E344" s="188"/>
      <c r="F344" s="188"/>
      <c r="G344" s="188"/>
      <c r="H344" s="188"/>
      <c r="I344" s="188"/>
      <c r="J344" s="188"/>
      <c r="K344" s="188"/>
      <c r="L344" s="188"/>
      <c r="M344" s="188"/>
      <c r="N344" s="188"/>
      <c r="O344" s="188"/>
      <c r="P344" s="188"/>
      <c r="Q344" s="188"/>
      <c r="R344" s="188"/>
      <c r="S344" s="188"/>
      <c r="T344" s="188"/>
      <c r="U344" s="188"/>
      <c r="V344" s="188"/>
      <c r="W344" s="188"/>
      <c r="X344" s="188"/>
      <c r="Y344" s="188"/>
      <c r="Z344" s="188"/>
    </row>
    <row r="345" spans="1:26" ht="15.75" customHeight="1" x14ac:dyDescent="0.15">
      <c r="A345" s="188"/>
      <c r="B345" s="188"/>
      <c r="C345" s="188"/>
      <c r="D345" s="188"/>
      <c r="E345" s="188"/>
      <c r="F345" s="188"/>
      <c r="G345" s="188"/>
      <c r="H345" s="188"/>
      <c r="I345" s="188"/>
      <c r="J345" s="188"/>
      <c r="K345" s="188"/>
      <c r="L345" s="188"/>
      <c r="M345" s="188"/>
      <c r="N345" s="188"/>
      <c r="O345" s="188"/>
      <c r="P345" s="188"/>
      <c r="Q345" s="188"/>
      <c r="R345" s="188"/>
      <c r="S345" s="188"/>
      <c r="T345" s="188"/>
      <c r="U345" s="188"/>
      <c r="V345" s="188"/>
      <c r="W345" s="188"/>
      <c r="X345" s="188"/>
      <c r="Y345" s="188"/>
      <c r="Z345" s="188"/>
    </row>
    <row r="346" spans="1:26" ht="15.75" customHeight="1" x14ac:dyDescent="0.15">
      <c r="A346" s="188"/>
      <c r="B346" s="188"/>
      <c r="C346" s="188"/>
      <c r="D346" s="188"/>
      <c r="E346" s="188"/>
      <c r="F346" s="188"/>
      <c r="G346" s="188"/>
      <c r="H346" s="188"/>
      <c r="I346" s="188"/>
      <c r="J346" s="188"/>
      <c r="K346" s="188"/>
      <c r="L346" s="188"/>
      <c r="M346" s="188"/>
      <c r="N346" s="188"/>
      <c r="O346" s="188"/>
      <c r="P346" s="188"/>
      <c r="Q346" s="188"/>
      <c r="R346" s="188"/>
      <c r="S346" s="188"/>
      <c r="T346" s="188"/>
      <c r="U346" s="188"/>
      <c r="V346" s="188"/>
      <c r="W346" s="188"/>
      <c r="X346" s="188"/>
      <c r="Y346" s="188"/>
      <c r="Z346" s="188"/>
    </row>
    <row r="347" spans="1:26" ht="15.75" customHeight="1" x14ac:dyDescent="0.15">
      <c r="A347" s="188"/>
      <c r="B347" s="188"/>
      <c r="C347" s="188"/>
      <c r="D347" s="188"/>
      <c r="E347" s="188"/>
      <c r="F347" s="188"/>
      <c r="G347" s="188"/>
      <c r="H347" s="188"/>
      <c r="I347" s="188"/>
      <c r="J347" s="188"/>
      <c r="K347" s="188"/>
      <c r="L347" s="188"/>
      <c r="M347" s="188"/>
      <c r="N347" s="188"/>
      <c r="O347" s="188"/>
      <c r="P347" s="188"/>
      <c r="Q347" s="188"/>
      <c r="R347" s="188"/>
      <c r="S347" s="188"/>
      <c r="T347" s="188"/>
      <c r="U347" s="188"/>
      <c r="V347" s="188"/>
      <c r="W347" s="188"/>
      <c r="X347" s="188"/>
      <c r="Y347" s="188"/>
      <c r="Z347" s="188"/>
    </row>
    <row r="348" spans="1:26" ht="15.75" customHeight="1" x14ac:dyDescent="0.15">
      <c r="A348" s="188"/>
      <c r="B348" s="188"/>
      <c r="C348" s="188"/>
      <c r="D348" s="188"/>
      <c r="E348" s="188"/>
      <c r="F348" s="188"/>
      <c r="G348" s="188"/>
      <c r="H348" s="188"/>
      <c r="I348" s="188"/>
      <c r="J348" s="188"/>
      <c r="K348" s="188"/>
      <c r="L348" s="188"/>
      <c r="M348" s="188"/>
      <c r="N348" s="188"/>
      <c r="O348" s="188"/>
      <c r="P348" s="188"/>
      <c r="Q348" s="188"/>
      <c r="R348" s="188"/>
      <c r="S348" s="188"/>
      <c r="T348" s="188"/>
      <c r="U348" s="188"/>
      <c r="V348" s="188"/>
      <c r="W348" s="188"/>
      <c r="X348" s="188"/>
      <c r="Y348" s="188"/>
      <c r="Z348" s="188"/>
    </row>
    <row r="349" spans="1:26" ht="15.75" customHeight="1" x14ac:dyDescent="0.15">
      <c r="A349" s="188"/>
      <c r="B349" s="188"/>
      <c r="C349" s="188"/>
      <c r="D349" s="188"/>
      <c r="E349" s="188"/>
      <c r="F349" s="188"/>
      <c r="G349" s="188"/>
      <c r="H349" s="188"/>
      <c r="I349" s="188"/>
      <c r="J349" s="188"/>
      <c r="K349" s="188"/>
      <c r="L349" s="188"/>
      <c r="M349" s="188"/>
      <c r="N349" s="188"/>
      <c r="O349" s="188"/>
      <c r="P349" s="188"/>
      <c r="Q349" s="188"/>
      <c r="R349" s="188"/>
      <c r="S349" s="188"/>
      <c r="T349" s="188"/>
      <c r="U349" s="188"/>
      <c r="V349" s="188"/>
      <c r="W349" s="188"/>
      <c r="X349" s="188"/>
      <c r="Y349" s="188"/>
      <c r="Z349" s="188"/>
    </row>
    <row r="350" spans="1:26" ht="15.75" customHeight="1" x14ac:dyDescent="0.15">
      <c r="A350" s="188"/>
      <c r="B350" s="188"/>
      <c r="C350" s="188"/>
      <c r="D350" s="188"/>
      <c r="E350" s="188"/>
      <c r="F350" s="188"/>
      <c r="G350" s="188"/>
      <c r="H350" s="188"/>
      <c r="I350" s="188"/>
      <c r="J350" s="188"/>
      <c r="K350" s="188"/>
      <c r="L350" s="188"/>
      <c r="M350" s="188"/>
      <c r="N350" s="188"/>
      <c r="O350" s="188"/>
      <c r="P350" s="188"/>
      <c r="Q350" s="188"/>
      <c r="R350" s="188"/>
      <c r="S350" s="188"/>
      <c r="T350" s="188"/>
      <c r="U350" s="188"/>
      <c r="V350" s="188"/>
      <c r="W350" s="188"/>
      <c r="X350" s="188"/>
      <c r="Y350" s="188"/>
      <c r="Z350" s="188"/>
    </row>
    <row r="351" spans="1:26" ht="15.75" customHeight="1" x14ac:dyDescent="0.15">
      <c r="A351" s="188"/>
      <c r="B351" s="188"/>
      <c r="C351" s="188"/>
      <c r="D351" s="188"/>
      <c r="E351" s="188"/>
      <c r="F351" s="188"/>
      <c r="G351" s="188"/>
      <c r="H351" s="188"/>
      <c r="I351" s="188"/>
      <c r="J351" s="188"/>
      <c r="K351" s="188"/>
      <c r="L351" s="188"/>
      <c r="M351" s="188"/>
      <c r="N351" s="188"/>
      <c r="O351" s="188"/>
      <c r="P351" s="188"/>
      <c r="Q351" s="188"/>
      <c r="R351" s="188"/>
      <c r="S351" s="188"/>
      <c r="T351" s="188"/>
      <c r="U351" s="188"/>
      <c r="V351" s="188"/>
      <c r="W351" s="188"/>
      <c r="X351" s="188"/>
      <c r="Y351" s="188"/>
      <c r="Z351" s="188"/>
    </row>
    <row r="352" spans="1:26" ht="15.75" customHeight="1" x14ac:dyDescent="0.15">
      <c r="A352" s="188"/>
      <c r="B352" s="188"/>
      <c r="C352" s="188"/>
      <c r="D352" s="188"/>
      <c r="E352" s="188"/>
      <c r="F352" s="188"/>
      <c r="G352" s="188"/>
      <c r="H352" s="188"/>
      <c r="I352" s="188"/>
      <c r="J352" s="188"/>
      <c r="K352" s="188"/>
      <c r="L352" s="188"/>
      <c r="M352" s="188"/>
      <c r="N352" s="188"/>
      <c r="O352" s="188"/>
      <c r="P352" s="188"/>
      <c r="Q352" s="188"/>
      <c r="R352" s="188"/>
      <c r="S352" s="188"/>
      <c r="T352" s="188"/>
      <c r="U352" s="188"/>
      <c r="V352" s="188"/>
      <c r="W352" s="188"/>
      <c r="X352" s="188"/>
      <c r="Y352" s="188"/>
      <c r="Z352" s="188"/>
    </row>
    <row r="353" spans="1:26" ht="15.75" customHeight="1" x14ac:dyDescent="0.15">
      <c r="A353" s="188"/>
      <c r="B353" s="188"/>
      <c r="C353" s="188"/>
      <c r="D353" s="188"/>
      <c r="E353" s="188"/>
      <c r="F353" s="188"/>
      <c r="G353" s="188"/>
      <c r="H353" s="188"/>
      <c r="I353" s="188"/>
      <c r="J353" s="188"/>
      <c r="K353" s="188"/>
      <c r="L353" s="188"/>
      <c r="M353" s="188"/>
      <c r="N353" s="188"/>
      <c r="O353" s="188"/>
      <c r="P353" s="188"/>
      <c r="Q353" s="188"/>
      <c r="R353" s="188"/>
      <c r="S353" s="188"/>
      <c r="T353" s="188"/>
      <c r="U353" s="188"/>
      <c r="V353" s="188"/>
      <c r="W353" s="188"/>
      <c r="X353" s="188"/>
      <c r="Y353" s="188"/>
      <c r="Z353" s="188"/>
    </row>
    <row r="354" spans="1:26" ht="15.75" customHeight="1" x14ac:dyDescent="0.15">
      <c r="A354" s="188"/>
      <c r="B354" s="188"/>
      <c r="C354" s="188"/>
      <c r="D354" s="188"/>
      <c r="E354" s="188"/>
      <c r="F354" s="188"/>
      <c r="G354" s="188"/>
      <c r="H354" s="188"/>
      <c r="I354" s="188"/>
      <c r="J354" s="188"/>
      <c r="K354" s="188"/>
      <c r="L354" s="188"/>
      <c r="M354" s="188"/>
      <c r="N354" s="188"/>
      <c r="O354" s="188"/>
      <c r="P354" s="188"/>
      <c r="Q354" s="188"/>
      <c r="R354" s="188"/>
      <c r="S354" s="188"/>
      <c r="T354" s="188"/>
      <c r="U354" s="188"/>
      <c r="V354" s="188"/>
      <c r="W354" s="188"/>
      <c r="X354" s="188"/>
      <c r="Y354" s="188"/>
      <c r="Z354" s="188"/>
    </row>
    <row r="355" spans="1:26" ht="15.75" customHeight="1" x14ac:dyDescent="0.15">
      <c r="A355" s="188"/>
      <c r="B355" s="188"/>
      <c r="C355" s="188"/>
      <c r="D355" s="188"/>
      <c r="E355" s="188"/>
      <c r="F355" s="188"/>
      <c r="G355" s="188"/>
      <c r="H355" s="188"/>
      <c r="I355" s="188"/>
      <c r="J355" s="188"/>
      <c r="K355" s="188"/>
      <c r="L355" s="188"/>
      <c r="M355" s="188"/>
      <c r="N355" s="188"/>
      <c r="O355" s="188"/>
      <c r="P355" s="188"/>
      <c r="Q355" s="188"/>
      <c r="R355" s="188"/>
      <c r="S355" s="188"/>
      <c r="T355" s="188"/>
      <c r="U355" s="188"/>
      <c r="V355" s="188"/>
      <c r="W355" s="188"/>
      <c r="X355" s="188"/>
      <c r="Y355" s="188"/>
      <c r="Z355" s="188"/>
    </row>
    <row r="356" spans="1:26" ht="15.75" customHeight="1" x14ac:dyDescent="0.15">
      <c r="A356" s="188"/>
      <c r="B356" s="188"/>
      <c r="C356" s="188"/>
      <c r="D356" s="188"/>
      <c r="E356" s="188"/>
      <c r="F356" s="188"/>
      <c r="G356" s="188"/>
      <c r="H356" s="188"/>
      <c r="I356" s="188"/>
      <c r="J356" s="188"/>
      <c r="K356" s="188"/>
      <c r="L356" s="188"/>
      <c r="M356" s="188"/>
      <c r="N356" s="188"/>
      <c r="O356" s="188"/>
      <c r="P356" s="188"/>
      <c r="Q356" s="188"/>
      <c r="R356" s="188"/>
      <c r="S356" s="188"/>
      <c r="T356" s="188"/>
      <c r="U356" s="188"/>
      <c r="V356" s="188"/>
      <c r="W356" s="188"/>
      <c r="X356" s="188"/>
      <c r="Y356" s="188"/>
      <c r="Z356" s="188"/>
    </row>
    <row r="357" spans="1:26" ht="15.75" customHeight="1" x14ac:dyDescent="0.15">
      <c r="A357" s="188"/>
      <c r="B357" s="188"/>
      <c r="C357" s="188"/>
      <c r="D357" s="188"/>
      <c r="E357" s="188"/>
      <c r="F357" s="188"/>
      <c r="G357" s="188"/>
      <c r="H357" s="188"/>
      <c r="I357" s="188"/>
      <c r="J357" s="188"/>
      <c r="K357" s="188"/>
      <c r="L357" s="188"/>
      <c r="M357" s="188"/>
      <c r="N357" s="188"/>
      <c r="O357" s="188"/>
      <c r="P357" s="188"/>
      <c r="Q357" s="188"/>
      <c r="R357" s="188"/>
      <c r="S357" s="188"/>
      <c r="T357" s="188"/>
      <c r="U357" s="188"/>
      <c r="V357" s="188"/>
      <c r="W357" s="188"/>
      <c r="X357" s="188"/>
      <c r="Y357" s="188"/>
      <c r="Z357" s="188"/>
    </row>
    <row r="358" spans="1:26" ht="15.75" customHeight="1" x14ac:dyDescent="0.15">
      <c r="A358" s="188"/>
      <c r="B358" s="188"/>
      <c r="C358" s="188"/>
      <c r="D358" s="188"/>
      <c r="E358" s="188"/>
      <c r="F358" s="188"/>
      <c r="G358" s="188"/>
      <c r="H358" s="188"/>
      <c r="I358" s="188"/>
      <c r="J358" s="188"/>
      <c r="K358" s="188"/>
      <c r="L358" s="188"/>
      <c r="M358" s="188"/>
      <c r="N358" s="188"/>
      <c r="O358" s="188"/>
      <c r="P358" s="188"/>
      <c r="Q358" s="188"/>
      <c r="R358" s="188"/>
      <c r="S358" s="188"/>
      <c r="T358" s="188"/>
      <c r="U358" s="188"/>
      <c r="V358" s="188"/>
      <c r="W358" s="188"/>
      <c r="X358" s="188"/>
      <c r="Y358" s="188"/>
      <c r="Z358" s="188"/>
    </row>
    <row r="359" spans="1:26" ht="15.75" customHeight="1" x14ac:dyDescent="0.15">
      <c r="A359" s="188"/>
      <c r="B359" s="188"/>
      <c r="C359" s="188"/>
      <c r="D359" s="188"/>
      <c r="E359" s="188"/>
      <c r="F359" s="188"/>
      <c r="G359" s="188"/>
      <c r="H359" s="188"/>
      <c r="I359" s="188"/>
      <c r="J359" s="188"/>
      <c r="K359" s="188"/>
      <c r="L359" s="188"/>
      <c r="M359" s="188"/>
      <c r="N359" s="188"/>
      <c r="O359" s="188"/>
      <c r="P359" s="188"/>
      <c r="Q359" s="188"/>
      <c r="R359" s="188"/>
      <c r="S359" s="188"/>
      <c r="T359" s="188"/>
      <c r="U359" s="188"/>
      <c r="V359" s="188"/>
      <c r="W359" s="188"/>
      <c r="X359" s="188"/>
      <c r="Y359" s="188"/>
      <c r="Z359" s="188"/>
    </row>
    <row r="360" spans="1:26" ht="15.75" customHeight="1" x14ac:dyDescent="0.15">
      <c r="A360" s="188"/>
      <c r="B360" s="188"/>
      <c r="C360" s="188"/>
      <c r="D360" s="188"/>
      <c r="E360" s="188"/>
      <c r="F360" s="188"/>
      <c r="G360" s="188"/>
      <c r="H360" s="188"/>
      <c r="I360" s="188"/>
      <c r="J360" s="188"/>
      <c r="K360" s="188"/>
      <c r="L360" s="188"/>
      <c r="M360" s="188"/>
      <c r="N360" s="188"/>
      <c r="O360" s="188"/>
      <c r="P360" s="188"/>
      <c r="Q360" s="188"/>
      <c r="R360" s="188"/>
      <c r="S360" s="188"/>
      <c r="T360" s="188"/>
      <c r="U360" s="188"/>
      <c r="V360" s="188"/>
      <c r="W360" s="188"/>
      <c r="X360" s="188"/>
      <c r="Y360" s="188"/>
      <c r="Z360" s="188"/>
    </row>
    <row r="361" spans="1:26" ht="15.75" customHeight="1" x14ac:dyDescent="0.15">
      <c r="A361" s="188"/>
      <c r="B361" s="188"/>
      <c r="C361" s="188"/>
      <c r="D361" s="188"/>
      <c r="E361" s="188"/>
      <c r="F361" s="188"/>
      <c r="G361" s="188"/>
      <c r="H361" s="188"/>
      <c r="I361" s="188"/>
      <c r="J361" s="188"/>
      <c r="K361" s="188"/>
      <c r="L361" s="188"/>
      <c r="M361" s="188"/>
      <c r="N361" s="188"/>
      <c r="O361" s="188"/>
      <c r="P361" s="188"/>
      <c r="Q361" s="188"/>
      <c r="R361" s="188"/>
      <c r="S361" s="188"/>
      <c r="T361" s="188"/>
      <c r="U361" s="188"/>
      <c r="V361" s="188"/>
      <c r="W361" s="188"/>
      <c r="X361" s="188"/>
      <c r="Y361" s="188"/>
      <c r="Z361" s="188"/>
    </row>
    <row r="362" spans="1:26" ht="15.75" customHeight="1" x14ac:dyDescent="0.15">
      <c r="A362" s="188"/>
      <c r="B362" s="188"/>
      <c r="C362" s="188"/>
      <c r="D362" s="188"/>
      <c r="E362" s="188"/>
      <c r="F362" s="188"/>
      <c r="G362" s="188"/>
      <c r="H362" s="188"/>
      <c r="I362" s="188"/>
      <c r="J362" s="188"/>
      <c r="K362" s="188"/>
      <c r="L362" s="188"/>
      <c r="M362" s="188"/>
      <c r="N362" s="188"/>
      <c r="O362" s="188"/>
      <c r="P362" s="188"/>
      <c r="Q362" s="188"/>
      <c r="R362" s="188"/>
      <c r="S362" s="188"/>
      <c r="T362" s="188"/>
      <c r="U362" s="188"/>
      <c r="V362" s="188"/>
      <c r="W362" s="188"/>
      <c r="X362" s="188"/>
      <c r="Y362" s="188"/>
      <c r="Z362" s="188"/>
    </row>
    <row r="363" spans="1:26" ht="15.75" customHeight="1" x14ac:dyDescent="0.15">
      <c r="A363" s="188"/>
      <c r="B363" s="188"/>
      <c r="C363" s="188"/>
      <c r="D363" s="188"/>
      <c r="E363" s="188"/>
      <c r="F363" s="188"/>
      <c r="G363" s="188"/>
      <c r="H363" s="188"/>
      <c r="I363" s="188"/>
      <c r="J363" s="188"/>
      <c r="K363" s="188"/>
      <c r="L363" s="188"/>
      <c r="M363" s="188"/>
      <c r="N363" s="188"/>
      <c r="O363" s="188"/>
      <c r="P363" s="188"/>
      <c r="Q363" s="188"/>
      <c r="R363" s="188"/>
      <c r="S363" s="188"/>
      <c r="T363" s="188"/>
      <c r="U363" s="188"/>
      <c r="V363" s="188"/>
      <c r="W363" s="188"/>
      <c r="X363" s="188"/>
      <c r="Y363" s="188"/>
      <c r="Z363" s="188"/>
    </row>
    <row r="364" spans="1:26" ht="15.75" customHeight="1" x14ac:dyDescent="0.15">
      <c r="A364" s="188"/>
      <c r="B364" s="188"/>
      <c r="C364" s="188"/>
      <c r="D364" s="188"/>
      <c r="E364" s="188"/>
      <c r="F364" s="188"/>
      <c r="G364" s="188"/>
      <c r="H364" s="188"/>
      <c r="I364" s="188"/>
      <c r="J364" s="188"/>
      <c r="K364" s="188"/>
      <c r="L364" s="188"/>
      <c r="M364" s="188"/>
      <c r="N364" s="188"/>
      <c r="O364" s="188"/>
      <c r="P364" s="188"/>
      <c r="Q364" s="188"/>
      <c r="R364" s="188"/>
      <c r="S364" s="188"/>
      <c r="T364" s="188"/>
      <c r="U364" s="188"/>
      <c r="V364" s="188"/>
      <c r="W364" s="188"/>
      <c r="X364" s="188"/>
      <c r="Y364" s="188"/>
      <c r="Z364" s="188"/>
    </row>
    <row r="365" spans="1:26" ht="15.75" customHeight="1" x14ac:dyDescent="0.15">
      <c r="A365" s="188"/>
      <c r="B365" s="188"/>
      <c r="C365" s="188"/>
      <c r="D365" s="188"/>
      <c r="E365" s="188"/>
      <c r="F365" s="188"/>
      <c r="G365" s="188"/>
      <c r="H365" s="188"/>
      <c r="I365" s="188"/>
      <c r="J365" s="188"/>
      <c r="K365" s="188"/>
      <c r="L365" s="188"/>
      <c r="M365" s="188"/>
      <c r="N365" s="188"/>
      <c r="O365" s="188"/>
      <c r="P365" s="188"/>
      <c r="Q365" s="188"/>
      <c r="R365" s="188"/>
      <c r="S365" s="188"/>
      <c r="T365" s="188"/>
      <c r="U365" s="188"/>
      <c r="V365" s="188"/>
      <c r="W365" s="188"/>
      <c r="X365" s="188"/>
      <c r="Y365" s="188"/>
      <c r="Z365" s="188"/>
    </row>
    <row r="366" spans="1:26" ht="15.75" customHeight="1" x14ac:dyDescent="0.15">
      <c r="A366" s="188"/>
      <c r="B366" s="188"/>
      <c r="C366" s="188"/>
      <c r="D366" s="188"/>
      <c r="E366" s="188"/>
      <c r="F366" s="188"/>
      <c r="G366" s="188"/>
      <c r="H366" s="188"/>
      <c r="I366" s="188"/>
      <c r="J366" s="188"/>
      <c r="K366" s="188"/>
      <c r="L366" s="188"/>
      <c r="M366" s="188"/>
      <c r="N366" s="188"/>
      <c r="O366" s="188"/>
      <c r="P366" s="188"/>
      <c r="Q366" s="188"/>
      <c r="R366" s="188"/>
      <c r="S366" s="188"/>
      <c r="T366" s="188"/>
      <c r="U366" s="188"/>
      <c r="V366" s="188"/>
      <c r="W366" s="188"/>
      <c r="X366" s="188"/>
      <c r="Y366" s="188"/>
      <c r="Z366" s="188"/>
    </row>
    <row r="367" spans="1:26" ht="15.75" customHeight="1" x14ac:dyDescent="0.15">
      <c r="A367" s="188"/>
      <c r="B367" s="188"/>
      <c r="C367" s="188"/>
      <c r="D367" s="188"/>
      <c r="E367" s="188"/>
      <c r="F367" s="188"/>
      <c r="G367" s="188"/>
      <c r="H367" s="188"/>
      <c r="I367" s="188"/>
      <c r="J367" s="188"/>
      <c r="K367" s="188"/>
      <c r="L367" s="188"/>
      <c r="M367" s="188"/>
      <c r="N367" s="188"/>
      <c r="O367" s="188"/>
      <c r="P367" s="188"/>
      <c r="Q367" s="188"/>
      <c r="R367" s="188"/>
      <c r="S367" s="188"/>
      <c r="T367" s="188"/>
      <c r="U367" s="188"/>
      <c r="V367" s="188"/>
      <c r="W367" s="188"/>
      <c r="X367" s="188"/>
      <c r="Y367" s="188"/>
      <c r="Z367" s="188"/>
    </row>
    <row r="368" spans="1:26" ht="15.75" customHeight="1" x14ac:dyDescent="0.15">
      <c r="A368" s="188"/>
      <c r="B368" s="188"/>
      <c r="C368" s="188"/>
      <c r="D368" s="188"/>
      <c r="E368" s="188"/>
      <c r="F368" s="188"/>
      <c r="G368" s="188"/>
      <c r="H368" s="188"/>
      <c r="I368" s="188"/>
      <c r="J368" s="188"/>
      <c r="K368" s="188"/>
      <c r="L368" s="188"/>
      <c r="M368" s="188"/>
      <c r="N368" s="188"/>
      <c r="O368" s="188"/>
      <c r="P368" s="188"/>
      <c r="Q368" s="188"/>
      <c r="R368" s="188"/>
      <c r="S368" s="188"/>
      <c r="T368" s="188"/>
      <c r="U368" s="188"/>
      <c r="V368" s="188"/>
      <c r="W368" s="188"/>
      <c r="X368" s="188"/>
      <c r="Y368" s="188"/>
      <c r="Z368" s="188"/>
    </row>
    <row r="369" spans="1:26" ht="15.75" customHeight="1" x14ac:dyDescent="0.15">
      <c r="A369" s="188"/>
      <c r="B369" s="188"/>
      <c r="C369" s="188"/>
      <c r="D369" s="188"/>
      <c r="E369" s="188"/>
      <c r="F369" s="188"/>
      <c r="G369" s="188"/>
      <c r="H369" s="188"/>
      <c r="I369" s="188"/>
      <c r="J369" s="188"/>
      <c r="K369" s="188"/>
      <c r="L369" s="188"/>
      <c r="M369" s="188"/>
      <c r="N369" s="188"/>
      <c r="O369" s="188"/>
      <c r="P369" s="188"/>
      <c r="Q369" s="188"/>
      <c r="R369" s="188"/>
      <c r="S369" s="188"/>
      <c r="T369" s="188"/>
      <c r="U369" s="188"/>
      <c r="V369" s="188"/>
      <c r="W369" s="188"/>
      <c r="X369" s="188"/>
      <c r="Y369" s="188"/>
      <c r="Z369" s="188"/>
    </row>
    <row r="370" spans="1:26" ht="15.75" customHeight="1" x14ac:dyDescent="0.15">
      <c r="A370" s="188"/>
      <c r="B370" s="188"/>
      <c r="C370" s="188"/>
      <c r="D370" s="188"/>
      <c r="E370" s="188"/>
      <c r="F370" s="188"/>
      <c r="G370" s="188"/>
      <c r="H370" s="188"/>
      <c r="I370" s="188"/>
      <c r="J370" s="188"/>
      <c r="K370" s="188"/>
      <c r="L370" s="188"/>
      <c r="M370" s="188"/>
      <c r="N370" s="188"/>
      <c r="O370" s="188"/>
      <c r="P370" s="188"/>
      <c r="Q370" s="188"/>
      <c r="R370" s="188"/>
      <c r="S370" s="188"/>
      <c r="T370" s="188"/>
      <c r="U370" s="188"/>
      <c r="V370" s="188"/>
      <c r="W370" s="188"/>
      <c r="X370" s="188"/>
      <c r="Y370" s="188"/>
      <c r="Z370" s="188"/>
    </row>
    <row r="371" spans="1:26" ht="15.75" customHeight="1" x14ac:dyDescent="0.15">
      <c r="A371" s="188"/>
      <c r="B371" s="188"/>
      <c r="C371" s="188"/>
      <c r="D371" s="188"/>
      <c r="E371" s="188"/>
      <c r="F371" s="188"/>
      <c r="G371" s="188"/>
      <c r="H371" s="188"/>
      <c r="I371" s="188"/>
      <c r="J371" s="188"/>
      <c r="K371" s="188"/>
      <c r="L371" s="188"/>
      <c r="M371" s="188"/>
      <c r="N371" s="188"/>
      <c r="O371" s="188"/>
      <c r="P371" s="188"/>
      <c r="Q371" s="188"/>
      <c r="R371" s="188"/>
      <c r="S371" s="188"/>
      <c r="T371" s="188"/>
      <c r="U371" s="188"/>
      <c r="V371" s="188"/>
      <c r="W371" s="188"/>
      <c r="X371" s="188"/>
      <c r="Y371" s="188"/>
      <c r="Z371" s="188"/>
    </row>
    <row r="372" spans="1:26" ht="15.75" customHeight="1" x14ac:dyDescent="0.15">
      <c r="A372" s="188"/>
      <c r="B372" s="188"/>
      <c r="C372" s="188"/>
      <c r="D372" s="188"/>
      <c r="E372" s="188"/>
      <c r="F372" s="188"/>
      <c r="G372" s="188"/>
      <c r="H372" s="188"/>
      <c r="I372" s="188"/>
      <c r="J372" s="188"/>
      <c r="K372" s="188"/>
      <c r="L372" s="188"/>
      <c r="M372" s="188"/>
      <c r="N372" s="188"/>
      <c r="O372" s="188"/>
      <c r="P372" s="188"/>
      <c r="Q372" s="188"/>
      <c r="R372" s="188"/>
      <c r="S372" s="188"/>
      <c r="T372" s="188"/>
      <c r="U372" s="188"/>
      <c r="V372" s="188"/>
      <c r="W372" s="188"/>
      <c r="X372" s="188"/>
      <c r="Y372" s="188"/>
      <c r="Z372" s="188"/>
    </row>
    <row r="373" spans="1:26" ht="15.75" customHeight="1" x14ac:dyDescent="0.15">
      <c r="A373" s="188"/>
      <c r="B373" s="188"/>
      <c r="C373" s="188"/>
      <c r="D373" s="188"/>
      <c r="E373" s="188"/>
      <c r="F373" s="188"/>
      <c r="G373" s="188"/>
      <c r="H373" s="188"/>
      <c r="I373" s="188"/>
      <c r="J373" s="188"/>
      <c r="K373" s="188"/>
      <c r="L373" s="188"/>
      <c r="M373" s="188"/>
      <c r="N373" s="188"/>
      <c r="O373" s="188"/>
      <c r="P373" s="188"/>
      <c r="Q373" s="188"/>
      <c r="R373" s="188"/>
      <c r="S373" s="188"/>
      <c r="T373" s="188"/>
      <c r="U373" s="188"/>
      <c r="V373" s="188"/>
      <c r="W373" s="188"/>
      <c r="X373" s="188"/>
      <c r="Y373" s="188"/>
      <c r="Z373" s="188"/>
    </row>
    <row r="374" spans="1:26" ht="15.75" customHeight="1" x14ac:dyDescent="0.15">
      <c r="A374" s="188"/>
      <c r="B374" s="188"/>
      <c r="C374" s="188"/>
      <c r="D374" s="188"/>
      <c r="E374" s="188"/>
      <c r="F374" s="188"/>
      <c r="G374" s="188"/>
      <c r="H374" s="188"/>
      <c r="I374" s="188"/>
      <c r="J374" s="188"/>
      <c r="K374" s="188"/>
      <c r="L374" s="188"/>
      <c r="M374" s="188"/>
      <c r="N374" s="188"/>
      <c r="O374" s="188"/>
      <c r="P374" s="188"/>
      <c r="Q374" s="188"/>
      <c r="R374" s="188"/>
      <c r="S374" s="188"/>
      <c r="T374" s="188"/>
      <c r="U374" s="188"/>
      <c r="V374" s="188"/>
      <c r="W374" s="188"/>
      <c r="X374" s="188"/>
      <c r="Y374" s="188"/>
      <c r="Z374" s="188"/>
    </row>
    <row r="375" spans="1:26" ht="15.75" customHeight="1" x14ac:dyDescent="0.15">
      <c r="A375" s="188"/>
      <c r="B375" s="188"/>
      <c r="C375" s="188"/>
      <c r="D375" s="188"/>
      <c r="E375" s="188"/>
      <c r="F375" s="188"/>
      <c r="G375" s="188"/>
      <c r="H375" s="188"/>
      <c r="I375" s="188"/>
      <c r="J375" s="188"/>
      <c r="K375" s="188"/>
      <c r="L375" s="188"/>
      <c r="M375" s="188"/>
      <c r="N375" s="188"/>
      <c r="O375" s="188"/>
      <c r="P375" s="188"/>
      <c r="Q375" s="188"/>
      <c r="R375" s="188"/>
      <c r="S375" s="188"/>
      <c r="T375" s="188"/>
      <c r="U375" s="188"/>
      <c r="V375" s="188"/>
      <c r="W375" s="188"/>
      <c r="X375" s="188"/>
      <c r="Y375" s="188"/>
      <c r="Z375" s="188"/>
    </row>
    <row r="376" spans="1:26" ht="15.75" customHeight="1" x14ac:dyDescent="0.15">
      <c r="A376" s="188"/>
      <c r="B376" s="188"/>
      <c r="C376" s="188"/>
      <c r="D376" s="188"/>
      <c r="E376" s="188"/>
      <c r="F376" s="188"/>
      <c r="G376" s="188"/>
      <c r="H376" s="188"/>
      <c r="I376" s="188"/>
      <c r="J376" s="188"/>
      <c r="K376" s="188"/>
      <c r="L376" s="188"/>
      <c r="M376" s="188"/>
      <c r="N376" s="188"/>
      <c r="O376" s="188"/>
      <c r="P376" s="188"/>
      <c r="Q376" s="188"/>
      <c r="R376" s="188"/>
      <c r="S376" s="188"/>
      <c r="T376" s="188"/>
      <c r="U376" s="188"/>
      <c r="V376" s="188"/>
      <c r="W376" s="188"/>
      <c r="X376" s="188"/>
      <c r="Y376" s="188"/>
      <c r="Z376" s="188"/>
    </row>
    <row r="377" spans="1:26" ht="15.75" customHeight="1" x14ac:dyDescent="0.15">
      <c r="A377" s="188"/>
      <c r="B377" s="188"/>
      <c r="C377" s="188"/>
      <c r="D377" s="188"/>
      <c r="E377" s="188"/>
      <c r="F377" s="188"/>
      <c r="G377" s="188"/>
      <c r="H377" s="188"/>
      <c r="I377" s="188"/>
      <c r="J377" s="188"/>
      <c r="K377" s="188"/>
      <c r="L377" s="188"/>
      <c r="M377" s="188"/>
      <c r="N377" s="188"/>
      <c r="O377" s="188"/>
      <c r="P377" s="188"/>
      <c r="Q377" s="188"/>
      <c r="R377" s="188"/>
      <c r="S377" s="188"/>
      <c r="T377" s="188"/>
      <c r="U377" s="188"/>
      <c r="V377" s="188"/>
      <c r="W377" s="188"/>
      <c r="X377" s="188"/>
      <c r="Y377" s="188"/>
      <c r="Z377" s="188"/>
    </row>
    <row r="378" spans="1:26" ht="15.75" customHeight="1" x14ac:dyDescent="0.15">
      <c r="A378" s="188"/>
      <c r="B378" s="188"/>
      <c r="C378" s="188"/>
      <c r="D378" s="188"/>
      <c r="E378" s="188"/>
      <c r="F378" s="188"/>
      <c r="G378" s="188"/>
      <c r="H378" s="188"/>
      <c r="I378" s="188"/>
      <c r="J378" s="188"/>
      <c r="K378" s="188"/>
      <c r="L378" s="188"/>
      <c r="M378" s="188"/>
      <c r="N378" s="188"/>
      <c r="O378" s="188"/>
      <c r="P378" s="188"/>
      <c r="Q378" s="188"/>
      <c r="R378" s="188"/>
      <c r="S378" s="188"/>
      <c r="T378" s="188"/>
      <c r="U378" s="188"/>
      <c r="V378" s="188"/>
      <c r="W378" s="188"/>
      <c r="X378" s="188"/>
      <c r="Y378" s="188"/>
      <c r="Z378" s="188"/>
    </row>
    <row r="379" spans="1:26" ht="15.75" customHeight="1" x14ac:dyDescent="0.15">
      <c r="A379" s="188"/>
      <c r="B379" s="188"/>
      <c r="C379" s="188"/>
      <c r="D379" s="188"/>
      <c r="E379" s="188"/>
      <c r="F379" s="188"/>
      <c r="G379" s="188"/>
      <c r="H379" s="188"/>
      <c r="I379" s="188"/>
      <c r="J379" s="188"/>
      <c r="K379" s="188"/>
      <c r="L379" s="188"/>
      <c r="M379" s="188"/>
      <c r="N379" s="188"/>
      <c r="O379" s="188"/>
      <c r="P379" s="188"/>
      <c r="Q379" s="188"/>
      <c r="R379" s="188"/>
      <c r="S379" s="188"/>
      <c r="T379" s="188"/>
      <c r="U379" s="188"/>
      <c r="V379" s="188"/>
      <c r="W379" s="188"/>
      <c r="X379" s="188"/>
      <c r="Y379" s="188"/>
      <c r="Z379" s="188"/>
    </row>
    <row r="380" spans="1:26" ht="15.75" customHeight="1" x14ac:dyDescent="0.15">
      <c r="A380" s="188"/>
      <c r="B380" s="188"/>
      <c r="C380" s="188"/>
      <c r="D380" s="188"/>
      <c r="E380" s="188"/>
      <c r="F380" s="188"/>
      <c r="G380" s="188"/>
      <c r="H380" s="188"/>
      <c r="I380" s="188"/>
      <c r="J380" s="188"/>
      <c r="K380" s="188"/>
      <c r="L380" s="188"/>
      <c r="M380" s="188"/>
      <c r="N380" s="188"/>
      <c r="O380" s="188"/>
      <c r="P380" s="188"/>
      <c r="Q380" s="188"/>
      <c r="R380" s="188"/>
      <c r="S380" s="188"/>
      <c r="T380" s="188"/>
      <c r="U380" s="188"/>
      <c r="V380" s="188"/>
      <c r="W380" s="188"/>
      <c r="X380" s="188"/>
      <c r="Y380" s="188"/>
      <c r="Z380" s="188"/>
    </row>
    <row r="381" spans="1:26" ht="15.75" customHeight="1" x14ac:dyDescent="0.15">
      <c r="A381" s="188"/>
      <c r="B381" s="188"/>
      <c r="C381" s="188"/>
      <c r="D381" s="188"/>
      <c r="E381" s="188"/>
      <c r="F381" s="188"/>
      <c r="G381" s="188"/>
      <c r="H381" s="188"/>
      <c r="I381" s="188"/>
      <c r="J381" s="188"/>
      <c r="K381" s="188"/>
      <c r="L381" s="188"/>
      <c r="M381" s="188"/>
      <c r="N381" s="188"/>
      <c r="O381" s="188"/>
      <c r="P381" s="188"/>
      <c r="Q381" s="188"/>
      <c r="R381" s="188"/>
      <c r="S381" s="188"/>
      <c r="T381" s="188"/>
      <c r="U381" s="188"/>
      <c r="V381" s="188"/>
      <c r="W381" s="188"/>
      <c r="X381" s="188"/>
      <c r="Y381" s="188"/>
      <c r="Z381" s="188"/>
    </row>
    <row r="382" spans="1:26" ht="15.75" customHeight="1" x14ac:dyDescent="0.15">
      <c r="A382" s="188"/>
      <c r="B382" s="188"/>
      <c r="C382" s="188"/>
      <c r="D382" s="188"/>
      <c r="E382" s="188"/>
      <c r="F382" s="188"/>
      <c r="G382" s="188"/>
      <c r="H382" s="188"/>
      <c r="I382" s="188"/>
      <c r="J382" s="188"/>
      <c r="K382" s="188"/>
      <c r="L382" s="188"/>
      <c r="M382" s="188"/>
      <c r="N382" s="188"/>
      <c r="O382" s="188"/>
      <c r="P382" s="188"/>
      <c r="Q382" s="188"/>
      <c r="R382" s="188"/>
      <c r="S382" s="188"/>
      <c r="T382" s="188"/>
      <c r="U382" s="188"/>
      <c r="V382" s="188"/>
      <c r="W382" s="188"/>
      <c r="X382" s="188"/>
      <c r="Y382" s="188"/>
      <c r="Z382" s="188"/>
    </row>
    <row r="383" spans="1:26" ht="15.75" customHeight="1" x14ac:dyDescent="0.15">
      <c r="A383" s="188"/>
      <c r="B383" s="188"/>
      <c r="C383" s="188"/>
      <c r="D383" s="188"/>
      <c r="E383" s="188"/>
      <c r="F383" s="188"/>
      <c r="G383" s="188"/>
      <c r="H383" s="188"/>
      <c r="I383" s="188"/>
      <c r="J383" s="188"/>
      <c r="K383" s="188"/>
      <c r="L383" s="188"/>
      <c r="M383" s="188"/>
      <c r="N383" s="188"/>
      <c r="O383" s="188"/>
      <c r="P383" s="188"/>
      <c r="Q383" s="188"/>
      <c r="R383" s="188"/>
      <c r="S383" s="188"/>
      <c r="T383" s="188"/>
      <c r="U383" s="188"/>
      <c r="V383" s="188"/>
      <c r="W383" s="188"/>
      <c r="X383" s="188"/>
      <c r="Y383" s="188"/>
      <c r="Z383" s="188"/>
    </row>
    <row r="384" spans="1:26" ht="15.75" customHeight="1" x14ac:dyDescent="0.15">
      <c r="A384" s="188"/>
      <c r="B384" s="188"/>
      <c r="C384" s="188"/>
      <c r="D384" s="188"/>
      <c r="E384" s="188"/>
      <c r="F384" s="188"/>
      <c r="G384" s="188"/>
      <c r="H384" s="188"/>
      <c r="I384" s="188"/>
      <c r="J384" s="188"/>
      <c r="K384" s="188"/>
      <c r="L384" s="188"/>
      <c r="M384" s="188"/>
      <c r="N384" s="188"/>
      <c r="O384" s="188"/>
      <c r="P384" s="188"/>
      <c r="Q384" s="188"/>
      <c r="R384" s="188"/>
      <c r="S384" s="188"/>
      <c r="T384" s="188"/>
      <c r="U384" s="188"/>
      <c r="V384" s="188"/>
      <c r="W384" s="188"/>
      <c r="X384" s="188"/>
      <c r="Y384" s="188"/>
      <c r="Z384" s="188"/>
    </row>
    <row r="385" spans="1:26" ht="15.75" customHeight="1" x14ac:dyDescent="0.15">
      <c r="A385" s="188"/>
      <c r="B385" s="188"/>
      <c r="C385" s="188"/>
      <c r="D385" s="188"/>
      <c r="E385" s="188"/>
      <c r="F385" s="188"/>
      <c r="G385" s="188"/>
      <c r="H385" s="188"/>
      <c r="I385" s="188"/>
      <c r="J385" s="188"/>
      <c r="K385" s="188"/>
      <c r="L385" s="188"/>
      <c r="M385" s="188"/>
      <c r="N385" s="188"/>
      <c r="O385" s="188"/>
      <c r="P385" s="188"/>
      <c r="Q385" s="188"/>
      <c r="R385" s="188"/>
      <c r="S385" s="188"/>
      <c r="T385" s="188"/>
      <c r="U385" s="188"/>
      <c r="V385" s="188"/>
      <c r="W385" s="188"/>
      <c r="X385" s="188"/>
      <c r="Y385" s="188"/>
      <c r="Z385" s="188"/>
    </row>
    <row r="386" spans="1:26" ht="15.75" customHeight="1" x14ac:dyDescent="0.15">
      <c r="A386" s="188"/>
      <c r="B386" s="188"/>
      <c r="C386" s="188"/>
      <c r="D386" s="188"/>
      <c r="E386" s="188"/>
      <c r="F386" s="188"/>
      <c r="G386" s="188"/>
      <c r="H386" s="188"/>
      <c r="I386" s="188"/>
      <c r="J386" s="188"/>
      <c r="K386" s="188"/>
      <c r="L386" s="188"/>
      <c r="M386" s="188"/>
      <c r="N386" s="188"/>
      <c r="O386" s="188"/>
      <c r="P386" s="188"/>
      <c r="Q386" s="188"/>
      <c r="R386" s="188"/>
      <c r="S386" s="188"/>
      <c r="T386" s="188"/>
      <c r="U386" s="188"/>
      <c r="V386" s="188"/>
      <c r="W386" s="188"/>
      <c r="X386" s="188"/>
      <c r="Y386" s="188"/>
      <c r="Z386" s="188"/>
    </row>
    <row r="387" spans="1:26" ht="15.75" customHeight="1" x14ac:dyDescent="0.15">
      <c r="A387" s="188"/>
      <c r="B387" s="188"/>
      <c r="C387" s="188"/>
      <c r="D387" s="188"/>
      <c r="E387" s="188"/>
      <c r="F387" s="188"/>
      <c r="G387" s="188"/>
      <c r="H387" s="188"/>
      <c r="I387" s="188"/>
      <c r="J387" s="188"/>
      <c r="K387" s="188"/>
      <c r="L387" s="188"/>
      <c r="M387" s="188"/>
      <c r="N387" s="188"/>
      <c r="O387" s="188"/>
      <c r="P387" s="188"/>
      <c r="Q387" s="188"/>
      <c r="R387" s="188"/>
      <c r="S387" s="188"/>
      <c r="T387" s="188"/>
      <c r="U387" s="188"/>
      <c r="V387" s="188"/>
      <c r="W387" s="188"/>
      <c r="X387" s="188"/>
      <c r="Y387" s="188"/>
      <c r="Z387" s="188"/>
    </row>
    <row r="388" spans="1:26" ht="15.75" customHeight="1" x14ac:dyDescent="0.15">
      <c r="A388" s="188"/>
      <c r="B388" s="188"/>
      <c r="C388" s="188"/>
      <c r="D388" s="188"/>
      <c r="E388" s="188"/>
      <c r="F388" s="188"/>
      <c r="G388" s="188"/>
      <c r="H388" s="188"/>
      <c r="I388" s="188"/>
      <c r="J388" s="188"/>
      <c r="K388" s="188"/>
      <c r="L388" s="188"/>
      <c r="M388" s="188"/>
      <c r="N388" s="188"/>
      <c r="O388" s="188"/>
      <c r="P388" s="188"/>
      <c r="Q388" s="188"/>
      <c r="R388" s="188"/>
      <c r="S388" s="188"/>
      <c r="T388" s="188"/>
      <c r="U388" s="188"/>
      <c r="V388" s="188"/>
      <c r="W388" s="188"/>
      <c r="X388" s="188"/>
      <c r="Y388" s="188"/>
      <c r="Z388" s="188"/>
    </row>
    <row r="389" spans="1:26" ht="15.75" customHeight="1" x14ac:dyDescent="0.15">
      <c r="A389" s="188"/>
      <c r="B389" s="188"/>
      <c r="C389" s="188"/>
      <c r="D389" s="188"/>
      <c r="E389" s="188"/>
      <c r="F389" s="188"/>
      <c r="G389" s="188"/>
      <c r="H389" s="188"/>
      <c r="I389" s="188"/>
      <c r="J389" s="188"/>
      <c r="K389" s="188"/>
      <c r="L389" s="188"/>
      <c r="M389" s="188"/>
      <c r="N389" s="188"/>
      <c r="O389" s="188"/>
      <c r="P389" s="188"/>
      <c r="Q389" s="188"/>
      <c r="R389" s="188"/>
      <c r="S389" s="188"/>
      <c r="T389" s="188"/>
      <c r="U389" s="188"/>
      <c r="V389" s="188"/>
      <c r="W389" s="188"/>
      <c r="X389" s="188"/>
      <c r="Y389" s="188"/>
      <c r="Z389" s="188"/>
    </row>
    <row r="390" spans="1:26" ht="15.75" customHeight="1" x14ac:dyDescent="0.15">
      <c r="A390" s="188"/>
      <c r="B390" s="188"/>
      <c r="C390" s="188"/>
      <c r="D390" s="188"/>
      <c r="E390" s="188"/>
      <c r="F390" s="188"/>
      <c r="G390" s="188"/>
      <c r="H390" s="188"/>
      <c r="I390" s="188"/>
      <c r="J390" s="188"/>
      <c r="K390" s="188"/>
      <c r="L390" s="188"/>
      <c r="M390" s="188"/>
      <c r="N390" s="188"/>
      <c r="O390" s="188"/>
      <c r="P390" s="188"/>
      <c r="Q390" s="188"/>
      <c r="R390" s="188"/>
      <c r="S390" s="188"/>
      <c r="T390" s="188"/>
      <c r="U390" s="188"/>
      <c r="V390" s="188"/>
      <c r="W390" s="188"/>
      <c r="X390" s="188"/>
      <c r="Y390" s="188"/>
      <c r="Z390" s="188"/>
    </row>
    <row r="391" spans="1:26" ht="15.75" customHeight="1" x14ac:dyDescent="0.15">
      <c r="A391" s="188"/>
      <c r="B391" s="188"/>
      <c r="C391" s="188"/>
      <c r="D391" s="188"/>
      <c r="E391" s="188"/>
      <c r="F391" s="188"/>
      <c r="G391" s="188"/>
      <c r="H391" s="188"/>
      <c r="I391" s="188"/>
      <c r="J391" s="188"/>
      <c r="K391" s="188"/>
      <c r="L391" s="188"/>
      <c r="M391" s="188"/>
      <c r="N391" s="188"/>
      <c r="O391" s="188"/>
      <c r="P391" s="188"/>
      <c r="Q391" s="188"/>
      <c r="R391" s="188"/>
      <c r="S391" s="188"/>
      <c r="T391" s="188"/>
      <c r="U391" s="188"/>
      <c r="V391" s="188"/>
      <c r="W391" s="188"/>
      <c r="X391" s="188"/>
      <c r="Y391" s="188"/>
      <c r="Z391" s="188"/>
    </row>
    <row r="392" spans="1:26" ht="15.75" customHeight="1" x14ac:dyDescent="0.15">
      <c r="A392" s="188"/>
      <c r="B392" s="188"/>
      <c r="C392" s="188"/>
      <c r="D392" s="188"/>
      <c r="E392" s="188"/>
      <c r="F392" s="188"/>
      <c r="G392" s="188"/>
      <c r="H392" s="188"/>
      <c r="I392" s="188"/>
      <c r="J392" s="188"/>
      <c r="K392" s="188"/>
      <c r="L392" s="188"/>
      <c r="M392" s="188"/>
      <c r="N392" s="188"/>
      <c r="O392" s="188"/>
      <c r="P392" s="188"/>
      <c r="Q392" s="188"/>
      <c r="R392" s="188"/>
      <c r="S392" s="188"/>
      <c r="T392" s="188"/>
      <c r="U392" s="188"/>
      <c r="V392" s="188"/>
      <c r="W392" s="188"/>
      <c r="X392" s="188"/>
      <c r="Y392" s="188"/>
      <c r="Z392" s="188"/>
    </row>
    <row r="393" spans="1:26" ht="15.75" customHeight="1" x14ac:dyDescent="0.15">
      <c r="A393" s="188"/>
      <c r="B393" s="188"/>
      <c r="C393" s="188"/>
      <c r="D393" s="188"/>
      <c r="E393" s="188"/>
      <c r="F393" s="188"/>
      <c r="G393" s="188"/>
      <c r="H393" s="188"/>
      <c r="I393" s="188"/>
      <c r="J393" s="188"/>
      <c r="K393" s="188"/>
      <c r="L393" s="188"/>
      <c r="M393" s="188"/>
      <c r="N393" s="188"/>
      <c r="O393" s="188"/>
      <c r="P393" s="188"/>
      <c r="Q393" s="188"/>
      <c r="R393" s="188"/>
      <c r="S393" s="188"/>
      <c r="T393" s="188"/>
      <c r="U393" s="188"/>
      <c r="V393" s="188"/>
      <c r="W393" s="188"/>
      <c r="X393" s="188"/>
      <c r="Y393" s="188"/>
      <c r="Z393" s="188"/>
    </row>
    <row r="394" spans="1:26" ht="15.75" customHeight="1" x14ac:dyDescent="0.15">
      <c r="A394" s="188"/>
      <c r="B394" s="188"/>
      <c r="C394" s="188"/>
      <c r="D394" s="188"/>
      <c r="E394" s="188"/>
      <c r="F394" s="188"/>
      <c r="G394" s="188"/>
      <c r="H394" s="188"/>
      <c r="I394" s="188"/>
      <c r="J394" s="188"/>
      <c r="K394" s="188"/>
      <c r="L394" s="188"/>
      <c r="M394" s="188"/>
      <c r="N394" s="188"/>
      <c r="O394" s="188"/>
      <c r="P394" s="188"/>
      <c r="Q394" s="188"/>
      <c r="R394" s="188"/>
      <c r="S394" s="188"/>
      <c r="T394" s="188"/>
      <c r="U394" s="188"/>
      <c r="V394" s="188"/>
      <c r="W394" s="188"/>
      <c r="X394" s="188"/>
      <c r="Y394" s="188"/>
      <c r="Z394" s="188"/>
    </row>
    <row r="395" spans="1:26" ht="15.75" customHeight="1" x14ac:dyDescent="0.15">
      <c r="A395" s="188"/>
      <c r="B395" s="188"/>
      <c r="C395" s="188"/>
      <c r="D395" s="188"/>
      <c r="E395" s="188"/>
      <c r="F395" s="188"/>
      <c r="G395" s="188"/>
      <c r="H395" s="188"/>
      <c r="I395" s="188"/>
      <c r="J395" s="188"/>
      <c r="K395" s="188"/>
      <c r="L395" s="188"/>
      <c r="M395" s="188"/>
      <c r="N395" s="188"/>
      <c r="O395" s="188"/>
      <c r="P395" s="188"/>
      <c r="Q395" s="188"/>
      <c r="R395" s="188"/>
      <c r="S395" s="188"/>
      <c r="T395" s="188"/>
      <c r="U395" s="188"/>
      <c r="V395" s="188"/>
      <c r="W395" s="188"/>
      <c r="X395" s="188"/>
      <c r="Y395" s="188"/>
      <c r="Z395" s="188"/>
    </row>
    <row r="396" spans="1:26" ht="15.75" customHeight="1" x14ac:dyDescent="0.15">
      <c r="A396" s="188"/>
      <c r="B396" s="188"/>
      <c r="C396" s="188"/>
      <c r="D396" s="188"/>
      <c r="E396" s="188"/>
      <c r="F396" s="188"/>
      <c r="G396" s="188"/>
      <c r="H396" s="188"/>
      <c r="I396" s="188"/>
      <c r="J396" s="188"/>
      <c r="K396" s="188"/>
      <c r="L396" s="188"/>
      <c r="M396" s="188"/>
      <c r="N396" s="188"/>
      <c r="O396" s="188"/>
      <c r="P396" s="188"/>
      <c r="Q396" s="188"/>
      <c r="R396" s="188"/>
      <c r="S396" s="188"/>
      <c r="T396" s="188"/>
      <c r="U396" s="188"/>
      <c r="V396" s="188"/>
      <c r="W396" s="188"/>
      <c r="X396" s="188"/>
      <c r="Y396" s="188"/>
      <c r="Z396" s="188"/>
    </row>
    <row r="397" spans="1:26" ht="15.75" customHeight="1" x14ac:dyDescent="0.15">
      <c r="A397" s="188"/>
      <c r="B397" s="188"/>
      <c r="C397" s="188"/>
      <c r="D397" s="188"/>
      <c r="E397" s="188"/>
      <c r="F397" s="188"/>
      <c r="G397" s="188"/>
      <c r="H397" s="188"/>
      <c r="I397" s="188"/>
      <c r="J397" s="188"/>
      <c r="K397" s="188"/>
      <c r="L397" s="188"/>
      <c r="M397" s="188"/>
      <c r="N397" s="188"/>
      <c r="O397" s="188"/>
      <c r="P397" s="188"/>
      <c r="Q397" s="188"/>
      <c r="R397" s="188"/>
      <c r="S397" s="188"/>
      <c r="T397" s="188"/>
      <c r="U397" s="188"/>
      <c r="V397" s="188"/>
      <c r="W397" s="188"/>
      <c r="X397" s="188"/>
      <c r="Y397" s="188"/>
      <c r="Z397" s="188"/>
    </row>
    <row r="398" spans="1:26" ht="15.75" customHeight="1" x14ac:dyDescent="0.15">
      <c r="A398" s="188"/>
      <c r="B398" s="188"/>
      <c r="C398" s="188"/>
      <c r="D398" s="188"/>
      <c r="E398" s="188"/>
      <c r="F398" s="188"/>
      <c r="G398" s="188"/>
      <c r="H398" s="188"/>
      <c r="I398" s="188"/>
      <c r="J398" s="188"/>
      <c r="K398" s="188"/>
      <c r="L398" s="188"/>
      <c r="M398" s="188"/>
      <c r="N398" s="188"/>
      <c r="O398" s="188"/>
      <c r="P398" s="188"/>
      <c r="Q398" s="188"/>
      <c r="R398" s="188"/>
      <c r="S398" s="188"/>
      <c r="T398" s="188"/>
      <c r="U398" s="188"/>
      <c r="V398" s="188"/>
      <c r="W398" s="188"/>
      <c r="X398" s="188"/>
      <c r="Y398" s="188"/>
      <c r="Z398" s="188"/>
    </row>
    <row r="399" spans="1:26" ht="15.75" customHeight="1" x14ac:dyDescent="0.15">
      <c r="A399" s="188"/>
      <c r="B399" s="188"/>
      <c r="C399" s="188"/>
      <c r="D399" s="188"/>
      <c r="E399" s="188"/>
      <c r="F399" s="188"/>
      <c r="G399" s="188"/>
      <c r="H399" s="188"/>
      <c r="I399" s="188"/>
      <c r="J399" s="188"/>
      <c r="K399" s="188"/>
      <c r="L399" s="188"/>
      <c r="M399" s="188"/>
      <c r="N399" s="188"/>
      <c r="O399" s="188"/>
      <c r="P399" s="188"/>
      <c r="Q399" s="188"/>
      <c r="R399" s="188"/>
      <c r="S399" s="188"/>
      <c r="T399" s="188"/>
      <c r="U399" s="188"/>
      <c r="V399" s="188"/>
      <c r="W399" s="188"/>
      <c r="X399" s="188"/>
      <c r="Y399" s="188"/>
      <c r="Z399" s="188"/>
    </row>
    <row r="400" spans="1:26" ht="15.75" customHeight="1" x14ac:dyDescent="0.15">
      <c r="A400" s="188"/>
      <c r="B400" s="188"/>
      <c r="C400" s="188"/>
      <c r="D400" s="188"/>
      <c r="E400" s="188"/>
      <c r="F400" s="188"/>
      <c r="G400" s="188"/>
      <c r="H400" s="188"/>
      <c r="I400" s="188"/>
      <c r="J400" s="188"/>
      <c r="K400" s="188"/>
      <c r="L400" s="188"/>
      <c r="M400" s="188"/>
      <c r="N400" s="188"/>
      <c r="O400" s="188"/>
      <c r="P400" s="188"/>
      <c r="Q400" s="188"/>
      <c r="R400" s="188"/>
      <c r="S400" s="188"/>
      <c r="T400" s="188"/>
      <c r="U400" s="188"/>
      <c r="V400" s="188"/>
      <c r="W400" s="188"/>
      <c r="X400" s="188"/>
      <c r="Y400" s="188"/>
      <c r="Z400" s="188"/>
    </row>
    <row r="401" spans="1:26" ht="15.75" customHeight="1" x14ac:dyDescent="0.15">
      <c r="A401" s="188"/>
      <c r="B401" s="188"/>
      <c r="C401" s="188"/>
      <c r="D401" s="188"/>
      <c r="E401" s="188"/>
      <c r="F401" s="188"/>
      <c r="G401" s="188"/>
      <c r="H401" s="188"/>
      <c r="I401" s="188"/>
      <c r="J401" s="188"/>
      <c r="K401" s="188"/>
      <c r="L401" s="188"/>
      <c r="M401" s="188"/>
      <c r="N401" s="188"/>
      <c r="O401" s="188"/>
      <c r="P401" s="188"/>
      <c r="Q401" s="188"/>
      <c r="R401" s="188"/>
      <c r="S401" s="188"/>
      <c r="T401" s="188"/>
      <c r="U401" s="188"/>
      <c r="V401" s="188"/>
      <c r="W401" s="188"/>
      <c r="X401" s="188"/>
      <c r="Y401" s="188"/>
      <c r="Z401" s="188"/>
    </row>
    <row r="402" spans="1:26" ht="15.75" customHeight="1" x14ac:dyDescent="0.15">
      <c r="A402" s="188"/>
      <c r="B402" s="188"/>
      <c r="C402" s="188"/>
      <c r="D402" s="188"/>
      <c r="E402" s="188"/>
      <c r="F402" s="188"/>
      <c r="G402" s="188"/>
      <c r="H402" s="188"/>
      <c r="I402" s="188"/>
      <c r="J402" s="188"/>
      <c r="K402" s="188"/>
      <c r="L402" s="188"/>
      <c r="M402" s="188"/>
      <c r="N402" s="188"/>
      <c r="O402" s="188"/>
      <c r="P402" s="188"/>
      <c r="Q402" s="188"/>
      <c r="R402" s="188"/>
      <c r="S402" s="188"/>
      <c r="T402" s="188"/>
      <c r="U402" s="188"/>
      <c r="V402" s="188"/>
      <c r="W402" s="188"/>
      <c r="X402" s="188"/>
      <c r="Y402" s="188"/>
      <c r="Z402" s="188"/>
    </row>
    <row r="403" spans="1:26" ht="15.75" customHeight="1" x14ac:dyDescent="0.15">
      <c r="A403" s="188"/>
      <c r="B403" s="188"/>
      <c r="C403" s="188"/>
      <c r="D403" s="188"/>
      <c r="E403" s="188"/>
      <c r="F403" s="188"/>
      <c r="G403" s="188"/>
      <c r="H403" s="188"/>
      <c r="I403" s="188"/>
      <c r="J403" s="188"/>
      <c r="K403" s="188"/>
      <c r="L403" s="188"/>
      <c r="M403" s="188"/>
      <c r="N403" s="188"/>
      <c r="O403" s="188"/>
      <c r="P403" s="188"/>
      <c r="Q403" s="188"/>
      <c r="R403" s="188"/>
      <c r="S403" s="188"/>
      <c r="T403" s="188"/>
      <c r="U403" s="188"/>
      <c r="V403" s="188"/>
      <c r="W403" s="188"/>
      <c r="X403" s="188"/>
      <c r="Y403" s="188"/>
      <c r="Z403" s="188"/>
    </row>
    <row r="404" spans="1:26" ht="15.75" customHeight="1" x14ac:dyDescent="0.15">
      <c r="A404" s="188"/>
      <c r="B404" s="188"/>
      <c r="C404" s="188"/>
      <c r="D404" s="188"/>
      <c r="E404" s="188"/>
      <c r="F404" s="188"/>
      <c r="G404" s="188"/>
      <c r="H404" s="188"/>
      <c r="I404" s="188"/>
      <c r="J404" s="188"/>
      <c r="K404" s="188"/>
      <c r="L404" s="188"/>
      <c r="M404" s="188"/>
      <c r="N404" s="188"/>
      <c r="O404" s="188"/>
      <c r="P404" s="188"/>
      <c r="Q404" s="188"/>
      <c r="R404" s="188"/>
      <c r="S404" s="188"/>
      <c r="T404" s="188"/>
      <c r="U404" s="188"/>
      <c r="V404" s="188"/>
      <c r="W404" s="188"/>
      <c r="X404" s="188"/>
      <c r="Y404" s="188"/>
      <c r="Z404" s="188"/>
    </row>
    <row r="405" spans="1:26" ht="15.75" customHeight="1" x14ac:dyDescent="0.15">
      <c r="A405" s="188"/>
      <c r="B405" s="188"/>
      <c r="C405" s="188"/>
      <c r="D405" s="188"/>
      <c r="E405" s="188"/>
      <c r="F405" s="188"/>
      <c r="G405" s="188"/>
      <c r="H405" s="188"/>
      <c r="I405" s="188"/>
      <c r="J405" s="188"/>
      <c r="K405" s="188"/>
      <c r="L405" s="188"/>
      <c r="M405" s="188"/>
      <c r="N405" s="188"/>
      <c r="O405" s="188"/>
      <c r="P405" s="188"/>
      <c r="Q405" s="188"/>
      <c r="R405" s="188"/>
      <c r="S405" s="188"/>
      <c r="T405" s="188"/>
      <c r="U405" s="188"/>
      <c r="V405" s="188"/>
      <c r="W405" s="188"/>
      <c r="X405" s="188"/>
      <c r="Y405" s="188"/>
      <c r="Z405" s="188"/>
    </row>
    <row r="406" spans="1:26" ht="15.75" customHeight="1" x14ac:dyDescent="0.15">
      <c r="A406" s="188"/>
      <c r="B406" s="188"/>
      <c r="C406" s="188"/>
      <c r="D406" s="188"/>
      <c r="E406" s="188"/>
      <c r="F406" s="188"/>
      <c r="G406" s="188"/>
      <c r="H406" s="188"/>
      <c r="I406" s="188"/>
      <c r="J406" s="188"/>
      <c r="K406" s="188"/>
      <c r="L406" s="188"/>
      <c r="M406" s="188"/>
      <c r="N406" s="188"/>
      <c r="O406" s="188"/>
      <c r="P406" s="188"/>
      <c r="Q406" s="188"/>
      <c r="R406" s="188"/>
      <c r="S406" s="188"/>
      <c r="T406" s="188"/>
      <c r="U406" s="188"/>
      <c r="V406" s="188"/>
      <c r="W406" s="188"/>
      <c r="X406" s="188"/>
      <c r="Y406" s="188"/>
      <c r="Z406" s="188"/>
    </row>
    <row r="407" spans="1:26" ht="15.75" customHeight="1" x14ac:dyDescent="0.15">
      <c r="A407" s="188"/>
      <c r="B407" s="188"/>
      <c r="C407" s="188"/>
      <c r="D407" s="188"/>
      <c r="E407" s="188"/>
      <c r="F407" s="188"/>
      <c r="G407" s="188"/>
      <c r="H407" s="188"/>
      <c r="I407" s="188"/>
      <c r="J407" s="188"/>
      <c r="K407" s="188"/>
      <c r="L407" s="188"/>
      <c r="M407" s="188"/>
      <c r="N407" s="188"/>
      <c r="O407" s="188"/>
      <c r="P407" s="188"/>
      <c r="Q407" s="188"/>
      <c r="R407" s="188"/>
      <c r="S407" s="188"/>
      <c r="T407" s="188"/>
      <c r="U407" s="188"/>
      <c r="V407" s="188"/>
      <c r="W407" s="188"/>
      <c r="X407" s="188"/>
      <c r="Y407" s="188"/>
      <c r="Z407" s="188"/>
    </row>
    <row r="408" spans="1:26" ht="15.75" customHeight="1" x14ac:dyDescent="0.15">
      <c r="A408" s="188"/>
      <c r="B408" s="188"/>
      <c r="C408" s="188"/>
      <c r="D408" s="188"/>
      <c r="E408" s="188"/>
      <c r="F408" s="188"/>
      <c r="G408" s="188"/>
      <c r="H408" s="188"/>
      <c r="I408" s="188"/>
      <c r="J408" s="188"/>
      <c r="K408" s="188"/>
      <c r="L408" s="188"/>
      <c r="M408" s="188"/>
      <c r="N408" s="188"/>
      <c r="O408" s="188"/>
      <c r="P408" s="188"/>
      <c r="Q408" s="188"/>
      <c r="R408" s="188"/>
      <c r="S408" s="188"/>
      <c r="T408" s="188"/>
      <c r="U408" s="188"/>
      <c r="V408" s="188"/>
      <c r="W408" s="188"/>
      <c r="X408" s="188"/>
      <c r="Y408" s="188"/>
      <c r="Z408" s="188"/>
    </row>
    <row r="409" spans="1:26" ht="15.75" customHeight="1" x14ac:dyDescent="0.15">
      <c r="A409" s="188"/>
      <c r="B409" s="188"/>
      <c r="C409" s="188"/>
      <c r="D409" s="188"/>
      <c r="E409" s="188"/>
      <c r="F409" s="188"/>
      <c r="G409" s="188"/>
      <c r="H409" s="188"/>
      <c r="I409" s="188"/>
      <c r="J409" s="188"/>
      <c r="K409" s="188"/>
      <c r="L409" s="188"/>
      <c r="M409" s="188"/>
      <c r="N409" s="188"/>
      <c r="O409" s="188"/>
      <c r="P409" s="188"/>
      <c r="Q409" s="188"/>
      <c r="R409" s="188"/>
      <c r="S409" s="188"/>
      <c r="T409" s="188"/>
      <c r="U409" s="188"/>
      <c r="V409" s="188"/>
      <c r="W409" s="188"/>
      <c r="X409" s="188"/>
      <c r="Y409" s="188"/>
      <c r="Z409" s="188"/>
    </row>
    <row r="410" spans="1:26" ht="15.75" customHeight="1" x14ac:dyDescent="0.15">
      <c r="A410" s="188"/>
      <c r="B410" s="188"/>
      <c r="C410" s="188"/>
      <c r="D410" s="188"/>
      <c r="E410" s="188"/>
      <c r="F410" s="188"/>
      <c r="G410" s="188"/>
      <c r="H410" s="188"/>
      <c r="I410" s="188"/>
      <c r="J410" s="188"/>
      <c r="K410" s="188"/>
      <c r="L410" s="188"/>
      <c r="M410" s="188"/>
      <c r="N410" s="188"/>
      <c r="O410" s="188"/>
      <c r="P410" s="188"/>
      <c r="Q410" s="188"/>
      <c r="R410" s="188"/>
      <c r="S410" s="188"/>
      <c r="T410" s="188"/>
      <c r="U410" s="188"/>
      <c r="V410" s="188"/>
      <c r="W410" s="188"/>
      <c r="X410" s="188"/>
      <c r="Y410" s="188"/>
      <c r="Z410" s="188"/>
    </row>
    <row r="411" spans="1:26" ht="15.75" customHeight="1" x14ac:dyDescent="0.15">
      <c r="A411" s="188"/>
      <c r="B411" s="188"/>
      <c r="C411" s="188"/>
      <c r="D411" s="188"/>
      <c r="E411" s="188"/>
      <c r="F411" s="188"/>
      <c r="G411" s="188"/>
      <c r="H411" s="188"/>
      <c r="I411" s="188"/>
      <c r="J411" s="188"/>
      <c r="K411" s="188"/>
      <c r="L411" s="188"/>
      <c r="M411" s="188"/>
      <c r="N411" s="188"/>
      <c r="O411" s="188"/>
      <c r="P411" s="188"/>
      <c r="Q411" s="188"/>
      <c r="R411" s="188"/>
      <c r="S411" s="188"/>
      <c r="T411" s="188"/>
      <c r="U411" s="188"/>
      <c r="V411" s="188"/>
      <c r="W411" s="188"/>
      <c r="X411" s="188"/>
      <c r="Y411" s="188"/>
      <c r="Z411" s="188"/>
    </row>
    <row r="412" spans="1:26" ht="15.75" customHeight="1" x14ac:dyDescent="0.15">
      <c r="A412" s="188"/>
      <c r="B412" s="188"/>
      <c r="C412" s="188"/>
      <c r="D412" s="188"/>
      <c r="E412" s="188"/>
      <c r="F412" s="188"/>
      <c r="G412" s="188"/>
      <c r="H412" s="188"/>
      <c r="I412" s="188"/>
      <c r="J412" s="188"/>
      <c r="K412" s="188"/>
      <c r="L412" s="188"/>
      <c r="M412" s="188"/>
      <c r="N412" s="188"/>
      <c r="O412" s="188"/>
      <c r="P412" s="188"/>
      <c r="Q412" s="188"/>
      <c r="R412" s="188"/>
      <c r="S412" s="188"/>
      <c r="T412" s="188"/>
      <c r="U412" s="188"/>
      <c r="V412" s="188"/>
      <c r="W412" s="188"/>
      <c r="X412" s="188"/>
      <c r="Y412" s="188"/>
      <c r="Z412" s="188"/>
    </row>
    <row r="413" spans="1:26" ht="15.75" customHeight="1" x14ac:dyDescent="0.15">
      <c r="A413" s="188"/>
      <c r="B413" s="188"/>
      <c r="C413" s="188"/>
      <c r="D413" s="188"/>
      <c r="E413" s="188"/>
      <c r="F413" s="188"/>
      <c r="G413" s="188"/>
      <c r="H413" s="188"/>
      <c r="I413" s="188"/>
      <c r="J413" s="188"/>
      <c r="K413" s="188"/>
      <c r="L413" s="188"/>
      <c r="M413" s="188"/>
      <c r="N413" s="188"/>
      <c r="O413" s="188"/>
      <c r="P413" s="188"/>
      <c r="Q413" s="188"/>
      <c r="R413" s="188"/>
      <c r="S413" s="188"/>
      <c r="T413" s="188"/>
      <c r="U413" s="188"/>
      <c r="V413" s="188"/>
      <c r="W413" s="188"/>
      <c r="X413" s="188"/>
      <c r="Y413" s="188"/>
      <c r="Z413" s="188"/>
    </row>
    <row r="414" spans="1:26" ht="15.75" customHeight="1" x14ac:dyDescent="0.15">
      <c r="A414" s="188"/>
      <c r="B414" s="188"/>
      <c r="C414" s="188"/>
      <c r="D414" s="188"/>
      <c r="E414" s="188"/>
      <c r="F414" s="188"/>
      <c r="G414" s="188"/>
      <c r="H414" s="188"/>
      <c r="I414" s="188"/>
      <c r="J414" s="188"/>
      <c r="K414" s="188"/>
      <c r="L414" s="188"/>
      <c r="M414" s="188"/>
      <c r="N414" s="188"/>
      <c r="O414" s="188"/>
      <c r="P414" s="188"/>
      <c r="Q414" s="188"/>
      <c r="R414" s="188"/>
      <c r="S414" s="188"/>
      <c r="T414" s="188"/>
      <c r="U414" s="188"/>
      <c r="V414" s="188"/>
      <c r="W414" s="188"/>
      <c r="X414" s="188"/>
      <c r="Y414" s="188"/>
      <c r="Z414" s="188"/>
    </row>
    <row r="415" spans="1:26" ht="15.75" customHeight="1" x14ac:dyDescent="0.15">
      <c r="A415" s="188"/>
      <c r="B415" s="188"/>
      <c r="C415" s="188"/>
      <c r="D415" s="188"/>
      <c r="E415" s="188"/>
      <c r="F415" s="188"/>
      <c r="G415" s="188"/>
      <c r="H415" s="188"/>
      <c r="I415" s="188"/>
      <c r="J415" s="188"/>
      <c r="K415" s="188"/>
      <c r="L415" s="188"/>
      <c r="M415" s="188"/>
      <c r="N415" s="188"/>
      <c r="O415" s="188"/>
      <c r="P415" s="188"/>
      <c r="Q415" s="188"/>
      <c r="R415" s="188"/>
      <c r="S415" s="188"/>
      <c r="T415" s="188"/>
      <c r="U415" s="188"/>
      <c r="V415" s="188"/>
      <c r="W415" s="188"/>
      <c r="X415" s="188"/>
      <c r="Y415" s="188"/>
      <c r="Z415" s="188"/>
    </row>
    <row r="416" spans="1:26" ht="15.75" customHeight="1" x14ac:dyDescent="0.15">
      <c r="A416" s="188"/>
      <c r="B416" s="188"/>
      <c r="C416" s="188"/>
      <c r="D416" s="188"/>
      <c r="E416" s="188"/>
      <c r="F416" s="188"/>
      <c r="G416" s="188"/>
      <c r="H416" s="188"/>
      <c r="I416" s="188"/>
      <c r="J416" s="188"/>
      <c r="K416" s="188"/>
      <c r="L416" s="188"/>
      <c r="M416" s="188"/>
      <c r="N416" s="188"/>
      <c r="O416" s="188"/>
      <c r="P416" s="188"/>
      <c r="Q416" s="188"/>
      <c r="R416" s="188"/>
      <c r="S416" s="188"/>
      <c r="T416" s="188"/>
      <c r="U416" s="188"/>
      <c r="V416" s="188"/>
      <c r="W416" s="188"/>
      <c r="X416" s="188"/>
      <c r="Y416" s="188"/>
      <c r="Z416" s="188"/>
    </row>
    <row r="417" spans="1:26" ht="15.75" customHeight="1" x14ac:dyDescent="0.15">
      <c r="A417" s="188"/>
      <c r="B417" s="188"/>
      <c r="C417" s="188"/>
      <c r="D417" s="188"/>
      <c r="E417" s="188"/>
      <c r="F417" s="188"/>
      <c r="G417" s="188"/>
      <c r="H417" s="188"/>
      <c r="I417" s="188"/>
      <c r="J417" s="188"/>
      <c r="K417" s="188"/>
      <c r="L417" s="188"/>
      <c r="M417" s="188"/>
      <c r="N417" s="188"/>
      <c r="O417" s="188"/>
      <c r="P417" s="188"/>
      <c r="Q417" s="188"/>
      <c r="R417" s="188"/>
      <c r="S417" s="188"/>
      <c r="T417" s="188"/>
      <c r="U417" s="188"/>
      <c r="V417" s="188"/>
      <c r="W417" s="188"/>
      <c r="X417" s="188"/>
      <c r="Y417" s="188"/>
      <c r="Z417" s="188"/>
    </row>
    <row r="418" spans="1:26" ht="15.75" customHeight="1" x14ac:dyDescent="0.15">
      <c r="A418" s="188"/>
      <c r="B418" s="188"/>
      <c r="C418" s="188"/>
      <c r="D418" s="188"/>
      <c r="E418" s="188"/>
      <c r="F418" s="188"/>
      <c r="G418" s="188"/>
      <c r="H418" s="188"/>
      <c r="I418" s="188"/>
      <c r="J418" s="188"/>
      <c r="K418" s="188"/>
      <c r="L418" s="188"/>
      <c r="M418" s="188"/>
      <c r="N418" s="188"/>
      <c r="O418" s="188"/>
      <c r="P418" s="188"/>
      <c r="Q418" s="188"/>
      <c r="R418" s="188"/>
      <c r="S418" s="188"/>
      <c r="T418" s="188"/>
      <c r="U418" s="188"/>
      <c r="V418" s="188"/>
      <c r="W418" s="188"/>
      <c r="X418" s="188"/>
      <c r="Y418" s="188"/>
      <c r="Z418" s="188"/>
    </row>
    <row r="419" spans="1:26" ht="15.75" customHeight="1" x14ac:dyDescent="0.15">
      <c r="A419" s="188"/>
      <c r="B419" s="188"/>
      <c r="C419" s="188"/>
      <c r="D419" s="188"/>
      <c r="E419" s="188"/>
      <c r="F419" s="188"/>
      <c r="G419" s="188"/>
      <c r="H419" s="188"/>
      <c r="I419" s="188"/>
      <c r="J419" s="188"/>
      <c r="K419" s="188"/>
      <c r="L419" s="188"/>
      <c r="M419" s="188"/>
      <c r="N419" s="188"/>
      <c r="O419" s="188"/>
      <c r="P419" s="188"/>
      <c r="Q419" s="188"/>
      <c r="R419" s="188"/>
      <c r="S419" s="188"/>
      <c r="T419" s="188"/>
      <c r="U419" s="188"/>
      <c r="V419" s="188"/>
      <c r="W419" s="188"/>
      <c r="X419" s="188"/>
      <c r="Y419" s="188"/>
      <c r="Z419" s="188"/>
    </row>
    <row r="420" spans="1:26" ht="15.75" customHeight="1" x14ac:dyDescent="0.15">
      <c r="A420" s="188"/>
      <c r="B420" s="188"/>
      <c r="C420" s="188"/>
      <c r="D420" s="188"/>
      <c r="E420" s="188"/>
      <c r="F420" s="188"/>
      <c r="G420" s="188"/>
      <c r="H420" s="188"/>
      <c r="I420" s="188"/>
      <c r="J420" s="188"/>
      <c r="K420" s="188"/>
      <c r="L420" s="188"/>
      <c r="M420" s="188"/>
      <c r="N420" s="188"/>
      <c r="O420" s="188"/>
      <c r="P420" s="188"/>
      <c r="Q420" s="188"/>
      <c r="R420" s="188"/>
      <c r="S420" s="188"/>
      <c r="T420" s="188"/>
      <c r="U420" s="188"/>
      <c r="V420" s="188"/>
      <c r="W420" s="188"/>
      <c r="X420" s="188"/>
      <c r="Y420" s="188"/>
      <c r="Z420" s="188"/>
    </row>
    <row r="421" spans="1:26" ht="15.75" customHeight="1" x14ac:dyDescent="0.15">
      <c r="A421" s="188"/>
      <c r="B421" s="188"/>
      <c r="C421" s="188"/>
      <c r="D421" s="188"/>
      <c r="E421" s="188"/>
      <c r="F421" s="188"/>
      <c r="G421" s="188"/>
      <c r="H421" s="188"/>
      <c r="I421" s="188"/>
      <c r="J421" s="188"/>
      <c r="K421" s="188"/>
      <c r="L421" s="188"/>
      <c r="M421" s="188"/>
      <c r="N421" s="188"/>
      <c r="O421" s="188"/>
      <c r="P421" s="188"/>
      <c r="Q421" s="188"/>
      <c r="R421" s="188"/>
      <c r="S421" s="188"/>
      <c r="T421" s="188"/>
      <c r="U421" s="188"/>
      <c r="V421" s="188"/>
      <c r="W421" s="188"/>
      <c r="X421" s="188"/>
      <c r="Y421" s="188"/>
      <c r="Z421" s="188"/>
    </row>
    <row r="422" spans="1:26" ht="15.75" customHeight="1" x14ac:dyDescent="0.15">
      <c r="A422" s="188"/>
      <c r="B422" s="188"/>
      <c r="C422" s="188"/>
      <c r="D422" s="188"/>
      <c r="E422" s="188"/>
      <c r="F422" s="188"/>
      <c r="G422" s="188"/>
      <c r="H422" s="188"/>
      <c r="I422" s="188"/>
      <c r="J422" s="188"/>
      <c r="K422" s="188"/>
      <c r="L422" s="188"/>
      <c r="M422" s="188"/>
      <c r="N422" s="188"/>
      <c r="O422" s="188"/>
      <c r="P422" s="188"/>
      <c r="Q422" s="188"/>
      <c r="R422" s="188"/>
      <c r="S422" s="188"/>
      <c r="T422" s="188"/>
      <c r="U422" s="188"/>
      <c r="V422" s="188"/>
      <c r="W422" s="188"/>
      <c r="X422" s="188"/>
      <c r="Y422" s="188"/>
      <c r="Z422" s="188"/>
    </row>
    <row r="423" spans="1:26" ht="15.75" customHeight="1" x14ac:dyDescent="0.15">
      <c r="A423" s="188"/>
      <c r="B423" s="188"/>
      <c r="C423" s="188"/>
      <c r="D423" s="188"/>
      <c r="E423" s="188"/>
      <c r="F423" s="188"/>
      <c r="G423" s="188"/>
      <c r="H423" s="188"/>
      <c r="I423" s="188"/>
      <c r="J423" s="188"/>
      <c r="K423" s="188"/>
      <c r="L423" s="188"/>
      <c r="M423" s="188"/>
      <c r="N423" s="188"/>
      <c r="O423" s="188"/>
      <c r="P423" s="188"/>
      <c r="Q423" s="188"/>
      <c r="R423" s="188"/>
      <c r="S423" s="188"/>
      <c r="T423" s="188"/>
      <c r="U423" s="188"/>
      <c r="V423" s="188"/>
      <c r="W423" s="188"/>
      <c r="X423" s="188"/>
      <c r="Y423" s="188"/>
      <c r="Z423" s="188"/>
    </row>
    <row r="424" spans="1:26" ht="15.75" customHeight="1" x14ac:dyDescent="0.15">
      <c r="A424" s="188"/>
      <c r="B424" s="188"/>
      <c r="C424" s="188"/>
      <c r="D424" s="188"/>
      <c r="E424" s="188"/>
      <c r="F424" s="188"/>
      <c r="G424" s="188"/>
      <c r="H424" s="188"/>
      <c r="I424" s="188"/>
      <c r="J424" s="188"/>
      <c r="K424" s="188"/>
      <c r="L424" s="188"/>
      <c r="M424" s="188"/>
      <c r="N424" s="188"/>
      <c r="O424" s="188"/>
      <c r="P424" s="188"/>
      <c r="Q424" s="188"/>
      <c r="R424" s="188"/>
      <c r="S424" s="188"/>
      <c r="T424" s="188"/>
      <c r="U424" s="188"/>
      <c r="V424" s="188"/>
      <c r="W424" s="188"/>
      <c r="X424" s="188"/>
      <c r="Y424" s="188"/>
      <c r="Z424" s="188"/>
    </row>
    <row r="425" spans="1:26" ht="15.75" customHeight="1" x14ac:dyDescent="0.15">
      <c r="A425" s="188"/>
      <c r="B425" s="188"/>
      <c r="C425" s="188"/>
      <c r="D425" s="188"/>
      <c r="E425" s="188"/>
      <c r="F425" s="188"/>
      <c r="G425" s="188"/>
      <c r="H425" s="188"/>
      <c r="I425" s="188"/>
      <c r="J425" s="188"/>
      <c r="K425" s="188"/>
      <c r="L425" s="188"/>
      <c r="M425" s="188"/>
      <c r="N425" s="188"/>
      <c r="O425" s="188"/>
      <c r="P425" s="188"/>
      <c r="Q425" s="188"/>
      <c r="R425" s="188"/>
      <c r="S425" s="188"/>
      <c r="T425" s="188"/>
      <c r="U425" s="188"/>
      <c r="V425" s="188"/>
      <c r="W425" s="188"/>
      <c r="X425" s="188"/>
      <c r="Y425" s="188"/>
      <c r="Z425" s="188"/>
    </row>
    <row r="426" spans="1:26" ht="15.75" customHeight="1" x14ac:dyDescent="0.15">
      <c r="A426" s="188"/>
      <c r="B426" s="188"/>
      <c r="C426" s="188"/>
      <c r="D426" s="188"/>
      <c r="E426" s="188"/>
      <c r="F426" s="188"/>
      <c r="G426" s="188"/>
      <c r="H426" s="188"/>
      <c r="I426" s="188"/>
      <c r="J426" s="188"/>
      <c r="K426" s="188"/>
      <c r="L426" s="188"/>
      <c r="M426" s="188"/>
      <c r="N426" s="188"/>
      <c r="O426" s="188"/>
      <c r="P426" s="188"/>
      <c r="Q426" s="188"/>
      <c r="R426" s="188"/>
      <c r="S426" s="188"/>
      <c r="T426" s="188"/>
      <c r="U426" s="188"/>
      <c r="V426" s="188"/>
      <c r="W426" s="188"/>
      <c r="X426" s="188"/>
      <c r="Y426" s="188"/>
      <c r="Z426" s="188"/>
    </row>
    <row r="427" spans="1:26" ht="15.75" customHeight="1" x14ac:dyDescent="0.15">
      <c r="A427" s="188"/>
      <c r="B427" s="188"/>
      <c r="C427" s="188"/>
      <c r="D427" s="188"/>
      <c r="E427" s="188"/>
      <c r="F427" s="188"/>
      <c r="G427" s="188"/>
      <c r="H427" s="188"/>
      <c r="I427" s="188"/>
      <c r="J427" s="188"/>
      <c r="K427" s="188"/>
      <c r="L427" s="188"/>
      <c r="M427" s="188"/>
      <c r="N427" s="188"/>
      <c r="O427" s="188"/>
      <c r="P427" s="188"/>
      <c r="Q427" s="188"/>
      <c r="R427" s="188"/>
      <c r="S427" s="188"/>
      <c r="T427" s="188"/>
      <c r="U427" s="188"/>
      <c r="V427" s="188"/>
      <c r="W427" s="188"/>
      <c r="X427" s="188"/>
      <c r="Y427" s="188"/>
      <c r="Z427" s="188"/>
    </row>
    <row r="428" spans="1:26" ht="15.75" customHeight="1" x14ac:dyDescent="0.15">
      <c r="A428" s="188"/>
      <c r="B428" s="188"/>
      <c r="C428" s="188"/>
      <c r="D428" s="188"/>
      <c r="E428" s="188"/>
      <c r="F428" s="188"/>
      <c r="G428" s="188"/>
      <c r="H428" s="188"/>
      <c r="I428" s="188"/>
      <c r="J428" s="188"/>
      <c r="K428" s="188"/>
      <c r="L428" s="188"/>
      <c r="M428" s="188"/>
      <c r="N428" s="188"/>
      <c r="O428" s="188"/>
      <c r="P428" s="188"/>
      <c r="Q428" s="188"/>
      <c r="R428" s="188"/>
      <c r="S428" s="188"/>
      <c r="T428" s="188"/>
      <c r="U428" s="188"/>
      <c r="V428" s="188"/>
      <c r="W428" s="188"/>
      <c r="X428" s="188"/>
      <c r="Y428" s="188"/>
      <c r="Z428" s="188"/>
    </row>
    <row r="429" spans="1:26" ht="15.75" customHeight="1" x14ac:dyDescent="0.15">
      <c r="A429" s="188"/>
      <c r="B429" s="188"/>
      <c r="C429" s="188"/>
      <c r="D429" s="188"/>
      <c r="E429" s="188"/>
      <c r="F429" s="188"/>
      <c r="G429" s="188"/>
      <c r="H429" s="188"/>
      <c r="I429" s="188"/>
      <c r="J429" s="188"/>
      <c r="K429" s="188"/>
      <c r="L429" s="188"/>
      <c r="M429" s="188"/>
      <c r="N429" s="188"/>
      <c r="O429" s="188"/>
      <c r="P429" s="188"/>
      <c r="Q429" s="188"/>
      <c r="R429" s="188"/>
      <c r="S429" s="188"/>
      <c r="T429" s="188"/>
      <c r="U429" s="188"/>
      <c r="V429" s="188"/>
      <c r="W429" s="188"/>
      <c r="X429" s="188"/>
      <c r="Y429" s="188"/>
      <c r="Z429" s="188"/>
    </row>
    <row r="430" spans="1:26" ht="15.75" customHeight="1" x14ac:dyDescent="0.15">
      <c r="A430" s="188"/>
      <c r="B430" s="188"/>
      <c r="C430" s="188"/>
      <c r="D430" s="188"/>
      <c r="E430" s="188"/>
      <c r="F430" s="188"/>
      <c r="G430" s="188"/>
      <c r="H430" s="188"/>
      <c r="I430" s="188"/>
      <c r="J430" s="188"/>
      <c r="K430" s="188"/>
      <c r="L430" s="188"/>
      <c r="M430" s="188"/>
      <c r="N430" s="188"/>
      <c r="O430" s="188"/>
      <c r="P430" s="188"/>
      <c r="Q430" s="188"/>
      <c r="R430" s="188"/>
      <c r="S430" s="188"/>
      <c r="T430" s="188"/>
      <c r="U430" s="188"/>
      <c r="V430" s="188"/>
      <c r="W430" s="188"/>
      <c r="X430" s="188"/>
      <c r="Y430" s="188"/>
      <c r="Z430" s="188"/>
    </row>
    <row r="431" spans="1:26" ht="15.75" customHeight="1" x14ac:dyDescent="0.15">
      <c r="A431" s="188"/>
      <c r="B431" s="188"/>
      <c r="C431" s="188"/>
      <c r="D431" s="188"/>
      <c r="E431" s="188"/>
      <c r="F431" s="188"/>
      <c r="G431" s="188"/>
      <c r="H431" s="188"/>
      <c r="I431" s="188"/>
      <c r="J431" s="188"/>
      <c r="K431" s="188"/>
      <c r="L431" s="188"/>
      <c r="M431" s="188"/>
      <c r="N431" s="188"/>
      <c r="O431" s="188"/>
      <c r="P431" s="188"/>
      <c r="Q431" s="188"/>
      <c r="R431" s="188"/>
      <c r="S431" s="188"/>
      <c r="T431" s="188"/>
      <c r="U431" s="188"/>
      <c r="V431" s="188"/>
      <c r="W431" s="188"/>
      <c r="X431" s="188"/>
      <c r="Y431" s="188"/>
      <c r="Z431" s="188"/>
    </row>
    <row r="432" spans="1:26" ht="15.75" customHeight="1" x14ac:dyDescent="0.15">
      <c r="A432" s="188"/>
      <c r="B432" s="188"/>
      <c r="C432" s="188"/>
      <c r="D432" s="188"/>
      <c r="E432" s="188"/>
      <c r="F432" s="188"/>
      <c r="G432" s="188"/>
      <c r="H432" s="188"/>
      <c r="I432" s="188"/>
      <c r="J432" s="188"/>
      <c r="K432" s="188"/>
      <c r="L432" s="188"/>
      <c r="M432" s="188"/>
      <c r="N432" s="188"/>
      <c r="O432" s="188"/>
      <c r="P432" s="188"/>
      <c r="Q432" s="188"/>
      <c r="R432" s="188"/>
      <c r="S432" s="188"/>
      <c r="T432" s="188"/>
      <c r="U432" s="188"/>
      <c r="V432" s="188"/>
      <c r="W432" s="188"/>
      <c r="X432" s="188"/>
      <c r="Y432" s="188"/>
      <c r="Z432" s="188"/>
    </row>
    <row r="433" spans="1:26" ht="15.75" customHeight="1" x14ac:dyDescent="0.15">
      <c r="A433" s="188"/>
      <c r="B433" s="188"/>
      <c r="C433" s="188"/>
      <c r="D433" s="188"/>
      <c r="E433" s="188"/>
      <c r="F433" s="188"/>
      <c r="G433" s="188"/>
      <c r="H433" s="188"/>
      <c r="I433" s="188"/>
      <c r="J433" s="188"/>
      <c r="K433" s="188"/>
      <c r="L433" s="188"/>
      <c r="M433" s="188"/>
      <c r="N433" s="188"/>
      <c r="O433" s="188"/>
      <c r="P433" s="188"/>
      <c r="Q433" s="188"/>
      <c r="R433" s="188"/>
      <c r="S433" s="188"/>
      <c r="T433" s="188"/>
      <c r="U433" s="188"/>
      <c r="V433" s="188"/>
      <c r="W433" s="188"/>
      <c r="X433" s="188"/>
      <c r="Y433" s="188"/>
      <c r="Z433" s="188"/>
    </row>
    <row r="434" spans="1:26" ht="15.75" customHeight="1" x14ac:dyDescent="0.15">
      <c r="A434" s="188"/>
      <c r="B434" s="188"/>
      <c r="C434" s="188"/>
      <c r="D434" s="188"/>
      <c r="E434" s="188"/>
      <c r="F434" s="188"/>
      <c r="G434" s="188"/>
      <c r="H434" s="188"/>
      <c r="I434" s="188"/>
      <c r="J434" s="188"/>
      <c r="K434" s="188"/>
      <c r="L434" s="188"/>
      <c r="M434" s="188"/>
      <c r="N434" s="188"/>
      <c r="O434" s="188"/>
      <c r="P434" s="188"/>
      <c r="Q434" s="188"/>
      <c r="R434" s="188"/>
      <c r="S434" s="188"/>
      <c r="T434" s="188"/>
      <c r="U434" s="188"/>
      <c r="V434" s="188"/>
      <c r="W434" s="188"/>
      <c r="X434" s="188"/>
      <c r="Y434" s="188"/>
      <c r="Z434" s="188"/>
    </row>
    <row r="435" spans="1:26" ht="15.75" customHeight="1" x14ac:dyDescent="0.15">
      <c r="A435" s="188"/>
      <c r="B435" s="188"/>
      <c r="C435" s="188"/>
      <c r="D435" s="188"/>
      <c r="E435" s="188"/>
      <c r="F435" s="188"/>
      <c r="G435" s="188"/>
      <c r="H435" s="188"/>
      <c r="I435" s="188"/>
      <c r="J435" s="188"/>
      <c r="K435" s="188"/>
      <c r="L435" s="188"/>
      <c r="M435" s="188"/>
      <c r="N435" s="188"/>
      <c r="O435" s="188"/>
      <c r="P435" s="188"/>
      <c r="Q435" s="188"/>
      <c r="R435" s="188"/>
      <c r="S435" s="188"/>
      <c r="T435" s="188"/>
      <c r="U435" s="188"/>
      <c r="V435" s="188"/>
      <c r="W435" s="188"/>
      <c r="X435" s="188"/>
      <c r="Y435" s="188"/>
      <c r="Z435" s="188"/>
    </row>
    <row r="436" spans="1:26" ht="15.75" customHeight="1" x14ac:dyDescent="0.15">
      <c r="A436" s="188"/>
      <c r="B436" s="188"/>
      <c r="C436" s="188"/>
      <c r="D436" s="188"/>
      <c r="E436" s="188"/>
      <c r="F436" s="188"/>
      <c r="G436" s="188"/>
      <c r="H436" s="188"/>
      <c r="I436" s="188"/>
      <c r="J436" s="188"/>
      <c r="K436" s="188"/>
      <c r="L436" s="188"/>
      <c r="M436" s="188"/>
      <c r="N436" s="188"/>
      <c r="O436" s="188"/>
      <c r="P436" s="188"/>
      <c r="Q436" s="188"/>
      <c r="R436" s="188"/>
      <c r="S436" s="188"/>
      <c r="T436" s="188"/>
      <c r="U436" s="188"/>
      <c r="V436" s="188"/>
      <c r="W436" s="188"/>
      <c r="X436" s="188"/>
      <c r="Y436" s="188"/>
      <c r="Z436" s="188"/>
    </row>
    <row r="437" spans="1:26" ht="15.75" customHeight="1" x14ac:dyDescent="0.15">
      <c r="A437" s="188"/>
      <c r="B437" s="188"/>
      <c r="C437" s="188"/>
      <c r="D437" s="188"/>
      <c r="E437" s="188"/>
      <c r="F437" s="188"/>
      <c r="G437" s="188"/>
      <c r="H437" s="188"/>
      <c r="I437" s="188"/>
      <c r="J437" s="188"/>
      <c r="K437" s="188"/>
      <c r="L437" s="188"/>
      <c r="M437" s="188"/>
      <c r="N437" s="188"/>
      <c r="O437" s="188"/>
      <c r="P437" s="188"/>
      <c r="Q437" s="188"/>
      <c r="R437" s="188"/>
      <c r="S437" s="188"/>
      <c r="T437" s="188"/>
      <c r="U437" s="188"/>
      <c r="V437" s="188"/>
      <c r="W437" s="188"/>
      <c r="X437" s="188"/>
      <c r="Y437" s="188"/>
      <c r="Z437" s="188"/>
    </row>
    <row r="438" spans="1:26" ht="15.75" customHeight="1" x14ac:dyDescent="0.15">
      <c r="A438" s="188"/>
      <c r="B438" s="188"/>
      <c r="C438" s="188"/>
      <c r="D438" s="188"/>
      <c r="E438" s="188"/>
      <c r="F438" s="188"/>
      <c r="G438" s="188"/>
      <c r="H438" s="188"/>
      <c r="I438" s="188"/>
      <c r="J438" s="188"/>
      <c r="K438" s="188"/>
      <c r="L438" s="188"/>
      <c r="M438" s="188"/>
      <c r="N438" s="188"/>
      <c r="O438" s="188"/>
      <c r="P438" s="188"/>
      <c r="Q438" s="188"/>
      <c r="R438" s="188"/>
      <c r="S438" s="188"/>
      <c r="T438" s="188"/>
      <c r="U438" s="188"/>
      <c r="V438" s="188"/>
      <c r="W438" s="188"/>
      <c r="X438" s="188"/>
      <c r="Y438" s="188"/>
      <c r="Z438" s="188"/>
    </row>
    <row r="439" spans="1:26" ht="15.75" customHeight="1" x14ac:dyDescent="0.15">
      <c r="A439" s="188"/>
      <c r="B439" s="188"/>
      <c r="C439" s="188"/>
      <c r="D439" s="188"/>
      <c r="E439" s="188"/>
      <c r="F439" s="188"/>
      <c r="G439" s="188"/>
      <c r="H439" s="188"/>
      <c r="I439" s="188"/>
      <c r="J439" s="188"/>
      <c r="K439" s="188"/>
      <c r="L439" s="188"/>
      <c r="M439" s="188"/>
      <c r="N439" s="188"/>
      <c r="O439" s="188"/>
      <c r="P439" s="188"/>
      <c r="Q439" s="188"/>
      <c r="R439" s="188"/>
      <c r="S439" s="188"/>
      <c r="T439" s="188"/>
      <c r="U439" s="188"/>
      <c r="V439" s="188"/>
      <c r="W439" s="188"/>
      <c r="X439" s="188"/>
      <c r="Y439" s="188"/>
      <c r="Z439" s="188"/>
    </row>
    <row r="440" spans="1:26" ht="15.75" customHeight="1" x14ac:dyDescent="0.15">
      <c r="A440" s="188"/>
      <c r="B440" s="188"/>
      <c r="C440" s="188"/>
      <c r="D440" s="188"/>
      <c r="E440" s="188"/>
      <c r="F440" s="188"/>
      <c r="G440" s="188"/>
      <c r="H440" s="188"/>
      <c r="I440" s="188"/>
      <c r="J440" s="188"/>
      <c r="K440" s="188"/>
      <c r="L440" s="188"/>
      <c r="M440" s="188"/>
      <c r="N440" s="188"/>
      <c r="O440" s="188"/>
      <c r="P440" s="188"/>
      <c r="Q440" s="188"/>
      <c r="R440" s="188"/>
      <c r="S440" s="188"/>
      <c r="T440" s="188"/>
      <c r="U440" s="188"/>
      <c r="V440" s="188"/>
      <c r="W440" s="188"/>
      <c r="X440" s="188"/>
      <c r="Y440" s="188"/>
      <c r="Z440" s="188"/>
    </row>
    <row r="441" spans="1:26" ht="15.75" customHeight="1" x14ac:dyDescent="0.15">
      <c r="A441" s="188"/>
      <c r="B441" s="188"/>
      <c r="C441" s="188"/>
      <c r="D441" s="188"/>
      <c r="E441" s="188"/>
      <c r="F441" s="188"/>
      <c r="G441" s="188"/>
      <c r="H441" s="188"/>
      <c r="I441" s="188"/>
      <c r="J441" s="188"/>
      <c r="K441" s="188"/>
      <c r="L441" s="188"/>
      <c r="M441" s="188"/>
      <c r="N441" s="188"/>
      <c r="O441" s="188"/>
      <c r="P441" s="188"/>
      <c r="Q441" s="188"/>
      <c r="R441" s="188"/>
      <c r="S441" s="188"/>
      <c r="T441" s="188"/>
      <c r="U441" s="188"/>
      <c r="V441" s="188"/>
      <c r="W441" s="188"/>
      <c r="X441" s="188"/>
      <c r="Y441" s="188"/>
      <c r="Z441" s="188"/>
    </row>
    <row r="442" spans="1:26" ht="15.75" customHeight="1" x14ac:dyDescent="0.15">
      <c r="A442" s="188"/>
      <c r="B442" s="188"/>
      <c r="C442" s="188"/>
      <c r="D442" s="188"/>
      <c r="E442" s="188"/>
      <c r="F442" s="188"/>
      <c r="G442" s="188"/>
      <c r="H442" s="188"/>
      <c r="I442" s="188"/>
      <c r="J442" s="188"/>
      <c r="K442" s="188"/>
      <c r="L442" s="188"/>
      <c r="M442" s="188"/>
      <c r="N442" s="188"/>
      <c r="O442" s="188"/>
      <c r="P442" s="188"/>
      <c r="Q442" s="188"/>
      <c r="R442" s="188"/>
      <c r="S442" s="188"/>
      <c r="T442" s="188"/>
      <c r="U442" s="188"/>
      <c r="V442" s="188"/>
      <c r="W442" s="188"/>
      <c r="X442" s="188"/>
      <c r="Y442" s="188"/>
      <c r="Z442" s="188"/>
    </row>
    <row r="443" spans="1:26" ht="15.75" customHeight="1" x14ac:dyDescent="0.15">
      <c r="A443" s="188"/>
      <c r="B443" s="188"/>
      <c r="C443" s="188"/>
      <c r="D443" s="188"/>
      <c r="E443" s="188"/>
      <c r="F443" s="188"/>
      <c r="G443" s="188"/>
      <c r="H443" s="188"/>
      <c r="I443" s="188"/>
      <c r="J443" s="188"/>
      <c r="K443" s="188"/>
      <c r="L443" s="188"/>
      <c r="M443" s="188"/>
      <c r="N443" s="188"/>
      <c r="O443" s="188"/>
      <c r="P443" s="188"/>
      <c r="Q443" s="188"/>
      <c r="R443" s="188"/>
      <c r="S443" s="188"/>
      <c r="T443" s="188"/>
      <c r="U443" s="188"/>
      <c r="V443" s="188"/>
      <c r="W443" s="188"/>
      <c r="X443" s="188"/>
      <c r="Y443" s="188"/>
      <c r="Z443" s="188"/>
    </row>
    <row r="444" spans="1:26" ht="15.75" customHeight="1" x14ac:dyDescent="0.15">
      <c r="A444" s="188"/>
      <c r="B444" s="188"/>
      <c r="C444" s="188"/>
      <c r="D444" s="188"/>
      <c r="E444" s="188"/>
      <c r="F444" s="188"/>
      <c r="G444" s="188"/>
      <c r="H444" s="188"/>
      <c r="I444" s="188"/>
      <c r="J444" s="188"/>
      <c r="K444" s="188"/>
      <c r="L444" s="188"/>
      <c r="M444" s="188"/>
      <c r="N444" s="188"/>
      <c r="O444" s="188"/>
      <c r="P444" s="188"/>
      <c r="Q444" s="188"/>
      <c r="R444" s="188"/>
      <c r="S444" s="188"/>
      <c r="T444" s="188"/>
      <c r="U444" s="188"/>
      <c r="V444" s="188"/>
      <c r="W444" s="188"/>
      <c r="X444" s="188"/>
      <c r="Y444" s="188"/>
      <c r="Z444" s="188"/>
    </row>
    <row r="445" spans="1:26" ht="15.75" customHeight="1" x14ac:dyDescent="0.15">
      <c r="A445" s="188"/>
      <c r="B445" s="188"/>
      <c r="C445" s="188"/>
      <c r="D445" s="188"/>
      <c r="E445" s="188"/>
      <c r="F445" s="188"/>
      <c r="G445" s="188"/>
      <c r="H445" s="188"/>
      <c r="I445" s="188"/>
      <c r="J445" s="188"/>
      <c r="K445" s="188"/>
      <c r="L445" s="188"/>
      <c r="M445" s="188"/>
      <c r="N445" s="188"/>
      <c r="O445" s="188"/>
      <c r="P445" s="188"/>
      <c r="Q445" s="188"/>
      <c r="R445" s="188"/>
      <c r="S445" s="188"/>
      <c r="T445" s="188"/>
      <c r="U445" s="188"/>
      <c r="V445" s="188"/>
      <c r="W445" s="188"/>
      <c r="X445" s="188"/>
      <c r="Y445" s="188"/>
      <c r="Z445" s="188"/>
    </row>
    <row r="446" spans="1:26" ht="15.75" customHeight="1" x14ac:dyDescent="0.15">
      <c r="A446" s="188"/>
      <c r="B446" s="188"/>
      <c r="C446" s="188"/>
      <c r="D446" s="188"/>
      <c r="E446" s="188"/>
      <c r="F446" s="188"/>
      <c r="G446" s="188"/>
      <c r="H446" s="188"/>
      <c r="I446" s="188"/>
      <c r="J446" s="188"/>
      <c r="K446" s="188"/>
      <c r="L446" s="188"/>
      <c r="M446" s="188"/>
      <c r="N446" s="188"/>
      <c r="O446" s="188"/>
      <c r="P446" s="188"/>
      <c r="Q446" s="188"/>
      <c r="R446" s="188"/>
      <c r="S446" s="188"/>
      <c r="T446" s="188"/>
      <c r="U446" s="188"/>
      <c r="V446" s="188"/>
      <c r="W446" s="188"/>
      <c r="X446" s="188"/>
      <c r="Y446" s="188"/>
      <c r="Z446" s="188"/>
    </row>
    <row r="447" spans="1:26" ht="15.75" customHeight="1" x14ac:dyDescent="0.15">
      <c r="A447" s="188"/>
      <c r="B447" s="188"/>
      <c r="C447" s="188"/>
      <c r="D447" s="188"/>
      <c r="E447" s="188"/>
      <c r="F447" s="188"/>
      <c r="G447" s="188"/>
      <c r="H447" s="188"/>
      <c r="I447" s="188"/>
      <c r="J447" s="188"/>
      <c r="K447" s="188"/>
      <c r="L447" s="188"/>
      <c r="M447" s="188"/>
      <c r="N447" s="188"/>
      <c r="O447" s="188"/>
      <c r="P447" s="188"/>
      <c r="Q447" s="188"/>
      <c r="R447" s="188"/>
      <c r="S447" s="188"/>
      <c r="T447" s="188"/>
      <c r="U447" s="188"/>
      <c r="V447" s="188"/>
      <c r="W447" s="188"/>
      <c r="X447" s="188"/>
      <c r="Y447" s="188"/>
      <c r="Z447" s="188"/>
    </row>
    <row r="448" spans="1:26" ht="15.75" customHeight="1" x14ac:dyDescent="0.15">
      <c r="A448" s="188"/>
      <c r="B448" s="188"/>
      <c r="C448" s="188"/>
      <c r="D448" s="188"/>
      <c r="E448" s="188"/>
      <c r="F448" s="188"/>
      <c r="G448" s="188"/>
      <c r="H448" s="188"/>
      <c r="I448" s="188"/>
      <c r="J448" s="188"/>
      <c r="K448" s="188"/>
      <c r="L448" s="188"/>
      <c r="M448" s="188"/>
      <c r="N448" s="188"/>
      <c r="O448" s="188"/>
      <c r="P448" s="188"/>
      <c r="Q448" s="188"/>
      <c r="R448" s="188"/>
      <c r="S448" s="188"/>
      <c r="T448" s="188"/>
      <c r="U448" s="188"/>
      <c r="V448" s="188"/>
      <c r="W448" s="188"/>
      <c r="X448" s="188"/>
      <c r="Y448" s="188"/>
      <c r="Z448" s="188"/>
    </row>
    <row r="449" spans="1:26" ht="15.75" customHeight="1" x14ac:dyDescent="0.15">
      <c r="A449" s="188"/>
      <c r="B449" s="188"/>
      <c r="C449" s="188"/>
      <c r="D449" s="188"/>
      <c r="E449" s="188"/>
      <c r="F449" s="188"/>
      <c r="G449" s="188"/>
      <c r="H449" s="188"/>
      <c r="I449" s="188"/>
      <c r="J449" s="188"/>
      <c r="K449" s="188"/>
      <c r="L449" s="188"/>
      <c r="M449" s="188"/>
      <c r="N449" s="188"/>
      <c r="O449" s="188"/>
      <c r="P449" s="188"/>
      <c r="Q449" s="188"/>
      <c r="R449" s="188"/>
      <c r="S449" s="188"/>
      <c r="T449" s="188"/>
      <c r="U449" s="188"/>
      <c r="V449" s="188"/>
      <c r="W449" s="188"/>
      <c r="X449" s="188"/>
      <c r="Y449" s="188"/>
      <c r="Z449" s="188"/>
    </row>
    <row r="450" spans="1:26" ht="15.75" customHeight="1" x14ac:dyDescent="0.15">
      <c r="A450" s="188"/>
      <c r="B450" s="188"/>
      <c r="C450" s="188"/>
      <c r="D450" s="188"/>
      <c r="E450" s="188"/>
      <c r="F450" s="188"/>
      <c r="G450" s="188"/>
      <c r="H450" s="188"/>
      <c r="I450" s="188"/>
      <c r="J450" s="188"/>
      <c r="K450" s="188"/>
      <c r="L450" s="188"/>
      <c r="M450" s="188"/>
      <c r="N450" s="188"/>
      <c r="O450" s="188"/>
      <c r="P450" s="188"/>
      <c r="Q450" s="188"/>
      <c r="R450" s="188"/>
      <c r="S450" s="188"/>
      <c r="T450" s="188"/>
      <c r="U450" s="188"/>
      <c r="V450" s="188"/>
      <c r="W450" s="188"/>
      <c r="X450" s="188"/>
      <c r="Y450" s="188"/>
      <c r="Z450" s="188"/>
    </row>
    <row r="451" spans="1:26" ht="15.75" customHeight="1" x14ac:dyDescent="0.15">
      <c r="A451" s="188"/>
      <c r="B451" s="188"/>
      <c r="C451" s="188"/>
      <c r="D451" s="188"/>
      <c r="E451" s="188"/>
      <c r="F451" s="188"/>
      <c r="G451" s="188"/>
      <c r="H451" s="188"/>
      <c r="I451" s="188"/>
      <c r="J451" s="188"/>
      <c r="K451" s="188"/>
      <c r="L451" s="188"/>
      <c r="M451" s="188"/>
      <c r="N451" s="188"/>
      <c r="O451" s="188"/>
      <c r="P451" s="188"/>
      <c r="Q451" s="188"/>
      <c r="R451" s="188"/>
      <c r="S451" s="188"/>
      <c r="T451" s="188"/>
      <c r="U451" s="188"/>
      <c r="V451" s="188"/>
      <c r="W451" s="188"/>
      <c r="X451" s="188"/>
      <c r="Y451" s="188"/>
      <c r="Z451" s="188"/>
    </row>
    <row r="452" spans="1:26" ht="15.75" customHeight="1" x14ac:dyDescent="0.15">
      <c r="A452" s="188"/>
      <c r="B452" s="188"/>
      <c r="C452" s="188"/>
      <c r="D452" s="188"/>
      <c r="E452" s="188"/>
      <c r="F452" s="188"/>
      <c r="G452" s="188"/>
      <c r="H452" s="188"/>
      <c r="I452" s="188"/>
      <c r="J452" s="188"/>
      <c r="K452" s="188"/>
      <c r="L452" s="188"/>
      <c r="M452" s="188"/>
      <c r="N452" s="188"/>
      <c r="O452" s="188"/>
      <c r="P452" s="188"/>
      <c r="Q452" s="188"/>
      <c r="R452" s="188"/>
      <c r="S452" s="188"/>
      <c r="T452" s="188"/>
      <c r="U452" s="188"/>
      <c r="V452" s="188"/>
      <c r="W452" s="188"/>
      <c r="X452" s="188"/>
      <c r="Y452" s="188"/>
      <c r="Z452" s="188"/>
    </row>
    <row r="453" spans="1:26" ht="15.75" customHeight="1" x14ac:dyDescent="0.15">
      <c r="A453" s="188"/>
      <c r="B453" s="188"/>
      <c r="C453" s="188"/>
      <c r="D453" s="188"/>
      <c r="E453" s="188"/>
      <c r="F453" s="188"/>
      <c r="G453" s="188"/>
      <c r="H453" s="188"/>
      <c r="I453" s="188"/>
      <c r="J453" s="188"/>
      <c r="K453" s="188"/>
      <c r="L453" s="188"/>
      <c r="M453" s="188"/>
      <c r="N453" s="188"/>
      <c r="O453" s="188"/>
      <c r="P453" s="188"/>
      <c r="Q453" s="188"/>
      <c r="R453" s="188"/>
      <c r="S453" s="188"/>
      <c r="T453" s="188"/>
      <c r="U453" s="188"/>
      <c r="V453" s="188"/>
      <c r="W453" s="188"/>
      <c r="X453" s="188"/>
      <c r="Y453" s="188"/>
      <c r="Z453" s="188"/>
    </row>
    <row r="454" spans="1:26" ht="15.75" customHeight="1" x14ac:dyDescent="0.15">
      <c r="A454" s="188"/>
      <c r="B454" s="188"/>
      <c r="C454" s="188"/>
      <c r="D454" s="188"/>
      <c r="E454" s="188"/>
      <c r="F454" s="188"/>
      <c r="G454" s="188"/>
      <c r="H454" s="188"/>
      <c r="I454" s="188"/>
      <c r="J454" s="188"/>
      <c r="K454" s="188"/>
      <c r="L454" s="188"/>
      <c r="M454" s="188"/>
      <c r="N454" s="188"/>
      <c r="O454" s="188"/>
      <c r="P454" s="188"/>
      <c r="Q454" s="188"/>
      <c r="R454" s="188"/>
      <c r="S454" s="188"/>
      <c r="T454" s="188"/>
      <c r="U454" s="188"/>
      <c r="V454" s="188"/>
      <c r="W454" s="188"/>
      <c r="X454" s="188"/>
      <c r="Y454" s="188"/>
      <c r="Z454" s="188"/>
    </row>
    <row r="455" spans="1:26" ht="15.75" customHeight="1" x14ac:dyDescent="0.15">
      <c r="A455" s="188"/>
      <c r="B455" s="188"/>
      <c r="C455" s="188"/>
      <c r="D455" s="188"/>
      <c r="E455" s="188"/>
      <c r="F455" s="188"/>
      <c r="G455" s="188"/>
      <c r="H455" s="188"/>
      <c r="I455" s="188"/>
      <c r="J455" s="188"/>
      <c r="K455" s="188"/>
      <c r="L455" s="188"/>
      <c r="M455" s="188"/>
      <c r="N455" s="188"/>
      <c r="O455" s="188"/>
      <c r="P455" s="188"/>
      <c r="Q455" s="188"/>
      <c r="R455" s="188"/>
      <c r="S455" s="188"/>
      <c r="T455" s="188"/>
      <c r="U455" s="188"/>
      <c r="V455" s="188"/>
      <c r="W455" s="188"/>
      <c r="X455" s="188"/>
      <c r="Y455" s="188"/>
      <c r="Z455" s="188"/>
    </row>
    <row r="456" spans="1:26" ht="15.75" customHeight="1" x14ac:dyDescent="0.15">
      <c r="A456" s="188"/>
      <c r="B456" s="188"/>
      <c r="C456" s="188"/>
      <c r="D456" s="188"/>
      <c r="E456" s="188"/>
      <c r="F456" s="188"/>
      <c r="G456" s="188"/>
      <c r="H456" s="188"/>
      <c r="I456" s="188"/>
      <c r="J456" s="188"/>
      <c r="K456" s="188"/>
      <c r="L456" s="188"/>
      <c r="M456" s="188"/>
      <c r="N456" s="188"/>
      <c r="O456" s="188"/>
      <c r="P456" s="188"/>
      <c r="Q456" s="188"/>
      <c r="R456" s="188"/>
      <c r="S456" s="188"/>
      <c r="T456" s="188"/>
      <c r="U456" s="188"/>
      <c r="V456" s="188"/>
      <c r="W456" s="188"/>
      <c r="X456" s="188"/>
      <c r="Y456" s="188"/>
      <c r="Z456" s="188"/>
    </row>
    <row r="457" spans="1:26" ht="15.75" customHeight="1" x14ac:dyDescent="0.15">
      <c r="A457" s="188"/>
      <c r="B457" s="188"/>
      <c r="C457" s="188"/>
      <c r="D457" s="188"/>
      <c r="E457" s="188"/>
      <c r="F457" s="188"/>
      <c r="G457" s="188"/>
      <c r="H457" s="188"/>
      <c r="I457" s="188"/>
      <c r="J457" s="188"/>
      <c r="K457" s="188"/>
      <c r="L457" s="188"/>
      <c r="M457" s="188"/>
      <c r="N457" s="188"/>
      <c r="O457" s="188"/>
      <c r="P457" s="188"/>
      <c r="Q457" s="188"/>
      <c r="R457" s="188"/>
      <c r="S457" s="188"/>
      <c r="T457" s="188"/>
      <c r="U457" s="188"/>
      <c r="V457" s="188"/>
      <c r="W457" s="188"/>
      <c r="X457" s="188"/>
      <c r="Y457" s="188"/>
      <c r="Z457" s="188"/>
    </row>
    <row r="458" spans="1:26" ht="15.75" customHeight="1" x14ac:dyDescent="0.15">
      <c r="A458" s="188"/>
      <c r="B458" s="188"/>
      <c r="C458" s="188"/>
      <c r="D458" s="188"/>
      <c r="E458" s="188"/>
      <c r="F458" s="188"/>
      <c r="G458" s="188"/>
      <c r="H458" s="188"/>
      <c r="I458" s="188"/>
      <c r="J458" s="188"/>
      <c r="K458" s="188"/>
      <c r="L458" s="188"/>
      <c r="M458" s="188"/>
      <c r="N458" s="188"/>
      <c r="O458" s="188"/>
      <c r="P458" s="188"/>
      <c r="Q458" s="188"/>
      <c r="R458" s="188"/>
      <c r="S458" s="188"/>
      <c r="T458" s="188"/>
      <c r="U458" s="188"/>
      <c r="V458" s="188"/>
      <c r="W458" s="188"/>
      <c r="X458" s="188"/>
      <c r="Y458" s="188"/>
      <c r="Z458" s="188"/>
    </row>
    <row r="459" spans="1:26" ht="15.75" customHeight="1" x14ac:dyDescent="0.15">
      <c r="A459" s="188"/>
      <c r="B459" s="188"/>
      <c r="C459" s="188"/>
      <c r="D459" s="188"/>
      <c r="E459" s="188"/>
      <c r="F459" s="188"/>
      <c r="G459" s="188"/>
      <c r="H459" s="188"/>
      <c r="I459" s="188"/>
      <c r="J459" s="188"/>
      <c r="K459" s="188"/>
      <c r="L459" s="188"/>
      <c r="M459" s="188"/>
      <c r="N459" s="188"/>
      <c r="O459" s="188"/>
      <c r="P459" s="188"/>
      <c r="Q459" s="188"/>
      <c r="R459" s="188"/>
      <c r="S459" s="188"/>
      <c r="T459" s="188"/>
      <c r="U459" s="188"/>
      <c r="V459" s="188"/>
      <c r="W459" s="188"/>
      <c r="X459" s="188"/>
      <c r="Y459" s="188"/>
      <c r="Z459" s="188"/>
    </row>
    <row r="460" spans="1:26" ht="15.75" customHeight="1" x14ac:dyDescent="0.15">
      <c r="A460" s="188"/>
      <c r="B460" s="188"/>
      <c r="C460" s="188"/>
      <c r="D460" s="188"/>
      <c r="E460" s="188"/>
      <c r="F460" s="188"/>
      <c r="G460" s="188"/>
      <c r="H460" s="188"/>
      <c r="I460" s="188"/>
      <c r="J460" s="188"/>
      <c r="K460" s="188"/>
      <c r="L460" s="188"/>
      <c r="M460" s="188"/>
      <c r="N460" s="188"/>
      <c r="O460" s="188"/>
      <c r="P460" s="188"/>
      <c r="Q460" s="188"/>
      <c r="R460" s="188"/>
      <c r="S460" s="188"/>
      <c r="T460" s="188"/>
      <c r="U460" s="188"/>
      <c r="V460" s="188"/>
      <c r="W460" s="188"/>
      <c r="X460" s="188"/>
      <c r="Y460" s="188"/>
      <c r="Z460" s="188"/>
    </row>
    <row r="461" spans="1:26" ht="15.75" customHeight="1" x14ac:dyDescent="0.15">
      <c r="A461" s="188"/>
      <c r="B461" s="188"/>
      <c r="C461" s="188"/>
      <c r="D461" s="188"/>
      <c r="E461" s="188"/>
      <c r="F461" s="188"/>
      <c r="G461" s="188"/>
      <c r="H461" s="188"/>
      <c r="I461" s="188"/>
      <c r="J461" s="188"/>
      <c r="K461" s="188"/>
      <c r="L461" s="188"/>
      <c r="M461" s="188"/>
      <c r="N461" s="188"/>
      <c r="O461" s="188"/>
      <c r="P461" s="188"/>
      <c r="Q461" s="188"/>
      <c r="R461" s="188"/>
      <c r="S461" s="188"/>
      <c r="T461" s="188"/>
      <c r="U461" s="188"/>
      <c r="V461" s="188"/>
      <c r="W461" s="188"/>
      <c r="X461" s="188"/>
      <c r="Y461" s="188"/>
      <c r="Z461" s="188"/>
    </row>
    <row r="462" spans="1:26" ht="15.75" customHeight="1" x14ac:dyDescent="0.15">
      <c r="A462" s="188"/>
      <c r="B462" s="188"/>
      <c r="C462" s="188"/>
      <c r="D462" s="188"/>
      <c r="E462" s="188"/>
      <c r="F462" s="188"/>
      <c r="G462" s="188"/>
      <c r="H462" s="188"/>
      <c r="I462" s="188"/>
      <c r="J462" s="188"/>
      <c r="K462" s="188"/>
      <c r="L462" s="188"/>
      <c r="M462" s="188"/>
      <c r="N462" s="188"/>
      <c r="O462" s="188"/>
      <c r="P462" s="188"/>
      <c r="Q462" s="188"/>
      <c r="R462" s="188"/>
      <c r="S462" s="188"/>
      <c r="T462" s="188"/>
      <c r="U462" s="188"/>
      <c r="V462" s="188"/>
      <c r="W462" s="188"/>
      <c r="X462" s="188"/>
      <c r="Y462" s="188"/>
      <c r="Z462" s="188"/>
    </row>
    <row r="463" spans="1:26" ht="15.75" customHeight="1" x14ac:dyDescent="0.15">
      <c r="A463" s="188"/>
      <c r="B463" s="188"/>
      <c r="C463" s="188"/>
      <c r="D463" s="188"/>
      <c r="E463" s="188"/>
      <c r="F463" s="188"/>
      <c r="G463" s="188"/>
      <c r="H463" s="188"/>
      <c r="I463" s="188"/>
      <c r="J463" s="188"/>
      <c r="K463" s="188"/>
      <c r="L463" s="188"/>
      <c r="M463" s="188"/>
      <c r="N463" s="188"/>
      <c r="O463" s="188"/>
      <c r="P463" s="188"/>
      <c r="Q463" s="188"/>
      <c r="R463" s="188"/>
      <c r="S463" s="188"/>
      <c r="T463" s="188"/>
      <c r="U463" s="188"/>
      <c r="V463" s="188"/>
      <c r="W463" s="188"/>
      <c r="X463" s="188"/>
      <c r="Y463" s="188"/>
      <c r="Z463" s="188"/>
    </row>
    <row r="464" spans="1:26" ht="15.75" customHeight="1" x14ac:dyDescent="0.15">
      <c r="A464" s="188"/>
      <c r="B464" s="188"/>
      <c r="C464" s="188"/>
      <c r="D464" s="188"/>
      <c r="E464" s="188"/>
      <c r="F464" s="188"/>
      <c r="G464" s="188"/>
      <c r="H464" s="188"/>
      <c r="I464" s="188"/>
      <c r="J464" s="188"/>
      <c r="K464" s="188"/>
      <c r="L464" s="188"/>
      <c r="M464" s="188"/>
      <c r="N464" s="188"/>
      <c r="O464" s="188"/>
      <c r="P464" s="188"/>
      <c r="Q464" s="188"/>
      <c r="R464" s="188"/>
      <c r="S464" s="188"/>
      <c r="T464" s="188"/>
      <c r="U464" s="188"/>
      <c r="V464" s="188"/>
      <c r="W464" s="188"/>
      <c r="X464" s="188"/>
      <c r="Y464" s="188"/>
      <c r="Z464" s="188"/>
    </row>
    <row r="465" spans="1:26" ht="15.75" customHeight="1" x14ac:dyDescent="0.15">
      <c r="A465" s="188"/>
      <c r="B465" s="188"/>
      <c r="C465" s="188"/>
      <c r="D465" s="188"/>
      <c r="E465" s="188"/>
      <c r="F465" s="188"/>
      <c r="G465" s="188"/>
      <c r="H465" s="188"/>
      <c r="I465" s="188"/>
      <c r="J465" s="188"/>
      <c r="K465" s="188"/>
      <c r="L465" s="188"/>
      <c r="M465" s="188"/>
      <c r="N465" s="188"/>
      <c r="O465" s="188"/>
      <c r="P465" s="188"/>
      <c r="Q465" s="188"/>
      <c r="R465" s="188"/>
      <c r="S465" s="188"/>
      <c r="T465" s="188"/>
      <c r="U465" s="188"/>
      <c r="V465" s="188"/>
      <c r="W465" s="188"/>
      <c r="X465" s="188"/>
      <c r="Y465" s="188"/>
      <c r="Z465" s="188"/>
    </row>
    <row r="466" spans="1:26" ht="15.75" customHeight="1" x14ac:dyDescent="0.15">
      <c r="A466" s="188"/>
      <c r="B466" s="188"/>
      <c r="C466" s="188"/>
      <c r="D466" s="188"/>
      <c r="E466" s="188"/>
      <c r="F466" s="188"/>
      <c r="G466" s="188"/>
      <c r="H466" s="188"/>
      <c r="I466" s="188"/>
      <c r="J466" s="188"/>
      <c r="K466" s="188"/>
      <c r="L466" s="188"/>
      <c r="M466" s="188"/>
      <c r="N466" s="188"/>
      <c r="O466" s="188"/>
      <c r="P466" s="188"/>
      <c r="Q466" s="188"/>
      <c r="R466" s="188"/>
      <c r="S466" s="188"/>
      <c r="T466" s="188"/>
      <c r="U466" s="188"/>
      <c r="V466" s="188"/>
      <c r="W466" s="188"/>
      <c r="X466" s="188"/>
      <c r="Y466" s="188"/>
      <c r="Z466" s="188"/>
    </row>
    <row r="467" spans="1:26" ht="15.75" customHeight="1" x14ac:dyDescent="0.15">
      <c r="A467" s="188"/>
      <c r="B467" s="188"/>
      <c r="C467" s="188"/>
      <c r="D467" s="188"/>
      <c r="E467" s="188"/>
      <c r="F467" s="188"/>
      <c r="G467" s="188"/>
      <c r="H467" s="188"/>
      <c r="I467" s="188"/>
      <c r="J467" s="188"/>
      <c r="K467" s="188"/>
      <c r="L467" s="188"/>
      <c r="M467" s="188"/>
      <c r="N467" s="188"/>
      <c r="O467" s="188"/>
      <c r="P467" s="188"/>
      <c r="Q467" s="188"/>
      <c r="R467" s="188"/>
      <c r="S467" s="188"/>
      <c r="T467" s="188"/>
      <c r="U467" s="188"/>
      <c r="V467" s="188"/>
      <c r="W467" s="188"/>
      <c r="X467" s="188"/>
      <c r="Y467" s="188"/>
      <c r="Z467" s="188"/>
    </row>
    <row r="468" spans="1:26" ht="15.75" customHeight="1" x14ac:dyDescent="0.15">
      <c r="A468" s="188"/>
      <c r="B468" s="188"/>
      <c r="C468" s="188"/>
      <c r="D468" s="188"/>
      <c r="E468" s="188"/>
      <c r="F468" s="188"/>
      <c r="G468" s="188"/>
      <c r="H468" s="188"/>
      <c r="I468" s="188"/>
      <c r="J468" s="188"/>
      <c r="K468" s="188"/>
      <c r="L468" s="188"/>
      <c r="M468" s="188"/>
      <c r="N468" s="188"/>
      <c r="O468" s="188"/>
      <c r="P468" s="188"/>
      <c r="Q468" s="188"/>
      <c r="R468" s="188"/>
      <c r="S468" s="188"/>
      <c r="T468" s="188"/>
      <c r="U468" s="188"/>
      <c r="V468" s="188"/>
      <c r="W468" s="188"/>
      <c r="X468" s="188"/>
      <c r="Y468" s="188"/>
      <c r="Z468" s="188"/>
    </row>
    <row r="469" spans="1:26" ht="15.75" customHeight="1" x14ac:dyDescent="0.15">
      <c r="A469" s="188"/>
      <c r="B469" s="188"/>
      <c r="C469" s="188"/>
      <c r="D469" s="188"/>
      <c r="E469" s="188"/>
      <c r="F469" s="188"/>
      <c r="G469" s="188"/>
      <c r="H469" s="188"/>
      <c r="I469" s="188"/>
      <c r="J469" s="188"/>
      <c r="K469" s="188"/>
      <c r="L469" s="188"/>
      <c r="M469" s="188"/>
      <c r="N469" s="188"/>
      <c r="O469" s="188"/>
      <c r="P469" s="188"/>
      <c r="Q469" s="188"/>
      <c r="R469" s="188"/>
      <c r="S469" s="188"/>
      <c r="T469" s="188"/>
      <c r="U469" s="188"/>
      <c r="V469" s="188"/>
      <c r="W469" s="188"/>
      <c r="X469" s="188"/>
      <c r="Y469" s="188"/>
      <c r="Z469" s="188"/>
    </row>
    <row r="470" spans="1:26" ht="15.75" customHeight="1" x14ac:dyDescent="0.15">
      <c r="A470" s="188"/>
      <c r="B470" s="188"/>
      <c r="C470" s="188"/>
      <c r="D470" s="188"/>
      <c r="E470" s="188"/>
      <c r="F470" s="188"/>
      <c r="G470" s="188"/>
      <c r="H470" s="188"/>
      <c r="I470" s="188"/>
      <c r="J470" s="188"/>
      <c r="K470" s="188"/>
      <c r="L470" s="188"/>
      <c r="M470" s="188"/>
      <c r="N470" s="188"/>
      <c r="O470" s="188"/>
      <c r="P470" s="188"/>
      <c r="Q470" s="188"/>
      <c r="R470" s="188"/>
      <c r="S470" s="188"/>
      <c r="T470" s="188"/>
      <c r="U470" s="188"/>
      <c r="V470" s="188"/>
      <c r="W470" s="188"/>
      <c r="X470" s="188"/>
      <c r="Y470" s="188"/>
      <c r="Z470" s="188"/>
    </row>
    <row r="471" spans="1:26" ht="15.75" customHeight="1" x14ac:dyDescent="0.15">
      <c r="A471" s="188"/>
      <c r="B471" s="188"/>
      <c r="C471" s="188"/>
      <c r="D471" s="188"/>
      <c r="E471" s="188"/>
      <c r="F471" s="188"/>
      <c r="G471" s="188"/>
      <c r="H471" s="188"/>
      <c r="I471" s="188"/>
      <c r="J471" s="188"/>
      <c r="K471" s="188"/>
      <c r="L471" s="188"/>
      <c r="M471" s="188"/>
      <c r="N471" s="188"/>
      <c r="O471" s="188"/>
      <c r="P471" s="188"/>
      <c r="Q471" s="188"/>
      <c r="R471" s="188"/>
      <c r="S471" s="188"/>
      <c r="T471" s="188"/>
      <c r="U471" s="188"/>
      <c r="V471" s="188"/>
      <c r="W471" s="188"/>
      <c r="X471" s="188"/>
      <c r="Y471" s="188"/>
      <c r="Z471" s="188"/>
    </row>
    <row r="472" spans="1:26" ht="15.75" customHeight="1" x14ac:dyDescent="0.15">
      <c r="A472" s="188"/>
      <c r="B472" s="188"/>
      <c r="C472" s="188"/>
      <c r="D472" s="188"/>
      <c r="E472" s="188"/>
      <c r="F472" s="188"/>
      <c r="G472" s="188"/>
      <c r="H472" s="188"/>
      <c r="I472" s="188"/>
      <c r="J472" s="188"/>
      <c r="K472" s="188"/>
      <c r="L472" s="188"/>
      <c r="M472" s="188"/>
      <c r="N472" s="188"/>
      <c r="O472" s="188"/>
      <c r="P472" s="188"/>
      <c r="Q472" s="188"/>
      <c r="R472" s="188"/>
      <c r="S472" s="188"/>
      <c r="T472" s="188"/>
      <c r="U472" s="188"/>
      <c r="V472" s="188"/>
      <c r="W472" s="188"/>
      <c r="X472" s="188"/>
      <c r="Y472" s="188"/>
      <c r="Z472" s="188"/>
    </row>
    <row r="473" spans="1:26" ht="15.75" customHeight="1" x14ac:dyDescent="0.15">
      <c r="A473" s="188"/>
      <c r="B473" s="188"/>
      <c r="C473" s="188"/>
      <c r="D473" s="188"/>
      <c r="E473" s="188"/>
      <c r="F473" s="188"/>
      <c r="G473" s="188"/>
      <c r="H473" s="188"/>
      <c r="I473" s="188"/>
      <c r="J473" s="188"/>
      <c r="K473" s="188"/>
      <c r="L473" s="188"/>
      <c r="M473" s="188"/>
      <c r="N473" s="188"/>
      <c r="O473" s="188"/>
      <c r="P473" s="188"/>
      <c r="Q473" s="188"/>
      <c r="R473" s="188"/>
      <c r="S473" s="188"/>
      <c r="T473" s="188"/>
      <c r="U473" s="188"/>
      <c r="V473" s="188"/>
      <c r="W473" s="188"/>
      <c r="X473" s="188"/>
      <c r="Y473" s="188"/>
      <c r="Z473" s="188"/>
    </row>
    <row r="474" spans="1:26" ht="15.75" customHeight="1" x14ac:dyDescent="0.15">
      <c r="A474" s="188"/>
      <c r="B474" s="188"/>
      <c r="C474" s="188"/>
      <c r="D474" s="188"/>
      <c r="E474" s="188"/>
      <c r="F474" s="188"/>
      <c r="G474" s="188"/>
      <c r="H474" s="188"/>
      <c r="I474" s="188"/>
      <c r="J474" s="188"/>
      <c r="K474" s="188"/>
      <c r="L474" s="188"/>
      <c r="M474" s="188"/>
      <c r="N474" s="188"/>
      <c r="O474" s="188"/>
      <c r="P474" s="188"/>
      <c r="Q474" s="188"/>
      <c r="R474" s="188"/>
      <c r="S474" s="188"/>
      <c r="T474" s="188"/>
      <c r="U474" s="188"/>
      <c r="V474" s="188"/>
      <c r="W474" s="188"/>
      <c r="X474" s="188"/>
      <c r="Y474" s="188"/>
      <c r="Z474" s="188"/>
    </row>
    <row r="475" spans="1:26" ht="15.75" customHeight="1" x14ac:dyDescent="0.15">
      <c r="A475" s="188"/>
      <c r="B475" s="188"/>
      <c r="C475" s="188"/>
      <c r="D475" s="188"/>
      <c r="E475" s="188"/>
      <c r="F475" s="188"/>
      <c r="G475" s="188"/>
      <c r="H475" s="188"/>
      <c r="I475" s="188"/>
      <c r="J475" s="188"/>
      <c r="K475" s="188"/>
      <c r="L475" s="188"/>
      <c r="M475" s="188"/>
      <c r="N475" s="188"/>
      <c r="O475" s="188"/>
      <c r="P475" s="188"/>
      <c r="Q475" s="188"/>
      <c r="R475" s="188"/>
      <c r="S475" s="188"/>
      <c r="T475" s="188"/>
      <c r="U475" s="188"/>
      <c r="V475" s="188"/>
      <c r="W475" s="188"/>
      <c r="X475" s="188"/>
      <c r="Y475" s="188"/>
      <c r="Z475" s="188"/>
    </row>
    <row r="476" spans="1:26" ht="15.75" customHeight="1" x14ac:dyDescent="0.15">
      <c r="A476" s="188"/>
      <c r="B476" s="188"/>
      <c r="C476" s="188"/>
      <c r="D476" s="188"/>
      <c r="E476" s="188"/>
      <c r="F476" s="188"/>
      <c r="G476" s="188"/>
      <c r="H476" s="188"/>
      <c r="I476" s="188"/>
      <c r="J476" s="188"/>
      <c r="K476" s="188"/>
      <c r="L476" s="188"/>
      <c r="M476" s="188"/>
      <c r="N476" s="188"/>
      <c r="O476" s="188"/>
      <c r="P476" s="188"/>
      <c r="Q476" s="188"/>
      <c r="R476" s="188"/>
      <c r="S476" s="188"/>
      <c r="T476" s="188"/>
      <c r="U476" s="188"/>
      <c r="V476" s="188"/>
      <c r="W476" s="188"/>
      <c r="X476" s="188"/>
      <c r="Y476" s="188"/>
      <c r="Z476" s="188"/>
    </row>
    <row r="477" spans="1:26" ht="15.75" customHeight="1" x14ac:dyDescent="0.15">
      <c r="A477" s="188"/>
      <c r="B477" s="188"/>
      <c r="C477" s="188"/>
      <c r="D477" s="188"/>
      <c r="E477" s="188"/>
      <c r="F477" s="188"/>
      <c r="G477" s="188"/>
      <c r="H477" s="188"/>
      <c r="I477" s="188"/>
      <c r="J477" s="188"/>
      <c r="K477" s="188"/>
      <c r="L477" s="188"/>
      <c r="M477" s="188"/>
      <c r="N477" s="188"/>
      <c r="O477" s="188"/>
      <c r="P477" s="188"/>
      <c r="Q477" s="188"/>
      <c r="R477" s="188"/>
      <c r="S477" s="188"/>
      <c r="T477" s="188"/>
      <c r="U477" s="188"/>
      <c r="V477" s="188"/>
      <c r="W477" s="188"/>
      <c r="X477" s="188"/>
      <c r="Y477" s="188"/>
      <c r="Z477" s="188"/>
    </row>
    <row r="478" spans="1:26" ht="15.75" customHeight="1" x14ac:dyDescent="0.15">
      <c r="A478" s="188"/>
      <c r="B478" s="188"/>
      <c r="C478" s="188"/>
      <c r="D478" s="188"/>
      <c r="E478" s="188"/>
      <c r="F478" s="188"/>
      <c r="G478" s="188"/>
      <c r="H478" s="188"/>
      <c r="I478" s="188"/>
      <c r="J478" s="188"/>
      <c r="K478" s="188"/>
      <c r="L478" s="188"/>
      <c r="M478" s="188"/>
      <c r="N478" s="188"/>
      <c r="O478" s="188"/>
      <c r="P478" s="188"/>
      <c r="Q478" s="188"/>
      <c r="R478" s="188"/>
      <c r="S478" s="188"/>
      <c r="T478" s="188"/>
      <c r="U478" s="188"/>
      <c r="V478" s="188"/>
      <c r="W478" s="188"/>
      <c r="X478" s="188"/>
      <c r="Y478" s="188"/>
      <c r="Z478" s="188"/>
    </row>
    <row r="479" spans="1:26" ht="15.75" customHeight="1" x14ac:dyDescent="0.15">
      <c r="A479" s="188"/>
      <c r="B479" s="188"/>
      <c r="C479" s="188"/>
      <c r="D479" s="188"/>
      <c r="E479" s="188"/>
      <c r="F479" s="188"/>
      <c r="G479" s="188"/>
      <c r="H479" s="188"/>
      <c r="I479" s="188"/>
      <c r="J479" s="188"/>
      <c r="K479" s="188"/>
      <c r="L479" s="188"/>
      <c r="M479" s="188"/>
      <c r="N479" s="188"/>
      <c r="O479" s="188"/>
      <c r="P479" s="188"/>
      <c r="Q479" s="188"/>
      <c r="R479" s="188"/>
      <c r="S479" s="188"/>
      <c r="T479" s="188"/>
      <c r="U479" s="188"/>
      <c r="V479" s="188"/>
      <c r="W479" s="188"/>
      <c r="X479" s="188"/>
      <c r="Y479" s="188"/>
      <c r="Z479" s="188"/>
    </row>
    <row r="480" spans="1:26" ht="15.75" customHeight="1" x14ac:dyDescent="0.15">
      <c r="A480" s="188"/>
      <c r="B480" s="188"/>
      <c r="C480" s="188"/>
      <c r="D480" s="188"/>
      <c r="E480" s="188"/>
      <c r="F480" s="188"/>
      <c r="G480" s="188"/>
      <c r="H480" s="188"/>
      <c r="I480" s="188"/>
      <c r="J480" s="188"/>
      <c r="K480" s="188"/>
      <c r="L480" s="188"/>
      <c r="M480" s="188"/>
      <c r="N480" s="188"/>
      <c r="O480" s="188"/>
      <c r="P480" s="188"/>
      <c r="Q480" s="188"/>
      <c r="R480" s="188"/>
      <c r="S480" s="188"/>
      <c r="T480" s="188"/>
      <c r="U480" s="188"/>
      <c r="V480" s="188"/>
      <c r="W480" s="188"/>
      <c r="X480" s="188"/>
      <c r="Y480" s="188"/>
      <c r="Z480" s="188"/>
    </row>
    <row r="481" spans="1:26" ht="15.75" customHeight="1" x14ac:dyDescent="0.15">
      <c r="A481" s="188"/>
      <c r="B481" s="188"/>
      <c r="C481" s="188"/>
      <c r="D481" s="188"/>
      <c r="E481" s="188"/>
      <c r="F481" s="188"/>
      <c r="G481" s="188"/>
      <c r="H481" s="188"/>
      <c r="I481" s="188"/>
      <c r="J481" s="188"/>
      <c r="K481" s="188"/>
      <c r="L481" s="188"/>
      <c r="M481" s="188"/>
      <c r="N481" s="188"/>
      <c r="O481" s="188"/>
      <c r="P481" s="188"/>
      <c r="Q481" s="188"/>
      <c r="R481" s="188"/>
      <c r="S481" s="188"/>
      <c r="T481" s="188"/>
      <c r="U481" s="188"/>
      <c r="V481" s="188"/>
      <c r="W481" s="188"/>
      <c r="X481" s="188"/>
      <c r="Y481" s="188"/>
      <c r="Z481" s="188"/>
    </row>
    <row r="482" spans="1:26" ht="15.75" customHeight="1" x14ac:dyDescent="0.15">
      <c r="A482" s="188"/>
      <c r="B482" s="188"/>
      <c r="C482" s="188"/>
      <c r="D482" s="188"/>
      <c r="E482" s="188"/>
      <c r="F482" s="188"/>
      <c r="G482" s="188"/>
      <c r="H482" s="188"/>
      <c r="I482" s="188"/>
      <c r="J482" s="188"/>
      <c r="K482" s="188"/>
      <c r="L482" s="188"/>
      <c r="M482" s="188"/>
      <c r="N482" s="188"/>
      <c r="O482" s="188"/>
      <c r="P482" s="188"/>
      <c r="Q482" s="188"/>
      <c r="R482" s="188"/>
      <c r="S482" s="188"/>
      <c r="T482" s="188"/>
      <c r="U482" s="188"/>
      <c r="V482" s="188"/>
      <c r="W482" s="188"/>
      <c r="X482" s="188"/>
      <c r="Y482" s="188"/>
      <c r="Z482" s="188"/>
    </row>
    <row r="483" spans="1:26" ht="15.75" customHeight="1" x14ac:dyDescent="0.15">
      <c r="A483" s="188"/>
      <c r="B483" s="188"/>
      <c r="C483" s="188"/>
      <c r="D483" s="188"/>
      <c r="E483" s="188"/>
      <c r="F483" s="188"/>
      <c r="G483" s="188"/>
      <c r="H483" s="188"/>
      <c r="I483" s="188"/>
      <c r="J483" s="188"/>
      <c r="K483" s="188"/>
      <c r="L483" s="188"/>
      <c r="M483" s="188"/>
      <c r="N483" s="188"/>
      <c r="O483" s="188"/>
      <c r="P483" s="188"/>
      <c r="Q483" s="188"/>
      <c r="R483" s="188"/>
      <c r="S483" s="188"/>
      <c r="T483" s="188"/>
      <c r="U483" s="188"/>
      <c r="V483" s="188"/>
      <c r="W483" s="188"/>
      <c r="X483" s="188"/>
      <c r="Y483" s="188"/>
      <c r="Z483" s="188"/>
    </row>
    <row r="484" spans="1:26" ht="15.75" customHeight="1" x14ac:dyDescent="0.15">
      <c r="A484" s="188"/>
      <c r="B484" s="188"/>
      <c r="C484" s="188"/>
      <c r="D484" s="188"/>
      <c r="E484" s="188"/>
      <c r="F484" s="188"/>
      <c r="G484" s="188"/>
      <c r="H484" s="188"/>
      <c r="I484" s="188"/>
      <c r="J484" s="188"/>
      <c r="K484" s="188"/>
      <c r="L484" s="188"/>
      <c r="M484" s="188"/>
      <c r="N484" s="188"/>
      <c r="O484" s="188"/>
      <c r="P484" s="188"/>
      <c r="Q484" s="188"/>
      <c r="R484" s="188"/>
      <c r="S484" s="188"/>
      <c r="T484" s="188"/>
      <c r="U484" s="188"/>
      <c r="V484" s="188"/>
      <c r="W484" s="188"/>
      <c r="X484" s="188"/>
      <c r="Y484" s="188"/>
      <c r="Z484" s="188"/>
    </row>
    <row r="485" spans="1:26" ht="15.75" customHeight="1" x14ac:dyDescent="0.15">
      <c r="A485" s="188"/>
      <c r="B485" s="188"/>
      <c r="C485" s="188"/>
      <c r="D485" s="188"/>
      <c r="E485" s="188"/>
      <c r="F485" s="188"/>
      <c r="G485" s="188"/>
      <c r="H485" s="188"/>
      <c r="I485" s="188"/>
      <c r="J485" s="188"/>
      <c r="K485" s="188"/>
      <c r="L485" s="188"/>
      <c r="M485" s="188"/>
      <c r="N485" s="188"/>
      <c r="O485" s="188"/>
      <c r="P485" s="188"/>
      <c r="Q485" s="188"/>
      <c r="R485" s="188"/>
      <c r="S485" s="188"/>
      <c r="T485" s="188"/>
      <c r="U485" s="188"/>
      <c r="V485" s="188"/>
      <c r="W485" s="188"/>
      <c r="X485" s="188"/>
      <c r="Y485" s="188"/>
      <c r="Z485" s="188"/>
    </row>
    <row r="486" spans="1:26" ht="15.75" customHeight="1" x14ac:dyDescent="0.15">
      <c r="A486" s="188"/>
      <c r="B486" s="188"/>
      <c r="C486" s="188"/>
      <c r="D486" s="188"/>
      <c r="E486" s="188"/>
      <c r="F486" s="188"/>
      <c r="G486" s="188"/>
      <c r="H486" s="188"/>
      <c r="I486" s="188"/>
      <c r="J486" s="188"/>
      <c r="K486" s="188"/>
      <c r="L486" s="188"/>
      <c r="M486" s="188"/>
      <c r="N486" s="188"/>
      <c r="O486" s="188"/>
      <c r="P486" s="188"/>
      <c r="Q486" s="188"/>
      <c r="R486" s="188"/>
      <c r="S486" s="188"/>
      <c r="T486" s="188"/>
      <c r="U486" s="188"/>
      <c r="V486" s="188"/>
      <c r="W486" s="188"/>
      <c r="X486" s="188"/>
      <c r="Y486" s="188"/>
      <c r="Z486" s="188"/>
    </row>
    <row r="487" spans="1:26" ht="15.75" customHeight="1" x14ac:dyDescent="0.15">
      <c r="A487" s="188"/>
      <c r="B487" s="188"/>
      <c r="C487" s="188"/>
      <c r="D487" s="188"/>
      <c r="E487" s="188"/>
      <c r="F487" s="188"/>
      <c r="G487" s="188"/>
      <c r="H487" s="188"/>
      <c r="I487" s="188"/>
      <c r="J487" s="188"/>
      <c r="K487" s="188"/>
      <c r="L487" s="188"/>
      <c r="M487" s="188"/>
      <c r="N487" s="188"/>
      <c r="O487" s="188"/>
      <c r="P487" s="188"/>
      <c r="Q487" s="188"/>
      <c r="R487" s="188"/>
      <c r="S487" s="188"/>
      <c r="T487" s="188"/>
      <c r="U487" s="188"/>
      <c r="V487" s="188"/>
      <c r="W487" s="188"/>
      <c r="X487" s="188"/>
      <c r="Y487" s="188"/>
      <c r="Z487" s="188"/>
    </row>
    <row r="488" spans="1:26" ht="15.75" customHeight="1" x14ac:dyDescent="0.15">
      <c r="A488" s="188"/>
      <c r="B488" s="188"/>
      <c r="C488" s="188"/>
      <c r="D488" s="188"/>
      <c r="E488" s="188"/>
      <c r="F488" s="188"/>
      <c r="G488" s="188"/>
      <c r="H488" s="188"/>
      <c r="I488" s="188"/>
      <c r="J488" s="188"/>
      <c r="K488" s="188"/>
      <c r="L488" s="188"/>
      <c r="M488" s="188"/>
      <c r="N488" s="188"/>
      <c r="O488" s="188"/>
      <c r="P488" s="188"/>
      <c r="Q488" s="188"/>
      <c r="R488" s="188"/>
      <c r="S488" s="188"/>
      <c r="T488" s="188"/>
      <c r="U488" s="188"/>
      <c r="V488" s="188"/>
      <c r="W488" s="188"/>
      <c r="X488" s="188"/>
      <c r="Y488" s="188"/>
      <c r="Z488" s="188"/>
    </row>
    <row r="489" spans="1:26" ht="15.75" customHeight="1" x14ac:dyDescent="0.15">
      <c r="A489" s="188"/>
      <c r="B489" s="188"/>
      <c r="C489" s="188"/>
      <c r="D489" s="188"/>
      <c r="E489" s="188"/>
      <c r="F489" s="188"/>
      <c r="G489" s="188"/>
      <c r="H489" s="188"/>
      <c r="I489" s="188"/>
      <c r="J489" s="188"/>
      <c r="K489" s="188"/>
      <c r="L489" s="188"/>
      <c r="M489" s="188"/>
      <c r="N489" s="188"/>
      <c r="O489" s="188"/>
      <c r="P489" s="188"/>
      <c r="Q489" s="188"/>
      <c r="R489" s="188"/>
      <c r="S489" s="188"/>
      <c r="T489" s="188"/>
      <c r="U489" s="188"/>
      <c r="V489" s="188"/>
      <c r="W489" s="188"/>
      <c r="X489" s="188"/>
      <c r="Y489" s="188"/>
      <c r="Z489" s="188"/>
    </row>
    <row r="490" spans="1:26" ht="15.75" customHeight="1" x14ac:dyDescent="0.15">
      <c r="A490" s="188"/>
      <c r="B490" s="188"/>
      <c r="C490" s="188"/>
      <c r="D490" s="188"/>
      <c r="E490" s="188"/>
      <c r="F490" s="188"/>
      <c r="G490" s="188"/>
      <c r="H490" s="188"/>
      <c r="I490" s="188"/>
      <c r="J490" s="188"/>
      <c r="K490" s="188"/>
      <c r="L490" s="188"/>
      <c r="M490" s="188"/>
      <c r="N490" s="188"/>
      <c r="O490" s="188"/>
      <c r="P490" s="188"/>
      <c r="Q490" s="188"/>
      <c r="R490" s="188"/>
      <c r="S490" s="188"/>
      <c r="T490" s="188"/>
      <c r="U490" s="188"/>
      <c r="V490" s="188"/>
      <c r="W490" s="188"/>
      <c r="X490" s="188"/>
      <c r="Y490" s="188"/>
      <c r="Z490" s="188"/>
    </row>
    <row r="491" spans="1:26" ht="15.75" customHeight="1" x14ac:dyDescent="0.15">
      <c r="A491" s="188"/>
      <c r="B491" s="188"/>
      <c r="C491" s="188"/>
      <c r="D491" s="188"/>
      <c r="E491" s="188"/>
      <c r="F491" s="188"/>
      <c r="G491" s="188"/>
      <c r="H491" s="188"/>
      <c r="I491" s="188"/>
      <c r="J491" s="188"/>
      <c r="K491" s="188"/>
      <c r="L491" s="188"/>
      <c r="M491" s="188"/>
      <c r="N491" s="188"/>
      <c r="O491" s="188"/>
      <c r="P491" s="188"/>
      <c r="Q491" s="188"/>
      <c r="R491" s="188"/>
      <c r="S491" s="188"/>
      <c r="T491" s="188"/>
      <c r="U491" s="188"/>
      <c r="V491" s="188"/>
      <c r="W491" s="188"/>
      <c r="X491" s="188"/>
      <c r="Y491" s="188"/>
      <c r="Z491" s="188"/>
    </row>
    <row r="492" spans="1:26" ht="15.75" customHeight="1" x14ac:dyDescent="0.15">
      <c r="A492" s="188"/>
      <c r="B492" s="188"/>
      <c r="C492" s="188"/>
      <c r="D492" s="188"/>
      <c r="E492" s="188"/>
      <c r="F492" s="188"/>
      <c r="G492" s="188"/>
      <c r="H492" s="188"/>
      <c r="I492" s="188"/>
      <c r="J492" s="188"/>
      <c r="K492" s="188"/>
      <c r="L492" s="188"/>
      <c r="M492" s="188"/>
      <c r="N492" s="188"/>
      <c r="O492" s="188"/>
      <c r="P492" s="188"/>
      <c r="Q492" s="188"/>
      <c r="R492" s="188"/>
      <c r="S492" s="188"/>
      <c r="T492" s="188"/>
      <c r="U492" s="188"/>
      <c r="V492" s="188"/>
      <c r="W492" s="188"/>
      <c r="X492" s="188"/>
      <c r="Y492" s="188"/>
      <c r="Z492" s="188"/>
    </row>
    <row r="493" spans="1:26" ht="15.75" customHeight="1" x14ac:dyDescent="0.15">
      <c r="A493" s="188"/>
      <c r="B493" s="188"/>
      <c r="C493" s="188"/>
      <c r="D493" s="188"/>
      <c r="E493" s="188"/>
      <c r="F493" s="188"/>
      <c r="G493" s="188"/>
      <c r="H493" s="188"/>
      <c r="I493" s="188"/>
      <c r="J493" s="188"/>
      <c r="K493" s="188"/>
      <c r="L493" s="188"/>
      <c r="M493" s="188"/>
      <c r="N493" s="188"/>
      <c r="O493" s="188"/>
      <c r="P493" s="188"/>
      <c r="Q493" s="188"/>
      <c r="R493" s="188"/>
      <c r="S493" s="188"/>
      <c r="T493" s="188"/>
      <c r="U493" s="188"/>
      <c r="V493" s="188"/>
      <c r="W493" s="188"/>
      <c r="X493" s="188"/>
      <c r="Y493" s="188"/>
      <c r="Z493" s="188"/>
    </row>
    <row r="494" spans="1:26" ht="15.75" customHeight="1" x14ac:dyDescent="0.15">
      <c r="A494" s="188"/>
      <c r="B494" s="188"/>
      <c r="C494" s="188"/>
      <c r="D494" s="188"/>
      <c r="E494" s="188"/>
      <c r="F494" s="188"/>
      <c r="G494" s="188"/>
      <c r="H494" s="188"/>
      <c r="I494" s="188"/>
      <c r="J494" s="188"/>
      <c r="K494" s="188"/>
      <c r="L494" s="188"/>
      <c r="M494" s="188"/>
      <c r="N494" s="188"/>
      <c r="O494" s="188"/>
      <c r="P494" s="188"/>
      <c r="Q494" s="188"/>
      <c r="R494" s="188"/>
      <c r="S494" s="188"/>
      <c r="T494" s="188"/>
      <c r="U494" s="188"/>
      <c r="V494" s="188"/>
      <c r="W494" s="188"/>
      <c r="X494" s="188"/>
      <c r="Y494" s="188"/>
      <c r="Z494" s="188"/>
    </row>
    <row r="495" spans="1:26" ht="15.75" customHeight="1" x14ac:dyDescent="0.15">
      <c r="A495" s="188"/>
      <c r="B495" s="188"/>
      <c r="C495" s="188"/>
      <c r="D495" s="188"/>
      <c r="E495" s="188"/>
      <c r="F495" s="188"/>
      <c r="G495" s="188"/>
      <c r="H495" s="188"/>
      <c r="I495" s="188"/>
      <c r="J495" s="188"/>
      <c r="K495" s="188"/>
      <c r="L495" s="188"/>
      <c r="M495" s="188"/>
      <c r="N495" s="188"/>
      <c r="O495" s="188"/>
      <c r="P495" s="188"/>
      <c r="Q495" s="188"/>
      <c r="R495" s="188"/>
      <c r="S495" s="188"/>
      <c r="T495" s="188"/>
      <c r="U495" s="188"/>
      <c r="V495" s="188"/>
      <c r="W495" s="188"/>
      <c r="X495" s="188"/>
      <c r="Y495" s="188"/>
      <c r="Z495" s="188"/>
    </row>
    <row r="496" spans="1:26" ht="15.75" customHeight="1" x14ac:dyDescent="0.15">
      <c r="A496" s="188"/>
      <c r="B496" s="188"/>
      <c r="C496" s="188"/>
      <c r="D496" s="188"/>
      <c r="E496" s="188"/>
      <c r="F496" s="188"/>
      <c r="G496" s="188"/>
      <c r="H496" s="188"/>
      <c r="I496" s="188"/>
      <c r="J496" s="188"/>
      <c r="K496" s="188"/>
      <c r="L496" s="188"/>
      <c r="M496" s="188"/>
      <c r="N496" s="188"/>
      <c r="O496" s="188"/>
      <c r="P496" s="188"/>
      <c r="Q496" s="188"/>
      <c r="R496" s="188"/>
      <c r="S496" s="188"/>
      <c r="T496" s="188"/>
      <c r="U496" s="188"/>
      <c r="V496" s="188"/>
      <c r="W496" s="188"/>
      <c r="X496" s="188"/>
      <c r="Y496" s="188"/>
      <c r="Z496" s="188"/>
    </row>
    <row r="497" spans="1:26" ht="15.75" customHeight="1" x14ac:dyDescent="0.15">
      <c r="A497" s="188"/>
      <c r="B497" s="188"/>
      <c r="C497" s="188"/>
      <c r="D497" s="188"/>
      <c r="E497" s="188"/>
      <c r="F497" s="188"/>
      <c r="G497" s="188"/>
      <c r="H497" s="188"/>
      <c r="I497" s="188"/>
      <c r="J497" s="188"/>
      <c r="K497" s="188"/>
      <c r="L497" s="188"/>
      <c r="M497" s="188"/>
      <c r="N497" s="188"/>
      <c r="O497" s="188"/>
      <c r="P497" s="188"/>
      <c r="Q497" s="188"/>
      <c r="R497" s="188"/>
      <c r="S497" s="188"/>
      <c r="T497" s="188"/>
      <c r="U497" s="188"/>
      <c r="V497" s="188"/>
      <c r="W497" s="188"/>
      <c r="X497" s="188"/>
      <c r="Y497" s="188"/>
      <c r="Z497" s="188"/>
    </row>
    <row r="498" spans="1:26" ht="15.75" customHeight="1" x14ac:dyDescent="0.15">
      <c r="A498" s="188"/>
      <c r="B498" s="188"/>
      <c r="C498" s="188"/>
      <c r="D498" s="188"/>
      <c r="E498" s="188"/>
      <c r="F498" s="188"/>
      <c r="G498" s="188"/>
      <c r="H498" s="188"/>
      <c r="I498" s="188"/>
      <c r="J498" s="188"/>
      <c r="K498" s="188"/>
      <c r="L498" s="188"/>
      <c r="M498" s="188"/>
      <c r="N498" s="188"/>
      <c r="O498" s="188"/>
      <c r="P498" s="188"/>
      <c r="Q498" s="188"/>
      <c r="R498" s="188"/>
      <c r="S498" s="188"/>
      <c r="T498" s="188"/>
      <c r="U498" s="188"/>
      <c r="V498" s="188"/>
      <c r="W498" s="188"/>
      <c r="X498" s="188"/>
      <c r="Y498" s="188"/>
      <c r="Z498" s="188"/>
    </row>
    <row r="499" spans="1:26" ht="15.75" customHeight="1" x14ac:dyDescent="0.15">
      <c r="A499" s="188"/>
      <c r="B499" s="188"/>
      <c r="C499" s="188"/>
      <c r="D499" s="188"/>
      <c r="E499" s="188"/>
      <c r="F499" s="188"/>
      <c r="G499" s="188"/>
      <c r="H499" s="188"/>
      <c r="I499" s="188"/>
      <c r="J499" s="188"/>
      <c r="K499" s="188"/>
      <c r="L499" s="188"/>
      <c r="M499" s="188"/>
      <c r="N499" s="188"/>
      <c r="O499" s="188"/>
      <c r="P499" s="188"/>
      <c r="Q499" s="188"/>
      <c r="R499" s="188"/>
      <c r="S499" s="188"/>
      <c r="T499" s="188"/>
      <c r="U499" s="188"/>
      <c r="V499" s="188"/>
      <c r="W499" s="188"/>
      <c r="X499" s="188"/>
      <c r="Y499" s="188"/>
      <c r="Z499" s="188"/>
    </row>
    <row r="500" spans="1:26" ht="15.75" customHeight="1" x14ac:dyDescent="0.15">
      <c r="A500" s="188"/>
      <c r="B500" s="188"/>
      <c r="C500" s="188"/>
      <c r="D500" s="188"/>
      <c r="E500" s="188"/>
      <c r="F500" s="188"/>
      <c r="G500" s="188"/>
      <c r="H500" s="188"/>
      <c r="I500" s="188"/>
      <c r="J500" s="188"/>
      <c r="K500" s="188"/>
      <c r="L500" s="188"/>
      <c r="M500" s="188"/>
      <c r="N500" s="188"/>
      <c r="O500" s="188"/>
      <c r="P500" s="188"/>
      <c r="Q500" s="188"/>
      <c r="R500" s="188"/>
      <c r="S500" s="188"/>
      <c r="T500" s="188"/>
      <c r="U500" s="188"/>
      <c r="V500" s="188"/>
      <c r="W500" s="188"/>
      <c r="X500" s="188"/>
      <c r="Y500" s="188"/>
      <c r="Z500" s="188"/>
    </row>
    <row r="501" spans="1:26" ht="15.75" customHeight="1" x14ac:dyDescent="0.15">
      <c r="A501" s="188"/>
      <c r="B501" s="188"/>
      <c r="C501" s="188"/>
      <c r="D501" s="188"/>
      <c r="E501" s="188"/>
      <c r="F501" s="188"/>
      <c r="G501" s="188"/>
      <c r="H501" s="188"/>
      <c r="I501" s="188"/>
      <c r="J501" s="188"/>
      <c r="K501" s="188"/>
      <c r="L501" s="188"/>
      <c r="M501" s="188"/>
      <c r="N501" s="188"/>
      <c r="O501" s="188"/>
      <c r="P501" s="188"/>
      <c r="Q501" s="188"/>
      <c r="R501" s="188"/>
      <c r="S501" s="188"/>
      <c r="T501" s="188"/>
      <c r="U501" s="188"/>
      <c r="V501" s="188"/>
      <c r="W501" s="188"/>
      <c r="X501" s="188"/>
      <c r="Y501" s="188"/>
      <c r="Z501" s="188"/>
    </row>
    <row r="502" spans="1:26" ht="15.75" customHeight="1" x14ac:dyDescent="0.15">
      <c r="A502" s="188"/>
      <c r="B502" s="188"/>
      <c r="C502" s="188"/>
      <c r="D502" s="188"/>
      <c r="E502" s="188"/>
      <c r="F502" s="188"/>
      <c r="G502" s="188"/>
      <c r="H502" s="188"/>
      <c r="I502" s="188"/>
      <c r="J502" s="188"/>
      <c r="K502" s="188"/>
      <c r="L502" s="188"/>
      <c r="M502" s="188"/>
      <c r="N502" s="188"/>
      <c r="O502" s="188"/>
      <c r="P502" s="188"/>
      <c r="Q502" s="188"/>
      <c r="R502" s="188"/>
      <c r="S502" s="188"/>
      <c r="T502" s="188"/>
      <c r="U502" s="188"/>
      <c r="V502" s="188"/>
      <c r="W502" s="188"/>
      <c r="X502" s="188"/>
      <c r="Y502" s="188"/>
      <c r="Z502" s="188"/>
    </row>
    <row r="503" spans="1:26" ht="15.75" customHeight="1" x14ac:dyDescent="0.15">
      <c r="A503" s="188"/>
      <c r="B503" s="188"/>
      <c r="C503" s="188"/>
      <c r="D503" s="188"/>
      <c r="E503" s="188"/>
      <c r="F503" s="188"/>
      <c r="G503" s="188"/>
      <c r="H503" s="188"/>
      <c r="I503" s="188"/>
      <c r="J503" s="188"/>
      <c r="K503" s="188"/>
      <c r="L503" s="188"/>
      <c r="M503" s="188"/>
      <c r="N503" s="188"/>
      <c r="O503" s="188"/>
      <c r="P503" s="188"/>
      <c r="Q503" s="188"/>
      <c r="R503" s="188"/>
      <c r="S503" s="188"/>
      <c r="T503" s="188"/>
      <c r="U503" s="188"/>
      <c r="V503" s="188"/>
      <c r="W503" s="188"/>
      <c r="X503" s="188"/>
      <c r="Y503" s="188"/>
      <c r="Z503" s="188"/>
    </row>
    <row r="504" spans="1:26" ht="15.75" customHeight="1" x14ac:dyDescent="0.15">
      <c r="A504" s="188"/>
      <c r="B504" s="188"/>
      <c r="C504" s="188"/>
      <c r="D504" s="188"/>
      <c r="E504" s="188"/>
      <c r="F504" s="188"/>
      <c r="G504" s="188"/>
      <c r="H504" s="188"/>
      <c r="I504" s="188"/>
      <c r="J504" s="188"/>
      <c r="K504" s="188"/>
      <c r="L504" s="188"/>
      <c r="M504" s="188"/>
      <c r="N504" s="188"/>
      <c r="O504" s="188"/>
      <c r="P504" s="188"/>
      <c r="Q504" s="188"/>
      <c r="R504" s="188"/>
      <c r="S504" s="188"/>
      <c r="T504" s="188"/>
      <c r="U504" s="188"/>
      <c r="V504" s="188"/>
      <c r="W504" s="188"/>
      <c r="X504" s="188"/>
      <c r="Y504" s="188"/>
      <c r="Z504" s="188"/>
    </row>
    <row r="505" spans="1:26" ht="15.75" customHeight="1" x14ac:dyDescent="0.15">
      <c r="A505" s="188"/>
      <c r="B505" s="188"/>
      <c r="C505" s="188"/>
      <c r="D505" s="188"/>
      <c r="E505" s="188"/>
      <c r="F505" s="188"/>
      <c r="G505" s="188"/>
      <c r="H505" s="188"/>
      <c r="I505" s="188"/>
      <c r="J505" s="188"/>
      <c r="K505" s="188"/>
      <c r="L505" s="188"/>
      <c r="M505" s="188"/>
      <c r="N505" s="188"/>
      <c r="O505" s="188"/>
      <c r="P505" s="188"/>
      <c r="Q505" s="188"/>
      <c r="R505" s="188"/>
      <c r="S505" s="188"/>
      <c r="T505" s="188"/>
      <c r="U505" s="188"/>
      <c r="V505" s="188"/>
      <c r="W505" s="188"/>
      <c r="X505" s="188"/>
      <c r="Y505" s="188"/>
      <c r="Z505" s="188"/>
    </row>
    <row r="506" spans="1:26" ht="15.75" customHeight="1" x14ac:dyDescent="0.15">
      <c r="A506" s="188"/>
      <c r="B506" s="188"/>
      <c r="C506" s="188"/>
      <c r="D506" s="188"/>
      <c r="E506" s="188"/>
      <c r="F506" s="188"/>
      <c r="G506" s="188"/>
      <c r="H506" s="188"/>
      <c r="I506" s="188"/>
      <c r="J506" s="188"/>
      <c r="K506" s="188"/>
      <c r="L506" s="188"/>
      <c r="M506" s="188"/>
      <c r="N506" s="188"/>
      <c r="O506" s="188"/>
      <c r="P506" s="188"/>
      <c r="Q506" s="188"/>
      <c r="R506" s="188"/>
      <c r="S506" s="188"/>
      <c r="T506" s="188"/>
      <c r="U506" s="188"/>
      <c r="V506" s="188"/>
      <c r="W506" s="188"/>
      <c r="X506" s="188"/>
      <c r="Y506" s="188"/>
      <c r="Z506" s="188"/>
    </row>
    <row r="507" spans="1:26" ht="15.75" customHeight="1" x14ac:dyDescent="0.15">
      <c r="A507" s="188"/>
      <c r="B507" s="188"/>
      <c r="C507" s="188"/>
      <c r="D507" s="188"/>
      <c r="E507" s="188"/>
      <c r="F507" s="188"/>
      <c r="G507" s="188"/>
      <c r="H507" s="188"/>
      <c r="I507" s="188"/>
      <c r="J507" s="188"/>
      <c r="K507" s="188"/>
      <c r="L507" s="188"/>
      <c r="M507" s="188"/>
      <c r="N507" s="188"/>
      <c r="O507" s="188"/>
      <c r="P507" s="188"/>
      <c r="Q507" s="188"/>
      <c r="R507" s="188"/>
      <c r="S507" s="188"/>
      <c r="T507" s="188"/>
      <c r="U507" s="188"/>
      <c r="V507" s="188"/>
      <c r="W507" s="188"/>
      <c r="X507" s="188"/>
      <c r="Y507" s="188"/>
      <c r="Z507" s="188"/>
    </row>
    <row r="508" spans="1:26" ht="15.75" customHeight="1" x14ac:dyDescent="0.15">
      <c r="A508" s="188"/>
      <c r="B508" s="188"/>
      <c r="C508" s="188"/>
      <c r="D508" s="188"/>
      <c r="E508" s="188"/>
      <c r="F508" s="188"/>
      <c r="G508" s="188"/>
      <c r="H508" s="188"/>
      <c r="I508" s="188"/>
      <c r="J508" s="188"/>
      <c r="K508" s="188"/>
      <c r="L508" s="188"/>
      <c r="M508" s="188"/>
      <c r="N508" s="188"/>
      <c r="O508" s="188"/>
      <c r="P508" s="188"/>
      <c r="Q508" s="188"/>
      <c r="R508" s="188"/>
      <c r="S508" s="188"/>
      <c r="T508" s="188"/>
      <c r="U508" s="188"/>
      <c r="V508" s="188"/>
      <c r="W508" s="188"/>
      <c r="X508" s="188"/>
      <c r="Y508" s="188"/>
      <c r="Z508" s="188"/>
    </row>
    <row r="509" spans="1:26" ht="15.75" customHeight="1" x14ac:dyDescent="0.15">
      <c r="A509" s="188"/>
      <c r="B509" s="188"/>
      <c r="C509" s="188"/>
      <c r="D509" s="188"/>
      <c r="E509" s="188"/>
      <c r="F509" s="188"/>
      <c r="G509" s="188"/>
      <c r="H509" s="188"/>
      <c r="I509" s="188"/>
      <c r="J509" s="188"/>
      <c r="K509" s="188"/>
      <c r="L509" s="188"/>
      <c r="M509" s="188"/>
      <c r="N509" s="188"/>
      <c r="O509" s="188"/>
      <c r="P509" s="188"/>
      <c r="Q509" s="188"/>
      <c r="R509" s="188"/>
      <c r="S509" s="188"/>
      <c r="T509" s="188"/>
      <c r="U509" s="188"/>
      <c r="V509" s="188"/>
      <c r="W509" s="188"/>
      <c r="X509" s="188"/>
      <c r="Y509" s="188"/>
      <c r="Z509" s="188"/>
    </row>
    <row r="510" spans="1:26" ht="15.75" customHeight="1" x14ac:dyDescent="0.15">
      <c r="A510" s="188"/>
      <c r="B510" s="188"/>
      <c r="C510" s="188"/>
      <c r="D510" s="188"/>
      <c r="E510" s="188"/>
      <c r="F510" s="188"/>
      <c r="G510" s="188"/>
      <c r="H510" s="188"/>
      <c r="I510" s="188"/>
      <c r="J510" s="188"/>
      <c r="K510" s="188"/>
      <c r="L510" s="188"/>
      <c r="M510" s="188"/>
      <c r="N510" s="188"/>
      <c r="O510" s="188"/>
      <c r="P510" s="188"/>
      <c r="Q510" s="188"/>
      <c r="R510" s="188"/>
      <c r="S510" s="188"/>
      <c r="T510" s="188"/>
      <c r="U510" s="188"/>
      <c r="V510" s="188"/>
      <c r="W510" s="188"/>
      <c r="X510" s="188"/>
      <c r="Y510" s="188"/>
      <c r="Z510" s="188"/>
    </row>
    <row r="511" spans="1:26" ht="15.75" customHeight="1" x14ac:dyDescent="0.15">
      <c r="A511" s="188"/>
      <c r="B511" s="188"/>
      <c r="C511" s="188"/>
      <c r="D511" s="188"/>
      <c r="E511" s="188"/>
      <c r="F511" s="188"/>
      <c r="G511" s="188"/>
      <c r="H511" s="188"/>
      <c r="I511" s="188"/>
      <c r="J511" s="188"/>
      <c r="K511" s="188"/>
      <c r="L511" s="188"/>
      <c r="M511" s="188"/>
      <c r="N511" s="188"/>
      <c r="O511" s="188"/>
      <c r="P511" s="188"/>
      <c r="Q511" s="188"/>
      <c r="R511" s="188"/>
      <c r="S511" s="188"/>
      <c r="T511" s="188"/>
      <c r="U511" s="188"/>
      <c r="V511" s="188"/>
      <c r="W511" s="188"/>
      <c r="X511" s="188"/>
      <c r="Y511" s="188"/>
      <c r="Z511" s="188"/>
    </row>
    <row r="512" spans="1:26" ht="15.75" customHeight="1" x14ac:dyDescent="0.15">
      <c r="A512" s="188"/>
      <c r="B512" s="188"/>
      <c r="C512" s="188"/>
      <c r="D512" s="188"/>
      <c r="E512" s="188"/>
      <c r="F512" s="188"/>
      <c r="G512" s="188"/>
      <c r="H512" s="188"/>
      <c r="I512" s="188"/>
      <c r="J512" s="188"/>
      <c r="K512" s="188"/>
      <c r="L512" s="188"/>
      <c r="M512" s="188"/>
      <c r="N512" s="188"/>
      <c r="O512" s="188"/>
      <c r="P512" s="188"/>
      <c r="Q512" s="188"/>
      <c r="R512" s="188"/>
      <c r="S512" s="188"/>
      <c r="T512" s="188"/>
      <c r="U512" s="188"/>
      <c r="V512" s="188"/>
      <c r="W512" s="188"/>
      <c r="X512" s="188"/>
      <c r="Y512" s="188"/>
      <c r="Z512" s="188"/>
    </row>
    <row r="513" spans="1:26" ht="15.75" customHeight="1" x14ac:dyDescent="0.15">
      <c r="A513" s="188"/>
      <c r="B513" s="188"/>
      <c r="C513" s="188"/>
      <c r="D513" s="188"/>
      <c r="E513" s="188"/>
      <c r="F513" s="188"/>
      <c r="G513" s="188"/>
      <c r="H513" s="188"/>
      <c r="I513" s="188"/>
      <c r="J513" s="188"/>
      <c r="K513" s="188"/>
      <c r="L513" s="188"/>
      <c r="M513" s="188"/>
      <c r="N513" s="188"/>
      <c r="O513" s="188"/>
      <c r="P513" s="188"/>
      <c r="Q513" s="188"/>
      <c r="R513" s="188"/>
      <c r="S513" s="188"/>
      <c r="T513" s="188"/>
      <c r="U513" s="188"/>
      <c r="V513" s="188"/>
      <c r="W513" s="188"/>
      <c r="X513" s="188"/>
      <c r="Y513" s="188"/>
      <c r="Z513" s="188"/>
    </row>
    <row r="514" spans="1:26" ht="15.75" customHeight="1" x14ac:dyDescent="0.15">
      <c r="A514" s="188"/>
      <c r="B514" s="188"/>
      <c r="C514" s="188"/>
      <c r="D514" s="188"/>
      <c r="E514" s="188"/>
      <c r="F514" s="188"/>
      <c r="G514" s="188"/>
      <c r="H514" s="188"/>
      <c r="I514" s="188"/>
      <c r="J514" s="188"/>
      <c r="K514" s="188"/>
      <c r="L514" s="188"/>
      <c r="M514" s="188"/>
      <c r="N514" s="188"/>
      <c r="O514" s="188"/>
      <c r="P514" s="188"/>
      <c r="Q514" s="188"/>
      <c r="R514" s="188"/>
      <c r="S514" s="188"/>
      <c r="T514" s="188"/>
      <c r="U514" s="188"/>
      <c r="V514" s="188"/>
      <c r="W514" s="188"/>
      <c r="X514" s="188"/>
      <c r="Y514" s="188"/>
      <c r="Z514" s="188"/>
    </row>
    <row r="515" spans="1:26" ht="15.75" customHeight="1" x14ac:dyDescent="0.15">
      <c r="A515" s="188"/>
      <c r="B515" s="188"/>
      <c r="C515" s="188"/>
      <c r="D515" s="188"/>
      <c r="E515" s="188"/>
      <c r="F515" s="188"/>
      <c r="G515" s="188"/>
      <c r="H515" s="188"/>
      <c r="I515" s="188"/>
      <c r="J515" s="188"/>
      <c r="K515" s="188"/>
      <c r="L515" s="188"/>
      <c r="M515" s="188"/>
      <c r="N515" s="188"/>
      <c r="O515" s="188"/>
      <c r="P515" s="188"/>
      <c r="Q515" s="188"/>
      <c r="R515" s="188"/>
      <c r="S515" s="188"/>
      <c r="T515" s="188"/>
      <c r="U515" s="188"/>
      <c r="V515" s="188"/>
      <c r="W515" s="188"/>
      <c r="X515" s="188"/>
      <c r="Y515" s="188"/>
      <c r="Z515" s="188"/>
    </row>
    <row r="516" spans="1:26" ht="15.75" customHeight="1" x14ac:dyDescent="0.15">
      <c r="A516" s="188"/>
      <c r="B516" s="188"/>
      <c r="C516" s="188"/>
      <c r="D516" s="188"/>
      <c r="E516" s="188"/>
      <c r="F516" s="188"/>
      <c r="G516" s="188"/>
      <c r="H516" s="188"/>
      <c r="I516" s="188"/>
      <c r="J516" s="188"/>
      <c r="K516" s="188"/>
      <c r="L516" s="188"/>
      <c r="M516" s="188"/>
      <c r="N516" s="188"/>
      <c r="O516" s="188"/>
      <c r="P516" s="188"/>
      <c r="Q516" s="188"/>
      <c r="R516" s="188"/>
      <c r="S516" s="188"/>
      <c r="T516" s="188"/>
      <c r="U516" s="188"/>
      <c r="V516" s="188"/>
      <c r="W516" s="188"/>
      <c r="X516" s="188"/>
      <c r="Y516" s="188"/>
      <c r="Z516" s="188"/>
    </row>
    <row r="517" spans="1:26" ht="15.75" customHeight="1" x14ac:dyDescent="0.15">
      <c r="A517" s="188"/>
      <c r="B517" s="188"/>
      <c r="C517" s="188"/>
      <c r="D517" s="188"/>
      <c r="E517" s="188"/>
      <c r="F517" s="188"/>
      <c r="G517" s="188"/>
      <c r="H517" s="188"/>
      <c r="I517" s="188"/>
      <c r="J517" s="188"/>
      <c r="K517" s="188"/>
      <c r="L517" s="188"/>
      <c r="M517" s="188"/>
      <c r="N517" s="188"/>
      <c r="O517" s="188"/>
      <c r="P517" s="188"/>
      <c r="Q517" s="188"/>
      <c r="R517" s="188"/>
      <c r="S517" s="188"/>
      <c r="T517" s="188"/>
      <c r="U517" s="188"/>
      <c r="V517" s="188"/>
      <c r="W517" s="188"/>
      <c r="X517" s="188"/>
      <c r="Y517" s="188"/>
      <c r="Z517" s="188"/>
    </row>
    <row r="518" spans="1:26" ht="15.75" customHeight="1" x14ac:dyDescent="0.15">
      <c r="A518" s="188"/>
      <c r="B518" s="188"/>
      <c r="C518" s="188"/>
      <c r="D518" s="188"/>
      <c r="E518" s="188"/>
      <c r="F518" s="188"/>
      <c r="G518" s="188"/>
      <c r="H518" s="188"/>
      <c r="I518" s="188"/>
      <c r="J518" s="188"/>
      <c r="K518" s="188"/>
      <c r="L518" s="188"/>
      <c r="M518" s="188"/>
      <c r="N518" s="188"/>
      <c r="O518" s="188"/>
      <c r="P518" s="188"/>
      <c r="Q518" s="188"/>
      <c r="R518" s="188"/>
      <c r="S518" s="188"/>
      <c r="T518" s="188"/>
      <c r="U518" s="188"/>
      <c r="V518" s="188"/>
      <c r="W518" s="188"/>
      <c r="X518" s="188"/>
      <c r="Y518" s="188"/>
      <c r="Z518" s="188"/>
    </row>
    <row r="519" spans="1:26" ht="15.75" customHeight="1" x14ac:dyDescent="0.15">
      <c r="A519" s="188"/>
      <c r="B519" s="188"/>
      <c r="C519" s="188"/>
      <c r="D519" s="188"/>
      <c r="E519" s="188"/>
      <c r="F519" s="188"/>
      <c r="G519" s="188"/>
      <c r="H519" s="188"/>
      <c r="I519" s="188"/>
      <c r="J519" s="188"/>
      <c r="K519" s="188"/>
      <c r="L519" s="188"/>
      <c r="M519" s="188"/>
      <c r="N519" s="188"/>
      <c r="O519" s="188"/>
      <c r="P519" s="188"/>
      <c r="Q519" s="188"/>
      <c r="R519" s="188"/>
      <c r="S519" s="188"/>
      <c r="T519" s="188"/>
      <c r="U519" s="188"/>
      <c r="V519" s="188"/>
      <c r="W519" s="188"/>
      <c r="X519" s="188"/>
      <c r="Y519" s="188"/>
      <c r="Z519" s="188"/>
    </row>
    <row r="520" spans="1:26" ht="15.75" customHeight="1" x14ac:dyDescent="0.15">
      <c r="A520" s="188"/>
      <c r="B520" s="188"/>
      <c r="C520" s="188"/>
      <c r="D520" s="188"/>
      <c r="E520" s="188"/>
      <c r="F520" s="188"/>
      <c r="G520" s="188"/>
      <c r="H520" s="188"/>
      <c r="I520" s="188"/>
      <c r="J520" s="188"/>
      <c r="K520" s="188"/>
      <c r="L520" s="188"/>
      <c r="M520" s="188"/>
      <c r="N520" s="188"/>
      <c r="O520" s="188"/>
      <c r="P520" s="188"/>
      <c r="Q520" s="188"/>
      <c r="R520" s="188"/>
      <c r="S520" s="188"/>
      <c r="T520" s="188"/>
      <c r="U520" s="188"/>
      <c r="V520" s="188"/>
      <c r="W520" s="188"/>
      <c r="X520" s="188"/>
      <c r="Y520" s="188"/>
      <c r="Z520" s="188"/>
    </row>
    <row r="521" spans="1:26" ht="15.75" customHeight="1" x14ac:dyDescent="0.15">
      <c r="A521" s="188"/>
      <c r="B521" s="188"/>
      <c r="C521" s="188"/>
      <c r="D521" s="188"/>
      <c r="E521" s="188"/>
      <c r="F521" s="188"/>
      <c r="G521" s="188"/>
      <c r="H521" s="188"/>
      <c r="I521" s="188"/>
      <c r="J521" s="188"/>
      <c r="K521" s="188"/>
      <c r="L521" s="188"/>
      <c r="M521" s="188"/>
      <c r="N521" s="188"/>
      <c r="O521" s="188"/>
      <c r="P521" s="188"/>
      <c r="Q521" s="188"/>
      <c r="R521" s="188"/>
      <c r="S521" s="188"/>
      <c r="T521" s="188"/>
      <c r="U521" s="188"/>
      <c r="V521" s="188"/>
      <c r="W521" s="188"/>
      <c r="X521" s="188"/>
      <c r="Y521" s="188"/>
      <c r="Z521" s="188"/>
    </row>
    <row r="522" spans="1:26" ht="15.75" customHeight="1" x14ac:dyDescent="0.15">
      <c r="A522" s="188"/>
      <c r="B522" s="188"/>
      <c r="C522" s="188"/>
      <c r="D522" s="188"/>
      <c r="E522" s="188"/>
      <c r="F522" s="188"/>
      <c r="G522" s="188"/>
      <c r="H522" s="188"/>
      <c r="I522" s="188"/>
      <c r="J522" s="188"/>
      <c r="K522" s="188"/>
      <c r="L522" s="188"/>
      <c r="M522" s="188"/>
      <c r="N522" s="188"/>
      <c r="O522" s="188"/>
      <c r="P522" s="188"/>
      <c r="Q522" s="188"/>
      <c r="R522" s="188"/>
      <c r="S522" s="188"/>
      <c r="T522" s="188"/>
      <c r="U522" s="188"/>
      <c r="V522" s="188"/>
      <c r="W522" s="188"/>
      <c r="X522" s="188"/>
      <c r="Y522" s="188"/>
      <c r="Z522" s="188"/>
    </row>
    <row r="523" spans="1:26" ht="15.75" customHeight="1" x14ac:dyDescent="0.15">
      <c r="A523" s="188"/>
      <c r="B523" s="188"/>
      <c r="C523" s="188"/>
      <c r="D523" s="188"/>
      <c r="E523" s="188"/>
      <c r="F523" s="188"/>
      <c r="G523" s="188"/>
      <c r="H523" s="188"/>
      <c r="I523" s="188"/>
      <c r="J523" s="188"/>
      <c r="K523" s="188"/>
      <c r="L523" s="188"/>
      <c r="M523" s="188"/>
      <c r="N523" s="188"/>
      <c r="O523" s="188"/>
      <c r="P523" s="188"/>
      <c r="Q523" s="188"/>
      <c r="R523" s="188"/>
      <c r="S523" s="188"/>
      <c r="T523" s="188"/>
      <c r="U523" s="188"/>
      <c r="V523" s="188"/>
      <c r="W523" s="188"/>
      <c r="X523" s="188"/>
      <c r="Y523" s="188"/>
      <c r="Z523" s="188"/>
    </row>
    <row r="524" spans="1:26" ht="15.75" customHeight="1" x14ac:dyDescent="0.15">
      <c r="A524" s="188"/>
      <c r="B524" s="188"/>
      <c r="C524" s="188"/>
      <c r="D524" s="188"/>
      <c r="E524" s="188"/>
      <c r="F524" s="188"/>
      <c r="G524" s="188"/>
      <c r="H524" s="188"/>
      <c r="I524" s="188"/>
      <c r="J524" s="188"/>
      <c r="K524" s="188"/>
      <c r="L524" s="188"/>
      <c r="M524" s="188"/>
      <c r="N524" s="188"/>
      <c r="O524" s="188"/>
      <c r="P524" s="188"/>
      <c r="Q524" s="188"/>
      <c r="R524" s="188"/>
      <c r="S524" s="188"/>
      <c r="T524" s="188"/>
      <c r="U524" s="188"/>
      <c r="V524" s="188"/>
      <c r="W524" s="188"/>
      <c r="X524" s="188"/>
      <c r="Y524" s="188"/>
      <c r="Z524" s="188"/>
    </row>
    <row r="525" spans="1:26" ht="15.75" customHeight="1" x14ac:dyDescent="0.15">
      <c r="A525" s="188"/>
      <c r="B525" s="188"/>
      <c r="C525" s="188"/>
      <c r="D525" s="188"/>
      <c r="E525" s="188"/>
      <c r="F525" s="188"/>
      <c r="G525" s="188"/>
      <c r="H525" s="188"/>
      <c r="I525" s="188"/>
      <c r="J525" s="188"/>
      <c r="K525" s="188"/>
      <c r="L525" s="188"/>
      <c r="M525" s="188"/>
      <c r="N525" s="188"/>
      <c r="O525" s="188"/>
      <c r="P525" s="188"/>
      <c r="Q525" s="188"/>
      <c r="R525" s="188"/>
      <c r="S525" s="188"/>
      <c r="T525" s="188"/>
      <c r="U525" s="188"/>
      <c r="V525" s="188"/>
      <c r="W525" s="188"/>
      <c r="X525" s="188"/>
      <c r="Y525" s="188"/>
      <c r="Z525" s="188"/>
    </row>
    <row r="526" spans="1:26" ht="15.75" customHeight="1" x14ac:dyDescent="0.15">
      <c r="A526" s="188"/>
      <c r="B526" s="188"/>
      <c r="C526" s="188"/>
      <c r="D526" s="188"/>
      <c r="E526" s="188"/>
      <c r="F526" s="188"/>
      <c r="G526" s="188"/>
      <c r="H526" s="188"/>
      <c r="I526" s="188"/>
      <c r="J526" s="188"/>
      <c r="K526" s="188"/>
      <c r="L526" s="188"/>
      <c r="M526" s="188"/>
      <c r="N526" s="188"/>
      <c r="O526" s="188"/>
      <c r="P526" s="188"/>
      <c r="Q526" s="188"/>
      <c r="R526" s="188"/>
      <c r="S526" s="188"/>
      <c r="T526" s="188"/>
      <c r="U526" s="188"/>
      <c r="V526" s="188"/>
      <c r="W526" s="188"/>
      <c r="X526" s="188"/>
      <c r="Y526" s="188"/>
      <c r="Z526" s="188"/>
    </row>
    <row r="527" spans="1:26" ht="15.75" customHeight="1" x14ac:dyDescent="0.15">
      <c r="A527" s="188"/>
      <c r="B527" s="188"/>
      <c r="C527" s="188"/>
      <c r="D527" s="188"/>
      <c r="E527" s="188"/>
      <c r="F527" s="188"/>
      <c r="G527" s="188"/>
      <c r="H527" s="188"/>
      <c r="I527" s="188"/>
      <c r="J527" s="188"/>
      <c r="K527" s="188"/>
      <c r="L527" s="188"/>
      <c r="M527" s="188"/>
      <c r="N527" s="188"/>
      <c r="O527" s="188"/>
      <c r="P527" s="188"/>
      <c r="Q527" s="188"/>
      <c r="R527" s="188"/>
      <c r="S527" s="188"/>
      <c r="T527" s="188"/>
      <c r="U527" s="188"/>
      <c r="V527" s="188"/>
      <c r="W527" s="188"/>
      <c r="X527" s="188"/>
      <c r="Y527" s="188"/>
      <c r="Z527" s="188"/>
    </row>
    <row r="528" spans="1:26" ht="15.75" customHeight="1" x14ac:dyDescent="0.15">
      <c r="A528" s="188"/>
      <c r="B528" s="188"/>
      <c r="C528" s="188"/>
      <c r="D528" s="188"/>
      <c r="E528" s="188"/>
      <c r="F528" s="188"/>
      <c r="G528" s="188"/>
      <c r="H528" s="188"/>
      <c r="I528" s="188"/>
      <c r="J528" s="188"/>
      <c r="K528" s="188"/>
      <c r="L528" s="188"/>
      <c r="M528" s="188"/>
      <c r="N528" s="188"/>
      <c r="O528" s="188"/>
      <c r="P528" s="188"/>
      <c r="Q528" s="188"/>
      <c r="R528" s="188"/>
      <c r="S528" s="188"/>
      <c r="T528" s="188"/>
      <c r="U528" s="188"/>
      <c r="V528" s="188"/>
      <c r="W528" s="188"/>
      <c r="X528" s="188"/>
      <c r="Y528" s="188"/>
      <c r="Z528" s="188"/>
    </row>
    <row r="529" spans="1:26" ht="15.75" customHeight="1" x14ac:dyDescent="0.15">
      <c r="A529" s="188"/>
      <c r="B529" s="188"/>
      <c r="C529" s="188"/>
      <c r="D529" s="188"/>
      <c r="E529" s="188"/>
      <c r="F529" s="188"/>
      <c r="G529" s="188"/>
      <c r="H529" s="188"/>
      <c r="I529" s="188"/>
      <c r="J529" s="188"/>
      <c r="K529" s="188"/>
      <c r="L529" s="188"/>
      <c r="M529" s="188"/>
      <c r="N529" s="188"/>
      <c r="O529" s="188"/>
      <c r="P529" s="188"/>
      <c r="Q529" s="188"/>
      <c r="R529" s="188"/>
      <c r="S529" s="188"/>
      <c r="T529" s="188"/>
      <c r="U529" s="188"/>
      <c r="V529" s="188"/>
      <c r="W529" s="188"/>
      <c r="X529" s="188"/>
      <c r="Y529" s="188"/>
      <c r="Z529" s="188"/>
    </row>
    <row r="530" spans="1:26" ht="15.75" customHeight="1" x14ac:dyDescent="0.15">
      <c r="A530" s="188"/>
      <c r="B530" s="188"/>
      <c r="C530" s="188"/>
      <c r="D530" s="188"/>
      <c r="E530" s="188"/>
      <c r="F530" s="188"/>
      <c r="G530" s="188"/>
      <c r="H530" s="188"/>
      <c r="I530" s="188"/>
      <c r="J530" s="188"/>
      <c r="K530" s="188"/>
      <c r="L530" s="188"/>
      <c r="M530" s="188"/>
      <c r="N530" s="188"/>
      <c r="O530" s="188"/>
      <c r="P530" s="188"/>
      <c r="Q530" s="188"/>
      <c r="R530" s="188"/>
      <c r="S530" s="188"/>
      <c r="T530" s="188"/>
      <c r="U530" s="188"/>
      <c r="V530" s="188"/>
      <c r="W530" s="188"/>
      <c r="X530" s="188"/>
      <c r="Y530" s="188"/>
      <c r="Z530" s="188"/>
    </row>
    <row r="531" spans="1:26" ht="15.75" customHeight="1" x14ac:dyDescent="0.15">
      <c r="A531" s="188"/>
      <c r="B531" s="188"/>
      <c r="C531" s="188"/>
      <c r="D531" s="188"/>
      <c r="E531" s="188"/>
      <c r="F531" s="188"/>
      <c r="G531" s="188"/>
      <c r="H531" s="188"/>
      <c r="I531" s="188"/>
      <c r="J531" s="188"/>
      <c r="K531" s="188"/>
      <c r="L531" s="188"/>
      <c r="M531" s="188"/>
      <c r="N531" s="188"/>
      <c r="O531" s="188"/>
      <c r="P531" s="188"/>
      <c r="Q531" s="188"/>
      <c r="R531" s="188"/>
      <c r="S531" s="188"/>
      <c r="T531" s="188"/>
      <c r="U531" s="188"/>
      <c r="V531" s="188"/>
      <c r="W531" s="188"/>
      <c r="X531" s="188"/>
      <c r="Y531" s="188"/>
      <c r="Z531" s="188"/>
    </row>
    <row r="532" spans="1:26" ht="15.75" customHeight="1" x14ac:dyDescent="0.15">
      <c r="A532" s="188"/>
      <c r="B532" s="188"/>
      <c r="C532" s="188"/>
      <c r="D532" s="188"/>
      <c r="E532" s="188"/>
      <c r="F532" s="188"/>
      <c r="G532" s="188"/>
      <c r="H532" s="188"/>
      <c r="I532" s="188"/>
      <c r="J532" s="188"/>
      <c r="K532" s="188"/>
      <c r="L532" s="188"/>
      <c r="M532" s="188"/>
      <c r="N532" s="188"/>
      <c r="O532" s="188"/>
      <c r="P532" s="188"/>
      <c r="Q532" s="188"/>
      <c r="R532" s="188"/>
      <c r="S532" s="188"/>
      <c r="T532" s="188"/>
      <c r="U532" s="188"/>
      <c r="V532" s="188"/>
      <c r="W532" s="188"/>
      <c r="X532" s="188"/>
      <c r="Y532" s="188"/>
      <c r="Z532" s="188"/>
    </row>
    <row r="533" spans="1:26" ht="15.75" customHeight="1" x14ac:dyDescent="0.15">
      <c r="A533" s="188"/>
      <c r="B533" s="188"/>
      <c r="C533" s="188"/>
      <c r="D533" s="188"/>
      <c r="E533" s="188"/>
      <c r="F533" s="188"/>
      <c r="G533" s="188"/>
      <c r="H533" s="188"/>
      <c r="I533" s="188"/>
      <c r="J533" s="188"/>
      <c r="K533" s="188"/>
      <c r="L533" s="188"/>
      <c r="M533" s="188"/>
      <c r="N533" s="188"/>
      <c r="O533" s="188"/>
      <c r="P533" s="188"/>
      <c r="Q533" s="188"/>
      <c r="R533" s="188"/>
      <c r="S533" s="188"/>
      <c r="T533" s="188"/>
      <c r="U533" s="188"/>
      <c r="V533" s="188"/>
      <c r="W533" s="188"/>
      <c r="X533" s="188"/>
      <c r="Y533" s="188"/>
      <c r="Z533" s="188"/>
    </row>
    <row r="534" spans="1:26" ht="15.75" customHeight="1" x14ac:dyDescent="0.15">
      <c r="A534" s="188"/>
      <c r="B534" s="188"/>
      <c r="C534" s="188"/>
      <c r="D534" s="188"/>
      <c r="E534" s="188"/>
      <c r="F534" s="188"/>
      <c r="G534" s="188"/>
      <c r="H534" s="188"/>
      <c r="I534" s="188"/>
      <c r="J534" s="188"/>
      <c r="K534" s="188"/>
      <c r="L534" s="188"/>
      <c r="M534" s="188"/>
      <c r="N534" s="188"/>
      <c r="O534" s="188"/>
      <c r="P534" s="188"/>
      <c r="Q534" s="188"/>
      <c r="R534" s="188"/>
      <c r="S534" s="188"/>
      <c r="T534" s="188"/>
      <c r="U534" s="188"/>
      <c r="V534" s="188"/>
      <c r="W534" s="188"/>
      <c r="X534" s="188"/>
      <c r="Y534" s="188"/>
      <c r="Z534" s="188"/>
    </row>
    <row r="535" spans="1:26" ht="15.75" customHeight="1" x14ac:dyDescent="0.15">
      <c r="A535" s="188"/>
      <c r="B535" s="188"/>
      <c r="C535" s="188"/>
      <c r="D535" s="188"/>
      <c r="E535" s="188"/>
      <c r="F535" s="188"/>
      <c r="G535" s="188"/>
      <c r="H535" s="188"/>
      <c r="I535" s="188"/>
      <c r="J535" s="188"/>
      <c r="K535" s="188"/>
      <c r="L535" s="188"/>
      <c r="M535" s="188"/>
      <c r="N535" s="188"/>
      <c r="O535" s="188"/>
      <c r="P535" s="188"/>
      <c r="Q535" s="188"/>
      <c r="R535" s="188"/>
      <c r="S535" s="188"/>
      <c r="T535" s="188"/>
      <c r="U535" s="188"/>
      <c r="V535" s="188"/>
      <c r="W535" s="188"/>
      <c r="X535" s="188"/>
      <c r="Y535" s="188"/>
      <c r="Z535" s="188"/>
    </row>
    <row r="536" spans="1:26" ht="15.75" customHeight="1" x14ac:dyDescent="0.15">
      <c r="A536" s="188"/>
      <c r="B536" s="188"/>
      <c r="C536" s="188"/>
      <c r="D536" s="188"/>
      <c r="E536" s="188"/>
      <c r="F536" s="188"/>
      <c r="G536" s="188"/>
      <c r="H536" s="188"/>
      <c r="I536" s="188"/>
      <c r="J536" s="188"/>
      <c r="K536" s="188"/>
      <c r="L536" s="188"/>
      <c r="M536" s="188"/>
      <c r="N536" s="188"/>
      <c r="O536" s="188"/>
      <c r="P536" s="188"/>
      <c r="Q536" s="188"/>
      <c r="R536" s="188"/>
      <c r="S536" s="188"/>
      <c r="T536" s="188"/>
      <c r="U536" s="188"/>
      <c r="V536" s="188"/>
      <c r="W536" s="188"/>
      <c r="X536" s="188"/>
      <c r="Y536" s="188"/>
      <c r="Z536" s="188"/>
    </row>
    <row r="537" spans="1:26" ht="15.75" customHeight="1" x14ac:dyDescent="0.15">
      <c r="A537" s="188"/>
      <c r="B537" s="188"/>
      <c r="C537" s="188"/>
      <c r="D537" s="188"/>
      <c r="E537" s="188"/>
      <c r="F537" s="188"/>
      <c r="G537" s="188"/>
      <c r="H537" s="188"/>
      <c r="I537" s="188"/>
      <c r="J537" s="188"/>
      <c r="K537" s="188"/>
      <c r="L537" s="188"/>
      <c r="M537" s="188"/>
      <c r="N537" s="188"/>
      <c r="O537" s="188"/>
      <c r="P537" s="188"/>
      <c r="Q537" s="188"/>
      <c r="R537" s="188"/>
      <c r="S537" s="188"/>
      <c r="T537" s="188"/>
      <c r="U537" s="188"/>
      <c r="V537" s="188"/>
      <c r="W537" s="188"/>
      <c r="X537" s="188"/>
      <c r="Y537" s="188"/>
      <c r="Z537" s="188"/>
    </row>
    <row r="538" spans="1:26" ht="15.75" customHeight="1" x14ac:dyDescent="0.15">
      <c r="A538" s="188"/>
      <c r="B538" s="188"/>
      <c r="C538" s="188"/>
      <c r="D538" s="188"/>
      <c r="E538" s="188"/>
      <c r="F538" s="188"/>
      <c r="G538" s="188"/>
      <c r="H538" s="188"/>
      <c r="I538" s="188"/>
      <c r="J538" s="188"/>
      <c r="K538" s="188"/>
      <c r="L538" s="188"/>
      <c r="M538" s="188"/>
      <c r="N538" s="188"/>
      <c r="O538" s="188"/>
      <c r="P538" s="188"/>
      <c r="Q538" s="188"/>
      <c r="R538" s="188"/>
      <c r="S538" s="188"/>
      <c r="T538" s="188"/>
      <c r="U538" s="188"/>
      <c r="V538" s="188"/>
      <c r="W538" s="188"/>
      <c r="X538" s="188"/>
      <c r="Y538" s="188"/>
      <c r="Z538" s="188"/>
    </row>
    <row r="539" spans="1:26" ht="15.75" customHeight="1" x14ac:dyDescent="0.15">
      <c r="A539" s="188"/>
      <c r="B539" s="188"/>
      <c r="C539" s="188"/>
      <c r="D539" s="188"/>
      <c r="E539" s="188"/>
      <c r="F539" s="188"/>
      <c r="G539" s="188"/>
      <c r="H539" s="188"/>
      <c r="I539" s="188"/>
      <c r="J539" s="188"/>
      <c r="K539" s="188"/>
      <c r="L539" s="188"/>
      <c r="M539" s="188"/>
      <c r="N539" s="188"/>
      <c r="O539" s="188"/>
      <c r="P539" s="188"/>
      <c r="Q539" s="188"/>
      <c r="R539" s="188"/>
      <c r="S539" s="188"/>
      <c r="T539" s="188"/>
      <c r="U539" s="188"/>
      <c r="V539" s="188"/>
      <c r="W539" s="188"/>
      <c r="X539" s="188"/>
      <c r="Y539" s="188"/>
      <c r="Z539" s="188"/>
    </row>
    <row r="540" spans="1:26" ht="15.75" customHeight="1" x14ac:dyDescent="0.15">
      <c r="A540" s="188"/>
      <c r="B540" s="188"/>
      <c r="C540" s="188"/>
      <c r="D540" s="188"/>
      <c r="E540" s="188"/>
      <c r="F540" s="188"/>
      <c r="G540" s="188"/>
      <c r="H540" s="188"/>
      <c r="I540" s="188"/>
      <c r="J540" s="188"/>
      <c r="K540" s="188"/>
      <c r="L540" s="188"/>
      <c r="M540" s="188"/>
      <c r="N540" s="188"/>
      <c r="O540" s="188"/>
      <c r="P540" s="188"/>
      <c r="Q540" s="188"/>
      <c r="R540" s="188"/>
      <c r="S540" s="188"/>
      <c r="T540" s="188"/>
      <c r="U540" s="188"/>
      <c r="V540" s="188"/>
      <c r="W540" s="188"/>
      <c r="X540" s="188"/>
      <c r="Y540" s="188"/>
      <c r="Z540" s="188"/>
    </row>
    <row r="541" spans="1:26" ht="15.75" customHeight="1" x14ac:dyDescent="0.15">
      <c r="A541" s="188"/>
      <c r="B541" s="188"/>
      <c r="C541" s="188"/>
      <c r="D541" s="188"/>
      <c r="E541" s="188"/>
      <c r="F541" s="188"/>
      <c r="G541" s="188"/>
      <c r="H541" s="188"/>
      <c r="I541" s="188"/>
      <c r="J541" s="188"/>
      <c r="K541" s="188"/>
      <c r="L541" s="188"/>
      <c r="M541" s="188"/>
      <c r="N541" s="188"/>
      <c r="O541" s="188"/>
      <c r="P541" s="188"/>
      <c r="Q541" s="188"/>
      <c r="R541" s="188"/>
      <c r="S541" s="188"/>
      <c r="T541" s="188"/>
      <c r="U541" s="188"/>
      <c r="V541" s="188"/>
      <c r="W541" s="188"/>
      <c r="X541" s="188"/>
      <c r="Y541" s="188"/>
      <c r="Z541" s="188"/>
    </row>
    <row r="542" spans="1:26" ht="15.75" customHeight="1" x14ac:dyDescent="0.15">
      <c r="A542" s="188"/>
      <c r="B542" s="188"/>
      <c r="C542" s="188"/>
      <c r="D542" s="188"/>
      <c r="E542" s="188"/>
      <c r="F542" s="188"/>
      <c r="G542" s="188"/>
      <c r="H542" s="188"/>
      <c r="I542" s="188"/>
      <c r="J542" s="188"/>
      <c r="K542" s="188"/>
      <c r="L542" s="188"/>
      <c r="M542" s="188"/>
      <c r="N542" s="188"/>
      <c r="O542" s="188"/>
      <c r="P542" s="188"/>
      <c r="Q542" s="188"/>
      <c r="R542" s="188"/>
      <c r="S542" s="188"/>
      <c r="T542" s="188"/>
      <c r="U542" s="188"/>
      <c r="V542" s="188"/>
      <c r="W542" s="188"/>
      <c r="X542" s="188"/>
      <c r="Y542" s="188"/>
      <c r="Z542" s="188"/>
    </row>
    <row r="543" spans="1:26" ht="15.75" customHeight="1" x14ac:dyDescent="0.15">
      <c r="A543" s="188"/>
      <c r="B543" s="188"/>
      <c r="C543" s="188"/>
      <c r="D543" s="188"/>
      <c r="E543" s="188"/>
      <c r="F543" s="188"/>
      <c r="G543" s="188"/>
      <c r="H543" s="188"/>
      <c r="I543" s="188"/>
      <c r="J543" s="188"/>
      <c r="K543" s="188"/>
      <c r="L543" s="188"/>
      <c r="M543" s="188"/>
      <c r="N543" s="188"/>
      <c r="O543" s="188"/>
      <c r="P543" s="188"/>
      <c r="Q543" s="188"/>
      <c r="R543" s="188"/>
      <c r="S543" s="188"/>
      <c r="T543" s="188"/>
      <c r="U543" s="188"/>
      <c r="V543" s="188"/>
      <c r="W543" s="188"/>
      <c r="X543" s="188"/>
      <c r="Y543" s="188"/>
      <c r="Z543" s="188"/>
    </row>
    <row r="544" spans="1:26" ht="15.75" customHeight="1" x14ac:dyDescent="0.15">
      <c r="A544" s="188"/>
      <c r="B544" s="188"/>
      <c r="C544" s="188"/>
      <c r="D544" s="188"/>
      <c r="E544" s="188"/>
      <c r="F544" s="188"/>
      <c r="G544" s="188"/>
      <c r="H544" s="188"/>
      <c r="I544" s="188"/>
      <c r="J544" s="188"/>
      <c r="K544" s="188"/>
      <c r="L544" s="188"/>
      <c r="M544" s="188"/>
      <c r="N544" s="188"/>
      <c r="O544" s="188"/>
      <c r="P544" s="188"/>
      <c r="Q544" s="188"/>
      <c r="R544" s="188"/>
      <c r="S544" s="188"/>
      <c r="T544" s="188"/>
      <c r="U544" s="188"/>
      <c r="V544" s="188"/>
      <c r="W544" s="188"/>
      <c r="X544" s="188"/>
      <c r="Y544" s="188"/>
      <c r="Z544" s="188"/>
    </row>
    <row r="545" spans="1:26" ht="15.75" customHeight="1" x14ac:dyDescent="0.15">
      <c r="A545" s="188"/>
      <c r="B545" s="188"/>
      <c r="C545" s="188"/>
      <c r="D545" s="188"/>
      <c r="E545" s="188"/>
      <c r="F545" s="188"/>
      <c r="G545" s="188"/>
      <c r="H545" s="188"/>
      <c r="I545" s="188"/>
      <c r="J545" s="188"/>
      <c r="K545" s="188"/>
      <c r="L545" s="188"/>
      <c r="M545" s="188"/>
      <c r="N545" s="188"/>
      <c r="O545" s="188"/>
      <c r="P545" s="188"/>
      <c r="Q545" s="188"/>
      <c r="R545" s="188"/>
      <c r="S545" s="188"/>
      <c r="T545" s="188"/>
      <c r="U545" s="188"/>
      <c r="V545" s="188"/>
      <c r="W545" s="188"/>
      <c r="X545" s="188"/>
      <c r="Y545" s="188"/>
      <c r="Z545" s="188"/>
    </row>
    <row r="546" spans="1:26" ht="15.75" customHeight="1" x14ac:dyDescent="0.15">
      <c r="A546" s="188"/>
      <c r="B546" s="188"/>
      <c r="C546" s="188"/>
      <c r="D546" s="188"/>
      <c r="E546" s="188"/>
      <c r="F546" s="188"/>
      <c r="G546" s="188"/>
      <c r="H546" s="188"/>
      <c r="I546" s="188"/>
      <c r="J546" s="188"/>
      <c r="K546" s="188"/>
      <c r="L546" s="188"/>
      <c r="M546" s="188"/>
      <c r="N546" s="188"/>
      <c r="O546" s="188"/>
      <c r="P546" s="188"/>
      <c r="Q546" s="188"/>
      <c r="R546" s="188"/>
      <c r="S546" s="188"/>
      <c r="T546" s="188"/>
      <c r="U546" s="188"/>
      <c r="V546" s="188"/>
      <c r="W546" s="188"/>
      <c r="X546" s="188"/>
      <c r="Y546" s="188"/>
      <c r="Z546" s="188"/>
    </row>
    <row r="547" spans="1:26" ht="15.75" customHeight="1" x14ac:dyDescent="0.15">
      <c r="A547" s="188"/>
      <c r="B547" s="188"/>
      <c r="C547" s="188"/>
      <c r="D547" s="188"/>
      <c r="E547" s="188"/>
      <c r="F547" s="188"/>
      <c r="G547" s="188"/>
      <c r="H547" s="188"/>
      <c r="I547" s="188"/>
      <c r="J547" s="188"/>
      <c r="K547" s="188"/>
      <c r="L547" s="188"/>
      <c r="M547" s="188"/>
      <c r="N547" s="188"/>
      <c r="O547" s="188"/>
      <c r="P547" s="188"/>
      <c r="Q547" s="188"/>
      <c r="R547" s="188"/>
      <c r="S547" s="188"/>
      <c r="T547" s="188"/>
      <c r="U547" s="188"/>
      <c r="V547" s="188"/>
      <c r="W547" s="188"/>
      <c r="X547" s="188"/>
      <c r="Y547" s="188"/>
      <c r="Z547" s="188"/>
    </row>
    <row r="548" spans="1:26" ht="15.75" customHeight="1" x14ac:dyDescent="0.15">
      <c r="A548" s="188"/>
      <c r="B548" s="188"/>
      <c r="C548" s="188"/>
      <c r="D548" s="188"/>
      <c r="E548" s="188"/>
      <c r="F548" s="188"/>
      <c r="G548" s="188"/>
      <c r="H548" s="188"/>
      <c r="I548" s="188"/>
      <c r="J548" s="188"/>
      <c r="K548" s="188"/>
      <c r="L548" s="188"/>
      <c r="M548" s="188"/>
      <c r="N548" s="188"/>
      <c r="O548" s="188"/>
      <c r="P548" s="188"/>
      <c r="Q548" s="188"/>
      <c r="R548" s="188"/>
      <c r="S548" s="188"/>
      <c r="T548" s="188"/>
      <c r="U548" s="188"/>
      <c r="V548" s="188"/>
      <c r="W548" s="188"/>
      <c r="X548" s="188"/>
      <c r="Y548" s="188"/>
      <c r="Z548" s="188"/>
    </row>
    <row r="549" spans="1:26" ht="15.75" customHeight="1" x14ac:dyDescent="0.15">
      <c r="A549" s="188"/>
      <c r="B549" s="188"/>
      <c r="C549" s="188"/>
      <c r="D549" s="188"/>
      <c r="E549" s="188"/>
      <c r="F549" s="188"/>
      <c r="G549" s="188"/>
      <c r="H549" s="188"/>
      <c r="I549" s="188"/>
      <c r="J549" s="188"/>
      <c r="K549" s="188"/>
      <c r="L549" s="188"/>
      <c r="M549" s="188"/>
      <c r="N549" s="188"/>
      <c r="O549" s="188"/>
      <c r="P549" s="188"/>
      <c r="Q549" s="188"/>
      <c r="R549" s="188"/>
      <c r="S549" s="188"/>
      <c r="T549" s="188"/>
      <c r="U549" s="188"/>
      <c r="V549" s="188"/>
      <c r="W549" s="188"/>
      <c r="X549" s="188"/>
      <c r="Y549" s="188"/>
      <c r="Z549" s="188"/>
    </row>
    <row r="550" spans="1:26" ht="15.75" customHeight="1" x14ac:dyDescent="0.15">
      <c r="A550" s="188"/>
      <c r="B550" s="188"/>
      <c r="C550" s="188"/>
      <c r="D550" s="188"/>
      <c r="E550" s="188"/>
      <c r="F550" s="188"/>
      <c r="G550" s="188"/>
      <c r="H550" s="188"/>
      <c r="I550" s="188"/>
      <c r="J550" s="188"/>
      <c r="K550" s="188"/>
      <c r="L550" s="188"/>
      <c r="M550" s="188"/>
      <c r="N550" s="188"/>
      <c r="O550" s="188"/>
      <c r="P550" s="188"/>
      <c r="Q550" s="188"/>
      <c r="R550" s="188"/>
      <c r="S550" s="188"/>
      <c r="T550" s="188"/>
      <c r="U550" s="188"/>
      <c r="V550" s="188"/>
      <c r="W550" s="188"/>
      <c r="X550" s="188"/>
      <c r="Y550" s="188"/>
      <c r="Z550" s="188"/>
    </row>
    <row r="551" spans="1:26" ht="15.75" customHeight="1" x14ac:dyDescent="0.15">
      <c r="A551" s="188"/>
      <c r="B551" s="188"/>
      <c r="C551" s="188"/>
      <c r="D551" s="188"/>
      <c r="E551" s="188"/>
      <c r="F551" s="188"/>
      <c r="G551" s="188"/>
      <c r="H551" s="188"/>
      <c r="I551" s="188"/>
      <c r="J551" s="188"/>
      <c r="K551" s="188"/>
      <c r="L551" s="188"/>
      <c r="M551" s="188"/>
      <c r="N551" s="188"/>
      <c r="O551" s="188"/>
      <c r="P551" s="188"/>
      <c r="Q551" s="188"/>
      <c r="R551" s="188"/>
      <c r="S551" s="188"/>
      <c r="T551" s="188"/>
      <c r="U551" s="188"/>
      <c r="V551" s="188"/>
      <c r="W551" s="188"/>
      <c r="X551" s="188"/>
      <c r="Y551" s="188"/>
      <c r="Z551" s="188"/>
    </row>
    <row r="552" spans="1:26" ht="15.75" customHeight="1" x14ac:dyDescent="0.15">
      <c r="A552" s="188"/>
      <c r="B552" s="188"/>
      <c r="C552" s="188"/>
      <c r="D552" s="188"/>
      <c r="E552" s="188"/>
      <c r="F552" s="188"/>
      <c r="G552" s="188"/>
      <c r="H552" s="188"/>
      <c r="I552" s="188"/>
      <c r="J552" s="188"/>
      <c r="K552" s="188"/>
      <c r="L552" s="188"/>
      <c r="M552" s="188"/>
      <c r="N552" s="188"/>
      <c r="O552" s="188"/>
      <c r="P552" s="188"/>
      <c r="Q552" s="188"/>
      <c r="R552" s="188"/>
      <c r="S552" s="188"/>
      <c r="T552" s="188"/>
      <c r="U552" s="188"/>
      <c r="V552" s="188"/>
      <c r="W552" s="188"/>
      <c r="X552" s="188"/>
      <c r="Y552" s="188"/>
      <c r="Z552" s="188"/>
    </row>
    <row r="553" spans="1:26" ht="15.75" customHeight="1" x14ac:dyDescent="0.15">
      <c r="A553" s="188"/>
      <c r="B553" s="188"/>
      <c r="C553" s="188"/>
      <c r="D553" s="188"/>
      <c r="E553" s="188"/>
      <c r="F553" s="188"/>
      <c r="G553" s="188"/>
      <c r="H553" s="188"/>
      <c r="I553" s="188"/>
      <c r="J553" s="188"/>
      <c r="K553" s="188"/>
      <c r="L553" s="188"/>
      <c r="M553" s="188"/>
      <c r="N553" s="188"/>
      <c r="O553" s="188"/>
      <c r="P553" s="188"/>
      <c r="Q553" s="188"/>
      <c r="R553" s="188"/>
      <c r="S553" s="188"/>
      <c r="T553" s="188"/>
      <c r="U553" s="188"/>
      <c r="V553" s="188"/>
      <c r="W553" s="188"/>
      <c r="X553" s="188"/>
      <c r="Y553" s="188"/>
      <c r="Z553" s="188"/>
    </row>
    <row r="554" spans="1:26" ht="15.75" customHeight="1" x14ac:dyDescent="0.15">
      <c r="A554" s="188"/>
      <c r="B554" s="188"/>
      <c r="C554" s="188"/>
      <c r="D554" s="188"/>
      <c r="E554" s="188"/>
      <c r="F554" s="188"/>
      <c r="G554" s="188"/>
      <c r="H554" s="188"/>
      <c r="I554" s="188"/>
      <c r="J554" s="188"/>
      <c r="K554" s="188"/>
      <c r="L554" s="188"/>
      <c r="M554" s="188"/>
      <c r="N554" s="188"/>
      <c r="O554" s="188"/>
      <c r="P554" s="188"/>
      <c r="Q554" s="188"/>
      <c r="R554" s="188"/>
      <c r="S554" s="188"/>
      <c r="T554" s="188"/>
      <c r="U554" s="188"/>
      <c r="V554" s="188"/>
      <c r="W554" s="188"/>
      <c r="X554" s="188"/>
      <c r="Y554" s="188"/>
      <c r="Z554" s="188"/>
    </row>
    <row r="555" spans="1:26" ht="15.75" customHeight="1" x14ac:dyDescent="0.15">
      <c r="A555" s="188"/>
      <c r="B555" s="188"/>
      <c r="C555" s="188"/>
      <c r="D555" s="188"/>
      <c r="E555" s="188"/>
      <c r="F555" s="188"/>
      <c r="G555" s="188"/>
      <c r="H555" s="188"/>
      <c r="I555" s="188"/>
      <c r="J555" s="188"/>
      <c r="K555" s="188"/>
      <c r="L555" s="188"/>
      <c r="M555" s="188"/>
      <c r="N555" s="188"/>
      <c r="O555" s="188"/>
      <c r="P555" s="188"/>
      <c r="Q555" s="188"/>
      <c r="R555" s="188"/>
      <c r="S555" s="188"/>
      <c r="T555" s="188"/>
      <c r="U555" s="188"/>
      <c r="V555" s="188"/>
      <c r="W555" s="188"/>
      <c r="X555" s="188"/>
      <c r="Y555" s="188"/>
      <c r="Z555" s="188"/>
    </row>
    <row r="556" spans="1:26" ht="15.75" customHeight="1" x14ac:dyDescent="0.15">
      <c r="A556" s="188"/>
      <c r="B556" s="188"/>
      <c r="C556" s="188"/>
      <c r="D556" s="188"/>
      <c r="E556" s="188"/>
      <c r="F556" s="188"/>
      <c r="G556" s="188"/>
      <c r="H556" s="188"/>
      <c r="I556" s="188"/>
      <c r="J556" s="188"/>
      <c r="K556" s="188"/>
      <c r="L556" s="188"/>
      <c r="M556" s="188"/>
      <c r="N556" s="188"/>
      <c r="O556" s="188"/>
      <c r="P556" s="188"/>
      <c r="Q556" s="188"/>
      <c r="R556" s="188"/>
      <c r="S556" s="188"/>
      <c r="T556" s="188"/>
      <c r="U556" s="188"/>
      <c r="V556" s="188"/>
      <c r="W556" s="188"/>
      <c r="X556" s="188"/>
      <c r="Y556" s="188"/>
      <c r="Z556" s="188"/>
    </row>
    <row r="557" spans="1:26" ht="15.75" customHeight="1" x14ac:dyDescent="0.15">
      <c r="A557" s="188"/>
      <c r="B557" s="188"/>
      <c r="C557" s="188"/>
      <c r="D557" s="188"/>
      <c r="E557" s="188"/>
      <c r="F557" s="188"/>
      <c r="G557" s="188"/>
      <c r="H557" s="188"/>
      <c r="I557" s="188"/>
      <c r="J557" s="188"/>
      <c r="K557" s="188"/>
      <c r="L557" s="188"/>
      <c r="M557" s="188"/>
      <c r="N557" s="188"/>
      <c r="O557" s="188"/>
      <c r="P557" s="188"/>
      <c r="Q557" s="188"/>
      <c r="R557" s="188"/>
      <c r="S557" s="188"/>
      <c r="T557" s="188"/>
      <c r="U557" s="188"/>
      <c r="V557" s="188"/>
      <c r="W557" s="188"/>
      <c r="X557" s="188"/>
      <c r="Y557" s="188"/>
      <c r="Z557" s="188"/>
    </row>
    <row r="558" spans="1:26" ht="15.75" customHeight="1" x14ac:dyDescent="0.15">
      <c r="A558" s="188"/>
      <c r="B558" s="188"/>
      <c r="C558" s="188"/>
      <c r="D558" s="188"/>
      <c r="E558" s="188"/>
      <c r="F558" s="188"/>
      <c r="G558" s="188"/>
      <c r="H558" s="188"/>
      <c r="I558" s="188"/>
      <c r="J558" s="188"/>
      <c r="K558" s="188"/>
      <c r="L558" s="188"/>
      <c r="M558" s="188"/>
      <c r="N558" s="188"/>
      <c r="O558" s="188"/>
      <c r="P558" s="188"/>
      <c r="Q558" s="188"/>
      <c r="R558" s="188"/>
      <c r="S558" s="188"/>
      <c r="T558" s="188"/>
      <c r="U558" s="188"/>
      <c r="V558" s="188"/>
      <c r="W558" s="188"/>
      <c r="X558" s="188"/>
      <c r="Y558" s="188"/>
      <c r="Z558" s="188"/>
    </row>
    <row r="559" spans="1:26" ht="15.75" customHeight="1" x14ac:dyDescent="0.15">
      <c r="A559" s="188"/>
      <c r="B559" s="188"/>
      <c r="C559" s="188"/>
      <c r="D559" s="188"/>
      <c r="E559" s="188"/>
      <c r="F559" s="188"/>
      <c r="G559" s="188"/>
      <c r="H559" s="188"/>
      <c r="I559" s="188"/>
      <c r="J559" s="188"/>
      <c r="K559" s="188"/>
      <c r="L559" s="188"/>
      <c r="M559" s="188"/>
      <c r="N559" s="188"/>
      <c r="O559" s="188"/>
      <c r="P559" s="188"/>
      <c r="Q559" s="188"/>
      <c r="R559" s="188"/>
      <c r="S559" s="188"/>
      <c r="T559" s="188"/>
      <c r="U559" s="188"/>
      <c r="V559" s="188"/>
      <c r="W559" s="188"/>
      <c r="X559" s="188"/>
      <c r="Y559" s="188"/>
      <c r="Z559" s="188"/>
    </row>
    <row r="560" spans="1:26" ht="15.75" customHeight="1" x14ac:dyDescent="0.15">
      <c r="A560" s="188"/>
      <c r="B560" s="188"/>
      <c r="C560" s="188"/>
      <c r="D560" s="188"/>
      <c r="E560" s="188"/>
      <c r="F560" s="188"/>
      <c r="G560" s="188"/>
      <c r="H560" s="188"/>
      <c r="I560" s="188"/>
      <c r="J560" s="188"/>
      <c r="K560" s="188"/>
      <c r="L560" s="188"/>
      <c r="M560" s="188"/>
      <c r="N560" s="188"/>
      <c r="O560" s="188"/>
      <c r="P560" s="188"/>
      <c r="Q560" s="188"/>
      <c r="R560" s="188"/>
      <c r="S560" s="188"/>
      <c r="T560" s="188"/>
      <c r="U560" s="188"/>
      <c r="V560" s="188"/>
      <c r="W560" s="188"/>
      <c r="X560" s="188"/>
      <c r="Y560" s="188"/>
      <c r="Z560" s="188"/>
    </row>
    <row r="561" spans="1:26" ht="15.75" customHeight="1" x14ac:dyDescent="0.15">
      <c r="A561" s="188"/>
      <c r="B561" s="188"/>
      <c r="C561" s="188"/>
      <c r="D561" s="188"/>
      <c r="E561" s="188"/>
      <c r="F561" s="188"/>
      <c r="G561" s="188"/>
      <c r="H561" s="188"/>
      <c r="I561" s="188"/>
      <c r="J561" s="188"/>
      <c r="K561" s="188"/>
      <c r="L561" s="188"/>
      <c r="M561" s="188"/>
      <c r="N561" s="188"/>
      <c r="O561" s="188"/>
      <c r="P561" s="188"/>
      <c r="Q561" s="188"/>
      <c r="R561" s="188"/>
      <c r="S561" s="188"/>
      <c r="T561" s="188"/>
      <c r="U561" s="188"/>
      <c r="V561" s="188"/>
      <c r="W561" s="188"/>
      <c r="X561" s="188"/>
      <c r="Y561" s="188"/>
      <c r="Z561" s="188"/>
    </row>
    <row r="562" spans="1:26" ht="15.75" customHeight="1" x14ac:dyDescent="0.15">
      <c r="A562" s="188"/>
      <c r="B562" s="188"/>
      <c r="C562" s="188"/>
      <c r="D562" s="188"/>
      <c r="E562" s="188"/>
      <c r="F562" s="188"/>
      <c r="G562" s="188"/>
      <c r="H562" s="188"/>
      <c r="I562" s="188"/>
      <c r="J562" s="188"/>
      <c r="K562" s="188"/>
      <c r="L562" s="188"/>
      <c r="M562" s="188"/>
      <c r="N562" s="188"/>
      <c r="O562" s="188"/>
      <c r="P562" s="188"/>
      <c r="Q562" s="188"/>
      <c r="R562" s="188"/>
      <c r="S562" s="188"/>
      <c r="T562" s="188"/>
      <c r="U562" s="188"/>
      <c r="V562" s="188"/>
      <c r="W562" s="188"/>
      <c r="X562" s="188"/>
      <c r="Y562" s="188"/>
      <c r="Z562" s="188"/>
    </row>
    <row r="563" spans="1:26" ht="15.75" customHeight="1" x14ac:dyDescent="0.15">
      <c r="A563" s="188"/>
      <c r="B563" s="188"/>
      <c r="C563" s="188"/>
      <c r="D563" s="188"/>
      <c r="E563" s="188"/>
      <c r="F563" s="188"/>
      <c r="G563" s="188"/>
      <c r="H563" s="188"/>
      <c r="I563" s="188"/>
      <c r="J563" s="188"/>
      <c r="K563" s="188"/>
      <c r="L563" s="188"/>
      <c r="M563" s="188"/>
      <c r="N563" s="188"/>
      <c r="O563" s="188"/>
      <c r="P563" s="188"/>
      <c r="Q563" s="188"/>
      <c r="R563" s="188"/>
      <c r="S563" s="188"/>
      <c r="T563" s="188"/>
      <c r="U563" s="188"/>
      <c r="V563" s="188"/>
      <c r="W563" s="188"/>
      <c r="X563" s="188"/>
      <c r="Y563" s="188"/>
      <c r="Z563" s="188"/>
    </row>
    <row r="564" spans="1:26" ht="15.75" customHeight="1" x14ac:dyDescent="0.15">
      <c r="A564" s="188"/>
      <c r="B564" s="188"/>
      <c r="C564" s="188"/>
      <c r="D564" s="188"/>
      <c r="E564" s="188"/>
      <c r="F564" s="188"/>
      <c r="G564" s="188"/>
      <c r="H564" s="188"/>
      <c r="I564" s="188"/>
      <c r="J564" s="188"/>
      <c r="K564" s="188"/>
      <c r="L564" s="188"/>
      <c r="M564" s="188"/>
      <c r="N564" s="188"/>
      <c r="O564" s="188"/>
      <c r="P564" s="188"/>
      <c r="Q564" s="188"/>
      <c r="R564" s="188"/>
      <c r="S564" s="188"/>
      <c r="T564" s="188"/>
      <c r="U564" s="188"/>
      <c r="V564" s="188"/>
      <c r="W564" s="188"/>
      <c r="X564" s="188"/>
      <c r="Y564" s="188"/>
      <c r="Z564" s="188"/>
    </row>
    <row r="565" spans="1:26" ht="15.75" customHeight="1" x14ac:dyDescent="0.15">
      <c r="A565" s="188"/>
      <c r="B565" s="188"/>
      <c r="C565" s="188"/>
      <c r="D565" s="188"/>
      <c r="E565" s="188"/>
      <c r="F565" s="188"/>
      <c r="G565" s="188"/>
      <c r="H565" s="188"/>
      <c r="I565" s="188"/>
      <c r="J565" s="188"/>
      <c r="K565" s="188"/>
      <c r="L565" s="188"/>
      <c r="M565" s="188"/>
      <c r="N565" s="188"/>
      <c r="O565" s="188"/>
      <c r="P565" s="188"/>
      <c r="Q565" s="188"/>
      <c r="R565" s="188"/>
      <c r="S565" s="188"/>
      <c r="T565" s="188"/>
      <c r="U565" s="188"/>
      <c r="V565" s="188"/>
      <c r="W565" s="188"/>
      <c r="X565" s="188"/>
      <c r="Y565" s="188"/>
      <c r="Z565" s="188"/>
    </row>
    <row r="566" spans="1:26" ht="15.75" customHeight="1" x14ac:dyDescent="0.15">
      <c r="A566" s="188"/>
      <c r="B566" s="188"/>
      <c r="C566" s="188"/>
      <c r="D566" s="188"/>
      <c r="E566" s="188"/>
      <c r="F566" s="188"/>
      <c r="G566" s="188"/>
      <c r="H566" s="188"/>
      <c r="I566" s="188"/>
      <c r="J566" s="188"/>
      <c r="K566" s="188"/>
      <c r="L566" s="188"/>
      <c r="M566" s="188"/>
      <c r="N566" s="188"/>
      <c r="O566" s="188"/>
      <c r="P566" s="188"/>
      <c r="Q566" s="188"/>
      <c r="R566" s="188"/>
      <c r="S566" s="188"/>
      <c r="T566" s="188"/>
      <c r="U566" s="188"/>
      <c r="V566" s="188"/>
      <c r="W566" s="188"/>
      <c r="X566" s="188"/>
      <c r="Y566" s="188"/>
      <c r="Z566" s="188"/>
    </row>
    <row r="567" spans="1:26" ht="15.75" customHeight="1" x14ac:dyDescent="0.15">
      <c r="A567" s="188"/>
      <c r="B567" s="188"/>
      <c r="C567" s="188"/>
      <c r="D567" s="188"/>
      <c r="E567" s="188"/>
      <c r="F567" s="188"/>
      <c r="G567" s="188"/>
      <c r="H567" s="188"/>
      <c r="I567" s="188"/>
      <c r="J567" s="188"/>
      <c r="K567" s="188"/>
      <c r="L567" s="188"/>
      <c r="M567" s="188"/>
      <c r="N567" s="188"/>
      <c r="O567" s="188"/>
      <c r="P567" s="188"/>
      <c r="Q567" s="188"/>
      <c r="R567" s="188"/>
      <c r="S567" s="188"/>
      <c r="T567" s="188"/>
      <c r="U567" s="188"/>
      <c r="V567" s="188"/>
      <c r="W567" s="188"/>
      <c r="X567" s="188"/>
      <c r="Y567" s="188"/>
      <c r="Z567" s="188"/>
    </row>
    <row r="568" spans="1:26" ht="15.75" customHeight="1" x14ac:dyDescent="0.15">
      <c r="A568" s="188"/>
      <c r="B568" s="188"/>
      <c r="C568" s="188"/>
      <c r="D568" s="188"/>
      <c r="E568" s="188"/>
      <c r="F568" s="188"/>
      <c r="G568" s="188"/>
      <c r="H568" s="188"/>
      <c r="I568" s="188"/>
      <c r="J568" s="188"/>
      <c r="K568" s="188"/>
      <c r="L568" s="188"/>
      <c r="M568" s="188"/>
      <c r="N568" s="188"/>
      <c r="O568" s="188"/>
      <c r="P568" s="188"/>
      <c r="Q568" s="188"/>
      <c r="R568" s="188"/>
      <c r="S568" s="188"/>
      <c r="T568" s="188"/>
      <c r="U568" s="188"/>
      <c r="V568" s="188"/>
      <c r="W568" s="188"/>
      <c r="X568" s="188"/>
      <c r="Y568" s="188"/>
      <c r="Z568" s="188"/>
    </row>
    <row r="569" spans="1:26" ht="15.75" customHeight="1" x14ac:dyDescent="0.15">
      <c r="A569" s="188"/>
      <c r="B569" s="188"/>
      <c r="C569" s="188"/>
      <c r="D569" s="188"/>
      <c r="E569" s="188"/>
      <c r="F569" s="188"/>
      <c r="G569" s="188"/>
      <c r="H569" s="188"/>
      <c r="I569" s="188"/>
      <c r="J569" s="188"/>
      <c r="K569" s="188"/>
      <c r="L569" s="188"/>
      <c r="M569" s="188"/>
      <c r="N569" s="188"/>
      <c r="O569" s="188"/>
      <c r="P569" s="188"/>
      <c r="Q569" s="188"/>
      <c r="R569" s="188"/>
      <c r="S569" s="188"/>
      <c r="T569" s="188"/>
      <c r="U569" s="188"/>
      <c r="V569" s="188"/>
      <c r="W569" s="188"/>
      <c r="X569" s="188"/>
      <c r="Y569" s="188"/>
      <c r="Z569" s="188"/>
    </row>
    <row r="570" spans="1:26" ht="15.75" customHeight="1" x14ac:dyDescent="0.15">
      <c r="A570" s="188"/>
      <c r="B570" s="188"/>
      <c r="C570" s="188"/>
      <c r="D570" s="188"/>
      <c r="E570" s="188"/>
      <c r="F570" s="188"/>
      <c r="G570" s="188"/>
      <c r="H570" s="188"/>
      <c r="I570" s="188"/>
      <c r="J570" s="188"/>
      <c r="K570" s="188"/>
      <c r="L570" s="188"/>
      <c r="M570" s="188"/>
      <c r="N570" s="188"/>
      <c r="O570" s="188"/>
      <c r="P570" s="188"/>
      <c r="Q570" s="188"/>
      <c r="R570" s="188"/>
      <c r="S570" s="188"/>
      <c r="T570" s="188"/>
      <c r="U570" s="188"/>
      <c r="V570" s="188"/>
      <c r="W570" s="188"/>
      <c r="X570" s="188"/>
      <c r="Y570" s="188"/>
      <c r="Z570" s="188"/>
    </row>
    <row r="571" spans="1:26" ht="15.75" customHeight="1" x14ac:dyDescent="0.15">
      <c r="A571" s="188"/>
      <c r="B571" s="188"/>
      <c r="C571" s="188"/>
      <c r="D571" s="188"/>
      <c r="E571" s="188"/>
      <c r="F571" s="188"/>
      <c r="G571" s="188"/>
      <c r="H571" s="188"/>
      <c r="I571" s="188"/>
      <c r="J571" s="188"/>
      <c r="K571" s="188"/>
      <c r="L571" s="188"/>
      <c r="M571" s="188"/>
      <c r="N571" s="188"/>
      <c r="O571" s="188"/>
      <c r="P571" s="188"/>
      <c r="Q571" s="188"/>
      <c r="R571" s="188"/>
      <c r="S571" s="188"/>
      <c r="T571" s="188"/>
      <c r="U571" s="188"/>
      <c r="V571" s="188"/>
      <c r="W571" s="188"/>
      <c r="X571" s="188"/>
      <c r="Y571" s="188"/>
      <c r="Z571" s="188"/>
    </row>
    <row r="572" spans="1:26" ht="15.75" customHeight="1" x14ac:dyDescent="0.15">
      <c r="A572" s="188"/>
      <c r="B572" s="188"/>
      <c r="C572" s="188"/>
      <c r="D572" s="188"/>
      <c r="E572" s="188"/>
      <c r="F572" s="188"/>
      <c r="G572" s="188"/>
      <c r="H572" s="188"/>
      <c r="I572" s="188"/>
      <c r="J572" s="188"/>
      <c r="K572" s="188"/>
      <c r="L572" s="188"/>
      <c r="M572" s="188"/>
      <c r="N572" s="188"/>
      <c r="O572" s="188"/>
      <c r="P572" s="188"/>
      <c r="Q572" s="188"/>
      <c r="R572" s="188"/>
      <c r="S572" s="188"/>
      <c r="T572" s="188"/>
      <c r="U572" s="188"/>
      <c r="V572" s="188"/>
      <c r="W572" s="188"/>
      <c r="X572" s="188"/>
      <c r="Y572" s="188"/>
      <c r="Z572" s="188"/>
    </row>
    <row r="573" spans="1:26" ht="15.75" customHeight="1" x14ac:dyDescent="0.15">
      <c r="A573" s="188"/>
      <c r="B573" s="188"/>
      <c r="C573" s="188"/>
      <c r="D573" s="188"/>
      <c r="E573" s="188"/>
      <c r="F573" s="188"/>
      <c r="G573" s="188"/>
      <c r="H573" s="188"/>
      <c r="I573" s="188"/>
      <c r="J573" s="188"/>
      <c r="K573" s="188"/>
      <c r="L573" s="188"/>
      <c r="M573" s="188"/>
      <c r="N573" s="188"/>
      <c r="O573" s="188"/>
      <c r="P573" s="188"/>
      <c r="Q573" s="188"/>
      <c r="R573" s="188"/>
      <c r="S573" s="188"/>
      <c r="T573" s="188"/>
      <c r="U573" s="188"/>
      <c r="V573" s="188"/>
      <c r="W573" s="188"/>
      <c r="X573" s="188"/>
      <c r="Y573" s="188"/>
      <c r="Z573" s="188"/>
    </row>
    <row r="574" spans="1:26" ht="15.75" customHeight="1" x14ac:dyDescent="0.15">
      <c r="A574" s="188"/>
      <c r="B574" s="188"/>
      <c r="C574" s="188"/>
      <c r="D574" s="188"/>
      <c r="E574" s="188"/>
      <c r="F574" s="188"/>
      <c r="G574" s="188"/>
      <c r="H574" s="188"/>
      <c r="I574" s="188"/>
      <c r="J574" s="188"/>
      <c r="K574" s="188"/>
      <c r="L574" s="188"/>
      <c r="M574" s="188"/>
      <c r="N574" s="188"/>
      <c r="O574" s="188"/>
      <c r="P574" s="188"/>
      <c r="Q574" s="188"/>
      <c r="R574" s="188"/>
      <c r="S574" s="188"/>
      <c r="T574" s="188"/>
      <c r="U574" s="188"/>
      <c r="V574" s="188"/>
      <c r="W574" s="188"/>
      <c r="X574" s="188"/>
      <c r="Y574" s="188"/>
      <c r="Z574" s="188"/>
    </row>
    <row r="575" spans="1:26" ht="15.75" customHeight="1" x14ac:dyDescent="0.15">
      <c r="A575" s="188"/>
      <c r="B575" s="188"/>
      <c r="C575" s="188"/>
      <c r="D575" s="188"/>
      <c r="E575" s="188"/>
      <c r="F575" s="188"/>
      <c r="G575" s="188"/>
      <c r="H575" s="188"/>
      <c r="I575" s="188"/>
      <c r="J575" s="188"/>
      <c r="K575" s="188"/>
      <c r="L575" s="188"/>
      <c r="M575" s="188"/>
      <c r="N575" s="188"/>
      <c r="O575" s="188"/>
      <c r="P575" s="188"/>
      <c r="Q575" s="188"/>
      <c r="R575" s="188"/>
      <c r="S575" s="188"/>
      <c r="T575" s="188"/>
      <c r="U575" s="188"/>
      <c r="V575" s="188"/>
      <c r="W575" s="188"/>
      <c r="X575" s="188"/>
      <c r="Y575" s="188"/>
      <c r="Z575" s="188"/>
    </row>
    <row r="576" spans="1:26" ht="15.75" customHeight="1" x14ac:dyDescent="0.15">
      <c r="A576" s="188"/>
      <c r="B576" s="188"/>
      <c r="C576" s="188"/>
      <c r="D576" s="188"/>
      <c r="E576" s="188"/>
      <c r="F576" s="188"/>
      <c r="G576" s="188"/>
      <c r="H576" s="188"/>
      <c r="I576" s="188"/>
      <c r="J576" s="188"/>
      <c r="K576" s="188"/>
      <c r="L576" s="188"/>
      <c r="M576" s="188"/>
      <c r="N576" s="188"/>
      <c r="O576" s="188"/>
      <c r="P576" s="188"/>
      <c r="Q576" s="188"/>
      <c r="R576" s="188"/>
      <c r="S576" s="188"/>
      <c r="T576" s="188"/>
      <c r="U576" s="188"/>
      <c r="V576" s="188"/>
      <c r="W576" s="188"/>
      <c r="X576" s="188"/>
      <c r="Y576" s="188"/>
      <c r="Z576" s="188"/>
    </row>
    <row r="577" spans="1:26" ht="15.75" customHeight="1" x14ac:dyDescent="0.15">
      <c r="A577" s="188"/>
      <c r="B577" s="188"/>
      <c r="C577" s="188"/>
      <c r="D577" s="188"/>
      <c r="E577" s="188"/>
      <c r="F577" s="188"/>
      <c r="G577" s="188"/>
      <c r="H577" s="188"/>
      <c r="I577" s="188"/>
      <c r="J577" s="188"/>
      <c r="K577" s="188"/>
      <c r="L577" s="188"/>
      <c r="M577" s="188"/>
      <c r="N577" s="188"/>
      <c r="O577" s="188"/>
      <c r="P577" s="188"/>
      <c r="Q577" s="188"/>
      <c r="R577" s="188"/>
      <c r="S577" s="188"/>
      <c r="T577" s="188"/>
      <c r="U577" s="188"/>
      <c r="V577" s="188"/>
      <c r="W577" s="188"/>
      <c r="X577" s="188"/>
      <c r="Y577" s="188"/>
      <c r="Z577" s="188"/>
    </row>
    <row r="578" spans="1:26" ht="15.75" customHeight="1" x14ac:dyDescent="0.15">
      <c r="A578" s="188"/>
      <c r="B578" s="188"/>
      <c r="C578" s="188"/>
      <c r="D578" s="188"/>
      <c r="E578" s="188"/>
      <c r="F578" s="188"/>
      <c r="G578" s="188"/>
      <c r="H578" s="188"/>
      <c r="I578" s="188"/>
      <c r="J578" s="188"/>
      <c r="K578" s="188"/>
      <c r="L578" s="188"/>
      <c r="M578" s="188"/>
      <c r="N578" s="188"/>
      <c r="O578" s="188"/>
      <c r="P578" s="188"/>
      <c r="Q578" s="188"/>
      <c r="R578" s="188"/>
      <c r="S578" s="188"/>
      <c r="T578" s="188"/>
      <c r="U578" s="188"/>
      <c r="V578" s="188"/>
      <c r="W578" s="188"/>
      <c r="X578" s="188"/>
      <c r="Y578" s="188"/>
      <c r="Z578" s="188"/>
    </row>
    <row r="579" spans="1:26" ht="15.75" customHeight="1" x14ac:dyDescent="0.15">
      <c r="A579" s="188"/>
      <c r="B579" s="188"/>
      <c r="C579" s="188"/>
      <c r="D579" s="188"/>
      <c r="E579" s="188"/>
      <c r="F579" s="188"/>
      <c r="G579" s="188"/>
      <c r="H579" s="188"/>
      <c r="I579" s="188"/>
      <c r="J579" s="188"/>
      <c r="K579" s="188"/>
      <c r="L579" s="188"/>
      <c r="M579" s="188"/>
      <c r="N579" s="188"/>
      <c r="O579" s="188"/>
      <c r="P579" s="188"/>
      <c r="Q579" s="188"/>
      <c r="R579" s="188"/>
      <c r="S579" s="188"/>
      <c r="T579" s="188"/>
      <c r="U579" s="188"/>
      <c r="V579" s="188"/>
      <c r="W579" s="188"/>
      <c r="X579" s="188"/>
      <c r="Y579" s="188"/>
      <c r="Z579" s="188"/>
    </row>
    <row r="580" spans="1:26" ht="15.75" customHeight="1" x14ac:dyDescent="0.15">
      <c r="A580" s="188"/>
      <c r="B580" s="188"/>
      <c r="C580" s="188"/>
      <c r="D580" s="188"/>
      <c r="E580" s="188"/>
      <c r="F580" s="188"/>
      <c r="G580" s="188"/>
      <c r="H580" s="188"/>
      <c r="I580" s="188"/>
      <c r="J580" s="188"/>
      <c r="K580" s="188"/>
      <c r="L580" s="188"/>
      <c r="M580" s="188"/>
      <c r="N580" s="188"/>
      <c r="O580" s="188"/>
      <c r="P580" s="188"/>
      <c r="Q580" s="188"/>
      <c r="R580" s="188"/>
      <c r="S580" s="188"/>
      <c r="T580" s="188"/>
      <c r="U580" s="188"/>
      <c r="V580" s="188"/>
      <c r="W580" s="188"/>
      <c r="X580" s="188"/>
      <c r="Y580" s="188"/>
      <c r="Z580" s="188"/>
    </row>
    <row r="581" spans="1:26" ht="15.75" customHeight="1" x14ac:dyDescent="0.15">
      <c r="A581" s="188"/>
      <c r="B581" s="188"/>
      <c r="C581" s="188"/>
      <c r="D581" s="188"/>
      <c r="E581" s="188"/>
      <c r="F581" s="188"/>
      <c r="G581" s="188"/>
      <c r="H581" s="188"/>
      <c r="I581" s="188"/>
      <c r="J581" s="188"/>
      <c r="K581" s="188"/>
      <c r="L581" s="188"/>
      <c r="M581" s="188"/>
      <c r="N581" s="188"/>
      <c r="O581" s="188"/>
      <c r="P581" s="188"/>
      <c r="Q581" s="188"/>
      <c r="R581" s="188"/>
      <c r="S581" s="188"/>
      <c r="T581" s="188"/>
      <c r="U581" s="188"/>
      <c r="V581" s="188"/>
      <c r="W581" s="188"/>
      <c r="X581" s="188"/>
      <c r="Y581" s="188"/>
      <c r="Z581" s="188"/>
    </row>
    <row r="582" spans="1:26" ht="15.75" customHeight="1" x14ac:dyDescent="0.15">
      <c r="A582" s="188"/>
      <c r="B582" s="188"/>
      <c r="C582" s="188"/>
      <c r="D582" s="188"/>
      <c r="E582" s="188"/>
      <c r="F582" s="188"/>
      <c r="G582" s="188"/>
      <c r="H582" s="188"/>
      <c r="I582" s="188"/>
      <c r="J582" s="188"/>
      <c r="K582" s="188"/>
      <c r="L582" s="188"/>
      <c r="M582" s="188"/>
      <c r="N582" s="188"/>
      <c r="O582" s="188"/>
      <c r="P582" s="188"/>
      <c r="Q582" s="188"/>
      <c r="R582" s="188"/>
      <c r="S582" s="188"/>
      <c r="T582" s="188"/>
      <c r="U582" s="188"/>
      <c r="V582" s="188"/>
      <c r="W582" s="188"/>
      <c r="X582" s="188"/>
      <c r="Y582" s="188"/>
      <c r="Z582" s="188"/>
    </row>
    <row r="583" spans="1:26" ht="15.75" customHeight="1" x14ac:dyDescent="0.15">
      <c r="A583" s="188"/>
      <c r="B583" s="188"/>
      <c r="C583" s="188"/>
      <c r="D583" s="188"/>
      <c r="E583" s="188"/>
      <c r="F583" s="188"/>
      <c r="G583" s="188"/>
      <c r="H583" s="188"/>
      <c r="I583" s="188"/>
      <c r="J583" s="188"/>
      <c r="K583" s="188"/>
      <c r="L583" s="188"/>
      <c r="M583" s="188"/>
      <c r="N583" s="188"/>
      <c r="O583" s="188"/>
      <c r="P583" s="188"/>
      <c r="Q583" s="188"/>
      <c r="R583" s="188"/>
      <c r="S583" s="188"/>
      <c r="T583" s="188"/>
      <c r="U583" s="188"/>
      <c r="V583" s="188"/>
      <c r="W583" s="188"/>
      <c r="X583" s="188"/>
      <c r="Y583" s="188"/>
      <c r="Z583" s="188"/>
    </row>
    <row r="584" spans="1:26" ht="15.75" customHeight="1" x14ac:dyDescent="0.15">
      <c r="A584" s="188"/>
      <c r="B584" s="188"/>
      <c r="C584" s="188"/>
      <c r="D584" s="188"/>
      <c r="E584" s="188"/>
      <c r="F584" s="188"/>
      <c r="G584" s="188"/>
      <c r="H584" s="188"/>
      <c r="I584" s="188"/>
      <c r="J584" s="188"/>
      <c r="K584" s="188"/>
      <c r="L584" s="188"/>
      <c r="M584" s="188"/>
      <c r="N584" s="188"/>
      <c r="O584" s="188"/>
      <c r="P584" s="188"/>
      <c r="Q584" s="188"/>
      <c r="R584" s="188"/>
      <c r="S584" s="188"/>
      <c r="T584" s="188"/>
      <c r="U584" s="188"/>
      <c r="V584" s="188"/>
      <c r="W584" s="188"/>
      <c r="X584" s="188"/>
      <c r="Y584" s="188"/>
      <c r="Z584" s="188"/>
    </row>
    <row r="585" spans="1:26" ht="15.75" customHeight="1" x14ac:dyDescent="0.15">
      <c r="A585" s="188"/>
      <c r="B585" s="188"/>
      <c r="C585" s="188"/>
      <c r="D585" s="188"/>
      <c r="E585" s="188"/>
      <c r="F585" s="188"/>
      <c r="G585" s="188"/>
      <c r="H585" s="188"/>
      <c r="I585" s="188"/>
      <c r="J585" s="188"/>
      <c r="K585" s="188"/>
      <c r="L585" s="188"/>
      <c r="M585" s="188"/>
      <c r="N585" s="188"/>
      <c r="O585" s="188"/>
      <c r="P585" s="188"/>
      <c r="Q585" s="188"/>
      <c r="R585" s="188"/>
      <c r="S585" s="188"/>
      <c r="T585" s="188"/>
      <c r="U585" s="188"/>
      <c r="V585" s="188"/>
      <c r="W585" s="188"/>
      <c r="X585" s="188"/>
      <c r="Y585" s="188"/>
      <c r="Z585" s="188"/>
    </row>
    <row r="586" spans="1:26" ht="15.75" customHeight="1" x14ac:dyDescent="0.15">
      <c r="A586" s="188"/>
      <c r="B586" s="188"/>
      <c r="C586" s="188"/>
      <c r="D586" s="188"/>
      <c r="E586" s="188"/>
      <c r="F586" s="188"/>
      <c r="G586" s="188"/>
      <c r="H586" s="188"/>
      <c r="I586" s="188"/>
      <c r="J586" s="188"/>
      <c r="K586" s="188"/>
      <c r="L586" s="188"/>
      <c r="M586" s="188"/>
      <c r="N586" s="188"/>
      <c r="O586" s="188"/>
      <c r="P586" s="188"/>
      <c r="Q586" s="188"/>
      <c r="R586" s="188"/>
      <c r="S586" s="188"/>
      <c r="T586" s="188"/>
      <c r="U586" s="188"/>
      <c r="V586" s="188"/>
      <c r="W586" s="188"/>
      <c r="X586" s="188"/>
      <c r="Y586" s="188"/>
      <c r="Z586" s="188"/>
    </row>
    <row r="587" spans="1:26" ht="15.75" customHeight="1" x14ac:dyDescent="0.15">
      <c r="A587" s="188"/>
      <c r="B587" s="188"/>
      <c r="C587" s="188"/>
      <c r="D587" s="188"/>
      <c r="E587" s="188"/>
      <c r="F587" s="188"/>
      <c r="G587" s="188"/>
      <c r="H587" s="188"/>
      <c r="I587" s="188"/>
      <c r="J587" s="188"/>
      <c r="K587" s="188"/>
      <c r="L587" s="188"/>
      <c r="M587" s="188"/>
      <c r="N587" s="188"/>
      <c r="O587" s="188"/>
      <c r="P587" s="188"/>
      <c r="Q587" s="188"/>
      <c r="R587" s="188"/>
      <c r="S587" s="188"/>
      <c r="T587" s="188"/>
      <c r="U587" s="188"/>
      <c r="V587" s="188"/>
      <c r="W587" s="188"/>
      <c r="X587" s="188"/>
      <c r="Y587" s="188"/>
      <c r="Z587" s="188"/>
    </row>
    <row r="588" spans="1:26" ht="15.75" customHeight="1" x14ac:dyDescent="0.15">
      <c r="A588" s="188"/>
      <c r="B588" s="188"/>
      <c r="C588" s="188"/>
      <c r="D588" s="188"/>
      <c r="E588" s="188"/>
      <c r="F588" s="188"/>
      <c r="G588" s="188"/>
      <c r="H588" s="188"/>
      <c r="I588" s="188"/>
      <c r="J588" s="188"/>
      <c r="K588" s="188"/>
      <c r="L588" s="188"/>
      <c r="M588" s="188"/>
      <c r="N588" s="188"/>
      <c r="O588" s="188"/>
      <c r="P588" s="188"/>
      <c r="Q588" s="188"/>
      <c r="R588" s="188"/>
      <c r="S588" s="188"/>
      <c r="T588" s="188"/>
      <c r="U588" s="188"/>
      <c r="V588" s="188"/>
      <c r="W588" s="188"/>
      <c r="X588" s="188"/>
      <c r="Y588" s="188"/>
      <c r="Z588" s="188"/>
    </row>
    <row r="589" spans="1:26" ht="15.75" customHeight="1" x14ac:dyDescent="0.15">
      <c r="A589" s="188"/>
      <c r="B589" s="188"/>
      <c r="C589" s="188"/>
      <c r="D589" s="188"/>
      <c r="E589" s="188"/>
      <c r="F589" s="188"/>
      <c r="G589" s="188"/>
      <c r="H589" s="188"/>
      <c r="I589" s="188"/>
      <c r="J589" s="188"/>
      <c r="K589" s="188"/>
      <c r="L589" s="188"/>
      <c r="M589" s="188"/>
      <c r="N589" s="188"/>
      <c r="O589" s="188"/>
      <c r="P589" s="188"/>
      <c r="Q589" s="188"/>
      <c r="R589" s="188"/>
      <c r="S589" s="188"/>
      <c r="T589" s="188"/>
      <c r="U589" s="188"/>
      <c r="V589" s="188"/>
      <c r="W589" s="188"/>
      <c r="X589" s="188"/>
      <c r="Y589" s="188"/>
      <c r="Z589" s="188"/>
    </row>
    <row r="590" spans="1:26" ht="15.75" customHeight="1" x14ac:dyDescent="0.15">
      <c r="A590" s="188"/>
      <c r="B590" s="188"/>
      <c r="C590" s="188"/>
      <c r="D590" s="188"/>
      <c r="E590" s="188"/>
      <c r="F590" s="188"/>
      <c r="G590" s="188"/>
      <c r="H590" s="188"/>
      <c r="I590" s="188"/>
      <c r="J590" s="188"/>
      <c r="K590" s="188"/>
      <c r="L590" s="188"/>
      <c r="M590" s="188"/>
      <c r="N590" s="188"/>
      <c r="O590" s="188"/>
      <c r="P590" s="188"/>
      <c r="Q590" s="188"/>
      <c r="R590" s="188"/>
      <c r="S590" s="188"/>
      <c r="T590" s="188"/>
      <c r="U590" s="188"/>
      <c r="V590" s="188"/>
      <c r="W590" s="188"/>
      <c r="X590" s="188"/>
      <c r="Y590" s="188"/>
      <c r="Z590" s="188"/>
    </row>
    <row r="591" spans="1:26" ht="15.75" customHeight="1" x14ac:dyDescent="0.15">
      <c r="A591" s="188"/>
      <c r="B591" s="188"/>
      <c r="C591" s="188"/>
      <c r="D591" s="188"/>
      <c r="E591" s="188"/>
      <c r="F591" s="188"/>
      <c r="G591" s="188"/>
      <c r="H591" s="188"/>
      <c r="I591" s="188"/>
      <c r="J591" s="188"/>
      <c r="K591" s="188"/>
      <c r="L591" s="188"/>
      <c r="M591" s="188"/>
      <c r="N591" s="188"/>
      <c r="O591" s="188"/>
      <c r="P591" s="188"/>
      <c r="Q591" s="188"/>
      <c r="R591" s="188"/>
      <c r="S591" s="188"/>
      <c r="T591" s="188"/>
      <c r="U591" s="188"/>
      <c r="V591" s="188"/>
      <c r="W591" s="188"/>
      <c r="X591" s="188"/>
      <c r="Y591" s="188"/>
      <c r="Z591" s="188"/>
    </row>
    <row r="592" spans="1:26" ht="15.75" customHeight="1" x14ac:dyDescent="0.15">
      <c r="A592" s="188"/>
      <c r="B592" s="188"/>
      <c r="C592" s="188"/>
      <c r="D592" s="188"/>
      <c r="E592" s="188"/>
      <c r="F592" s="188"/>
      <c r="G592" s="188"/>
      <c r="H592" s="188"/>
      <c r="I592" s="188"/>
      <c r="J592" s="188"/>
      <c r="K592" s="188"/>
      <c r="L592" s="188"/>
      <c r="M592" s="188"/>
      <c r="N592" s="188"/>
      <c r="O592" s="188"/>
      <c r="P592" s="188"/>
      <c r="Q592" s="188"/>
      <c r="R592" s="188"/>
      <c r="S592" s="188"/>
      <c r="T592" s="188"/>
      <c r="U592" s="188"/>
      <c r="V592" s="188"/>
      <c r="W592" s="188"/>
      <c r="X592" s="188"/>
      <c r="Y592" s="188"/>
      <c r="Z592" s="188"/>
    </row>
    <row r="593" spans="1:26" ht="15.75" customHeight="1" x14ac:dyDescent="0.15">
      <c r="A593" s="188"/>
      <c r="B593" s="188"/>
      <c r="C593" s="188"/>
      <c r="D593" s="188"/>
      <c r="E593" s="188"/>
      <c r="F593" s="188"/>
      <c r="G593" s="188"/>
      <c r="H593" s="188"/>
      <c r="I593" s="188"/>
      <c r="J593" s="188"/>
      <c r="K593" s="188"/>
      <c r="L593" s="188"/>
      <c r="M593" s="188"/>
      <c r="N593" s="188"/>
      <c r="O593" s="188"/>
      <c r="P593" s="188"/>
      <c r="Q593" s="188"/>
      <c r="R593" s="188"/>
      <c r="S593" s="188"/>
      <c r="T593" s="188"/>
      <c r="U593" s="188"/>
      <c r="V593" s="188"/>
      <c r="W593" s="188"/>
      <c r="X593" s="188"/>
      <c r="Y593" s="188"/>
      <c r="Z593" s="188"/>
    </row>
    <row r="594" spans="1:26" ht="15.75" customHeight="1" x14ac:dyDescent="0.15">
      <c r="A594" s="188"/>
      <c r="B594" s="188"/>
      <c r="C594" s="188"/>
      <c r="D594" s="188"/>
      <c r="E594" s="188"/>
      <c r="F594" s="188"/>
      <c r="G594" s="188"/>
      <c r="H594" s="188"/>
      <c r="I594" s="188"/>
      <c r="J594" s="188"/>
      <c r="K594" s="188"/>
      <c r="L594" s="188"/>
      <c r="M594" s="188"/>
      <c r="N594" s="188"/>
      <c r="O594" s="188"/>
      <c r="P594" s="188"/>
      <c r="Q594" s="188"/>
      <c r="R594" s="188"/>
      <c r="S594" s="188"/>
      <c r="T594" s="188"/>
      <c r="U594" s="188"/>
      <c r="V594" s="188"/>
      <c r="W594" s="188"/>
      <c r="X594" s="188"/>
      <c r="Y594" s="188"/>
      <c r="Z594" s="188"/>
    </row>
    <row r="595" spans="1:26" ht="15.75" customHeight="1" x14ac:dyDescent="0.15">
      <c r="A595" s="188"/>
      <c r="B595" s="188"/>
      <c r="C595" s="188"/>
      <c r="D595" s="188"/>
      <c r="E595" s="188"/>
      <c r="F595" s="188"/>
      <c r="G595" s="188"/>
      <c r="H595" s="188"/>
      <c r="I595" s="188"/>
      <c r="J595" s="188"/>
      <c r="K595" s="188"/>
      <c r="L595" s="188"/>
      <c r="M595" s="188"/>
      <c r="N595" s="188"/>
      <c r="O595" s="188"/>
      <c r="P595" s="188"/>
      <c r="Q595" s="188"/>
      <c r="R595" s="188"/>
      <c r="S595" s="188"/>
      <c r="T595" s="188"/>
      <c r="U595" s="188"/>
      <c r="V595" s="188"/>
      <c r="W595" s="188"/>
      <c r="X595" s="188"/>
      <c r="Y595" s="188"/>
      <c r="Z595" s="188"/>
    </row>
    <row r="596" spans="1:26" ht="15.75" customHeight="1" x14ac:dyDescent="0.15">
      <c r="A596" s="188"/>
      <c r="B596" s="188"/>
      <c r="C596" s="188"/>
      <c r="D596" s="188"/>
      <c r="E596" s="188"/>
      <c r="F596" s="188"/>
      <c r="G596" s="188"/>
      <c r="H596" s="188"/>
      <c r="I596" s="188"/>
      <c r="J596" s="188"/>
      <c r="K596" s="188"/>
      <c r="L596" s="188"/>
      <c r="M596" s="188"/>
      <c r="N596" s="188"/>
      <c r="O596" s="188"/>
      <c r="P596" s="188"/>
      <c r="Q596" s="188"/>
      <c r="R596" s="188"/>
      <c r="S596" s="188"/>
      <c r="T596" s="188"/>
      <c r="U596" s="188"/>
      <c r="V596" s="188"/>
      <c r="W596" s="188"/>
      <c r="X596" s="188"/>
      <c r="Y596" s="188"/>
      <c r="Z596" s="188"/>
    </row>
    <row r="597" spans="1:26" ht="15.75" customHeight="1" x14ac:dyDescent="0.15">
      <c r="A597" s="188"/>
      <c r="B597" s="188"/>
      <c r="C597" s="188"/>
      <c r="D597" s="188"/>
      <c r="E597" s="188"/>
      <c r="F597" s="188"/>
      <c r="G597" s="188"/>
      <c r="H597" s="188"/>
      <c r="I597" s="188"/>
      <c r="J597" s="188"/>
      <c r="K597" s="188"/>
      <c r="L597" s="188"/>
      <c r="M597" s="188"/>
      <c r="N597" s="188"/>
      <c r="O597" s="188"/>
      <c r="P597" s="188"/>
      <c r="Q597" s="188"/>
      <c r="R597" s="188"/>
      <c r="S597" s="188"/>
      <c r="T597" s="188"/>
      <c r="U597" s="188"/>
      <c r="V597" s="188"/>
      <c r="W597" s="188"/>
      <c r="X597" s="188"/>
      <c r="Y597" s="188"/>
      <c r="Z597" s="188"/>
    </row>
    <row r="598" spans="1:26" ht="15.75" customHeight="1" x14ac:dyDescent="0.15">
      <c r="A598" s="188"/>
      <c r="B598" s="188"/>
      <c r="C598" s="188"/>
      <c r="D598" s="188"/>
      <c r="E598" s="188"/>
      <c r="F598" s="188"/>
      <c r="G598" s="188"/>
      <c r="H598" s="188"/>
      <c r="I598" s="188"/>
      <c r="J598" s="188"/>
      <c r="K598" s="188"/>
      <c r="L598" s="188"/>
      <c r="M598" s="188"/>
      <c r="N598" s="188"/>
      <c r="O598" s="188"/>
      <c r="P598" s="188"/>
      <c r="Q598" s="188"/>
      <c r="R598" s="188"/>
      <c r="S598" s="188"/>
      <c r="T598" s="188"/>
      <c r="U598" s="188"/>
      <c r="V598" s="188"/>
      <c r="W598" s="188"/>
      <c r="X598" s="188"/>
      <c r="Y598" s="188"/>
      <c r="Z598" s="188"/>
    </row>
    <row r="599" spans="1:26" ht="15.75" customHeight="1" x14ac:dyDescent="0.15">
      <c r="A599" s="188"/>
      <c r="B599" s="188"/>
      <c r="C599" s="188"/>
      <c r="D599" s="188"/>
      <c r="E599" s="188"/>
      <c r="F599" s="188"/>
      <c r="G599" s="188"/>
      <c r="H599" s="188"/>
      <c r="I599" s="188"/>
      <c r="J599" s="188"/>
      <c r="K599" s="188"/>
      <c r="L599" s="188"/>
      <c r="M599" s="188"/>
      <c r="N599" s="188"/>
      <c r="O599" s="188"/>
      <c r="P599" s="188"/>
      <c r="Q599" s="188"/>
      <c r="R599" s="188"/>
      <c r="S599" s="188"/>
      <c r="T599" s="188"/>
      <c r="U599" s="188"/>
      <c r="V599" s="188"/>
      <c r="W599" s="188"/>
      <c r="X599" s="188"/>
      <c r="Y599" s="188"/>
      <c r="Z599" s="188"/>
    </row>
    <row r="600" spans="1:26" ht="15.75" customHeight="1" x14ac:dyDescent="0.15">
      <c r="A600" s="188"/>
      <c r="B600" s="188"/>
      <c r="C600" s="188"/>
      <c r="D600" s="188"/>
      <c r="E600" s="188"/>
      <c r="F600" s="188"/>
      <c r="G600" s="188"/>
      <c r="H600" s="188"/>
      <c r="I600" s="188"/>
      <c r="J600" s="188"/>
      <c r="K600" s="188"/>
      <c r="L600" s="188"/>
      <c r="M600" s="188"/>
      <c r="N600" s="188"/>
      <c r="O600" s="188"/>
      <c r="P600" s="188"/>
      <c r="Q600" s="188"/>
      <c r="R600" s="188"/>
      <c r="S600" s="188"/>
      <c r="T600" s="188"/>
      <c r="U600" s="188"/>
      <c r="V600" s="188"/>
      <c r="W600" s="188"/>
      <c r="X600" s="188"/>
      <c r="Y600" s="188"/>
      <c r="Z600" s="188"/>
    </row>
    <row r="601" spans="1:26" ht="15.75" customHeight="1" x14ac:dyDescent="0.15">
      <c r="A601" s="188"/>
      <c r="B601" s="188"/>
      <c r="C601" s="188"/>
      <c r="D601" s="188"/>
      <c r="E601" s="188"/>
      <c r="F601" s="188"/>
      <c r="G601" s="188"/>
      <c r="H601" s="188"/>
      <c r="I601" s="188"/>
      <c r="J601" s="188"/>
      <c r="K601" s="188"/>
      <c r="L601" s="188"/>
      <c r="M601" s="188"/>
      <c r="N601" s="188"/>
      <c r="O601" s="188"/>
      <c r="P601" s="188"/>
      <c r="Q601" s="188"/>
      <c r="R601" s="188"/>
      <c r="S601" s="188"/>
      <c r="T601" s="188"/>
      <c r="U601" s="188"/>
      <c r="V601" s="188"/>
      <c r="W601" s="188"/>
      <c r="X601" s="188"/>
      <c r="Y601" s="188"/>
      <c r="Z601" s="188"/>
    </row>
    <row r="602" spans="1:26" ht="15.75" customHeight="1" x14ac:dyDescent="0.15">
      <c r="A602" s="188"/>
      <c r="B602" s="188"/>
      <c r="C602" s="188"/>
      <c r="D602" s="188"/>
      <c r="E602" s="188"/>
      <c r="F602" s="188"/>
      <c r="G602" s="188"/>
      <c r="H602" s="188"/>
      <c r="I602" s="188"/>
      <c r="J602" s="188"/>
      <c r="K602" s="188"/>
      <c r="L602" s="188"/>
      <c r="M602" s="188"/>
      <c r="N602" s="188"/>
      <c r="O602" s="188"/>
      <c r="P602" s="188"/>
      <c r="Q602" s="188"/>
      <c r="R602" s="188"/>
      <c r="S602" s="188"/>
      <c r="T602" s="188"/>
      <c r="U602" s="188"/>
      <c r="V602" s="188"/>
      <c r="W602" s="188"/>
      <c r="X602" s="188"/>
      <c r="Y602" s="188"/>
      <c r="Z602" s="188"/>
    </row>
    <row r="603" spans="1:26" ht="15.75" customHeight="1" x14ac:dyDescent="0.15">
      <c r="A603" s="188"/>
      <c r="B603" s="188"/>
      <c r="C603" s="188"/>
      <c r="D603" s="188"/>
      <c r="E603" s="188"/>
      <c r="F603" s="188"/>
      <c r="G603" s="188"/>
      <c r="H603" s="188"/>
      <c r="I603" s="188"/>
      <c r="J603" s="188"/>
      <c r="K603" s="188"/>
      <c r="L603" s="188"/>
      <c r="M603" s="188"/>
      <c r="N603" s="188"/>
      <c r="O603" s="188"/>
      <c r="P603" s="188"/>
      <c r="Q603" s="188"/>
      <c r="R603" s="188"/>
      <c r="S603" s="188"/>
      <c r="T603" s="188"/>
      <c r="U603" s="188"/>
      <c r="V603" s="188"/>
      <c r="W603" s="188"/>
      <c r="X603" s="188"/>
      <c r="Y603" s="188"/>
      <c r="Z603" s="188"/>
    </row>
    <row r="604" spans="1:26" ht="15.75" customHeight="1" x14ac:dyDescent="0.15">
      <c r="A604" s="188"/>
      <c r="B604" s="188"/>
      <c r="C604" s="188"/>
      <c r="D604" s="188"/>
      <c r="E604" s="188"/>
      <c r="F604" s="188"/>
      <c r="G604" s="188"/>
      <c r="H604" s="188"/>
      <c r="I604" s="188"/>
      <c r="J604" s="188"/>
      <c r="K604" s="188"/>
      <c r="L604" s="188"/>
      <c r="M604" s="188"/>
      <c r="N604" s="188"/>
      <c r="O604" s="188"/>
      <c r="P604" s="188"/>
      <c r="Q604" s="188"/>
      <c r="R604" s="188"/>
      <c r="S604" s="188"/>
      <c r="T604" s="188"/>
      <c r="U604" s="188"/>
      <c r="V604" s="188"/>
      <c r="W604" s="188"/>
      <c r="X604" s="188"/>
      <c r="Y604" s="188"/>
      <c r="Z604" s="188"/>
    </row>
    <row r="605" spans="1:26" ht="15.75" customHeight="1" x14ac:dyDescent="0.15">
      <c r="A605" s="188"/>
      <c r="B605" s="188"/>
      <c r="C605" s="188"/>
      <c r="D605" s="188"/>
      <c r="E605" s="188"/>
      <c r="F605" s="188"/>
      <c r="G605" s="188"/>
      <c r="H605" s="188"/>
      <c r="I605" s="188"/>
      <c r="J605" s="188"/>
      <c r="K605" s="188"/>
      <c r="L605" s="188"/>
      <c r="M605" s="188"/>
      <c r="N605" s="188"/>
      <c r="O605" s="188"/>
      <c r="P605" s="188"/>
      <c r="Q605" s="188"/>
      <c r="R605" s="188"/>
      <c r="S605" s="188"/>
      <c r="T605" s="188"/>
      <c r="U605" s="188"/>
      <c r="V605" s="188"/>
      <c r="W605" s="188"/>
      <c r="X605" s="188"/>
      <c r="Y605" s="188"/>
      <c r="Z605" s="188"/>
    </row>
    <row r="606" spans="1:26" ht="15.75" customHeight="1" x14ac:dyDescent="0.15">
      <c r="A606" s="188"/>
      <c r="B606" s="188"/>
      <c r="C606" s="188"/>
      <c r="D606" s="188"/>
      <c r="E606" s="188"/>
      <c r="F606" s="188"/>
      <c r="G606" s="188"/>
      <c r="H606" s="188"/>
      <c r="I606" s="188"/>
      <c r="J606" s="188"/>
      <c r="K606" s="188"/>
      <c r="L606" s="188"/>
      <c r="M606" s="188"/>
      <c r="N606" s="188"/>
      <c r="O606" s="188"/>
      <c r="P606" s="188"/>
      <c r="Q606" s="188"/>
      <c r="R606" s="188"/>
      <c r="S606" s="188"/>
      <c r="T606" s="188"/>
      <c r="U606" s="188"/>
      <c r="V606" s="188"/>
      <c r="W606" s="188"/>
      <c r="X606" s="188"/>
      <c r="Y606" s="188"/>
      <c r="Z606" s="188"/>
    </row>
    <row r="607" spans="1:26" ht="15.75" customHeight="1" x14ac:dyDescent="0.15">
      <c r="A607" s="188"/>
      <c r="B607" s="188"/>
      <c r="C607" s="188"/>
      <c r="D607" s="188"/>
      <c r="E607" s="188"/>
      <c r="F607" s="188"/>
      <c r="G607" s="188"/>
      <c r="H607" s="188"/>
      <c r="I607" s="188"/>
      <c r="J607" s="188"/>
      <c r="K607" s="188"/>
      <c r="L607" s="188"/>
      <c r="M607" s="188"/>
      <c r="N607" s="188"/>
      <c r="O607" s="188"/>
      <c r="P607" s="188"/>
      <c r="Q607" s="188"/>
      <c r="R607" s="188"/>
      <c r="S607" s="188"/>
      <c r="T607" s="188"/>
      <c r="U607" s="188"/>
      <c r="V607" s="188"/>
      <c r="W607" s="188"/>
      <c r="X607" s="188"/>
      <c r="Y607" s="188"/>
      <c r="Z607" s="188"/>
    </row>
    <row r="608" spans="1:26" ht="15.75" customHeight="1" x14ac:dyDescent="0.15">
      <c r="A608" s="188"/>
      <c r="B608" s="188"/>
      <c r="C608" s="188"/>
      <c r="D608" s="188"/>
      <c r="E608" s="188"/>
      <c r="F608" s="188"/>
      <c r="G608" s="188"/>
      <c r="H608" s="188"/>
      <c r="I608" s="188"/>
      <c r="J608" s="188"/>
      <c r="K608" s="188"/>
      <c r="L608" s="188"/>
      <c r="M608" s="188"/>
      <c r="N608" s="188"/>
      <c r="O608" s="188"/>
      <c r="P608" s="188"/>
      <c r="Q608" s="188"/>
      <c r="R608" s="188"/>
      <c r="S608" s="188"/>
      <c r="T608" s="188"/>
      <c r="U608" s="188"/>
      <c r="V608" s="188"/>
      <c r="W608" s="188"/>
      <c r="X608" s="188"/>
      <c r="Y608" s="188"/>
      <c r="Z608" s="188"/>
    </row>
    <row r="609" spans="1:26" ht="15.75" customHeight="1" x14ac:dyDescent="0.15">
      <c r="A609" s="188"/>
      <c r="B609" s="188"/>
      <c r="C609" s="188"/>
      <c r="D609" s="188"/>
      <c r="E609" s="188"/>
      <c r="F609" s="188"/>
      <c r="G609" s="188"/>
      <c r="H609" s="188"/>
      <c r="I609" s="188"/>
      <c r="J609" s="188"/>
      <c r="K609" s="188"/>
      <c r="L609" s="188"/>
      <c r="M609" s="188"/>
      <c r="N609" s="188"/>
      <c r="O609" s="188"/>
      <c r="P609" s="188"/>
      <c r="Q609" s="188"/>
      <c r="R609" s="188"/>
      <c r="S609" s="188"/>
      <c r="T609" s="188"/>
      <c r="U609" s="188"/>
      <c r="V609" s="188"/>
      <c r="W609" s="188"/>
      <c r="X609" s="188"/>
      <c r="Y609" s="188"/>
      <c r="Z609" s="188"/>
    </row>
    <row r="610" spans="1:26" ht="15.75" customHeight="1" x14ac:dyDescent="0.15">
      <c r="A610" s="188"/>
      <c r="B610" s="188"/>
      <c r="C610" s="188"/>
      <c r="D610" s="188"/>
      <c r="E610" s="188"/>
      <c r="F610" s="188"/>
      <c r="G610" s="188"/>
      <c r="H610" s="188"/>
      <c r="I610" s="188"/>
      <c r="J610" s="188"/>
      <c r="K610" s="188"/>
      <c r="L610" s="188"/>
      <c r="M610" s="188"/>
      <c r="N610" s="188"/>
      <c r="O610" s="188"/>
      <c r="P610" s="188"/>
      <c r="Q610" s="188"/>
      <c r="R610" s="188"/>
      <c r="S610" s="188"/>
      <c r="T610" s="188"/>
      <c r="U610" s="188"/>
      <c r="V610" s="188"/>
      <c r="W610" s="188"/>
      <c r="X610" s="188"/>
      <c r="Y610" s="188"/>
      <c r="Z610" s="188"/>
    </row>
    <row r="611" spans="1:26" ht="15.75" customHeight="1" x14ac:dyDescent="0.15">
      <c r="A611" s="188"/>
      <c r="B611" s="188"/>
      <c r="C611" s="188"/>
      <c r="D611" s="188"/>
      <c r="E611" s="188"/>
      <c r="F611" s="188"/>
      <c r="G611" s="188"/>
      <c r="H611" s="188"/>
      <c r="I611" s="188"/>
      <c r="J611" s="188"/>
      <c r="K611" s="188"/>
      <c r="L611" s="188"/>
      <c r="M611" s="188"/>
      <c r="N611" s="188"/>
      <c r="O611" s="188"/>
      <c r="P611" s="188"/>
      <c r="Q611" s="188"/>
      <c r="R611" s="188"/>
      <c r="S611" s="188"/>
      <c r="T611" s="188"/>
      <c r="U611" s="188"/>
      <c r="V611" s="188"/>
      <c r="W611" s="188"/>
      <c r="X611" s="188"/>
      <c r="Y611" s="188"/>
      <c r="Z611" s="188"/>
    </row>
    <row r="612" spans="1:26" ht="15.75" customHeight="1" x14ac:dyDescent="0.15">
      <c r="A612" s="188"/>
      <c r="B612" s="188"/>
      <c r="C612" s="188"/>
      <c r="D612" s="188"/>
      <c r="E612" s="188"/>
      <c r="F612" s="188"/>
      <c r="G612" s="188"/>
      <c r="H612" s="188"/>
      <c r="I612" s="188"/>
      <c r="J612" s="188"/>
      <c r="K612" s="188"/>
      <c r="L612" s="188"/>
      <c r="M612" s="188"/>
      <c r="N612" s="188"/>
      <c r="O612" s="188"/>
      <c r="P612" s="188"/>
      <c r="Q612" s="188"/>
      <c r="R612" s="188"/>
      <c r="S612" s="188"/>
      <c r="T612" s="188"/>
      <c r="U612" s="188"/>
      <c r="V612" s="188"/>
      <c r="W612" s="188"/>
      <c r="X612" s="188"/>
      <c r="Y612" s="188"/>
      <c r="Z612" s="188"/>
    </row>
    <row r="613" spans="1:26" ht="15.75" customHeight="1" x14ac:dyDescent="0.15">
      <c r="A613" s="188"/>
      <c r="B613" s="188"/>
      <c r="C613" s="188"/>
      <c r="D613" s="188"/>
      <c r="E613" s="188"/>
      <c r="F613" s="188"/>
      <c r="G613" s="188"/>
      <c r="H613" s="188"/>
      <c r="I613" s="188"/>
      <c r="J613" s="188"/>
      <c r="K613" s="188"/>
      <c r="L613" s="188"/>
      <c r="M613" s="188"/>
      <c r="N613" s="188"/>
      <c r="O613" s="188"/>
      <c r="P613" s="188"/>
      <c r="Q613" s="188"/>
      <c r="R613" s="188"/>
      <c r="S613" s="188"/>
      <c r="T613" s="188"/>
      <c r="U613" s="188"/>
      <c r="V613" s="188"/>
      <c r="W613" s="188"/>
      <c r="X613" s="188"/>
      <c r="Y613" s="188"/>
      <c r="Z613" s="188"/>
    </row>
    <row r="614" spans="1:26" ht="15.75" customHeight="1" x14ac:dyDescent="0.15">
      <c r="A614" s="188"/>
      <c r="B614" s="188"/>
      <c r="C614" s="188"/>
      <c r="D614" s="188"/>
      <c r="E614" s="188"/>
      <c r="F614" s="188"/>
      <c r="G614" s="188"/>
      <c r="H614" s="188"/>
      <c r="I614" s="188"/>
      <c r="J614" s="188"/>
      <c r="K614" s="188"/>
      <c r="L614" s="188"/>
      <c r="M614" s="188"/>
      <c r="N614" s="188"/>
      <c r="O614" s="188"/>
      <c r="P614" s="188"/>
      <c r="Q614" s="188"/>
      <c r="R614" s="188"/>
      <c r="S614" s="188"/>
      <c r="T614" s="188"/>
      <c r="U614" s="188"/>
      <c r="V614" s="188"/>
      <c r="W614" s="188"/>
      <c r="X614" s="188"/>
      <c r="Y614" s="188"/>
      <c r="Z614" s="188"/>
    </row>
    <row r="615" spans="1:26" ht="15.75" customHeight="1" x14ac:dyDescent="0.15">
      <c r="A615" s="188"/>
      <c r="B615" s="188"/>
      <c r="C615" s="188"/>
      <c r="D615" s="188"/>
      <c r="E615" s="188"/>
      <c r="F615" s="188"/>
      <c r="G615" s="188"/>
      <c r="H615" s="188"/>
      <c r="I615" s="188"/>
      <c r="J615" s="188"/>
      <c r="K615" s="188"/>
      <c r="L615" s="188"/>
      <c r="M615" s="188"/>
      <c r="N615" s="188"/>
      <c r="O615" s="188"/>
      <c r="P615" s="188"/>
      <c r="Q615" s="188"/>
      <c r="R615" s="188"/>
      <c r="S615" s="188"/>
      <c r="T615" s="188"/>
      <c r="U615" s="188"/>
      <c r="V615" s="188"/>
      <c r="W615" s="188"/>
      <c r="X615" s="188"/>
      <c r="Y615" s="188"/>
      <c r="Z615" s="188"/>
    </row>
    <row r="616" spans="1:26" ht="15.75" customHeight="1" x14ac:dyDescent="0.15">
      <c r="A616" s="188"/>
      <c r="B616" s="188"/>
      <c r="C616" s="188"/>
      <c r="D616" s="188"/>
      <c r="E616" s="188"/>
      <c r="F616" s="188"/>
      <c r="G616" s="188"/>
      <c r="H616" s="188"/>
      <c r="I616" s="188"/>
      <c r="J616" s="188"/>
      <c r="K616" s="188"/>
      <c r="L616" s="188"/>
      <c r="M616" s="188"/>
      <c r="N616" s="188"/>
      <c r="O616" s="188"/>
      <c r="P616" s="188"/>
      <c r="Q616" s="188"/>
      <c r="R616" s="188"/>
      <c r="S616" s="188"/>
      <c r="T616" s="188"/>
      <c r="U616" s="188"/>
      <c r="V616" s="188"/>
      <c r="W616" s="188"/>
      <c r="X616" s="188"/>
      <c r="Y616" s="188"/>
      <c r="Z616" s="188"/>
    </row>
    <row r="617" spans="1:26" ht="15.75" customHeight="1" x14ac:dyDescent="0.15">
      <c r="A617" s="188"/>
      <c r="B617" s="188"/>
      <c r="C617" s="188"/>
      <c r="D617" s="188"/>
      <c r="E617" s="188"/>
      <c r="F617" s="188"/>
      <c r="G617" s="188"/>
      <c r="H617" s="188"/>
      <c r="I617" s="188"/>
      <c r="J617" s="188"/>
      <c r="K617" s="188"/>
      <c r="L617" s="188"/>
      <c r="M617" s="188"/>
      <c r="N617" s="188"/>
      <c r="O617" s="188"/>
      <c r="P617" s="188"/>
      <c r="Q617" s="188"/>
      <c r="R617" s="188"/>
      <c r="S617" s="188"/>
      <c r="T617" s="188"/>
      <c r="U617" s="188"/>
      <c r="V617" s="188"/>
      <c r="W617" s="188"/>
      <c r="X617" s="188"/>
      <c r="Y617" s="188"/>
      <c r="Z617" s="188"/>
    </row>
    <row r="618" spans="1:26" ht="15.75" customHeight="1" x14ac:dyDescent="0.15">
      <c r="A618" s="188"/>
      <c r="B618" s="188"/>
      <c r="C618" s="188"/>
      <c r="D618" s="188"/>
      <c r="E618" s="188"/>
      <c r="F618" s="188"/>
      <c r="G618" s="188"/>
      <c r="H618" s="188"/>
      <c r="I618" s="188"/>
      <c r="J618" s="188"/>
      <c r="K618" s="188"/>
      <c r="L618" s="188"/>
      <c r="M618" s="188"/>
      <c r="N618" s="188"/>
      <c r="O618" s="188"/>
      <c r="P618" s="188"/>
      <c r="Q618" s="188"/>
      <c r="R618" s="188"/>
      <c r="S618" s="188"/>
      <c r="T618" s="188"/>
      <c r="U618" s="188"/>
      <c r="V618" s="188"/>
      <c r="W618" s="188"/>
      <c r="X618" s="188"/>
      <c r="Y618" s="188"/>
      <c r="Z618" s="188"/>
    </row>
    <row r="619" spans="1:26" ht="15.75" customHeight="1" x14ac:dyDescent="0.15">
      <c r="A619" s="188"/>
      <c r="B619" s="188"/>
      <c r="C619" s="188"/>
      <c r="D619" s="188"/>
      <c r="E619" s="188"/>
      <c r="F619" s="188"/>
      <c r="G619" s="188"/>
      <c r="H619" s="188"/>
      <c r="I619" s="188"/>
      <c r="J619" s="188"/>
      <c r="K619" s="188"/>
      <c r="L619" s="188"/>
      <c r="M619" s="188"/>
      <c r="N619" s="188"/>
      <c r="O619" s="188"/>
      <c r="P619" s="188"/>
      <c r="Q619" s="188"/>
      <c r="R619" s="188"/>
      <c r="S619" s="188"/>
      <c r="T619" s="188"/>
      <c r="U619" s="188"/>
      <c r="V619" s="188"/>
      <c r="W619" s="188"/>
      <c r="X619" s="188"/>
      <c r="Y619" s="188"/>
      <c r="Z619" s="188"/>
    </row>
    <row r="620" spans="1:26" ht="15.75" customHeight="1" x14ac:dyDescent="0.15">
      <c r="A620" s="188"/>
      <c r="B620" s="188"/>
      <c r="C620" s="188"/>
      <c r="D620" s="188"/>
      <c r="E620" s="188"/>
      <c r="F620" s="188"/>
      <c r="G620" s="188"/>
      <c r="H620" s="188"/>
      <c r="I620" s="188"/>
      <c r="J620" s="188"/>
      <c r="K620" s="188"/>
      <c r="L620" s="188"/>
      <c r="M620" s="188"/>
      <c r="N620" s="188"/>
      <c r="O620" s="188"/>
      <c r="P620" s="188"/>
      <c r="Q620" s="188"/>
      <c r="R620" s="188"/>
      <c r="S620" s="188"/>
      <c r="T620" s="188"/>
      <c r="U620" s="188"/>
      <c r="V620" s="188"/>
      <c r="W620" s="188"/>
      <c r="X620" s="188"/>
      <c r="Y620" s="188"/>
      <c r="Z620" s="188"/>
    </row>
    <row r="621" spans="1:26" ht="15.75" customHeight="1" x14ac:dyDescent="0.15">
      <c r="A621" s="188"/>
      <c r="B621" s="188"/>
      <c r="C621" s="188"/>
      <c r="D621" s="188"/>
      <c r="E621" s="188"/>
      <c r="F621" s="188"/>
      <c r="G621" s="188"/>
      <c r="H621" s="188"/>
      <c r="I621" s="188"/>
      <c r="J621" s="188"/>
      <c r="K621" s="188"/>
      <c r="L621" s="188"/>
      <c r="M621" s="188"/>
      <c r="N621" s="188"/>
      <c r="O621" s="188"/>
      <c r="P621" s="188"/>
      <c r="Q621" s="188"/>
      <c r="R621" s="188"/>
      <c r="S621" s="188"/>
      <c r="T621" s="188"/>
      <c r="U621" s="188"/>
      <c r="V621" s="188"/>
      <c r="W621" s="188"/>
      <c r="X621" s="188"/>
      <c r="Y621" s="188"/>
      <c r="Z621" s="188"/>
    </row>
    <row r="622" spans="1:26" ht="15.75" customHeight="1" x14ac:dyDescent="0.15">
      <c r="A622" s="188"/>
      <c r="B622" s="188"/>
      <c r="C622" s="188"/>
      <c r="D622" s="188"/>
      <c r="E622" s="188"/>
      <c r="F622" s="188"/>
      <c r="G622" s="188"/>
      <c r="H622" s="188"/>
      <c r="I622" s="188"/>
      <c r="J622" s="188"/>
      <c r="K622" s="188"/>
      <c r="L622" s="188"/>
      <c r="M622" s="188"/>
      <c r="N622" s="188"/>
      <c r="O622" s="188"/>
      <c r="P622" s="188"/>
      <c r="Q622" s="188"/>
      <c r="R622" s="188"/>
      <c r="S622" s="188"/>
      <c r="T622" s="188"/>
      <c r="U622" s="188"/>
      <c r="V622" s="188"/>
      <c r="W622" s="188"/>
      <c r="X622" s="188"/>
      <c r="Y622" s="188"/>
      <c r="Z622" s="188"/>
    </row>
    <row r="623" spans="1:26" ht="15.75" customHeight="1" x14ac:dyDescent="0.15">
      <c r="A623" s="188"/>
      <c r="B623" s="188"/>
      <c r="C623" s="188"/>
      <c r="D623" s="188"/>
      <c r="E623" s="188"/>
      <c r="F623" s="188"/>
      <c r="G623" s="188"/>
      <c r="H623" s="188"/>
      <c r="I623" s="188"/>
      <c r="J623" s="188"/>
      <c r="K623" s="188"/>
      <c r="L623" s="188"/>
      <c r="M623" s="188"/>
      <c r="N623" s="188"/>
      <c r="O623" s="188"/>
      <c r="P623" s="188"/>
      <c r="Q623" s="188"/>
      <c r="R623" s="188"/>
      <c r="S623" s="188"/>
      <c r="T623" s="188"/>
      <c r="U623" s="188"/>
      <c r="V623" s="188"/>
      <c r="W623" s="188"/>
      <c r="X623" s="188"/>
      <c r="Y623" s="188"/>
      <c r="Z623" s="188"/>
    </row>
    <row r="624" spans="1:26" ht="15.75" customHeight="1" x14ac:dyDescent="0.15">
      <c r="A624" s="188"/>
      <c r="B624" s="188"/>
      <c r="C624" s="188"/>
      <c r="D624" s="188"/>
      <c r="E624" s="188"/>
      <c r="F624" s="188"/>
      <c r="G624" s="188"/>
      <c r="H624" s="188"/>
      <c r="I624" s="188"/>
      <c r="J624" s="188"/>
      <c r="K624" s="188"/>
      <c r="L624" s="188"/>
      <c r="M624" s="188"/>
      <c r="N624" s="188"/>
      <c r="O624" s="188"/>
      <c r="P624" s="188"/>
      <c r="Q624" s="188"/>
      <c r="R624" s="188"/>
      <c r="S624" s="188"/>
      <c r="T624" s="188"/>
      <c r="U624" s="188"/>
      <c r="V624" s="188"/>
      <c r="W624" s="188"/>
      <c r="X624" s="188"/>
      <c r="Y624" s="188"/>
      <c r="Z624" s="188"/>
    </row>
    <row r="625" spans="1:26" ht="15.75" customHeight="1" x14ac:dyDescent="0.15">
      <c r="A625" s="188"/>
      <c r="B625" s="188"/>
      <c r="C625" s="188"/>
      <c r="D625" s="188"/>
      <c r="E625" s="188"/>
      <c r="F625" s="188"/>
      <c r="G625" s="188"/>
      <c r="H625" s="188"/>
      <c r="I625" s="188"/>
      <c r="J625" s="188"/>
      <c r="K625" s="188"/>
      <c r="L625" s="188"/>
      <c r="M625" s="188"/>
      <c r="N625" s="188"/>
      <c r="O625" s="188"/>
      <c r="P625" s="188"/>
      <c r="Q625" s="188"/>
      <c r="R625" s="188"/>
      <c r="S625" s="188"/>
      <c r="T625" s="188"/>
      <c r="U625" s="188"/>
      <c r="V625" s="188"/>
      <c r="W625" s="188"/>
      <c r="X625" s="188"/>
      <c r="Y625" s="188"/>
      <c r="Z625" s="188"/>
    </row>
    <row r="626" spans="1:26" ht="15.75" customHeight="1" x14ac:dyDescent="0.15">
      <c r="A626" s="188"/>
      <c r="B626" s="188"/>
      <c r="C626" s="188"/>
      <c r="D626" s="188"/>
      <c r="E626" s="188"/>
      <c r="F626" s="188"/>
      <c r="G626" s="188"/>
      <c r="H626" s="188"/>
      <c r="I626" s="188"/>
      <c r="J626" s="188"/>
      <c r="K626" s="188"/>
      <c r="L626" s="188"/>
      <c r="M626" s="188"/>
      <c r="N626" s="188"/>
      <c r="O626" s="188"/>
      <c r="P626" s="188"/>
      <c r="Q626" s="188"/>
      <c r="R626" s="188"/>
      <c r="S626" s="188"/>
      <c r="T626" s="188"/>
      <c r="U626" s="188"/>
      <c r="V626" s="188"/>
      <c r="W626" s="188"/>
      <c r="X626" s="188"/>
      <c r="Y626" s="188"/>
      <c r="Z626" s="188"/>
    </row>
    <row r="627" spans="1:26" ht="15.75" customHeight="1" x14ac:dyDescent="0.15">
      <c r="A627" s="188"/>
      <c r="B627" s="188"/>
      <c r="C627" s="188"/>
      <c r="D627" s="188"/>
      <c r="E627" s="188"/>
      <c r="F627" s="188"/>
      <c r="G627" s="188"/>
      <c r="H627" s="188"/>
      <c r="I627" s="188"/>
      <c r="J627" s="188"/>
      <c r="K627" s="188"/>
      <c r="L627" s="188"/>
      <c r="M627" s="188"/>
      <c r="N627" s="188"/>
      <c r="O627" s="188"/>
      <c r="P627" s="188"/>
      <c r="Q627" s="188"/>
      <c r="R627" s="188"/>
      <c r="S627" s="188"/>
      <c r="T627" s="188"/>
      <c r="U627" s="188"/>
      <c r="V627" s="188"/>
      <c r="W627" s="188"/>
      <c r="X627" s="188"/>
      <c r="Y627" s="188"/>
      <c r="Z627" s="188"/>
    </row>
    <row r="628" spans="1:26" ht="15.75" customHeight="1" x14ac:dyDescent="0.15">
      <c r="A628" s="188"/>
      <c r="B628" s="188"/>
      <c r="C628" s="188"/>
      <c r="D628" s="188"/>
      <c r="E628" s="188"/>
      <c r="F628" s="188"/>
      <c r="G628" s="188"/>
      <c r="H628" s="188"/>
      <c r="I628" s="188"/>
      <c r="J628" s="188"/>
      <c r="K628" s="188"/>
      <c r="L628" s="188"/>
      <c r="M628" s="188"/>
      <c r="N628" s="188"/>
      <c r="O628" s="188"/>
      <c r="P628" s="188"/>
      <c r="Q628" s="188"/>
      <c r="R628" s="188"/>
      <c r="S628" s="188"/>
      <c r="T628" s="188"/>
      <c r="U628" s="188"/>
      <c r="V628" s="188"/>
      <c r="W628" s="188"/>
      <c r="X628" s="188"/>
      <c r="Y628" s="188"/>
      <c r="Z628" s="188"/>
    </row>
    <row r="629" spans="1:26" ht="15.75" customHeight="1" x14ac:dyDescent="0.15">
      <c r="A629" s="188"/>
      <c r="B629" s="188"/>
      <c r="C629" s="188"/>
      <c r="D629" s="188"/>
      <c r="E629" s="188"/>
      <c r="F629" s="188"/>
      <c r="G629" s="188"/>
      <c r="H629" s="188"/>
      <c r="I629" s="188"/>
      <c r="J629" s="188"/>
      <c r="K629" s="188"/>
      <c r="L629" s="188"/>
      <c r="M629" s="188"/>
      <c r="N629" s="188"/>
      <c r="O629" s="188"/>
      <c r="P629" s="188"/>
      <c r="Q629" s="188"/>
      <c r="R629" s="188"/>
      <c r="S629" s="188"/>
      <c r="T629" s="188"/>
      <c r="U629" s="188"/>
      <c r="V629" s="188"/>
      <c r="W629" s="188"/>
      <c r="X629" s="188"/>
      <c r="Y629" s="188"/>
      <c r="Z629" s="188"/>
    </row>
    <row r="630" spans="1:26" ht="15.75" customHeight="1" x14ac:dyDescent="0.15">
      <c r="A630" s="188"/>
      <c r="B630" s="188"/>
      <c r="C630" s="188"/>
      <c r="D630" s="188"/>
      <c r="E630" s="188"/>
      <c r="F630" s="188"/>
      <c r="G630" s="188"/>
      <c r="H630" s="188"/>
      <c r="I630" s="188"/>
      <c r="J630" s="188"/>
      <c r="K630" s="188"/>
      <c r="L630" s="188"/>
      <c r="M630" s="188"/>
      <c r="N630" s="188"/>
      <c r="O630" s="188"/>
      <c r="P630" s="188"/>
      <c r="Q630" s="188"/>
      <c r="R630" s="188"/>
      <c r="S630" s="188"/>
      <c r="T630" s="188"/>
      <c r="U630" s="188"/>
      <c r="V630" s="188"/>
      <c r="W630" s="188"/>
      <c r="X630" s="188"/>
      <c r="Y630" s="188"/>
      <c r="Z630" s="188"/>
    </row>
    <row r="631" spans="1:26" ht="15.75" customHeight="1" x14ac:dyDescent="0.15">
      <c r="A631" s="188"/>
      <c r="B631" s="188"/>
      <c r="C631" s="188"/>
      <c r="D631" s="188"/>
      <c r="E631" s="188"/>
      <c r="F631" s="188"/>
      <c r="G631" s="188"/>
      <c r="H631" s="188"/>
      <c r="I631" s="188"/>
      <c r="J631" s="188"/>
      <c r="K631" s="188"/>
      <c r="L631" s="188"/>
      <c r="M631" s="188"/>
      <c r="N631" s="188"/>
      <c r="O631" s="188"/>
      <c r="P631" s="188"/>
      <c r="Q631" s="188"/>
      <c r="R631" s="188"/>
      <c r="S631" s="188"/>
      <c r="T631" s="188"/>
      <c r="U631" s="188"/>
      <c r="V631" s="188"/>
      <c r="W631" s="188"/>
      <c r="X631" s="188"/>
      <c r="Y631" s="188"/>
      <c r="Z631" s="188"/>
    </row>
    <row r="632" spans="1:26" ht="15.75" customHeight="1" x14ac:dyDescent="0.15">
      <c r="A632" s="188"/>
      <c r="B632" s="188"/>
      <c r="C632" s="188"/>
      <c r="D632" s="188"/>
      <c r="E632" s="188"/>
      <c r="F632" s="188"/>
      <c r="G632" s="188"/>
      <c r="H632" s="188"/>
      <c r="I632" s="188"/>
      <c r="J632" s="188"/>
      <c r="K632" s="188"/>
      <c r="L632" s="188"/>
      <c r="M632" s="188"/>
      <c r="N632" s="188"/>
      <c r="O632" s="188"/>
      <c r="P632" s="188"/>
      <c r="Q632" s="188"/>
      <c r="R632" s="188"/>
      <c r="S632" s="188"/>
      <c r="T632" s="188"/>
      <c r="U632" s="188"/>
      <c r="V632" s="188"/>
      <c r="W632" s="188"/>
      <c r="X632" s="188"/>
      <c r="Y632" s="188"/>
      <c r="Z632" s="188"/>
    </row>
    <row r="633" spans="1:26" ht="15.75" customHeight="1" x14ac:dyDescent="0.15">
      <c r="A633" s="188"/>
      <c r="B633" s="188"/>
      <c r="C633" s="188"/>
      <c r="D633" s="188"/>
      <c r="E633" s="188"/>
      <c r="F633" s="188"/>
      <c r="G633" s="188"/>
      <c r="H633" s="188"/>
      <c r="I633" s="188"/>
      <c r="J633" s="188"/>
      <c r="K633" s="188"/>
      <c r="L633" s="188"/>
      <c r="M633" s="188"/>
      <c r="N633" s="188"/>
      <c r="O633" s="188"/>
      <c r="P633" s="188"/>
      <c r="Q633" s="188"/>
      <c r="R633" s="188"/>
      <c r="S633" s="188"/>
      <c r="T633" s="188"/>
      <c r="U633" s="188"/>
      <c r="V633" s="188"/>
      <c r="W633" s="188"/>
      <c r="X633" s="188"/>
      <c r="Y633" s="188"/>
      <c r="Z633" s="188"/>
    </row>
    <row r="634" spans="1:26" ht="15.75" customHeight="1" x14ac:dyDescent="0.15">
      <c r="A634" s="188"/>
      <c r="B634" s="188"/>
      <c r="C634" s="188"/>
      <c r="D634" s="188"/>
      <c r="E634" s="188"/>
      <c r="F634" s="188"/>
      <c r="G634" s="188"/>
      <c r="H634" s="188"/>
      <c r="I634" s="188"/>
      <c r="J634" s="188"/>
      <c r="K634" s="188"/>
      <c r="L634" s="188"/>
      <c r="M634" s="188"/>
      <c r="N634" s="188"/>
      <c r="O634" s="188"/>
      <c r="P634" s="188"/>
      <c r="Q634" s="188"/>
      <c r="R634" s="188"/>
      <c r="S634" s="188"/>
      <c r="T634" s="188"/>
      <c r="U634" s="188"/>
      <c r="V634" s="188"/>
      <c r="W634" s="188"/>
      <c r="X634" s="188"/>
      <c r="Y634" s="188"/>
      <c r="Z634" s="188"/>
    </row>
    <row r="635" spans="1:26" ht="15.75" customHeight="1" x14ac:dyDescent="0.15">
      <c r="A635" s="188"/>
      <c r="B635" s="188"/>
      <c r="C635" s="188"/>
      <c r="D635" s="188"/>
      <c r="E635" s="188"/>
      <c r="F635" s="188"/>
      <c r="G635" s="188"/>
      <c r="H635" s="188"/>
      <c r="I635" s="188"/>
      <c r="J635" s="188"/>
      <c r="K635" s="188"/>
      <c r="L635" s="188"/>
      <c r="M635" s="188"/>
      <c r="N635" s="188"/>
      <c r="O635" s="188"/>
      <c r="P635" s="188"/>
      <c r="Q635" s="188"/>
      <c r="R635" s="188"/>
      <c r="S635" s="188"/>
      <c r="T635" s="188"/>
      <c r="U635" s="188"/>
      <c r="V635" s="188"/>
      <c r="W635" s="188"/>
      <c r="X635" s="188"/>
      <c r="Y635" s="188"/>
      <c r="Z635" s="188"/>
    </row>
    <row r="636" spans="1:26" ht="15.75" customHeight="1" x14ac:dyDescent="0.15">
      <c r="A636" s="188"/>
      <c r="B636" s="188"/>
      <c r="C636" s="188"/>
      <c r="D636" s="188"/>
      <c r="E636" s="188"/>
      <c r="F636" s="188"/>
      <c r="G636" s="188"/>
      <c r="H636" s="188"/>
      <c r="I636" s="188"/>
      <c r="J636" s="188"/>
      <c r="K636" s="188"/>
      <c r="L636" s="188"/>
      <c r="M636" s="188"/>
      <c r="N636" s="188"/>
      <c r="O636" s="188"/>
      <c r="P636" s="188"/>
      <c r="Q636" s="188"/>
      <c r="R636" s="188"/>
      <c r="S636" s="188"/>
      <c r="T636" s="188"/>
      <c r="U636" s="188"/>
      <c r="V636" s="188"/>
      <c r="W636" s="188"/>
      <c r="X636" s="188"/>
      <c r="Y636" s="188"/>
      <c r="Z636" s="188"/>
    </row>
    <row r="637" spans="1:26" ht="15.75" customHeight="1" x14ac:dyDescent="0.15">
      <c r="A637" s="188"/>
      <c r="B637" s="188"/>
      <c r="C637" s="188"/>
      <c r="D637" s="188"/>
      <c r="E637" s="188"/>
      <c r="F637" s="188"/>
      <c r="G637" s="188"/>
      <c r="H637" s="188"/>
      <c r="I637" s="188"/>
      <c r="J637" s="188"/>
      <c r="K637" s="188"/>
      <c r="L637" s="188"/>
      <c r="M637" s="188"/>
      <c r="N637" s="188"/>
      <c r="O637" s="188"/>
      <c r="P637" s="188"/>
      <c r="Q637" s="188"/>
      <c r="R637" s="188"/>
      <c r="S637" s="188"/>
      <c r="T637" s="188"/>
      <c r="U637" s="188"/>
      <c r="V637" s="188"/>
      <c r="W637" s="188"/>
      <c r="X637" s="188"/>
      <c r="Y637" s="188"/>
      <c r="Z637" s="188"/>
    </row>
    <row r="638" spans="1:26" ht="15.75" customHeight="1" x14ac:dyDescent="0.15">
      <c r="A638" s="188"/>
      <c r="B638" s="188"/>
      <c r="C638" s="188"/>
      <c r="D638" s="188"/>
      <c r="E638" s="188"/>
      <c r="F638" s="188"/>
      <c r="G638" s="188"/>
      <c r="H638" s="188"/>
      <c r="I638" s="188"/>
      <c r="J638" s="188"/>
      <c r="K638" s="188"/>
      <c r="L638" s="188"/>
      <c r="M638" s="188"/>
      <c r="N638" s="188"/>
      <c r="O638" s="188"/>
      <c r="P638" s="188"/>
      <c r="Q638" s="188"/>
      <c r="R638" s="188"/>
      <c r="S638" s="188"/>
      <c r="T638" s="188"/>
      <c r="U638" s="188"/>
      <c r="V638" s="188"/>
      <c r="W638" s="188"/>
      <c r="X638" s="188"/>
      <c r="Y638" s="188"/>
      <c r="Z638" s="188"/>
    </row>
    <row r="639" spans="1:26" ht="15.75" customHeight="1" x14ac:dyDescent="0.15">
      <c r="A639" s="188"/>
      <c r="B639" s="188"/>
      <c r="C639" s="188"/>
      <c r="D639" s="188"/>
      <c r="E639" s="188"/>
      <c r="F639" s="188"/>
      <c r="G639" s="188"/>
      <c r="H639" s="188"/>
      <c r="I639" s="188"/>
      <c r="J639" s="188"/>
      <c r="K639" s="188"/>
      <c r="L639" s="188"/>
      <c r="M639" s="188"/>
      <c r="N639" s="188"/>
      <c r="O639" s="188"/>
      <c r="P639" s="188"/>
      <c r="Q639" s="188"/>
      <c r="R639" s="188"/>
      <c r="S639" s="188"/>
      <c r="T639" s="188"/>
      <c r="U639" s="188"/>
      <c r="V639" s="188"/>
      <c r="W639" s="188"/>
      <c r="X639" s="188"/>
      <c r="Y639" s="188"/>
      <c r="Z639" s="188"/>
    </row>
    <row r="640" spans="1:26" ht="15.75" customHeight="1" x14ac:dyDescent="0.15">
      <c r="A640" s="188"/>
      <c r="B640" s="188"/>
      <c r="C640" s="188"/>
      <c r="D640" s="188"/>
      <c r="E640" s="188"/>
      <c r="F640" s="188"/>
      <c r="G640" s="188"/>
      <c r="H640" s="188"/>
      <c r="I640" s="188"/>
      <c r="J640" s="188"/>
      <c r="K640" s="188"/>
      <c r="L640" s="188"/>
      <c r="M640" s="188"/>
      <c r="N640" s="188"/>
      <c r="O640" s="188"/>
      <c r="P640" s="188"/>
      <c r="Q640" s="188"/>
      <c r="R640" s="188"/>
      <c r="S640" s="188"/>
      <c r="T640" s="188"/>
      <c r="U640" s="188"/>
      <c r="V640" s="188"/>
      <c r="W640" s="188"/>
      <c r="X640" s="188"/>
      <c r="Y640" s="188"/>
      <c r="Z640" s="188"/>
    </row>
    <row r="641" spans="1:26" ht="15.75" customHeight="1" x14ac:dyDescent="0.15">
      <c r="A641" s="188"/>
      <c r="B641" s="188"/>
      <c r="C641" s="188"/>
      <c r="D641" s="188"/>
      <c r="E641" s="188"/>
      <c r="F641" s="188"/>
      <c r="G641" s="188"/>
      <c r="H641" s="188"/>
      <c r="I641" s="188"/>
      <c r="J641" s="188"/>
      <c r="K641" s="188"/>
      <c r="L641" s="188"/>
      <c r="M641" s="188"/>
      <c r="N641" s="188"/>
      <c r="O641" s="188"/>
      <c r="P641" s="188"/>
      <c r="Q641" s="188"/>
      <c r="R641" s="188"/>
      <c r="S641" s="188"/>
      <c r="T641" s="188"/>
      <c r="U641" s="188"/>
      <c r="V641" s="188"/>
      <c r="W641" s="188"/>
      <c r="X641" s="188"/>
      <c r="Y641" s="188"/>
      <c r="Z641" s="188"/>
    </row>
    <row r="642" spans="1:26" ht="15.75" customHeight="1" x14ac:dyDescent="0.15">
      <c r="A642" s="188"/>
      <c r="B642" s="188"/>
      <c r="C642" s="188"/>
      <c r="D642" s="188"/>
      <c r="E642" s="188"/>
      <c r="F642" s="188"/>
      <c r="G642" s="188"/>
      <c r="H642" s="188"/>
      <c r="I642" s="188"/>
      <c r="J642" s="188"/>
      <c r="K642" s="188"/>
      <c r="L642" s="188"/>
      <c r="M642" s="188"/>
      <c r="N642" s="188"/>
      <c r="O642" s="188"/>
      <c r="P642" s="188"/>
      <c r="Q642" s="188"/>
      <c r="R642" s="188"/>
      <c r="S642" s="188"/>
      <c r="T642" s="188"/>
      <c r="U642" s="188"/>
      <c r="V642" s="188"/>
      <c r="W642" s="188"/>
      <c r="X642" s="188"/>
      <c r="Y642" s="188"/>
      <c r="Z642" s="188"/>
    </row>
    <row r="643" spans="1:26" ht="15.75" customHeight="1" x14ac:dyDescent="0.15">
      <c r="A643" s="188"/>
      <c r="B643" s="188"/>
      <c r="C643" s="188"/>
      <c r="D643" s="188"/>
      <c r="E643" s="188"/>
      <c r="F643" s="188"/>
      <c r="G643" s="188"/>
      <c r="H643" s="188"/>
      <c r="I643" s="188"/>
      <c r="J643" s="188"/>
      <c r="K643" s="188"/>
      <c r="L643" s="188"/>
      <c r="M643" s="188"/>
      <c r="N643" s="188"/>
      <c r="O643" s="188"/>
      <c r="P643" s="188"/>
      <c r="Q643" s="188"/>
      <c r="R643" s="188"/>
      <c r="S643" s="188"/>
      <c r="T643" s="188"/>
      <c r="U643" s="188"/>
      <c r="V643" s="188"/>
      <c r="W643" s="188"/>
      <c r="X643" s="188"/>
      <c r="Y643" s="188"/>
      <c r="Z643" s="188"/>
    </row>
    <row r="644" spans="1:26" ht="15.75" customHeight="1" x14ac:dyDescent="0.15">
      <c r="A644" s="188"/>
      <c r="B644" s="188"/>
      <c r="C644" s="188"/>
      <c r="D644" s="188"/>
      <c r="E644" s="188"/>
      <c r="F644" s="188"/>
      <c r="G644" s="188"/>
      <c r="H644" s="188"/>
      <c r="I644" s="188"/>
      <c r="J644" s="188"/>
      <c r="K644" s="188"/>
      <c r="L644" s="188"/>
      <c r="M644" s="188"/>
      <c r="N644" s="188"/>
      <c r="O644" s="188"/>
      <c r="P644" s="188"/>
      <c r="Q644" s="188"/>
      <c r="R644" s="188"/>
      <c r="S644" s="188"/>
      <c r="T644" s="188"/>
      <c r="U644" s="188"/>
      <c r="V644" s="188"/>
      <c r="W644" s="188"/>
      <c r="X644" s="188"/>
      <c r="Y644" s="188"/>
      <c r="Z644" s="188"/>
    </row>
    <row r="645" spans="1:26" ht="15.75" customHeight="1" x14ac:dyDescent="0.15">
      <c r="A645" s="188"/>
      <c r="B645" s="188"/>
      <c r="C645" s="188"/>
      <c r="D645" s="188"/>
      <c r="E645" s="188"/>
      <c r="F645" s="188"/>
      <c r="G645" s="188"/>
      <c r="H645" s="188"/>
      <c r="I645" s="188"/>
      <c r="J645" s="188"/>
      <c r="K645" s="188"/>
      <c r="L645" s="188"/>
      <c r="M645" s="188"/>
      <c r="N645" s="188"/>
      <c r="O645" s="188"/>
      <c r="P645" s="188"/>
      <c r="Q645" s="188"/>
      <c r="R645" s="188"/>
      <c r="S645" s="188"/>
      <c r="T645" s="188"/>
      <c r="U645" s="188"/>
      <c r="V645" s="188"/>
      <c r="W645" s="188"/>
      <c r="X645" s="188"/>
      <c r="Y645" s="188"/>
      <c r="Z645" s="188"/>
    </row>
    <row r="646" spans="1:26" ht="15.75" customHeight="1" x14ac:dyDescent="0.15">
      <c r="A646" s="188"/>
      <c r="B646" s="188"/>
      <c r="C646" s="188"/>
      <c r="D646" s="188"/>
      <c r="E646" s="188"/>
      <c r="F646" s="188"/>
      <c r="G646" s="188"/>
      <c r="H646" s="188"/>
      <c r="I646" s="188"/>
      <c r="J646" s="188"/>
      <c r="K646" s="188"/>
      <c r="L646" s="188"/>
      <c r="M646" s="188"/>
      <c r="N646" s="188"/>
      <c r="O646" s="188"/>
      <c r="P646" s="188"/>
      <c r="Q646" s="188"/>
      <c r="R646" s="188"/>
      <c r="S646" s="188"/>
      <c r="T646" s="188"/>
      <c r="U646" s="188"/>
      <c r="V646" s="188"/>
      <c r="W646" s="188"/>
      <c r="X646" s="188"/>
      <c r="Y646" s="188"/>
      <c r="Z646" s="188"/>
    </row>
    <row r="647" spans="1:26" ht="15.75" customHeight="1" x14ac:dyDescent="0.15">
      <c r="A647" s="188"/>
      <c r="B647" s="188"/>
      <c r="C647" s="188"/>
      <c r="D647" s="188"/>
      <c r="E647" s="188"/>
      <c r="F647" s="188"/>
      <c r="G647" s="188"/>
      <c r="H647" s="188"/>
      <c r="I647" s="188"/>
      <c r="J647" s="188"/>
      <c r="K647" s="188"/>
      <c r="L647" s="188"/>
      <c r="M647" s="188"/>
      <c r="N647" s="188"/>
      <c r="O647" s="188"/>
      <c r="P647" s="188"/>
      <c r="Q647" s="188"/>
      <c r="R647" s="188"/>
      <c r="S647" s="188"/>
      <c r="T647" s="188"/>
      <c r="U647" s="188"/>
      <c r="V647" s="188"/>
      <c r="W647" s="188"/>
      <c r="X647" s="188"/>
      <c r="Y647" s="188"/>
      <c r="Z647" s="188"/>
    </row>
    <row r="648" spans="1:26" ht="15.75" customHeight="1" x14ac:dyDescent="0.15">
      <c r="A648" s="188"/>
      <c r="B648" s="188"/>
      <c r="C648" s="188"/>
      <c r="D648" s="188"/>
      <c r="E648" s="188"/>
      <c r="F648" s="188"/>
      <c r="G648" s="188"/>
      <c r="H648" s="188"/>
      <c r="I648" s="188"/>
      <c r="J648" s="188"/>
      <c r="K648" s="188"/>
      <c r="L648" s="188"/>
      <c r="M648" s="188"/>
      <c r="N648" s="188"/>
      <c r="O648" s="188"/>
      <c r="P648" s="188"/>
      <c r="Q648" s="188"/>
      <c r="R648" s="188"/>
      <c r="S648" s="188"/>
      <c r="T648" s="188"/>
      <c r="U648" s="188"/>
      <c r="V648" s="188"/>
      <c r="W648" s="188"/>
      <c r="X648" s="188"/>
      <c r="Y648" s="188"/>
      <c r="Z648" s="188"/>
    </row>
    <row r="649" spans="1:26" ht="15.75" customHeight="1" x14ac:dyDescent="0.15">
      <c r="A649" s="188"/>
      <c r="B649" s="188"/>
      <c r="C649" s="188"/>
      <c r="D649" s="188"/>
      <c r="E649" s="188"/>
      <c r="F649" s="188"/>
      <c r="G649" s="188"/>
      <c r="H649" s="188"/>
      <c r="I649" s="188"/>
      <c r="J649" s="188"/>
      <c r="K649" s="188"/>
      <c r="L649" s="188"/>
      <c r="M649" s="188"/>
      <c r="N649" s="188"/>
      <c r="O649" s="188"/>
      <c r="P649" s="188"/>
      <c r="Q649" s="188"/>
      <c r="R649" s="188"/>
      <c r="S649" s="188"/>
      <c r="T649" s="188"/>
      <c r="U649" s="188"/>
      <c r="V649" s="188"/>
      <c r="W649" s="188"/>
      <c r="X649" s="188"/>
      <c r="Y649" s="188"/>
      <c r="Z649" s="188"/>
    </row>
    <row r="650" spans="1:26" ht="15.75" customHeight="1" x14ac:dyDescent="0.15">
      <c r="A650" s="188"/>
      <c r="B650" s="188"/>
      <c r="C650" s="188"/>
      <c r="D650" s="188"/>
      <c r="E650" s="188"/>
      <c r="F650" s="188"/>
      <c r="G650" s="188"/>
      <c r="H650" s="188"/>
      <c r="I650" s="188"/>
      <c r="J650" s="188"/>
      <c r="K650" s="188"/>
      <c r="L650" s="188"/>
      <c r="M650" s="188"/>
      <c r="N650" s="188"/>
      <c r="O650" s="188"/>
      <c r="P650" s="188"/>
      <c r="Q650" s="188"/>
      <c r="R650" s="188"/>
      <c r="S650" s="188"/>
      <c r="T650" s="188"/>
      <c r="U650" s="188"/>
      <c r="V650" s="188"/>
      <c r="W650" s="188"/>
      <c r="X650" s="188"/>
      <c r="Y650" s="188"/>
      <c r="Z650" s="188"/>
    </row>
    <row r="651" spans="1:26" ht="15.75" customHeight="1" x14ac:dyDescent="0.15">
      <c r="A651" s="188"/>
      <c r="B651" s="188"/>
      <c r="C651" s="188"/>
      <c r="D651" s="188"/>
      <c r="E651" s="188"/>
      <c r="F651" s="188"/>
      <c r="G651" s="188"/>
      <c r="H651" s="188"/>
      <c r="I651" s="188"/>
      <c r="J651" s="188"/>
      <c r="K651" s="188"/>
      <c r="L651" s="188"/>
      <c r="M651" s="188"/>
      <c r="N651" s="188"/>
      <c r="O651" s="188"/>
      <c r="P651" s="188"/>
      <c r="Q651" s="188"/>
      <c r="R651" s="188"/>
      <c r="S651" s="188"/>
      <c r="T651" s="188"/>
      <c r="U651" s="188"/>
      <c r="V651" s="188"/>
      <c r="W651" s="188"/>
      <c r="X651" s="188"/>
      <c r="Y651" s="188"/>
      <c r="Z651" s="188"/>
    </row>
    <row r="652" spans="1:26" ht="15.75" customHeight="1" x14ac:dyDescent="0.15">
      <c r="A652" s="188"/>
      <c r="B652" s="188"/>
      <c r="C652" s="188"/>
      <c r="D652" s="188"/>
      <c r="E652" s="188"/>
      <c r="F652" s="188"/>
      <c r="G652" s="188"/>
      <c r="H652" s="188"/>
      <c r="I652" s="188"/>
      <c r="J652" s="188"/>
      <c r="K652" s="188"/>
      <c r="L652" s="188"/>
      <c r="M652" s="188"/>
      <c r="N652" s="188"/>
      <c r="O652" s="188"/>
      <c r="P652" s="188"/>
      <c r="Q652" s="188"/>
      <c r="R652" s="188"/>
      <c r="S652" s="188"/>
      <c r="T652" s="188"/>
      <c r="U652" s="188"/>
      <c r="V652" s="188"/>
      <c r="W652" s="188"/>
      <c r="X652" s="188"/>
      <c r="Y652" s="188"/>
      <c r="Z652" s="188"/>
    </row>
    <row r="653" spans="1:26" ht="15.75" customHeight="1" x14ac:dyDescent="0.15">
      <c r="A653" s="188"/>
      <c r="B653" s="188"/>
      <c r="C653" s="188"/>
      <c r="D653" s="188"/>
      <c r="E653" s="188"/>
      <c r="F653" s="188"/>
      <c r="G653" s="188"/>
      <c r="H653" s="188"/>
      <c r="I653" s="188"/>
      <c r="J653" s="188"/>
      <c r="K653" s="188"/>
      <c r="L653" s="188"/>
      <c r="M653" s="188"/>
      <c r="N653" s="188"/>
      <c r="O653" s="188"/>
      <c r="P653" s="188"/>
      <c r="Q653" s="188"/>
      <c r="R653" s="188"/>
      <c r="S653" s="188"/>
      <c r="T653" s="188"/>
      <c r="U653" s="188"/>
      <c r="V653" s="188"/>
      <c r="W653" s="188"/>
      <c r="X653" s="188"/>
      <c r="Y653" s="188"/>
      <c r="Z653" s="188"/>
    </row>
    <row r="654" spans="1:26" ht="15.75" customHeight="1" x14ac:dyDescent="0.15">
      <c r="A654" s="188"/>
      <c r="B654" s="188"/>
      <c r="C654" s="188"/>
      <c r="D654" s="188"/>
      <c r="E654" s="188"/>
      <c r="F654" s="188"/>
      <c r="G654" s="188"/>
      <c r="H654" s="188"/>
      <c r="I654" s="188"/>
      <c r="J654" s="188"/>
      <c r="K654" s="188"/>
      <c r="L654" s="188"/>
      <c r="M654" s="188"/>
      <c r="N654" s="188"/>
      <c r="O654" s="188"/>
      <c r="P654" s="188"/>
      <c r="Q654" s="188"/>
      <c r="R654" s="188"/>
      <c r="S654" s="188"/>
      <c r="T654" s="188"/>
      <c r="U654" s="188"/>
      <c r="V654" s="188"/>
      <c r="W654" s="188"/>
      <c r="X654" s="188"/>
      <c r="Y654" s="188"/>
      <c r="Z654" s="188"/>
    </row>
    <row r="655" spans="1:26" ht="15.75" customHeight="1" x14ac:dyDescent="0.15">
      <c r="A655" s="188"/>
      <c r="B655" s="188"/>
      <c r="C655" s="188"/>
      <c r="D655" s="188"/>
      <c r="E655" s="188"/>
      <c r="F655" s="188"/>
      <c r="G655" s="188"/>
      <c r="H655" s="188"/>
      <c r="I655" s="188"/>
      <c r="J655" s="188"/>
      <c r="K655" s="188"/>
      <c r="L655" s="188"/>
      <c r="M655" s="188"/>
      <c r="N655" s="188"/>
      <c r="O655" s="188"/>
      <c r="P655" s="188"/>
      <c r="Q655" s="188"/>
      <c r="R655" s="188"/>
      <c r="S655" s="188"/>
      <c r="T655" s="188"/>
      <c r="U655" s="188"/>
      <c r="V655" s="188"/>
      <c r="W655" s="188"/>
      <c r="X655" s="188"/>
      <c r="Y655" s="188"/>
      <c r="Z655" s="188"/>
    </row>
    <row r="656" spans="1:26" ht="15.75" customHeight="1" x14ac:dyDescent="0.15">
      <c r="A656" s="188"/>
      <c r="B656" s="188"/>
      <c r="C656" s="188"/>
      <c r="D656" s="188"/>
      <c r="E656" s="188"/>
      <c r="F656" s="188"/>
      <c r="G656" s="188"/>
      <c r="H656" s="188"/>
      <c r="I656" s="188"/>
      <c r="J656" s="188"/>
      <c r="K656" s="188"/>
      <c r="L656" s="188"/>
      <c r="M656" s="188"/>
      <c r="N656" s="188"/>
      <c r="O656" s="188"/>
      <c r="P656" s="188"/>
      <c r="Q656" s="188"/>
      <c r="R656" s="188"/>
      <c r="S656" s="188"/>
      <c r="T656" s="188"/>
      <c r="U656" s="188"/>
      <c r="V656" s="188"/>
      <c r="W656" s="188"/>
      <c r="X656" s="188"/>
      <c r="Y656" s="188"/>
      <c r="Z656" s="188"/>
    </row>
    <row r="657" spans="1:26" ht="15.75" customHeight="1" x14ac:dyDescent="0.15">
      <c r="A657" s="188"/>
      <c r="B657" s="188"/>
      <c r="C657" s="188"/>
      <c r="D657" s="188"/>
      <c r="E657" s="188"/>
      <c r="F657" s="188"/>
      <c r="G657" s="188"/>
      <c r="H657" s="188"/>
      <c r="I657" s="188"/>
      <c r="J657" s="188"/>
      <c r="K657" s="188"/>
      <c r="L657" s="188"/>
      <c r="M657" s="188"/>
      <c r="N657" s="188"/>
      <c r="O657" s="188"/>
      <c r="P657" s="188"/>
      <c r="Q657" s="188"/>
      <c r="R657" s="188"/>
      <c r="S657" s="188"/>
      <c r="T657" s="188"/>
      <c r="U657" s="188"/>
      <c r="V657" s="188"/>
      <c r="W657" s="188"/>
      <c r="X657" s="188"/>
      <c r="Y657" s="188"/>
      <c r="Z657" s="188"/>
    </row>
    <row r="658" spans="1:26" ht="15.75" customHeight="1" x14ac:dyDescent="0.15">
      <c r="A658" s="188"/>
      <c r="B658" s="188"/>
      <c r="C658" s="188"/>
      <c r="D658" s="188"/>
      <c r="E658" s="188"/>
      <c r="F658" s="188"/>
      <c r="G658" s="188"/>
      <c r="H658" s="188"/>
      <c r="I658" s="188"/>
      <c r="J658" s="188"/>
      <c r="K658" s="188"/>
      <c r="L658" s="188"/>
      <c r="M658" s="188"/>
      <c r="N658" s="188"/>
      <c r="O658" s="188"/>
      <c r="P658" s="188"/>
      <c r="Q658" s="188"/>
      <c r="R658" s="188"/>
      <c r="S658" s="188"/>
      <c r="T658" s="188"/>
      <c r="U658" s="188"/>
      <c r="V658" s="188"/>
      <c r="W658" s="188"/>
      <c r="X658" s="188"/>
      <c r="Y658" s="188"/>
      <c r="Z658" s="188"/>
    </row>
    <row r="659" spans="1:26" ht="15.75" customHeight="1" x14ac:dyDescent="0.15">
      <c r="A659" s="188"/>
      <c r="B659" s="188"/>
      <c r="C659" s="188"/>
      <c r="D659" s="188"/>
      <c r="E659" s="188"/>
      <c r="F659" s="188"/>
      <c r="G659" s="188"/>
      <c r="H659" s="188"/>
      <c r="I659" s="188"/>
      <c r="J659" s="188"/>
      <c r="K659" s="188"/>
      <c r="L659" s="188"/>
      <c r="M659" s="188"/>
      <c r="N659" s="188"/>
      <c r="O659" s="188"/>
      <c r="P659" s="188"/>
      <c r="Q659" s="188"/>
      <c r="R659" s="188"/>
      <c r="S659" s="188"/>
      <c r="T659" s="188"/>
      <c r="U659" s="188"/>
      <c r="V659" s="188"/>
      <c r="W659" s="188"/>
      <c r="X659" s="188"/>
      <c r="Y659" s="188"/>
      <c r="Z659" s="188"/>
    </row>
    <row r="660" spans="1:26" ht="15.75" customHeight="1" x14ac:dyDescent="0.15">
      <c r="A660" s="188"/>
      <c r="B660" s="188"/>
      <c r="C660" s="188"/>
      <c r="D660" s="188"/>
      <c r="E660" s="188"/>
      <c r="F660" s="188"/>
      <c r="G660" s="188"/>
      <c r="H660" s="188"/>
      <c r="I660" s="188"/>
      <c r="J660" s="188"/>
      <c r="K660" s="188"/>
      <c r="L660" s="188"/>
      <c r="M660" s="188"/>
      <c r="N660" s="188"/>
      <c r="O660" s="188"/>
      <c r="P660" s="188"/>
      <c r="Q660" s="188"/>
      <c r="R660" s="188"/>
      <c r="S660" s="188"/>
      <c r="T660" s="188"/>
      <c r="U660" s="188"/>
      <c r="V660" s="188"/>
      <c r="W660" s="188"/>
      <c r="X660" s="188"/>
      <c r="Y660" s="188"/>
      <c r="Z660" s="188"/>
    </row>
    <row r="661" spans="1:26" ht="15.75" customHeight="1" x14ac:dyDescent="0.15">
      <c r="A661" s="188"/>
      <c r="B661" s="188"/>
      <c r="C661" s="188"/>
      <c r="D661" s="188"/>
      <c r="E661" s="188"/>
      <c r="F661" s="188"/>
      <c r="G661" s="188"/>
      <c r="H661" s="188"/>
      <c r="I661" s="188"/>
      <c r="J661" s="188"/>
      <c r="K661" s="188"/>
      <c r="L661" s="188"/>
      <c r="M661" s="188"/>
      <c r="N661" s="188"/>
      <c r="O661" s="188"/>
      <c r="P661" s="188"/>
      <c r="Q661" s="188"/>
      <c r="R661" s="188"/>
      <c r="S661" s="188"/>
      <c r="T661" s="188"/>
      <c r="U661" s="188"/>
      <c r="V661" s="188"/>
      <c r="W661" s="188"/>
      <c r="X661" s="188"/>
      <c r="Y661" s="188"/>
      <c r="Z661" s="188"/>
    </row>
    <row r="662" spans="1:26" ht="15.75" customHeight="1" x14ac:dyDescent="0.15">
      <c r="A662" s="188"/>
      <c r="B662" s="188"/>
      <c r="C662" s="188"/>
      <c r="D662" s="188"/>
      <c r="E662" s="188"/>
      <c r="F662" s="188"/>
      <c r="G662" s="188"/>
      <c r="H662" s="188"/>
      <c r="I662" s="188"/>
      <c r="J662" s="188"/>
      <c r="K662" s="188"/>
      <c r="L662" s="188"/>
      <c r="M662" s="188"/>
      <c r="N662" s="188"/>
      <c r="O662" s="188"/>
      <c r="P662" s="188"/>
      <c r="Q662" s="188"/>
      <c r="R662" s="188"/>
      <c r="S662" s="188"/>
      <c r="T662" s="188"/>
      <c r="U662" s="188"/>
      <c r="V662" s="188"/>
      <c r="W662" s="188"/>
      <c r="X662" s="188"/>
      <c r="Y662" s="188"/>
      <c r="Z662" s="188"/>
    </row>
    <row r="663" spans="1:26" ht="15.75" customHeight="1" x14ac:dyDescent="0.15">
      <c r="A663" s="188"/>
      <c r="B663" s="188"/>
      <c r="C663" s="188"/>
      <c r="D663" s="188"/>
      <c r="E663" s="188"/>
      <c r="F663" s="188"/>
      <c r="G663" s="188"/>
      <c r="H663" s="188"/>
      <c r="I663" s="188"/>
      <c r="J663" s="188"/>
      <c r="K663" s="188"/>
      <c r="L663" s="188"/>
      <c r="M663" s="188"/>
      <c r="N663" s="188"/>
      <c r="O663" s="188"/>
      <c r="P663" s="188"/>
      <c r="Q663" s="188"/>
      <c r="R663" s="188"/>
      <c r="S663" s="188"/>
      <c r="T663" s="188"/>
      <c r="U663" s="188"/>
      <c r="V663" s="188"/>
      <c r="W663" s="188"/>
      <c r="X663" s="188"/>
      <c r="Y663" s="188"/>
      <c r="Z663" s="188"/>
    </row>
    <row r="664" spans="1:26" ht="15.75" customHeight="1" x14ac:dyDescent="0.15">
      <c r="A664" s="188"/>
      <c r="B664" s="188"/>
      <c r="C664" s="188"/>
      <c r="D664" s="188"/>
      <c r="E664" s="188"/>
      <c r="F664" s="188"/>
      <c r="G664" s="188"/>
      <c r="H664" s="188"/>
      <c r="I664" s="188"/>
      <c r="J664" s="188"/>
      <c r="K664" s="188"/>
      <c r="L664" s="188"/>
      <c r="M664" s="188"/>
      <c r="N664" s="188"/>
      <c r="O664" s="188"/>
      <c r="P664" s="188"/>
      <c r="Q664" s="188"/>
      <c r="R664" s="188"/>
      <c r="S664" s="188"/>
      <c r="T664" s="188"/>
      <c r="U664" s="188"/>
      <c r="V664" s="188"/>
      <c r="W664" s="188"/>
      <c r="X664" s="188"/>
      <c r="Y664" s="188"/>
      <c r="Z664" s="188"/>
    </row>
    <row r="665" spans="1:26" ht="15.75" customHeight="1" x14ac:dyDescent="0.15">
      <c r="A665" s="188"/>
      <c r="B665" s="188"/>
      <c r="C665" s="188"/>
      <c r="D665" s="188"/>
      <c r="E665" s="188"/>
      <c r="F665" s="188"/>
      <c r="G665" s="188"/>
      <c r="H665" s="188"/>
      <c r="I665" s="188"/>
      <c r="J665" s="188"/>
      <c r="K665" s="188"/>
      <c r="L665" s="188"/>
      <c r="M665" s="188"/>
      <c r="N665" s="188"/>
      <c r="O665" s="188"/>
      <c r="P665" s="188"/>
      <c r="Q665" s="188"/>
      <c r="R665" s="188"/>
      <c r="S665" s="188"/>
      <c r="T665" s="188"/>
      <c r="U665" s="188"/>
      <c r="V665" s="188"/>
      <c r="W665" s="188"/>
      <c r="X665" s="188"/>
      <c r="Y665" s="188"/>
      <c r="Z665" s="188"/>
    </row>
    <row r="666" spans="1:26" ht="15.75" customHeight="1" x14ac:dyDescent="0.15">
      <c r="A666" s="188"/>
      <c r="B666" s="188"/>
      <c r="C666" s="188"/>
      <c r="D666" s="188"/>
      <c r="E666" s="188"/>
      <c r="F666" s="188"/>
      <c r="G666" s="188"/>
      <c r="H666" s="188"/>
      <c r="I666" s="188"/>
      <c r="J666" s="188"/>
      <c r="K666" s="188"/>
      <c r="L666" s="188"/>
      <c r="M666" s="188"/>
      <c r="N666" s="188"/>
      <c r="O666" s="188"/>
      <c r="P666" s="188"/>
      <c r="Q666" s="188"/>
      <c r="R666" s="188"/>
      <c r="S666" s="188"/>
      <c r="T666" s="188"/>
      <c r="U666" s="188"/>
      <c r="V666" s="188"/>
      <c r="W666" s="188"/>
      <c r="X666" s="188"/>
      <c r="Y666" s="188"/>
      <c r="Z666" s="188"/>
    </row>
    <row r="667" spans="1:26" ht="15.75" customHeight="1" x14ac:dyDescent="0.15">
      <c r="A667" s="188"/>
      <c r="B667" s="188"/>
      <c r="C667" s="188"/>
      <c r="D667" s="188"/>
      <c r="E667" s="188"/>
      <c r="F667" s="188"/>
      <c r="G667" s="188"/>
      <c r="H667" s="188"/>
      <c r="I667" s="188"/>
      <c r="J667" s="188"/>
      <c r="K667" s="188"/>
      <c r="L667" s="188"/>
      <c r="M667" s="188"/>
      <c r="N667" s="188"/>
      <c r="O667" s="188"/>
      <c r="P667" s="188"/>
      <c r="Q667" s="188"/>
      <c r="R667" s="188"/>
      <c r="S667" s="188"/>
      <c r="T667" s="188"/>
      <c r="U667" s="188"/>
      <c r="V667" s="188"/>
      <c r="W667" s="188"/>
      <c r="X667" s="188"/>
      <c r="Y667" s="188"/>
      <c r="Z667" s="188"/>
    </row>
    <row r="668" spans="1:26" ht="15.75" customHeight="1" x14ac:dyDescent="0.15">
      <c r="A668" s="188"/>
      <c r="B668" s="188"/>
      <c r="C668" s="188"/>
      <c r="D668" s="188"/>
      <c r="E668" s="188"/>
      <c r="F668" s="188"/>
      <c r="G668" s="188"/>
      <c r="H668" s="188"/>
      <c r="I668" s="188"/>
      <c r="J668" s="188"/>
      <c r="K668" s="188"/>
      <c r="L668" s="188"/>
      <c r="M668" s="188"/>
      <c r="N668" s="188"/>
      <c r="O668" s="188"/>
      <c r="P668" s="188"/>
      <c r="Q668" s="188"/>
      <c r="R668" s="188"/>
      <c r="S668" s="188"/>
      <c r="T668" s="188"/>
      <c r="U668" s="188"/>
      <c r="V668" s="188"/>
      <c r="W668" s="188"/>
      <c r="X668" s="188"/>
      <c r="Y668" s="188"/>
      <c r="Z668" s="188"/>
    </row>
    <row r="669" spans="1:26" ht="15.75" customHeight="1" x14ac:dyDescent="0.15">
      <c r="A669" s="188"/>
      <c r="B669" s="188"/>
      <c r="C669" s="188"/>
      <c r="D669" s="188"/>
      <c r="E669" s="188"/>
      <c r="F669" s="188"/>
      <c r="G669" s="188"/>
      <c r="H669" s="188"/>
      <c r="I669" s="188"/>
      <c r="J669" s="188"/>
      <c r="K669" s="188"/>
      <c r="L669" s="188"/>
      <c r="M669" s="188"/>
      <c r="N669" s="188"/>
      <c r="O669" s="188"/>
      <c r="P669" s="188"/>
      <c r="Q669" s="188"/>
      <c r="R669" s="188"/>
      <c r="S669" s="188"/>
      <c r="T669" s="188"/>
      <c r="U669" s="188"/>
      <c r="V669" s="188"/>
      <c r="W669" s="188"/>
      <c r="X669" s="188"/>
      <c r="Y669" s="188"/>
      <c r="Z669" s="188"/>
    </row>
    <row r="670" spans="1:26" ht="15.75" customHeight="1" x14ac:dyDescent="0.15">
      <c r="A670" s="188"/>
      <c r="B670" s="188"/>
      <c r="C670" s="188"/>
      <c r="D670" s="188"/>
      <c r="E670" s="188"/>
      <c r="F670" s="188"/>
      <c r="G670" s="188"/>
      <c r="H670" s="188"/>
      <c r="I670" s="188"/>
      <c r="J670" s="188"/>
      <c r="K670" s="188"/>
      <c r="L670" s="188"/>
      <c r="M670" s="188"/>
      <c r="N670" s="188"/>
      <c r="O670" s="188"/>
      <c r="P670" s="188"/>
      <c r="Q670" s="188"/>
      <c r="R670" s="188"/>
      <c r="S670" s="188"/>
      <c r="T670" s="188"/>
      <c r="U670" s="188"/>
      <c r="V670" s="188"/>
      <c r="W670" s="188"/>
      <c r="X670" s="188"/>
      <c r="Y670" s="188"/>
      <c r="Z670" s="188"/>
    </row>
    <row r="671" spans="1:26" ht="15.75" customHeight="1" x14ac:dyDescent="0.15">
      <c r="A671" s="188"/>
      <c r="B671" s="188"/>
      <c r="C671" s="188"/>
      <c r="D671" s="188"/>
      <c r="E671" s="188"/>
      <c r="F671" s="188"/>
      <c r="G671" s="188"/>
      <c r="H671" s="188"/>
      <c r="I671" s="188"/>
      <c r="J671" s="188"/>
      <c r="K671" s="188"/>
      <c r="L671" s="188"/>
      <c r="M671" s="188"/>
      <c r="N671" s="188"/>
      <c r="O671" s="188"/>
      <c r="P671" s="188"/>
      <c r="Q671" s="188"/>
      <c r="R671" s="188"/>
      <c r="S671" s="188"/>
      <c r="T671" s="188"/>
      <c r="U671" s="188"/>
      <c r="V671" s="188"/>
      <c r="W671" s="188"/>
      <c r="X671" s="188"/>
      <c r="Y671" s="188"/>
      <c r="Z671" s="188"/>
    </row>
    <row r="672" spans="1:26" ht="15.75" customHeight="1" x14ac:dyDescent="0.15">
      <c r="A672" s="188"/>
      <c r="B672" s="188"/>
      <c r="C672" s="188"/>
      <c r="D672" s="188"/>
      <c r="E672" s="188"/>
      <c r="F672" s="188"/>
      <c r="G672" s="188"/>
      <c r="H672" s="188"/>
      <c r="I672" s="188"/>
      <c r="J672" s="188"/>
      <c r="K672" s="188"/>
      <c r="L672" s="188"/>
      <c r="M672" s="188"/>
      <c r="N672" s="188"/>
      <c r="O672" s="188"/>
      <c r="P672" s="188"/>
      <c r="Q672" s="188"/>
      <c r="R672" s="188"/>
      <c r="S672" s="188"/>
      <c r="T672" s="188"/>
      <c r="U672" s="188"/>
      <c r="V672" s="188"/>
      <c r="W672" s="188"/>
      <c r="X672" s="188"/>
      <c r="Y672" s="188"/>
      <c r="Z672" s="188"/>
    </row>
    <row r="673" spans="1:26" ht="15.75" customHeight="1" x14ac:dyDescent="0.15">
      <c r="A673" s="188"/>
      <c r="B673" s="188"/>
      <c r="C673" s="188"/>
      <c r="D673" s="188"/>
      <c r="E673" s="188"/>
      <c r="F673" s="188"/>
      <c r="G673" s="188"/>
      <c r="H673" s="188"/>
      <c r="I673" s="188"/>
      <c r="J673" s="188"/>
      <c r="K673" s="188"/>
      <c r="L673" s="188"/>
      <c r="M673" s="188"/>
      <c r="N673" s="188"/>
      <c r="O673" s="188"/>
      <c r="P673" s="188"/>
      <c r="Q673" s="188"/>
      <c r="R673" s="188"/>
      <c r="S673" s="188"/>
      <c r="T673" s="188"/>
      <c r="U673" s="188"/>
      <c r="V673" s="188"/>
      <c r="W673" s="188"/>
      <c r="X673" s="188"/>
      <c r="Y673" s="188"/>
      <c r="Z673" s="188"/>
    </row>
    <row r="674" spans="1:26" ht="15.75" customHeight="1" x14ac:dyDescent="0.15">
      <c r="A674" s="188"/>
      <c r="B674" s="188"/>
      <c r="C674" s="188"/>
      <c r="D674" s="188"/>
      <c r="E674" s="188"/>
      <c r="F674" s="188"/>
      <c r="G674" s="188"/>
      <c r="H674" s="188"/>
      <c r="I674" s="188"/>
      <c r="J674" s="188"/>
      <c r="K674" s="188"/>
      <c r="L674" s="188"/>
      <c r="M674" s="188"/>
      <c r="N674" s="188"/>
      <c r="O674" s="188"/>
      <c r="P674" s="188"/>
      <c r="Q674" s="188"/>
      <c r="R674" s="188"/>
      <c r="S674" s="188"/>
      <c r="T674" s="188"/>
      <c r="U674" s="188"/>
      <c r="V674" s="188"/>
      <c r="W674" s="188"/>
      <c r="X674" s="188"/>
      <c r="Y674" s="188"/>
      <c r="Z674" s="188"/>
    </row>
    <row r="675" spans="1:26" ht="15.75" customHeight="1" x14ac:dyDescent="0.15">
      <c r="A675" s="188"/>
      <c r="B675" s="188"/>
      <c r="C675" s="188"/>
      <c r="D675" s="188"/>
      <c r="E675" s="188"/>
      <c r="F675" s="188"/>
      <c r="G675" s="188"/>
      <c r="H675" s="188"/>
      <c r="I675" s="188"/>
      <c r="J675" s="188"/>
      <c r="K675" s="188"/>
      <c r="L675" s="188"/>
      <c r="M675" s="188"/>
      <c r="N675" s="188"/>
      <c r="O675" s="188"/>
      <c r="P675" s="188"/>
      <c r="Q675" s="188"/>
      <c r="R675" s="188"/>
      <c r="S675" s="188"/>
      <c r="T675" s="188"/>
      <c r="U675" s="188"/>
      <c r="V675" s="188"/>
      <c r="W675" s="188"/>
      <c r="X675" s="188"/>
      <c r="Y675" s="188"/>
      <c r="Z675" s="188"/>
    </row>
    <row r="676" spans="1:26" ht="15.75" customHeight="1" x14ac:dyDescent="0.15">
      <c r="A676" s="188"/>
      <c r="B676" s="188"/>
      <c r="C676" s="188"/>
      <c r="D676" s="188"/>
      <c r="E676" s="188"/>
      <c r="F676" s="188"/>
      <c r="G676" s="188"/>
      <c r="H676" s="188"/>
      <c r="I676" s="188"/>
      <c r="J676" s="188"/>
      <c r="K676" s="188"/>
      <c r="L676" s="188"/>
      <c r="M676" s="188"/>
      <c r="N676" s="188"/>
      <c r="O676" s="188"/>
      <c r="P676" s="188"/>
      <c r="Q676" s="188"/>
      <c r="R676" s="188"/>
      <c r="S676" s="188"/>
      <c r="T676" s="188"/>
      <c r="U676" s="188"/>
      <c r="V676" s="188"/>
      <c r="W676" s="188"/>
      <c r="X676" s="188"/>
      <c r="Y676" s="188"/>
      <c r="Z676" s="188"/>
    </row>
    <row r="677" spans="1:26" ht="15.75" customHeight="1" x14ac:dyDescent="0.15">
      <c r="A677" s="188"/>
      <c r="B677" s="188"/>
      <c r="C677" s="188"/>
      <c r="D677" s="188"/>
      <c r="E677" s="188"/>
      <c r="F677" s="188"/>
      <c r="G677" s="188"/>
      <c r="H677" s="188"/>
      <c r="I677" s="188"/>
      <c r="J677" s="188"/>
      <c r="K677" s="188"/>
      <c r="L677" s="188"/>
      <c r="M677" s="188"/>
      <c r="N677" s="188"/>
      <c r="O677" s="188"/>
      <c r="P677" s="188"/>
      <c r="Q677" s="188"/>
      <c r="R677" s="188"/>
      <c r="S677" s="188"/>
      <c r="T677" s="188"/>
      <c r="U677" s="188"/>
      <c r="V677" s="188"/>
      <c r="W677" s="188"/>
      <c r="X677" s="188"/>
      <c r="Y677" s="188"/>
      <c r="Z677" s="188"/>
    </row>
    <row r="678" spans="1:26" ht="15.75" customHeight="1" x14ac:dyDescent="0.15">
      <c r="A678" s="188"/>
      <c r="B678" s="188"/>
      <c r="C678" s="188"/>
      <c r="D678" s="188"/>
      <c r="E678" s="188"/>
      <c r="F678" s="188"/>
      <c r="G678" s="188"/>
      <c r="H678" s="188"/>
      <c r="I678" s="188"/>
      <c r="J678" s="188"/>
      <c r="K678" s="188"/>
      <c r="L678" s="188"/>
      <c r="M678" s="188"/>
      <c r="N678" s="188"/>
      <c r="O678" s="188"/>
      <c r="P678" s="188"/>
      <c r="Q678" s="188"/>
      <c r="R678" s="188"/>
      <c r="S678" s="188"/>
      <c r="T678" s="188"/>
      <c r="U678" s="188"/>
      <c r="V678" s="188"/>
      <c r="W678" s="188"/>
      <c r="X678" s="188"/>
      <c r="Y678" s="188"/>
      <c r="Z678" s="188"/>
    </row>
    <row r="679" spans="1:26" ht="15.75" customHeight="1" x14ac:dyDescent="0.15">
      <c r="A679" s="188"/>
      <c r="B679" s="188"/>
      <c r="C679" s="188"/>
      <c r="D679" s="188"/>
      <c r="E679" s="188"/>
      <c r="F679" s="188"/>
      <c r="G679" s="188"/>
      <c r="H679" s="188"/>
      <c r="I679" s="188"/>
      <c r="J679" s="188"/>
      <c r="K679" s="188"/>
      <c r="L679" s="188"/>
      <c r="M679" s="188"/>
      <c r="N679" s="188"/>
      <c r="O679" s="188"/>
      <c r="P679" s="188"/>
      <c r="Q679" s="188"/>
      <c r="R679" s="188"/>
      <c r="S679" s="188"/>
      <c r="T679" s="188"/>
      <c r="U679" s="188"/>
      <c r="V679" s="188"/>
      <c r="W679" s="188"/>
      <c r="X679" s="188"/>
      <c r="Y679" s="188"/>
      <c r="Z679" s="188"/>
    </row>
    <row r="680" spans="1:26" ht="15.75" customHeight="1" x14ac:dyDescent="0.15">
      <c r="A680" s="188"/>
      <c r="B680" s="188"/>
      <c r="C680" s="188"/>
      <c r="D680" s="188"/>
      <c r="E680" s="188"/>
      <c r="F680" s="188"/>
      <c r="G680" s="188"/>
      <c r="H680" s="188"/>
      <c r="I680" s="188"/>
      <c r="J680" s="188"/>
      <c r="K680" s="188"/>
      <c r="L680" s="188"/>
      <c r="M680" s="188"/>
      <c r="N680" s="188"/>
      <c r="O680" s="188"/>
      <c r="P680" s="188"/>
      <c r="Q680" s="188"/>
      <c r="R680" s="188"/>
      <c r="S680" s="188"/>
      <c r="T680" s="188"/>
      <c r="U680" s="188"/>
      <c r="V680" s="188"/>
      <c r="W680" s="188"/>
      <c r="X680" s="188"/>
      <c r="Y680" s="188"/>
      <c r="Z680" s="188"/>
    </row>
    <row r="681" spans="1:26" ht="15.75" customHeight="1" x14ac:dyDescent="0.15">
      <c r="A681" s="188"/>
      <c r="B681" s="188"/>
      <c r="C681" s="188"/>
      <c r="D681" s="188"/>
      <c r="E681" s="188"/>
      <c r="F681" s="188"/>
      <c r="G681" s="188"/>
      <c r="H681" s="188"/>
      <c r="I681" s="188"/>
      <c r="J681" s="188"/>
      <c r="K681" s="188"/>
      <c r="L681" s="188"/>
      <c r="M681" s="188"/>
      <c r="N681" s="188"/>
      <c r="O681" s="188"/>
      <c r="P681" s="188"/>
      <c r="Q681" s="188"/>
      <c r="R681" s="188"/>
      <c r="S681" s="188"/>
      <c r="T681" s="188"/>
      <c r="U681" s="188"/>
      <c r="V681" s="188"/>
      <c r="W681" s="188"/>
      <c r="X681" s="188"/>
      <c r="Y681" s="188"/>
      <c r="Z681" s="188"/>
    </row>
    <row r="682" spans="1:26" ht="15.75" customHeight="1" x14ac:dyDescent="0.15">
      <c r="A682" s="188"/>
      <c r="B682" s="188"/>
      <c r="C682" s="188"/>
      <c r="D682" s="188"/>
      <c r="E682" s="188"/>
      <c r="F682" s="188"/>
      <c r="G682" s="188"/>
      <c r="H682" s="188"/>
      <c r="I682" s="188"/>
      <c r="J682" s="188"/>
      <c r="K682" s="188"/>
      <c r="L682" s="188"/>
      <c r="M682" s="188"/>
      <c r="N682" s="188"/>
      <c r="O682" s="188"/>
      <c r="P682" s="188"/>
      <c r="Q682" s="188"/>
      <c r="R682" s="188"/>
      <c r="S682" s="188"/>
      <c r="T682" s="188"/>
      <c r="U682" s="188"/>
      <c r="V682" s="188"/>
      <c r="W682" s="188"/>
      <c r="X682" s="188"/>
      <c r="Y682" s="188"/>
      <c r="Z682" s="188"/>
    </row>
    <row r="683" spans="1:26" ht="15.75" customHeight="1" x14ac:dyDescent="0.15">
      <c r="A683" s="188"/>
      <c r="B683" s="188"/>
      <c r="C683" s="188"/>
      <c r="D683" s="188"/>
      <c r="E683" s="188"/>
      <c r="F683" s="188"/>
      <c r="G683" s="188"/>
      <c r="H683" s="188"/>
      <c r="I683" s="188"/>
      <c r="J683" s="188"/>
      <c r="K683" s="188"/>
      <c r="L683" s="188"/>
      <c r="M683" s="188"/>
      <c r="N683" s="188"/>
      <c r="O683" s="188"/>
      <c r="P683" s="188"/>
      <c r="Q683" s="188"/>
      <c r="R683" s="188"/>
      <c r="S683" s="188"/>
      <c r="T683" s="188"/>
      <c r="U683" s="188"/>
      <c r="V683" s="188"/>
      <c r="W683" s="188"/>
      <c r="X683" s="188"/>
      <c r="Y683" s="188"/>
      <c r="Z683" s="188"/>
    </row>
    <row r="684" spans="1:26" ht="15.75" customHeight="1" x14ac:dyDescent="0.15">
      <c r="A684" s="188"/>
      <c r="B684" s="188"/>
      <c r="C684" s="188"/>
      <c r="D684" s="188"/>
      <c r="E684" s="188"/>
      <c r="F684" s="188"/>
      <c r="G684" s="188"/>
      <c r="H684" s="188"/>
      <c r="I684" s="188"/>
      <c r="J684" s="188"/>
      <c r="K684" s="188"/>
      <c r="L684" s="188"/>
      <c r="M684" s="188"/>
      <c r="N684" s="188"/>
      <c r="O684" s="188"/>
      <c r="P684" s="188"/>
      <c r="Q684" s="188"/>
      <c r="R684" s="188"/>
      <c r="S684" s="188"/>
      <c r="T684" s="188"/>
      <c r="U684" s="188"/>
      <c r="V684" s="188"/>
      <c r="W684" s="188"/>
      <c r="X684" s="188"/>
      <c r="Y684" s="188"/>
      <c r="Z684" s="188"/>
    </row>
    <row r="685" spans="1:26" ht="15.75" customHeight="1" x14ac:dyDescent="0.15">
      <c r="A685" s="188"/>
      <c r="B685" s="188"/>
      <c r="C685" s="188"/>
      <c r="D685" s="188"/>
      <c r="E685" s="188"/>
      <c r="F685" s="188"/>
      <c r="G685" s="188"/>
      <c r="H685" s="188"/>
      <c r="I685" s="188"/>
      <c r="J685" s="188"/>
      <c r="K685" s="188"/>
      <c r="L685" s="188"/>
      <c r="M685" s="188"/>
      <c r="N685" s="188"/>
      <c r="O685" s="188"/>
      <c r="P685" s="188"/>
      <c r="Q685" s="188"/>
      <c r="R685" s="188"/>
      <c r="S685" s="188"/>
      <c r="T685" s="188"/>
      <c r="U685" s="188"/>
      <c r="V685" s="188"/>
      <c r="W685" s="188"/>
      <c r="X685" s="188"/>
      <c r="Y685" s="188"/>
      <c r="Z685" s="188"/>
    </row>
    <row r="686" spans="1:26" ht="15.75" customHeight="1" x14ac:dyDescent="0.15">
      <c r="A686" s="188"/>
      <c r="B686" s="188"/>
      <c r="C686" s="188"/>
      <c r="D686" s="188"/>
      <c r="E686" s="188"/>
      <c r="F686" s="188"/>
      <c r="G686" s="188"/>
      <c r="H686" s="188"/>
      <c r="I686" s="188"/>
      <c r="J686" s="188"/>
      <c r="K686" s="188"/>
      <c r="L686" s="188"/>
      <c r="M686" s="188"/>
      <c r="N686" s="188"/>
      <c r="O686" s="188"/>
      <c r="P686" s="188"/>
      <c r="Q686" s="188"/>
      <c r="R686" s="188"/>
      <c r="S686" s="188"/>
      <c r="T686" s="188"/>
      <c r="U686" s="188"/>
      <c r="V686" s="188"/>
      <c r="W686" s="188"/>
      <c r="X686" s="188"/>
      <c r="Y686" s="188"/>
      <c r="Z686" s="188"/>
    </row>
    <row r="687" spans="1:26" ht="15.75" customHeight="1" x14ac:dyDescent="0.15">
      <c r="A687" s="188"/>
      <c r="B687" s="188"/>
      <c r="C687" s="188"/>
      <c r="D687" s="188"/>
      <c r="E687" s="188"/>
      <c r="F687" s="188"/>
      <c r="G687" s="188"/>
      <c r="H687" s="188"/>
      <c r="I687" s="188"/>
      <c r="J687" s="188"/>
      <c r="K687" s="188"/>
      <c r="L687" s="188"/>
      <c r="M687" s="188"/>
      <c r="N687" s="188"/>
      <c r="O687" s="188"/>
      <c r="P687" s="188"/>
      <c r="Q687" s="188"/>
      <c r="R687" s="188"/>
      <c r="S687" s="188"/>
      <c r="T687" s="188"/>
      <c r="U687" s="188"/>
      <c r="V687" s="188"/>
      <c r="W687" s="188"/>
      <c r="X687" s="188"/>
      <c r="Y687" s="188"/>
      <c r="Z687" s="188"/>
    </row>
    <row r="688" spans="1:26" ht="15.75" customHeight="1" x14ac:dyDescent="0.15">
      <c r="A688" s="188"/>
      <c r="B688" s="188"/>
      <c r="C688" s="188"/>
      <c r="D688" s="188"/>
      <c r="E688" s="188"/>
      <c r="F688" s="188"/>
      <c r="G688" s="188"/>
      <c r="H688" s="188"/>
      <c r="I688" s="188"/>
      <c r="J688" s="188"/>
      <c r="K688" s="188"/>
      <c r="L688" s="188"/>
      <c r="M688" s="188"/>
      <c r="N688" s="188"/>
      <c r="O688" s="188"/>
      <c r="P688" s="188"/>
      <c r="Q688" s="188"/>
      <c r="R688" s="188"/>
      <c r="S688" s="188"/>
      <c r="T688" s="188"/>
      <c r="U688" s="188"/>
      <c r="V688" s="188"/>
      <c r="W688" s="188"/>
      <c r="X688" s="188"/>
      <c r="Y688" s="188"/>
      <c r="Z688" s="188"/>
    </row>
    <row r="689" spans="1:26" ht="15.75" customHeight="1" x14ac:dyDescent="0.15">
      <c r="A689" s="188"/>
      <c r="B689" s="188"/>
      <c r="C689" s="188"/>
      <c r="D689" s="188"/>
      <c r="E689" s="188"/>
      <c r="F689" s="188"/>
      <c r="G689" s="188"/>
      <c r="H689" s="188"/>
      <c r="I689" s="188"/>
      <c r="J689" s="188"/>
      <c r="K689" s="188"/>
      <c r="L689" s="188"/>
      <c r="M689" s="188"/>
      <c r="N689" s="188"/>
      <c r="O689" s="188"/>
      <c r="P689" s="188"/>
      <c r="Q689" s="188"/>
      <c r="R689" s="188"/>
      <c r="S689" s="188"/>
      <c r="T689" s="188"/>
      <c r="U689" s="188"/>
      <c r="V689" s="188"/>
      <c r="W689" s="188"/>
      <c r="X689" s="188"/>
      <c r="Y689" s="188"/>
      <c r="Z689" s="188"/>
    </row>
    <row r="690" spans="1:26" ht="15.75" customHeight="1" x14ac:dyDescent="0.15">
      <c r="A690" s="188"/>
      <c r="B690" s="188"/>
      <c r="C690" s="188"/>
      <c r="D690" s="188"/>
      <c r="E690" s="188"/>
      <c r="F690" s="188"/>
      <c r="G690" s="188"/>
      <c r="H690" s="188"/>
      <c r="I690" s="188"/>
      <c r="J690" s="188"/>
      <c r="K690" s="188"/>
      <c r="L690" s="188"/>
      <c r="M690" s="188"/>
      <c r="N690" s="188"/>
      <c r="O690" s="188"/>
      <c r="P690" s="188"/>
      <c r="Q690" s="188"/>
      <c r="R690" s="188"/>
      <c r="S690" s="188"/>
      <c r="T690" s="188"/>
      <c r="U690" s="188"/>
      <c r="V690" s="188"/>
      <c r="W690" s="188"/>
      <c r="X690" s="188"/>
      <c r="Y690" s="188"/>
      <c r="Z690" s="188"/>
    </row>
    <row r="691" spans="1:26" ht="15.75" customHeight="1" x14ac:dyDescent="0.15">
      <c r="A691" s="188"/>
      <c r="B691" s="188"/>
      <c r="C691" s="188"/>
      <c r="D691" s="188"/>
      <c r="E691" s="188"/>
      <c r="F691" s="188"/>
      <c r="G691" s="188"/>
      <c r="H691" s="188"/>
      <c r="I691" s="188"/>
      <c r="J691" s="188"/>
      <c r="K691" s="188"/>
      <c r="L691" s="188"/>
      <c r="M691" s="188"/>
      <c r="N691" s="188"/>
      <c r="O691" s="188"/>
      <c r="P691" s="188"/>
      <c r="Q691" s="188"/>
      <c r="R691" s="188"/>
      <c r="S691" s="188"/>
      <c r="T691" s="188"/>
      <c r="U691" s="188"/>
      <c r="V691" s="188"/>
      <c r="W691" s="188"/>
      <c r="X691" s="188"/>
      <c r="Y691" s="188"/>
      <c r="Z691" s="188"/>
    </row>
    <row r="692" spans="1:26" ht="15.75" customHeight="1" x14ac:dyDescent="0.15">
      <c r="A692" s="188"/>
      <c r="B692" s="188"/>
      <c r="C692" s="188"/>
      <c r="D692" s="188"/>
      <c r="E692" s="188"/>
      <c r="F692" s="188"/>
      <c r="G692" s="188"/>
      <c r="H692" s="188"/>
      <c r="I692" s="188"/>
      <c r="J692" s="188"/>
      <c r="K692" s="188"/>
      <c r="L692" s="188"/>
      <c r="M692" s="188"/>
      <c r="N692" s="188"/>
      <c r="O692" s="188"/>
      <c r="P692" s="188"/>
      <c r="Q692" s="188"/>
      <c r="R692" s="188"/>
      <c r="S692" s="188"/>
      <c r="T692" s="188"/>
      <c r="U692" s="188"/>
      <c r="V692" s="188"/>
      <c r="W692" s="188"/>
      <c r="X692" s="188"/>
      <c r="Y692" s="188"/>
      <c r="Z692" s="188"/>
    </row>
    <row r="693" spans="1:26" ht="15.75" customHeight="1" x14ac:dyDescent="0.15">
      <c r="A693" s="188"/>
      <c r="B693" s="188"/>
      <c r="C693" s="188"/>
      <c r="D693" s="188"/>
      <c r="E693" s="188"/>
      <c r="F693" s="188"/>
      <c r="G693" s="188"/>
      <c r="H693" s="188"/>
      <c r="I693" s="188"/>
      <c r="J693" s="188"/>
      <c r="K693" s="188"/>
      <c r="L693" s="188"/>
      <c r="M693" s="188"/>
      <c r="N693" s="188"/>
      <c r="O693" s="188"/>
      <c r="P693" s="188"/>
      <c r="Q693" s="188"/>
      <c r="R693" s="188"/>
      <c r="S693" s="188"/>
      <c r="T693" s="188"/>
      <c r="U693" s="188"/>
      <c r="V693" s="188"/>
      <c r="W693" s="188"/>
      <c r="X693" s="188"/>
      <c r="Y693" s="188"/>
      <c r="Z693" s="188"/>
    </row>
    <row r="694" spans="1:26" ht="15.75" customHeight="1" x14ac:dyDescent="0.15">
      <c r="A694" s="188"/>
      <c r="B694" s="188"/>
      <c r="C694" s="188"/>
      <c r="D694" s="188"/>
      <c r="E694" s="188"/>
      <c r="F694" s="188"/>
      <c r="G694" s="188"/>
      <c r="H694" s="188"/>
      <c r="I694" s="188"/>
      <c r="J694" s="188"/>
      <c r="K694" s="188"/>
      <c r="L694" s="188"/>
      <c r="M694" s="188"/>
      <c r="N694" s="188"/>
      <c r="O694" s="188"/>
      <c r="P694" s="188"/>
      <c r="Q694" s="188"/>
      <c r="R694" s="188"/>
      <c r="S694" s="188"/>
      <c r="T694" s="188"/>
      <c r="U694" s="188"/>
      <c r="V694" s="188"/>
      <c r="W694" s="188"/>
      <c r="X694" s="188"/>
      <c r="Y694" s="188"/>
      <c r="Z694" s="188"/>
    </row>
    <row r="695" spans="1:26" ht="15.75" customHeight="1" x14ac:dyDescent="0.15">
      <c r="A695" s="188"/>
      <c r="B695" s="188"/>
      <c r="C695" s="188"/>
      <c r="D695" s="188"/>
      <c r="E695" s="188"/>
      <c r="F695" s="188"/>
      <c r="G695" s="188"/>
      <c r="H695" s="188"/>
      <c r="I695" s="188"/>
      <c r="J695" s="188"/>
      <c r="K695" s="188"/>
      <c r="L695" s="188"/>
      <c r="M695" s="188"/>
      <c r="N695" s="188"/>
      <c r="O695" s="188"/>
      <c r="P695" s="188"/>
      <c r="Q695" s="188"/>
      <c r="R695" s="188"/>
      <c r="S695" s="188"/>
      <c r="T695" s="188"/>
      <c r="U695" s="188"/>
      <c r="V695" s="188"/>
      <c r="W695" s="188"/>
      <c r="X695" s="188"/>
      <c r="Y695" s="188"/>
      <c r="Z695" s="188"/>
    </row>
    <row r="696" spans="1:26" ht="15.75" customHeight="1" x14ac:dyDescent="0.15">
      <c r="A696" s="188"/>
      <c r="B696" s="188"/>
      <c r="C696" s="188"/>
      <c r="D696" s="188"/>
      <c r="E696" s="188"/>
      <c r="F696" s="188"/>
      <c r="G696" s="188"/>
      <c r="H696" s="188"/>
      <c r="I696" s="188"/>
      <c r="J696" s="188"/>
      <c r="K696" s="188"/>
      <c r="L696" s="188"/>
      <c r="M696" s="188"/>
      <c r="N696" s="188"/>
      <c r="O696" s="188"/>
      <c r="P696" s="188"/>
      <c r="Q696" s="188"/>
      <c r="R696" s="188"/>
      <c r="S696" s="188"/>
      <c r="T696" s="188"/>
      <c r="U696" s="188"/>
      <c r="V696" s="188"/>
      <c r="W696" s="188"/>
      <c r="X696" s="188"/>
      <c r="Y696" s="188"/>
      <c r="Z696" s="188"/>
    </row>
    <row r="697" spans="1:26" ht="15.75" customHeight="1" x14ac:dyDescent="0.15">
      <c r="A697" s="188"/>
      <c r="B697" s="188"/>
      <c r="C697" s="188"/>
      <c r="D697" s="188"/>
      <c r="E697" s="188"/>
      <c r="F697" s="188"/>
      <c r="G697" s="188"/>
      <c r="H697" s="188"/>
      <c r="I697" s="188"/>
      <c r="J697" s="188"/>
      <c r="K697" s="188"/>
      <c r="L697" s="188"/>
      <c r="M697" s="188"/>
      <c r="N697" s="188"/>
      <c r="O697" s="188"/>
      <c r="P697" s="188"/>
      <c r="Q697" s="188"/>
      <c r="R697" s="188"/>
      <c r="S697" s="188"/>
      <c r="T697" s="188"/>
      <c r="U697" s="188"/>
      <c r="V697" s="188"/>
      <c r="W697" s="188"/>
      <c r="X697" s="188"/>
      <c r="Y697" s="188"/>
      <c r="Z697" s="188"/>
    </row>
    <row r="698" spans="1:26" ht="15.75" customHeight="1" x14ac:dyDescent="0.15">
      <c r="A698" s="188"/>
      <c r="B698" s="188"/>
      <c r="C698" s="188"/>
      <c r="D698" s="188"/>
      <c r="E698" s="188"/>
      <c r="F698" s="188"/>
      <c r="G698" s="188"/>
      <c r="H698" s="188"/>
      <c r="I698" s="188"/>
      <c r="J698" s="188"/>
      <c r="K698" s="188"/>
      <c r="L698" s="188"/>
      <c r="M698" s="188"/>
      <c r="N698" s="188"/>
      <c r="O698" s="188"/>
      <c r="P698" s="188"/>
      <c r="Q698" s="188"/>
      <c r="R698" s="188"/>
      <c r="S698" s="188"/>
      <c r="T698" s="188"/>
      <c r="U698" s="188"/>
      <c r="V698" s="188"/>
      <c r="W698" s="188"/>
      <c r="X698" s="188"/>
      <c r="Y698" s="188"/>
      <c r="Z698" s="188"/>
    </row>
    <row r="699" spans="1:26" ht="15.75" customHeight="1" x14ac:dyDescent="0.15">
      <c r="A699" s="188"/>
      <c r="B699" s="188"/>
      <c r="C699" s="188"/>
      <c r="D699" s="188"/>
      <c r="E699" s="188"/>
      <c r="F699" s="188"/>
      <c r="G699" s="188"/>
      <c r="H699" s="188"/>
      <c r="I699" s="188"/>
      <c r="J699" s="188"/>
      <c r="K699" s="188"/>
      <c r="L699" s="188"/>
      <c r="M699" s="188"/>
      <c r="N699" s="188"/>
      <c r="O699" s="188"/>
      <c r="P699" s="188"/>
      <c r="Q699" s="188"/>
      <c r="R699" s="188"/>
      <c r="S699" s="188"/>
      <c r="T699" s="188"/>
      <c r="U699" s="188"/>
      <c r="V699" s="188"/>
      <c r="W699" s="188"/>
      <c r="X699" s="188"/>
      <c r="Y699" s="188"/>
      <c r="Z699" s="188"/>
    </row>
    <row r="700" spans="1:26" ht="15.75" customHeight="1" x14ac:dyDescent="0.15">
      <c r="A700" s="188"/>
      <c r="B700" s="188"/>
      <c r="C700" s="188"/>
      <c r="D700" s="188"/>
      <c r="E700" s="188"/>
      <c r="F700" s="188"/>
      <c r="G700" s="188"/>
      <c r="H700" s="188"/>
      <c r="I700" s="188"/>
      <c r="J700" s="188"/>
      <c r="K700" s="188"/>
      <c r="L700" s="188"/>
      <c r="M700" s="188"/>
      <c r="N700" s="188"/>
      <c r="O700" s="188"/>
      <c r="P700" s="188"/>
      <c r="Q700" s="188"/>
      <c r="R700" s="188"/>
      <c r="S700" s="188"/>
      <c r="T700" s="188"/>
      <c r="U700" s="188"/>
      <c r="V700" s="188"/>
      <c r="W700" s="188"/>
      <c r="X700" s="188"/>
      <c r="Y700" s="188"/>
      <c r="Z700" s="188"/>
    </row>
    <row r="701" spans="1:26" ht="15.75" customHeight="1" x14ac:dyDescent="0.15">
      <c r="A701" s="188"/>
      <c r="B701" s="188"/>
      <c r="C701" s="188"/>
      <c r="D701" s="188"/>
      <c r="E701" s="188"/>
      <c r="F701" s="188"/>
      <c r="G701" s="188"/>
      <c r="H701" s="188"/>
      <c r="I701" s="188"/>
      <c r="J701" s="188"/>
      <c r="K701" s="188"/>
      <c r="L701" s="188"/>
      <c r="M701" s="188"/>
      <c r="N701" s="188"/>
      <c r="O701" s="188"/>
      <c r="P701" s="188"/>
      <c r="Q701" s="188"/>
      <c r="R701" s="188"/>
      <c r="S701" s="188"/>
      <c r="T701" s="188"/>
      <c r="U701" s="188"/>
      <c r="V701" s="188"/>
      <c r="W701" s="188"/>
      <c r="X701" s="188"/>
      <c r="Y701" s="188"/>
      <c r="Z701" s="188"/>
    </row>
    <row r="702" spans="1:26" ht="15.75" customHeight="1" x14ac:dyDescent="0.15">
      <c r="A702" s="188"/>
      <c r="B702" s="188"/>
      <c r="C702" s="188"/>
      <c r="D702" s="188"/>
      <c r="E702" s="188"/>
      <c r="F702" s="188"/>
      <c r="G702" s="188"/>
      <c r="H702" s="188"/>
      <c r="I702" s="188"/>
      <c r="J702" s="188"/>
      <c r="K702" s="188"/>
      <c r="L702" s="188"/>
      <c r="M702" s="188"/>
      <c r="N702" s="188"/>
      <c r="O702" s="188"/>
      <c r="P702" s="188"/>
      <c r="Q702" s="188"/>
      <c r="R702" s="188"/>
      <c r="S702" s="188"/>
      <c r="T702" s="188"/>
      <c r="U702" s="188"/>
      <c r="V702" s="188"/>
      <c r="W702" s="188"/>
      <c r="X702" s="188"/>
      <c r="Y702" s="188"/>
      <c r="Z702" s="188"/>
    </row>
    <row r="703" spans="1:26" ht="15.75" customHeight="1" x14ac:dyDescent="0.15">
      <c r="A703" s="188"/>
      <c r="B703" s="188"/>
      <c r="C703" s="188"/>
      <c r="D703" s="188"/>
      <c r="E703" s="188"/>
      <c r="F703" s="188"/>
      <c r="G703" s="188"/>
      <c r="H703" s="188"/>
      <c r="I703" s="188"/>
      <c r="J703" s="188"/>
      <c r="K703" s="188"/>
      <c r="L703" s="188"/>
      <c r="M703" s="188"/>
      <c r="N703" s="188"/>
      <c r="O703" s="188"/>
      <c r="P703" s="188"/>
      <c r="Q703" s="188"/>
      <c r="R703" s="188"/>
      <c r="S703" s="188"/>
      <c r="T703" s="188"/>
      <c r="U703" s="188"/>
      <c r="V703" s="188"/>
      <c r="W703" s="188"/>
      <c r="X703" s="188"/>
      <c r="Y703" s="188"/>
      <c r="Z703" s="188"/>
    </row>
    <row r="704" spans="1:26" ht="15.75" customHeight="1" x14ac:dyDescent="0.15">
      <c r="A704" s="188"/>
      <c r="B704" s="188"/>
      <c r="C704" s="188"/>
      <c r="D704" s="188"/>
      <c r="E704" s="188"/>
      <c r="F704" s="188"/>
      <c r="G704" s="188"/>
      <c r="H704" s="188"/>
      <c r="I704" s="188"/>
      <c r="J704" s="188"/>
      <c r="K704" s="188"/>
      <c r="L704" s="188"/>
      <c r="M704" s="188"/>
      <c r="N704" s="188"/>
      <c r="O704" s="188"/>
      <c r="P704" s="188"/>
      <c r="Q704" s="188"/>
      <c r="R704" s="188"/>
      <c r="S704" s="188"/>
      <c r="T704" s="188"/>
      <c r="U704" s="188"/>
      <c r="V704" s="188"/>
      <c r="W704" s="188"/>
      <c r="X704" s="188"/>
      <c r="Y704" s="188"/>
      <c r="Z704" s="188"/>
    </row>
    <row r="705" spans="1:26" ht="15.75" customHeight="1" x14ac:dyDescent="0.15">
      <c r="A705" s="188"/>
      <c r="B705" s="188"/>
      <c r="C705" s="188"/>
      <c r="D705" s="188"/>
      <c r="E705" s="188"/>
      <c r="F705" s="188"/>
      <c r="G705" s="188"/>
      <c r="H705" s="188"/>
      <c r="I705" s="188"/>
      <c r="J705" s="188"/>
      <c r="K705" s="188"/>
      <c r="L705" s="188"/>
      <c r="M705" s="188"/>
      <c r="N705" s="188"/>
      <c r="O705" s="188"/>
      <c r="P705" s="188"/>
      <c r="Q705" s="188"/>
      <c r="R705" s="188"/>
      <c r="S705" s="188"/>
      <c r="T705" s="188"/>
      <c r="U705" s="188"/>
      <c r="V705" s="188"/>
      <c r="W705" s="188"/>
      <c r="X705" s="188"/>
      <c r="Y705" s="188"/>
      <c r="Z705" s="188"/>
    </row>
    <row r="706" spans="1:26" ht="15.75" customHeight="1" x14ac:dyDescent="0.15">
      <c r="A706" s="188"/>
      <c r="B706" s="188"/>
      <c r="C706" s="188"/>
      <c r="D706" s="188"/>
      <c r="E706" s="188"/>
      <c r="F706" s="188"/>
      <c r="G706" s="188"/>
      <c r="H706" s="188"/>
      <c r="I706" s="188"/>
      <c r="J706" s="188"/>
      <c r="K706" s="188"/>
      <c r="L706" s="188"/>
      <c r="M706" s="188"/>
      <c r="N706" s="188"/>
      <c r="O706" s="188"/>
      <c r="P706" s="188"/>
      <c r="Q706" s="188"/>
      <c r="R706" s="188"/>
      <c r="S706" s="188"/>
      <c r="T706" s="188"/>
      <c r="U706" s="188"/>
      <c r="V706" s="188"/>
      <c r="W706" s="188"/>
      <c r="X706" s="188"/>
      <c r="Y706" s="188"/>
      <c r="Z706" s="188"/>
    </row>
    <row r="707" spans="1:26" ht="15.75" customHeight="1" x14ac:dyDescent="0.15">
      <c r="A707" s="188"/>
      <c r="B707" s="188"/>
      <c r="C707" s="188"/>
      <c r="D707" s="188"/>
      <c r="E707" s="188"/>
      <c r="F707" s="188"/>
      <c r="G707" s="188"/>
      <c r="H707" s="188"/>
      <c r="I707" s="188"/>
      <c r="J707" s="188"/>
      <c r="K707" s="188"/>
      <c r="L707" s="188"/>
      <c r="M707" s="188"/>
      <c r="N707" s="188"/>
      <c r="O707" s="188"/>
      <c r="P707" s="188"/>
      <c r="Q707" s="188"/>
      <c r="R707" s="188"/>
      <c r="S707" s="188"/>
      <c r="T707" s="188"/>
      <c r="U707" s="188"/>
      <c r="V707" s="188"/>
      <c r="W707" s="188"/>
      <c r="X707" s="188"/>
      <c r="Y707" s="188"/>
      <c r="Z707" s="188"/>
    </row>
    <row r="708" spans="1:26" ht="15.75" customHeight="1" x14ac:dyDescent="0.15">
      <c r="A708" s="188"/>
      <c r="B708" s="188"/>
      <c r="C708" s="188"/>
      <c r="D708" s="188"/>
      <c r="E708" s="188"/>
      <c r="F708" s="188"/>
      <c r="G708" s="188"/>
      <c r="H708" s="188"/>
      <c r="I708" s="188"/>
      <c r="J708" s="188"/>
      <c r="K708" s="188"/>
      <c r="L708" s="188"/>
      <c r="M708" s="188"/>
      <c r="N708" s="188"/>
      <c r="O708" s="188"/>
      <c r="P708" s="188"/>
      <c r="Q708" s="188"/>
      <c r="R708" s="188"/>
      <c r="S708" s="188"/>
      <c r="T708" s="188"/>
      <c r="U708" s="188"/>
      <c r="V708" s="188"/>
      <c r="W708" s="188"/>
      <c r="X708" s="188"/>
      <c r="Y708" s="188"/>
      <c r="Z708" s="188"/>
    </row>
    <row r="709" spans="1:26" ht="15.75" customHeight="1" x14ac:dyDescent="0.15">
      <c r="A709" s="188"/>
      <c r="B709" s="188"/>
      <c r="C709" s="188"/>
      <c r="D709" s="188"/>
      <c r="E709" s="188"/>
      <c r="F709" s="188"/>
      <c r="G709" s="188"/>
      <c r="H709" s="188"/>
      <c r="I709" s="188"/>
      <c r="J709" s="188"/>
      <c r="K709" s="188"/>
      <c r="L709" s="188"/>
      <c r="M709" s="188"/>
      <c r="N709" s="188"/>
      <c r="O709" s="188"/>
      <c r="P709" s="188"/>
      <c r="Q709" s="188"/>
      <c r="R709" s="188"/>
      <c r="S709" s="188"/>
      <c r="T709" s="188"/>
      <c r="U709" s="188"/>
      <c r="V709" s="188"/>
      <c r="W709" s="188"/>
      <c r="X709" s="188"/>
      <c r="Y709" s="188"/>
      <c r="Z709" s="188"/>
    </row>
    <row r="710" spans="1:26" ht="15.75" customHeight="1" x14ac:dyDescent="0.15">
      <c r="A710" s="188"/>
      <c r="B710" s="188"/>
      <c r="C710" s="188"/>
      <c r="D710" s="188"/>
      <c r="E710" s="188"/>
      <c r="F710" s="188"/>
      <c r="G710" s="188"/>
      <c r="H710" s="188"/>
      <c r="I710" s="188"/>
      <c r="J710" s="188"/>
      <c r="K710" s="188"/>
      <c r="L710" s="188"/>
      <c r="M710" s="188"/>
      <c r="N710" s="188"/>
      <c r="O710" s="188"/>
      <c r="P710" s="188"/>
      <c r="Q710" s="188"/>
      <c r="R710" s="188"/>
      <c r="S710" s="188"/>
      <c r="T710" s="188"/>
      <c r="U710" s="188"/>
      <c r="V710" s="188"/>
      <c r="W710" s="188"/>
      <c r="X710" s="188"/>
      <c r="Y710" s="188"/>
      <c r="Z710" s="188"/>
    </row>
    <row r="711" spans="1:26" ht="15.75" customHeight="1" x14ac:dyDescent="0.15">
      <c r="A711" s="188"/>
      <c r="B711" s="188"/>
      <c r="C711" s="188"/>
      <c r="D711" s="188"/>
      <c r="E711" s="188"/>
      <c r="F711" s="188"/>
      <c r="G711" s="188"/>
      <c r="H711" s="188"/>
      <c r="I711" s="188"/>
      <c r="J711" s="188"/>
      <c r="K711" s="188"/>
      <c r="L711" s="188"/>
      <c r="M711" s="188"/>
      <c r="N711" s="188"/>
      <c r="O711" s="188"/>
      <c r="P711" s="188"/>
      <c r="Q711" s="188"/>
      <c r="R711" s="188"/>
      <c r="S711" s="188"/>
      <c r="T711" s="188"/>
      <c r="U711" s="188"/>
      <c r="V711" s="188"/>
      <c r="W711" s="188"/>
      <c r="X711" s="188"/>
      <c r="Y711" s="188"/>
      <c r="Z711" s="188"/>
    </row>
    <row r="712" spans="1:26" ht="15.75" customHeight="1" x14ac:dyDescent="0.15">
      <c r="A712" s="188"/>
      <c r="B712" s="188"/>
      <c r="C712" s="188"/>
      <c r="D712" s="188"/>
      <c r="E712" s="188"/>
      <c r="F712" s="188"/>
      <c r="G712" s="188"/>
      <c r="H712" s="188"/>
      <c r="I712" s="188"/>
      <c r="J712" s="188"/>
      <c r="K712" s="188"/>
      <c r="L712" s="188"/>
      <c r="M712" s="188"/>
      <c r="N712" s="188"/>
      <c r="O712" s="188"/>
      <c r="P712" s="188"/>
      <c r="Q712" s="188"/>
      <c r="R712" s="188"/>
      <c r="S712" s="188"/>
      <c r="T712" s="188"/>
      <c r="U712" s="188"/>
      <c r="V712" s="188"/>
      <c r="W712" s="188"/>
      <c r="X712" s="188"/>
      <c r="Y712" s="188"/>
      <c r="Z712" s="188"/>
    </row>
    <row r="713" spans="1:26" ht="15.75" customHeight="1" x14ac:dyDescent="0.15">
      <c r="A713" s="188"/>
      <c r="B713" s="188"/>
      <c r="C713" s="188"/>
      <c r="D713" s="188"/>
      <c r="E713" s="188"/>
      <c r="F713" s="188"/>
      <c r="G713" s="188"/>
      <c r="H713" s="188"/>
      <c r="I713" s="188"/>
      <c r="J713" s="188"/>
      <c r="K713" s="188"/>
      <c r="L713" s="188"/>
      <c r="M713" s="188"/>
      <c r="N713" s="188"/>
      <c r="O713" s="188"/>
      <c r="P713" s="188"/>
      <c r="Q713" s="188"/>
      <c r="R713" s="188"/>
      <c r="S713" s="188"/>
      <c r="T713" s="188"/>
      <c r="U713" s="188"/>
      <c r="V713" s="188"/>
      <c r="W713" s="188"/>
      <c r="X713" s="188"/>
      <c r="Y713" s="188"/>
      <c r="Z713" s="188"/>
    </row>
    <row r="714" spans="1:26" ht="15.75" customHeight="1" x14ac:dyDescent="0.15">
      <c r="A714" s="188"/>
      <c r="B714" s="188"/>
      <c r="C714" s="188"/>
      <c r="D714" s="188"/>
      <c r="E714" s="188"/>
      <c r="F714" s="188"/>
      <c r="G714" s="188"/>
      <c r="H714" s="188"/>
      <c r="I714" s="188"/>
      <c r="J714" s="188"/>
      <c r="K714" s="188"/>
      <c r="L714" s="188"/>
      <c r="M714" s="188"/>
      <c r="N714" s="188"/>
      <c r="O714" s="188"/>
      <c r="P714" s="188"/>
      <c r="Q714" s="188"/>
      <c r="R714" s="188"/>
      <c r="S714" s="188"/>
      <c r="T714" s="188"/>
      <c r="U714" s="188"/>
      <c r="V714" s="188"/>
      <c r="W714" s="188"/>
      <c r="X714" s="188"/>
      <c r="Y714" s="188"/>
      <c r="Z714" s="188"/>
    </row>
    <row r="715" spans="1:26" ht="15.75" customHeight="1" x14ac:dyDescent="0.15">
      <c r="A715" s="188"/>
      <c r="B715" s="188"/>
      <c r="C715" s="188"/>
      <c r="D715" s="188"/>
      <c r="E715" s="188"/>
      <c r="F715" s="188"/>
      <c r="G715" s="188"/>
      <c r="H715" s="188"/>
      <c r="I715" s="188"/>
      <c r="J715" s="188"/>
      <c r="K715" s="188"/>
      <c r="L715" s="188"/>
      <c r="M715" s="188"/>
      <c r="N715" s="188"/>
      <c r="O715" s="188"/>
      <c r="P715" s="188"/>
      <c r="Q715" s="188"/>
      <c r="R715" s="188"/>
      <c r="S715" s="188"/>
      <c r="T715" s="188"/>
      <c r="U715" s="188"/>
      <c r="V715" s="188"/>
      <c r="W715" s="188"/>
      <c r="X715" s="188"/>
      <c r="Y715" s="188"/>
      <c r="Z715" s="188"/>
    </row>
    <row r="716" spans="1:26" ht="15.75" customHeight="1" x14ac:dyDescent="0.15">
      <c r="A716" s="188"/>
      <c r="B716" s="188"/>
      <c r="C716" s="188"/>
      <c r="D716" s="188"/>
      <c r="E716" s="188"/>
      <c r="F716" s="188"/>
      <c r="G716" s="188"/>
      <c r="H716" s="188"/>
      <c r="I716" s="188"/>
      <c r="J716" s="188"/>
      <c r="K716" s="188"/>
      <c r="L716" s="188"/>
      <c r="M716" s="188"/>
      <c r="N716" s="188"/>
      <c r="O716" s="188"/>
      <c r="P716" s="188"/>
      <c r="Q716" s="188"/>
      <c r="R716" s="188"/>
      <c r="S716" s="188"/>
      <c r="T716" s="188"/>
      <c r="U716" s="188"/>
      <c r="V716" s="188"/>
      <c r="W716" s="188"/>
      <c r="X716" s="188"/>
      <c r="Y716" s="188"/>
      <c r="Z716" s="188"/>
    </row>
    <row r="717" spans="1:26" ht="15.75" customHeight="1" x14ac:dyDescent="0.15">
      <c r="A717" s="188"/>
      <c r="B717" s="188"/>
      <c r="C717" s="188"/>
      <c r="D717" s="188"/>
      <c r="E717" s="188"/>
      <c r="F717" s="188"/>
      <c r="G717" s="188"/>
      <c r="H717" s="188"/>
      <c r="I717" s="188"/>
      <c r="J717" s="188"/>
      <c r="K717" s="188"/>
      <c r="L717" s="188"/>
      <c r="M717" s="188"/>
      <c r="N717" s="188"/>
      <c r="O717" s="188"/>
      <c r="P717" s="188"/>
      <c r="Q717" s="188"/>
      <c r="R717" s="188"/>
      <c r="S717" s="188"/>
      <c r="T717" s="188"/>
      <c r="U717" s="188"/>
      <c r="V717" s="188"/>
      <c r="W717" s="188"/>
      <c r="X717" s="188"/>
      <c r="Y717" s="188"/>
      <c r="Z717" s="188"/>
    </row>
    <row r="718" spans="1:26" ht="15.75" customHeight="1" x14ac:dyDescent="0.15">
      <c r="A718" s="188"/>
      <c r="B718" s="188"/>
      <c r="C718" s="188"/>
      <c r="D718" s="188"/>
      <c r="E718" s="188"/>
      <c r="F718" s="188"/>
      <c r="G718" s="188"/>
      <c r="H718" s="188"/>
      <c r="I718" s="188"/>
      <c r="J718" s="188"/>
      <c r="K718" s="188"/>
      <c r="L718" s="188"/>
      <c r="M718" s="188"/>
      <c r="N718" s="188"/>
      <c r="O718" s="188"/>
      <c r="P718" s="188"/>
      <c r="Q718" s="188"/>
      <c r="R718" s="188"/>
      <c r="S718" s="188"/>
      <c r="T718" s="188"/>
      <c r="U718" s="188"/>
      <c r="V718" s="188"/>
      <c r="W718" s="188"/>
      <c r="X718" s="188"/>
      <c r="Y718" s="188"/>
      <c r="Z718" s="188"/>
    </row>
    <row r="719" spans="1:26" ht="15.75" customHeight="1" x14ac:dyDescent="0.15">
      <c r="A719" s="188"/>
      <c r="B719" s="188"/>
      <c r="C719" s="188"/>
      <c r="D719" s="188"/>
      <c r="E719" s="188"/>
      <c r="F719" s="188"/>
      <c r="G719" s="188"/>
      <c r="H719" s="188"/>
      <c r="I719" s="188"/>
      <c r="J719" s="188"/>
      <c r="K719" s="188"/>
      <c r="L719" s="188"/>
      <c r="M719" s="188"/>
      <c r="N719" s="188"/>
      <c r="O719" s="188"/>
      <c r="P719" s="188"/>
      <c r="Q719" s="188"/>
      <c r="R719" s="188"/>
      <c r="S719" s="188"/>
      <c r="T719" s="188"/>
      <c r="U719" s="188"/>
      <c r="V719" s="188"/>
      <c r="W719" s="188"/>
      <c r="X719" s="188"/>
      <c r="Y719" s="188"/>
      <c r="Z719" s="188"/>
    </row>
    <row r="720" spans="1:26" ht="15.75" customHeight="1" x14ac:dyDescent="0.15">
      <c r="A720" s="188"/>
      <c r="B720" s="188"/>
      <c r="C720" s="188"/>
      <c r="D720" s="188"/>
      <c r="E720" s="188"/>
      <c r="F720" s="188"/>
      <c r="G720" s="188"/>
      <c r="H720" s="188"/>
      <c r="I720" s="188"/>
      <c r="J720" s="188"/>
      <c r="K720" s="188"/>
      <c r="L720" s="188"/>
      <c r="M720" s="188"/>
      <c r="N720" s="188"/>
      <c r="O720" s="188"/>
      <c r="P720" s="188"/>
      <c r="Q720" s="188"/>
      <c r="R720" s="188"/>
      <c r="S720" s="188"/>
      <c r="T720" s="188"/>
      <c r="U720" s="188"/>
      <c r="V720" s="188"/>
      <c r="W720" s="188"/>
      <c r="X720" s="188"/>
      <c r="Y720" s="188"/>
      <c r="Z720" s="188"/>
    </row>
    <row r="721" spans="1:26" ht="15.75" customHeight="1" x14ac:dyDescent="0.15">
      <c r="A721" s="188"/>
      <c r="B721" s="188"/>
      <c r="C721" s="188"/>
      <c r="D721" s="188"/>
      <c r="E721" s="188"/>
      <c r="F721" s="188"/>
      <c r="G721" s="188"/>
      <c r="H721" s="188"/>
      <c r="I721" s="188"/>
      <c r="J721" s="188"/>
      <c r="K721" s="188"/>
      <c r="L721" s="188"/>
      <c r="M721" s="188"/>
      <c r="N721" s="188"/>
      <c r="O721" s="188"/>
      <c r="P721" s="188"/>
      <c r="Q721" s="188"/>
      <c r="R721" s="188"/>
      <c r="S721" s="188"/>
      <c r="T721" s="188"/>
      <c r="U721" s="188"/>
      <c r="V721" s="188"/>
      <c r="W721" s="188"/>
      <c r="X721" s="188"/>
      <c r="Y721" s="188"/>
      <c r="Z721" s="188"/>
    </row>
    <row r="722" spans="1:26" ht="15.75" customHeight="1" x14ac:dyDescent="0.15">
      <c r="A722" s="188"/>
      <c r="B722" s="188"/>
      <c r="C722" s="188"/>
      <c r="D722" s="188"/>
      <c r="E722" s="188"/>
      <c r="F722" s="188"/>
      <c r="G722" s="188"/>
      <c r="H722" s="188"/>
      <c r="I722" s="188"/>
      <c r="J722" s="188"/>
      <c r="K722" s="188"/>
      <c r="L722" s="188"/>
      <c r="M722" s="188"/>
      <c r="N722" s="188"/>
      <c r="O722" s="188"/>
      <c r="P722" s="188"/>
      <c r="Q722" s="188"/>
      <c r="R722" s="188"/>
      <c r="S722" s="188"/>
      <c r="T722" s="188"/>
      <c r="U722" s="188"/>
      <c r="V722" s="188"/>
      <c r="W722" s="188"/>
      <c r="X722" s="188"/>
      <c r="Y722" s="188"/>
      <c r="Z722" s="188"/>
    </row>
    <row r="723" spans="1:26" ht="15.75" customHeight="1" x14ac:dyDescent="0.15">
      <c r="A723" s="188"/>
      <c r="B723" s="188"/>
      <c r="C723" s="188"/>
      <c r="D723" s="188"/>
      <c r="E723" s="188"/>
      <c r="F723" s="188"/>
      <c r="G723" s="188"/>
      <c r="H723" s="188"/>
      <c r="I723" s="188"/>
      <c r="J723" s="188"/>
      <c r="K723" s="188"/>
      <c r="L723" s="188"/>
      <c r="M723" s="188"/>
      <c r="N723" s="188"/>
      <c r="O723" s="188"/>
      <c r="P723" s="188"/>
      <c r="Q723" s="188"/>
      <c r="R723" s="188"/>
      <c r="S723" s="188"/>
      <c r="T723" s="188"/>
      <c r="U723" s="188"/>
      <c r="V723" s="188"/>
      <c r="W723" s="188"/>
      <c r="X723" s="188"/>
      <c r="Y723" s="188"/>
      <c r="Z723" s="188"/>
    </row>
    <row r="724" spans="1:26" ht="15.75" customHeight="1" x14ac:dyDescent="0.15">
      <c r="A724" s="188"/>
      <c r="B724" s="188"/>
      <c r="C724" s="188"/>
      <c r="D724" s="188"/>
      <c r="E724" s="188"/>
      <c r="F724" s="188"/>
      <c r="G724" s="188"/>
      <c r="H724" s="188"/>
      <c r="I724" s="188"/>
      <c r="J724" s="188"/>
      <c r="K724" s="188"/>
      <c r="L724" s="188"/>
      <c r="M724" s="188"/>
      <c r="N724" s="188"/>
      <c r="O724" s="188"/>
      <c r="P724" s="188"/>
      <c r="Q724" s="188"/>
      <c r="R724" s="188"/>
      <c r="S724" s="188"/>
      <c r="T724" s="188"/>
      <c r="U724" s="188"/>
      <c r="V724" s="188"/>
      <c r="W724" s="188"/>
      <c r="X724" s="188"/>
      <c r="Y724" s="188"/>
      <c r="Z724" s="188"/>
    </row>
    <row r="725" spans="1:26" ht="15.75" customHeight="1" x14ac:dyDescent="0.15">
      <c r="A725" s="188"/>
      <c r="B725" s="188"/>
      <c r="C725" s="188"/>
      <c r="D725" s="188"/>
      <c r="E725" s="188"/>
      <c r="F725" s="188"/>
      <c r="G725" s="188"/>
      <c r="H725" s="188"/>
      <c r="I725" s="188"/>
      <c r="J725" s="188"/>
      <c r="K725" s="188"/>
      <c r="L725" s="188"/>
      <c r="M725" s="188"/>
      <c r="N725" s="188"/>
      <c r="O725" s="188"/>
      <c r="P725" s="188"/>
      <c r="Q725" s="188"/>
      <c r="R725" s="188"/>
      <c r="S725" s="188"/>
      <c r="T725" s="188"/>
      <c r="U725" s="188"/>
      <c r="V725" s="188"/>
      <c r="W725" s="188"/>
      <c r="X725" s="188"/>
      <c r="Y725" s="188"/>
      <c r="Z725" s="188"/>
    </row>
    <row r="726" spans="1:26" ht="15.75" customHeight="1" x14ac:dyDescent="0.15">
      <c r="A726" s="188"/>
      <c r="B726" s="188"/>
      <c r="C726" s="188"/>
      <c r="D726" s="188"/>
      <c r="E726" s="188"/>
      <c r="F726" s="188"/>
      <c r="G726" s="188"/>
      <c r="H726" s="188"/>
      <c r="I726" s="188"/>
      <c r="J726" s="188"/>
      <c r="K726" s="188"/>
      <c r="L726" s="188"/>
      <c r="M726" s="188"/>
      <c r="N726" s="188"/>
      <c r="O726" s="188"/>
      <c r="P726" s="188"/>
      <c r="Q726" s="188"/>
      <c r="R726" s="188"/>
      <c r="S726" s="188"/>
      <c r="T726" s="188"/>
      <c r="U726" s="188"/>
      <c r="V726" s="188"/>
      <c r="W726" s="188"/>
      <c r="X726" s="188"/>
      <c r="Y726" s="188"/>
      <c r="Z726" s="188"/>
    </row>
    <row r="727" spans="1:26" ht="15.75" customHeight="1" x14ac:dyDescent="0.15">
      <c r="A727" s="188"/>
      <c r="B727" s="188"/>
      <c r="C727" s="188"/>
      <c r="D727" s="188"/>
      <c r="E727" s="188"/>
      <c r="F727" s="188"/>
      <c r="G727" s="188"/>
      <c r="H727" s="188"/>
      <c r="I727" s="188"/>
      <c r="J727" s="188"/>
      <c r="K727" s="188"/>
      <c r="L727" s="188"/>
      <c r="M727" s="188"/>
      <c r="N727" s="188"/>
      <c r="O727" s="188"/>
      <c r="P727" s="188"/>
      <c r="Q727" s="188"/>
      <c r="R727" s="188"/>
      <c r="S727" s="188"/>
      <c r="T727" s="188"/>
      <c r="U727" s="188"/>
      <c r="V727" s="188"/>
      <c r="W727" s="188"/>
      <c r="X727" s="188"/>
      <c r="Y727" s="188"/>
      <c r="Z727" s="188"/>
    </row>
    <row r="728" spans="1:26" ht="15.75" customHeight="1" x14ac:dyDescent="0.15">
      <c r="A728" s="188"/>
      <c r="B728" s="188"/>
      <c r="C728" s="188"/>
      <c r="D728" s="188"/>
      <c r="E728" s="188"/>
      <c r="F728" s="188"/>
      <c r="G728" s="188"/>
      <c r="H728" s="188"/>
      <c r="I728" s="188"/>
      <c r="J728" s="188"/>
      <c r="K728" s="188"/>
      <c r="L728" s="188"/>
      <c r="M728" s="188"/>
      <c r="N728" s="188"/>
      <c r="O728" s="188"/>
      <c r="P728" s="188"/>
      <c r="Q728" s="188"/>
      <c r="R728" s="188"/>
      <c r="S728" s="188"/>
      <c r="T728" s="188"/>
      <c r="U728" s="188"/>
      <c r="V728" s="188"/>
      <c r="W728" s="188"/>
      <c r="X728" s="188"/>
      <c r="Y728" s="188"/>
      <c r="Z728" s="188"/>
    </row>
    <row r="729" spans="1:26" ht="15.75" customHeight="1" x14ac:dyDescent="0.15">
      <c r="A729" s="188"/>
      <c r="B729" s="188"/>
      <c r="C729" s="188"/>
      <c r="D729" s="188"/>
      <c r="E729" s="188"/>
      <c r="F729" s="188"/>
      <c r="G729" s="188"/>
      <c r="H729" s="188"/>
      <c r="I729" s="188"/>
      <c r="J729" s="188"/>
      <c r="K729" s="188"/>
      <c r="L729" s="188"/>
      <c r="M729" s="188"/>
      <c r="N729" s="188"/>
      <c r="O729" s="188"/>
      <c r="P729" s="188"/>
      <c r="Q729" s="188"/>
      <c r="R729" s="188"/>
      <c r="S729" s="188"/>
      <c r="T729" s="188"/>
      <c r="U729" s="188"/>
      <c r="V729" s="188"/>
      <c r="W729" s="188"/>
      <c r="X729" s="188"/>
      <c r="Y729" s="188"/>
      <c r="Z729" s="188"/>
    </row>
    <row r="730" spans="1:26" ht="15.75" customHeight="1" x14ac:dyDescent="0.15">
      <c r="A730" s="188"/>
      <c r="B730" s="188"/>
      <c r="C730" s="188"/>
      <c r="D730" s="188"/>
      <c r="E730" s="188"/>
      <c r="F730" s="188"/>
      <c r="G730" s="188"/>
      <c r="H730" s="188"/>
      <c r="I730" s="188"/>
      <c r="J730" s="188"/>
      <c r="K730" s="188"/>
      <c r="L730" s="188"/>
      <c r="M730" s="188"/>
      <c r="N730" s="188"/>
      <c r="O730" s="188"/>
      <c r="P730" s="188"/>
      <c r="Q730" s="188"/>
      <c r="R730" s="188"/>
      <c r="S730" s="188"/>
      <c r="T730" s="188"/>
      <c r="U730" s="188"/>
      <c r="V730" s="188"/>
      <c r="W730" s="188"/>
      <c r="X730" s="188"/>
      <c r="Y730" s="188"/>
      <c r="Z730" s="188"/>
    </row>
    <row r="731" spans="1:26" ht="15.75" customHeight="1" x14ac:dyDescent="0.15">
      <c r="A731" s="188"/>
      <c r="B731" s="188"/>
      <c r="C731" s="188"/>
      <c r="D731" s="188"/>
      <c r="E731" s="188"/>
      <c r="F731" s="188"/>
      <c r="G731" s="188"/>
      <c r="H731" s="188"/>
      <c r="I731" s="188"/>
      <c r="J731" s="188"/>
      <c r="K731" s="188"/>
      <c r="L731" s="188"/>
      <c r="M731" s="188"/>
      <c r="N731" s="188"/>
      <c r="O731" s="188"/>
      <c r="P731" s="188"/>
      <c r="Q731" s="188"/>
      <c r="R731" s="188"/>
      <c r="S731" s="188"/>
      <c r="T731" s="188"/>
      <c r="U731" s="188"/>
      <c r="V731" s="188"/>
      <c r="W731" s="188"/>
      <c r="X731" s="188"/>
      <c r="Y731" s="188"/>
      <c r="Z731" s="188"/>
    </row>
    <row r="732" spans="1:26" ht="15.75" customHeight="1" x14ac:dyDescent="0.15">
      <c r="A732" s="188"/>
      <c r="B732" s="188"/>
      <c r="C732" s="188"/>
      <c r="D732" s="188"/>
      <c r="E732" s="188"/>
      <c r="F732" s="188"/>
      <c r="G732" s="188"/>
      <c r="H732" s="188"/>
      <c r="I732" s="188"/>
      <c r="J732" s="188"/>
      <c r="K732" s="188"/>
      <c r="L732" s="188"/>
      <c r="M732" s="188"/>
      <c r="N732" s="188"/>
      <c r="O732" s="188"/>
      <c r="P732" s="188"/>
      <c r="Q732" s="188"/>
      <c r="R732" s="188"/>
      <c r="S732" s="188"/>
      <c r="T732" s="188"/>
      <c r="U732" s="188"/>
      <c r="V732" s="188"/>
      <c r="W732" s="188"/>
      <c r="X732" s="188"/>
      <c r="Y732" s="188"/>
      <c r="Z732" s="188"/>
    </row>
    <row r="733" spans="1:26" ht="15.75" customHeight="1" x14ac:dyDescent="0.15">
      <c r="A733" s="188"/>
      <c r="B733" s="188"/>
      <c r="C733" s="188"/>
      <c r="D733" s="188"/>
      <c r="E733" s="188"/>
      <c r="F733" s="188"/>
      <c r="G733" s="188"/>
      <c r="H733" s="188"/>
      <c r="I733" s="188"/>
      <c r="J733" s="188"/>
      <c r="K733" s="188"/>
      <c r="L733" s="188"/>
      <c r="M733" s="188"/>
      <c r="N733" s="188"/>
      <c r="O733" s="188"/>
      <c r="P733" s="188"/>
      <c r="Q733" s="188"/>
      <c r="R733" s="188"/>
      <c r="S733" s="188"/>
      <c r="T733" s="188"/>
      <c r="U733" s="188"/>
      <c r="V733" s="188"/>
      <c r="W733" s="188"/>
      <c r="X733" s="188"/>
      <c r="Y733" s="188"/>
      <c r="Z733" s="188"/>
    </row>
    <row r="734" spans="1:26" ht="15.75" customHeight="1" x14ac:dyDescent="0.15">
      <c r="A734" s="188"/>
      <c r="B734" s="188"/>
      <c r="C734" s="188"/>
      <c r="D734" s="188"/>
      <c r="E734" s="188"/>
      <c r="F734" s="188"/>
      <c r="G734" s="188"/>
      <c r="H734" s="188"/>
      <c r="I734" s="188"/>
      <c r="J734" s="188"/>
      <c r="K734" s="188"/>
      <c r="L734" s="188"/>
      <c r="M734" s="188"/>
      <c r="N734" s="188"/>
      <c r="O734" s="188"/>
      <c r="P734" s="188"/>
      <c r="Q734" s="188"/>
      <c r="R734" s="188"/>
      <c r="S734" s="188"/>
      <c r="T734" s="188"/>
      <c r="U734" s="188"/>
      <c r="V734" s="188"/>
      <c r="W734" s="188"/>
      <c r="X734" s="188"/>
      <c r="Y734" s="188"/>
      <c r="Z734" s="188"/>
    </row>
    <row r="735" spans="1:26" ht="15.75" customHeight="1" x14ac:dyDescent="0.15">
      <c r="A735" s="188"/>
      <c r="B735" s="188"/>
      <c r="C735" s="188"/>
      <c r="D735" s="188"/>
      <c r="E735" s="188"/>
      <c r="F735" s="188"/>
      <c r="G735" s="188"/>
      <c r="H735" s="188"/>
      <c r="I735" s="188"/>
      <c r="J735" s="188"/>
      <c r="K735" s="188"/>
      <c r="L735" s="188"/>
      <c r="M735" s="188"/>
      <c r="N735" s="188"/>
      <c r="O735" s="188"/>
      <c r="P735" s="188"/>
      <c r="Q735" s="188"/>
      <c r="R735" s="188"/>
      <c r="S735" s="188"/>
      <c r="T735" s="188"/>
      <c r="U735" s="188"/>
      <c r="V735" s="188"/>
      <c r="W735" s="188"/>
      <c r="X735" s="188"/>
      <c r="Y735" s="188"/>
      <c r="Z735" s="188"/>
    </row>
    <row r="736" spans="1:26" ht="15.75" customHeight="1" x14ac:dyDescent="0.15">
      <c r="A736" s="188"/>
      <c r="B736" s="188"/>
      <c r="C736" s="188"/>
      <c r="D736" s="188"/>
      <c r="E736" s="188"/>
      <c r="F736" s="188"/>
      <c r="G736" s="188"/>
      <c r="H736" s="188"/>
      <c r="I736" s="188"/>
      <c r="J736" s="188"/>
      <c r="K736" s="188"/>
      <c r="L736" s="188"/>
      <c r="M736" s="188"/>
      <c r="N736" s="188"/>
      <c r="O736" s="188"/>
      <c r="P736" s="188"/>
      <c r="Q736" s="188"/>
      <c r="R736" s="188"/>
      <c r="S736" s="188"/>
      <c r="T736" s="188"/>
      <c r="U736" s="188"/>
      <c r="V736" s="188"/>
      <c r="W736" s="188"/>
      <c r="X736" s="188"/>
      <c r="Y736" s="188"/>
      <c r="Z736" s="188"/>
    </row>
    <row r="737" spans="1:26" ht="15.75" customHeight="1" x14ac:dyDescent="0.15">
      <c r="A737" s="188"/>
      <c r="B737" s="188"/>
      <c r="C737" s="188"/>
      <c r="D737" s="188"/>
      <c r="E737" s="188"/>
      <c r="F737" s="188"/>
      <c r="G737" s="188"/>
      <c r="H737" s="188"/>
      <c r="I737" s="188"/>
      <c r="J737" s="188"/>
      <c r="K737" s="188"/>
      <c r="L737" s="188"/>
      <c r="M737" s="188"/>
      <c r="N737" s="188"/>
      <c r="O737" s="188"/>
      <c r="P737" s="188"/>
      <c r="Q737" s="188"/>
      <c r="R737" s="188"/>
      <c r="S737" s="188"/>
      <c r="T737" s="188"/>
      <c r="U737" s="188"/>
      <c r="V737" s="188"/>
      <c r="W737" s="188"/>
      <c r="X737" s="188"/>
      <c r="Y737" s="188"/>
      <c r="Z737" s="188"/>
    </row>
    <row r="738" spans="1:26" ht="15.75" customHeight="1" x14ac:dyDescent="0.15">
      <c r="A738" s="188"/>
      <c r="B738" s="188"/>
      <c r="C738" s="188"/>
      <c r="D738" s="188"/>
      <c r="E738" s="188"/>
      <c r="F738" s="188"/>
      <c r="G738" s="188"/>
      <c r="H738" s="188"/>
      <c r="I738" s="188"/>
      <c r="J738" s="188"/>
      <c r="K738" s="188"/>
      <c r="L738" s="188"/>
      <c r="M738" s="188"/>
      <c r="N738" s="188"/>
      <c r="O738" s="188"/>
      <c r="P738" s="188"/>
      <c r="Q738" s="188"/>
      <c r="R738" s="188"/>
      <c r="S738" s="188"/>
      <c r="T738" s="188"/>
      <c r="U738" s="188"/>
      <c r="V738" s="188"/>
      <c r="W738" s="188"/>
      <c r="X738" s="188"/>
      <c r="Y738" s="188"/>
      <c r="Z738" s="188"/>
    </row>
    <row r="739" spans="1:26" ht="15.75" customHeight="1" x14ac:dyDescent="0.15">
      <c r="A739" s="188"/>
      <c r="B739" s="188"/>
      <c r="C739" s="188"/>
      <c r="D739" s="188"/>
      <c r="E739" s="188"/>
      <c r="F739" s="188"/>
      <c r="G739" s="188"/>
      <c r="H739" s="188"/>
      <c r="I739" s="188"/>
      <c r="J739" s="188"/>
      <c r="K739" s="188"/>
      <c r="L739" s="188"/>
      <c r="M739" s="188"/>
      <c r="N739" s="188"/>
      <c r="O739" s="188"/>
      <c r="P739" s="188"/>
      <c r="Q739" s="188"/>
      <c r="R739" s="188"/>
      <c r="S739" s="188"/>
      <c r="T739" s="188"/>
      <c r="U739" s="188"/>
      <c r="V739" s="188"/>
      <c r="W739" s="188"/>
      <c r="X739" s="188"/>
      <c r="Y739" s="188"/>
      <c r="Z739" s="188"/>
    </row>
    <row r="740" spans="1:26" ht="15.75" customHeight="1" x14ac:dyDescent="0.15">
      <c r="A740" s="188"/>
      <c r="B740" s="188"/>
      <c r="C740" s="188"/>
      <c r="D740" s="188"/>
      <c r="E740" s="188"/>
      <c r="F740" s="188"/>
      <c r="G740" s="188"/>
      <c r="H740" s="188"/>
      <c r="I740" s="188"/>
      <c r="J740" s="188"/>
      <c r="K740" s="188"/>
      <c r="L740" s="188"/>
      <c r="M740" s="188"/>
      <c r="N740" s="188"/>
      <c r="O740" s="188"/>
      <c r="P740" s="188"/>
      <c r="Q740" s="188"/>
      <c r="R740" s="188"/>
      <c r="S740" s="188"/>
      <c r="T740" s="188"/>
      <c r="U740" s="188"/>
      <c r="V740" s="188"/>
      <c r="W740" s="188"/>
      <c r="X740" s="188"/>
      <c r="Y740" s="188"/>
      <c r="Z740" s="188"/>
    </row>
    <row r="741" spans="1:26" ht="15.75" customHeight="1" x14ac:dyDescent="0.15">
      <c r="A741" s="188"/>
      <c r="B741" s="188"/>
      <c r="C741" s="188"/>
      <c r="D741" s="188"/>
      <c r="E741" s="188"/>
      <c r="F741" s="188"/>
      <c r="G741" s="188"/>
      <c r="H741" s="188"/>
      <c r="I741" s="188"/>
      <c r="J741" s="188"/>
      <c r="K741" s="188"/>
      <c r="L741" s="188"/>
      <c r="M741" s="188"/>
      <c r="N741" s="188"/>
      <c r="O741" s="188"/>
      <c r="P741" s="188"/>
      <c r="Q741" s="188"/>
      <c r="R741" s="188"/>
      <c r="S741" s="188"/>
      <c r="T741" s="188"/>
      <c r="U741" s="188"/>
      <c r="V741" s="188"/>
      <c r="W741" s="188"/>
      <c r="X741" s="188"/>
      <c r="Y741" s="188"/>
      <c r="Z741" s="188"/>
    </row>
    <row r="742" spans="1:26" ht="15.75" customHeight="1" x14ac:dyDescent="0.15">
      <c r="A742" s="188"/>
      <c r="B742" s="188"/>
      <c r="C742" s="188"/>
      <c r="D742" s="188"/>
      <c r="E742" s="188"/>
      <c r="F742" s="188"/>
      <c r="G742" s="188"/>
      <c r="H742" s="188"/>
      <c r="I742" s="188"/>
      <c r="J742" s="188"/>
      <c r="K742" s="188"/>
      <c r="L742" s="188"/>
      <c r="M742" s="188"/>
      <c r="N742" s="188"/>
      <c r="O742" s="188"/>
      <c r="P742" s="188"/>
      <c r="Q742" s="188"/>
      <c r="R742" s="188"/>
      <c r="S742" s="188"/>
      <c r="T742" s="188"/>
      <c r="U742" s="188"/>
      <c r="V742" s="188"/>
      <c r="W742" s="188"/>
      <c r="X742" s="188"/>
      <c r="Y742" s="188"/>
      <c r="Z742" s="188"/>
    </row>
    <row r="743" spans="1:26" ht="15.75" customHeight="1" x14ac:dyDescent="0.15">
      <c r="A743" s="188"/>
      <c r="B743" s="188"/>
      <c r="C743" s="188"/>
      <c r="D743" s="188"/>
      <c r="E743" s="188"/>
      <c r="F743" s="188"/>
      <c r="G743" s="188"/>
      <c r="H743" s="188"/>
      <c r="I743" s="188"/>
      <c r="J743" s="188"/>
      <c r="K743" s="188"/>
      <c r="L743" s="188"/>
      <c r="M743" s="188"/>
      <c r="N743" s="188"/>
      <c r="O743" s="188"/>
      <c r="P743" s="188"/>
      <c r="Q743" s="188"/>
      <c r="R743" s="188"/>
      <c r="S743" s="188"/>
      <c r="T743" s="188"/>
      <c r="U743" s="188"/>
      <c r="V743" s="188"/>
      <c r="W743" s="188"/>
      <c r="X743" s="188"/>
      <c r="Y743" s="188"/>
      <c r="Z743" s="188"/>
    </row>
    <row r="744" spans="1:26" ht="15.75" customHeight="1" x14ac:dyDescent="0.15">
      <c r="A744" s="188"/>
      <c r="B744" s="188"/>
      <c r="C744" s="188"/>
      <c r="D744" s="188"/>
      <c r="E744" s="188"/>
      <c r="F744" s="188"/>
      <c r="G744" s="188"/>
      <c r="H744" s="188"/>
      <c r="I744" s="188"/>
      <c r="J744" s="188"/>
      <c r="K744" s="188"/>
      <c r="L744" s="188"/>
      <c r="M744" s="188"/>
      <c r="N744" s="188"/>
      <c r="O744" s="188"/>
      <c r="P744" s="188"/>
      <c r="Q744" s="188"/>
      <c r="R744" s="188"/>
      <c r="S744" s="188"/>
      <c r="T744" s="188"/>
      <c r="U744" s="188"/>
      <c r="V744" s="188"/>
      <c r="W744" s="188"/>
      <c r="X744" s="188"/>
      <c r="Y744" s="188"/>
      <c r="Z744" s="188"/>
    </row>
    <row r="745" spans="1:26" ht="15.75" customHeight="1" x14ac:dyDescent="0.15">
      <c r="A745" s="188"/>
      <c r="B745" s="188"/>
      <c r="C745" s="188"/>
      <c r="D745" s="188"/>
      <c r="E745" s="188"/>
      <c r="F745" s="188"/>
      <c r="G745" s="188"/>
      <c r="H745" s="188"/>
      <c r="I745" s="188"/>
      <c r="J745" s="188"/>
      <c r="K745" s="188"/>
      <c r="L745" s="188"/>
      <c r="M745" s="188"/>
      <c r="N745" s="188"/>
      <c r="O745" s="188"/>
      <c r="P745" s="188"/>
      <c r="Q745" s="188"/>
      <c r="R745" s="188"/>
      <c r="S745" s="188"/>
      <c r="T745" s="188"/>
      <c r="U745" s="188"/>
      <c r="V745" s="188"/>
      <c r="W745" s="188"/>
      <c r="X745" s="188"/>
      <c r="Y745" s="188"/>
      <c r="Z745" s="188"/>
    </row>
    <row r="746" spans="1:26" ht="15.75" customHeight="1" x14ac:dyDescent="0.15">
      <c r="A746" s="188"/>
      <c r="B746" s="188"/>
      <c r="C746" s="188"/>
      <c r="D746" s="188"/>
      <c r="E746" s="188"/>
      <c r="F746" s="188"/>
      <c r="G746" s="188"/>
      <c r="H746" s="188"/>
      <c r="I746" s="188"/>
      <c r="J746" s="188"/>
      <c r="K746" s="188"/>
      <c r="L746" s="188"/>
      <c r="M746" s="188"/>
      <c r="N746" s="188"/>
      <c r="O746" s="188"/>
      <c r="P746" s="188"/>
      <c r="Q746" s="188"/>
      <c r="R746" s="188"/>
      <c r="S746" s="188"/>
      <c r="T746" s="188"/>
      <c r="U746" s="188"/>
      <c r="V746" s="188"/>
      <c r="W746" s="188"/>
      <c r="X746" s="188"/>
      <c r="Y746" s="188"/>
      <c r="Z746" s="188"/>
    </row>
    <row r="747" spans="1:26" ht="15.75" customHeight="1" x14ac:dyDescent="0.15">
      <c r="A747" s="188"/>
      <c r="B747" s="188"/>
      <c r="C747" s="188"/>
      <c r="D747" s="188"/>
      <c r="E747" s="188"/>
      <c r="F747" s="188"/>
      <c r="G747" s="188"/>
      <c r="H747" s="188"/>
      <c r="I747" s="188"/>
      <c r="J747" s="188"/>
      <c r="K747" s="188"/>
      <c r="L747" s="188"/>
      <c r="M747" s="188"/>
      <c r="N747" s="188"/>
      <c r="O747" s="188"/>
      <c r="P747" s="188"/>
      <c r="Q747" s="188"/>
      <c r="R747" s="188"/>
      <c r="S747" s="188"/>
      <c r="T747" s="188"/>
      <c r="U747" s="188"/>
      <c r="V747" s="188"/>
      <c r="W747" s="188"/>
      <c r="X747" s="188"/>
      <c r="Y747" s="188"/>
      <c r="Z747" s="188"/>
    </row>
    <row r="748" spans="1:26" ht="15.75" customHeight="1" x14ac:dyDescent="0.15">
      <c r="A748" s="188"/>
      <c r="B748" s="188"/>
      <c r="C748" s="188"/>
      <c r="D748" s="188"/>
      <c r="E748" s="188"/>
      <c r="F748" s="188"/>
      <c r="G748" s="188"/>
      <c r="H748" s="188"/>
      <c r="I748" s="188"/>
      <c r="J748" s="188"/>
      <c r="K748" s="188"/>
      <c r="L748" s="188"/>
      <c r="M748" s="188"/>
      <c r="N748" s="188"/>
      <c r="O748" s="188"/>
      <c r="P748" s="188"/>
      <c r="Q748" s="188"/>
      <c r="R748" s="188"/>
      <c r="S748" s="188"/>
      <c r="T748" s="188"/>
      <c r="U748" s="188"/>
      <c r="V748" s="188"/>
      <c r="W748" s="188"/>
      <c r="X748" s="188"/>
      <c r="Y748" s="188"/>
      <c r="Z748" s="188"/>
    </row>
    <row r="749" spans="1:26" ht="15.75" customHeight="1" x14ac:dyDescent="0.15">
      <c r="A749" s="188"/>
      <c r="B749" s="188"/>
      <c r="C749" s="188"/>
      <c r="D749" s="188"/>
      <c r="E749" s="188"/>
      <c r="F749" s="188"/>
      <c r="G749" s="188"/>
      <c r="H749" s="188"/>
      <c r="I749" s="188"/>
      <c r="J749" s="188"/>
      <c r="K749" s="188"/>
      <c r="L749" s="188"/>
      <c r="M749" s="188"/>
      <c r="N749" s="188"/>
      <c r="O749" s="188"/>
      <c r="P749" s="188"/>
      <c r="Q749" s="188"/>
      <c r="R749" s="188"/>
      <c r="S749" s="188"/>
      <c r="T749" s="188"/>
      <c r="U749" s="188"/>
      <c r="V749" s="188"/>
      <c r="W749" s="188"/>
      <c r="X749" s="188"/>
      <c r="Y749" s="188"/>
      <c r="Z749" s="188"/>
    </row>
    <row r="750" spans="1:26" ht="15.75" customHeight="1" x14ac:dyDescent="0.15">
      <c r="A750" s="188"/>
      <c r="B750" s="188"/>
      <c r="C750" s="188"/>
      <c r="D750" s="188"/>
      <c r="E750" s="188"/>
      <c r="F750" s="188"/>
      <c r="G750" s="188"/>
      <c r="H750" s="188"/>
      <c r="I750" s="188"/>
      <c r="J750" s="188"/>
      <c r="K750" s="188"/>
      <c r="L750" s="188"/>
      <c r="M750" s="188"/>
      <c r="N750" s="188"/>
      <c r="O750" s="188"/>
      <c r="P750" s="188"/>
      <c r="Q750" s="188"/>
      <c r="R750" s="188"/>
      <c r="S750" s="188"/>
      <c r="T750" s="188"/>
      <c r="U750" s="188"/>
      <c r="V750" s="188"/>
      <c r="W750" s="188"/>
      <c r="X750" s="188"/>
      <c r="Y750" s="188"/>
      <c r="Z750" s="188"/>
    </row>
    <row r="751" spans="1:26" ht="15.75" customHeight="1" x14ac:dyDescent="0.15">
      <c r="A751" s="188"/>
      <c r="B751" s="188"/>
      <c r="C751" s="188"/>
      <c r="D751" s="188"/>
      <c r="E751" s="188"/>
      <c r="F751" s="188"/>
      <c r="G751" s="188"/>
      <c r="H751" s="188"/>
      <c r="I751" s="188"/>
      <c r="J751" s="188"/>
      <c r="K751" s="188"/>
      <c r="L751" s="188"/>
      <c r="M751" s="188"/>
      <c r="N751" s="188"/>
      <c r="O751" s="188"/>
      <c r="P751" s="188"/>
      <c r="Q751" s="188"/>
      <c r="R751" s="188"/>
      <c r="S751" s="188"/>
      <c r="T751" s="188"/>
      <c r="U751" s="188"/>
      <c r="V751" s="188"/>
      <c r="W751" s="188"/>
      <c r="X751" s="188"/>
      <c r="Y751" s="188"/>
      <c r="Z751" s="188"/>
    </row>
    <row r="752" spans="1:26" ht="15.75" customHeight="1" x14ac:dyDescent="0.15">
      <c r="A752" s="188"/>
      <c r="B752" s="188"/>
      <c r="C752" s="188"/>
      <c r="D752" s="188"/>
      <c r="E752" s="188"/>
      <c r="F752" s="188"/>
      <c r="G752" s="188"/>
      <c r="H752" s="188"/>
      <c r="I752" s="188"/>
      <c r="J752" s="188"/>
      <c r="K752" s="188"/>
      <c r="L752" s="188"/>
      <c r="M752" s="188"/>
      <c r="N752" s="188"/>
      <c r="O752" s="188"/>
      <c r="P752" s="188"/>
      <c r="Q752" s="188"/>
      <c r="R752" s="188"/>
      <c r="S752" s="188"/>
      <c r="T752" s="188"/>
      <c r="U752" s="188"/>
      <c r="V752" s="188"/>
      <c r="W752" s="188"/>
      <c r="X752" s="188"/>
      <c r="Y752" s="188"/>
      <c r="Z752" s="188"/>
    </row>
    <row r="753" spans="1:26" ht="15.75" customHeight="1" x14ac:dyDescent="0.15">
      <c r="A753" s="188"/>
      <c r="B753" s="188"/>
      <c r="C753" s="188"/>
      <c r="D753" s="188"/>
      <c r="E753" s="188"/>
      <c r="F753" s="188"/>
      <c r="G753" s="188"/>
      <c r="H753" s="188"/>
      <c r="I753" s="188"/>
      <c r="J753" s="188"/>
      <c r="K753" s="188"/>
      <c r="L753" s="188"/>
      <c r="M753" s="188"/>
      <c r="N753" s="188"/>
      <c r="O753" s="188"/>
      <c r="P753" s="188"/>
      <c r="Q753" s="188"/>
      <c r="R753" s="188"/>
      <c r="S753" s="188"/>
      <c r="T753" s="188"/>
      <c r="U753" s="188"/>
      <c r="V753" s="188"/>
      <c r="W753" s="188"/>
      <c r="X753" s="188"/>
      <c r="Y753" s="188"/>
      <c r="Z753" s="188"/>
    </row>
    <row r="754" spans="1:26" ht="15.75" customHeight="1" x14ac:dyDescent="0.15">
      <c r="A754" s="188"/>
      <c r="B754" s="188"/>
      <c r="C754" s="188"/>
      <c r="D754" s="188"/>
      <c r="E754" s="188"/>
      <c r="F754" s="188"/>
      <c r="G754" s="188"/>
      <c r="H754" s="188"/>
      <c r="I754" s="188"/>
      <c r="J754" s="188"/>
      <c r="K754" s="188"/>
      <c r="L754" s="188"/>
      <c r="M754" s="188"/>
      <c r="N754" s="188"/>
      <c r="O754" s="188"/>
      <c r="P754" s="188"/>
      <c r="Q754" s="188"/>
      <c r="R754" s="188"/>
      <c r="S754" s="188"/>
      <c r="T754" s="188"/>
      <c r="U754" s="188"/>
      <c r="V754" s="188"/>
      <c r="W754" s="188"/>
      <c r="X754" s="188"/>
      <c r="Y754" s="188"/>
      <c r="Z754" s="188"/>
    </row>
    <row r="755" spans="1:26" ht="15.75" customHeight="1" x14ac:dyDescent="0.15">
      <c r="A755" s="188"/>
      <c r="B755" s="188"/>
      <c r="C755" s="188"/>
      <c r="D755" s="188"/>
      <c r="E755" s="188"/>
      <c r="F755" s="188"/>
      <c r="G755" s="188"/>
      <c r="H755" s="188"/>
      <c r="I755" s="188"/>
      <c r="J755" s="188"/>
      <c r="K755" s="188"/>
      <c r="L755" s="188"/>
      <c r="M755" s="188"/>
      <c r="N755" s="188"/>
      <c r="O755" s="188"/>
      <c r="P755" s="188"/>
      <c r="Q755" s="188"/>
      <c r="R755" s="188"/>
      <c r="S755" s="188"/>
      <c r="T755" s="188"/>
      <c r="U755" s="188"/>
      <c r="V755" s="188"/>
      <c r="W755" s="188"/>
      <c r="X755" s="188"/>
      <c r="Y755" s="188"/>
      <c r="Z755" s="188"/>
    </row>
    <row r="756" spans="1:26" ht="15.75" customHeight="1" x14ac:dyDescent="0.15">
      <c r="A756" s="188"/>
      <c r="B756" s="188"/>
      <c r="C756" s="188"/>
      <c r="D756" s="188"/>
      <c r="E756" s="188"/>
      <c r="F756" s="188"/>
      <c r="G756" s="188"/>
      <c r="H756" s="188"/>
      <c r="I756" s="188"/>
      <c r="J756" s="188"/>
      <c r="K756" s="188"/>
      <c r="L756" s="188"/>
      <c r="M756" s="188"/>
      <c r="N756" s="188"/>
      <c r="O756" s="188"/>
      <c r="P756" s="188"/>
      <c r="Q756" s="188"/>
      <c r="R756" s="188"/>
      <c r="S756" s="188"/>
      <c r="T756" s="188"/>
      <c r="U756" s="188"/>
      <c r="V756" s="188"/>
      <c r="W756" s="188"/>
      <c r="X756" s="188"/>
      <c r="Y756" s="188"/>
      <c r="Z756" s="188"/>
    </row>
    <row r="757" spans="1:26" ht="15.75" customHeight="1" x14ac:dyDescent="0.15">
      <c r="A757" s="188"/>
      <c r="B757" s="188"/>
      <c r="C757" s="188"/>
      <c r="D757" s="188"/>
      <c r="E757" s="188"/>
      <c r="F757" s="188"/>
      <c r="G757" s="188"/>
      <c r="H757" s="188"/>
      <c r="I757" s="188"/>
      <c r="J757" s="188"/>
      <c r="K757" s="188"/>
      <c r="L757" s="188"/>
      <c r="M757" s="188"/>
      <c r="N757" s="188"/>
      <c r="O757" s="188"/>
      <c r="P757" s="188"/>
      <c r="Q757" s="188"/>
      <c r="R757" s="188"/>
      <c r="S757" s="188"/>
      <c r="T757" s="188"/>
      <c r="U757" s="188"/>
      <c r="V757" s="188"/>
      <c r="W757" s="188"/>
      <c r="X757" s="188"/>
      <c r="Y757" s="188"/>
      <c r="Z757" s="188"/>
    </row>
    <row r="758" spans="1:26" ht="15.75" customHeight="1" x14ac:dyDescent="0.15">
      <c r="A758" s="188"/>
      <c r="B758" s="188"/>
      <c r="C758" s="188"/>
      <c r="D758" s="188"/>
      <c r="E758" s="188"/>
      <c r="F758" s="188"/>
      <c r="G758" s="188"/>
      <c r="H758" s="188"/>
      <c r="I758" s="188"/>
      <c r="J758" s="188"/>
      <c r="K758" s="188"/>
      <c r="L758" s="188"/>
      <c r="M758" s="188"/>
      <c r="N758" s="188"/>
      <c r="O758" s="188"/>
      <c r="P758" s="188"/>
      <c r="Q758" s="188"/>
      <c r="R758" s="188"/>
      <c r="S758" s="188"/>
      <c r="T758" s="188"/>
      <c r="U758" s="188"/>
      <c r="V758" s="188"/>
      <c r="W758" s="188"/>
      <c r="X758" s="188"/>
      <c r="Y758" s="188"/>
      <c r="Z758" s="188"/>
    </row>
    <row r="759" spans="1:26" ht="15.75" customHeight="1" x14ac:dyDescent="0.15">
      <c r="A759" s="188"/>
      <c r="B759" s="188"/>
      <c r="C759" s="188"/>
      <c r="D759" s="188"/>
      <c r="E759" s="188"/>
      <c r="F759" s="188"/>
      <c r="G759" s="188"/>
      <c r="H759" s="188"/>
      <c r="I759" s="188"/>
      <c r="J759" s="188"/>
      <c r="K759" s="188"/>
      <c r="L759" s="188"/>
      <c r="M759" s="188"/>
      <c r="N759" s="188"/>
      <c r="O759" s="188"/>
      <c r="P759" s="188"/>
      <c r="Q759" s="188"/>
      <c r="R759" s="188"/>
      <c r="S759" s="188"/>
      <c r="T759" s="188"/>
      <c r="U759" s="188"/>
      <c r="V759" s="188"/>
      <c r="W759" s="188"/>
      <c r="X759" s="188"/>
      <c r="Y759" s="188"/>
      <c r="Z759" s="188"/>
    </row>
    <row r="760" spans="1:26" ht="15.75" customHeight="1" x14ac:dyDescent="0.15">
      <c r="A760" s="188"/>
      <c r="B760" s="188"/>
      <c r="C760" s="188"/>
      <c r="D760" s="188"/>
      <c r="E760" s="188"/>
      <c r="F760" s="188"/>
      <c r="G760" s="188"/>
      <c r="H760" s="188"/>
      <c r="I760" s="188"/>
      <c r="J760" s="188"/>
      <c r="K760" s="188"/>
      <c r="L760" s="188"/>
      <c r="M760" s="188"/>
      <c r="N760" s="188"/>
      <c r="O760" s="188"/>
      <c r="P760" s="188"/>
      <c r="Q760" s="188"/>
      <c r="R760" s="188"/>
      <c r="S760" s="188"/>
      <c r="T760" s="188"/>
      <c r="U760" s="188"/>
      <c r="V760" s="188"/>
      <c r="W760" s="188"/>
      <c r="X760" s="188"/>
      <c r="Y760" s="188"/>
      <c r="Z760" s="188"/>
    </row>
    <row r="761" spans="1:26" ht="15.75" customHeight="1" x14ac:dyDescent="0.15">
      <c r="A761" s="188"/>
      <c r="B761" s="188"/>
      <c r="C761" s="188"/>
      <c r="D761" s="188"/>
      <c r="E761" s="188"/>
      <c r="F761" s="188"/>
      <c r="G761" s="188"/>
      <c r="H761" s="188"/>
      <c r="I761" s="188"/>
      <c r="J761" s="188"/>
      <c r="K761" s="188"/>
      <c r="L761" s="188"/>
      <c r="M761" s="188"/>
      <c r="N761" s="188"/>
      <c r="O761" s="188"/>
      <c r="P761" s="188"/>
      <c r="Q761" s="188"/>
      <c r="R761" s="188"/>
      <c r="S761" s="188"/>
      <c r="T761" s="188"/>
      <c r="U761" s="188"/>
      <c r="V761" s="188"/>
      <c r="W761" s="188"/>
      <c r="X761" s="188"/>
      <c r="Y761" s="188"/>
      <c r="Z761" s="188"/>
    </row>
    <row r="762" spans="1:26" ht="15.75" customHeight="1" x14ac:dyDescent="0.15">
      <c r="A762" s="188"/>
      <c r="B762" s="188"/>
      <c r="C762" s="188"/>
      <c r="D762" s="188"/>
      <c r="E762" s="188"/>
      <c r="F762" s="188"/>
      <c r="G762" s="188"/>
      <c r="H762" s="188"/>
      <c r="I762" s="188"/>
      <c r="J762" s="188"/>
      <c r="K762" s="188"/>
      <c r="L762" s="188"/>
      <c r="M762" s="188"/>
      <c r="N762" s="188"/>
      <c r="O762" s="188"/>
      <c r="P762" s="188"/>
      <c r="Q762" s="188"/>
      <c r="R762" s="188"/>
      <c r="S762" s="188"/>
      <c r="T762" s="188"/>
      <c r="U762" s="188"/>
      <c r="V762" s="188"/>
      <c r="W762" s="188"/>
      <c r="X762" s="188"/>
      <c r="Y762" s="188"/>
      <c r="Z762" s="188"/>
    </row>
    <row r="763" spans="1:26" ht="15.75" customHeight="1" x14ac:dyDescent="0.15">
      <c r="A763" s="188"/>
      <c r="B763" s="188"/>
      <c r="C763" s="188"/>
      <c r="D763" s="188"/>
      <c r="E763" s="188"/>
      <c r="F763" s="188"/>
      <c r="G763" s="188"/>
      <c r="H763" s="188"/>
      <c r="I763" s="188"/>
      <c r="J763" s="188"/>
      <c r="K763" s="188"/>
      <c r="L763" s="188"/>
      <c r="M763" s="188"/>
      <c r="N763" s="188"/>
      <c r="O763" s="188"/>
      <c r="P763" s="188"/>
      <c r="Q763" s="188"/>
      <c r="R763" s="188"/>
      <c r="S763" s="188"/>
      <c r="T763" s="188"/>
      <c r="U763" s="188"/>
      <c r="V763" s="188"/>
      <c r="W763" s="188"/>
      <c r="X763" s="188"/>
      <c r="Y763" s="188"/>
      <c r="Z763" s="188"/>
    </row>
    <row r="764" spans="1:26" ht="15.75" customHeight="1" x14ac:dyDescent="0.15">
      <c r="A764" s="188"/>
      <c r="B764" s="188"/>
      <c r="C764" s="188"/>
      <c r="D764" s="188"/>
      <c r="E764" s="188"/>
      <c r="F764" s="188"/>
      <c r="G764" s="188"/>
      <c r="H764" s="188"/>
      <c r="I764" s="188"/>
      <c r="J764" s="188"/>
      <c r="K764" s="188"/>
      <c r="L764" s="188"/>
      <c r="M764" s="188"/>
      <c r="N764" s="188"/>
      <c r="O764" s="188"/>
      <c r="P764" s="188"/>
      <c r="Q764" s="188"/>
      <c r="R764" s="188"/>
      <c r="S764" s="188"/>
      <c r="T764" s="188"/>
      <c r="U764" s="188"/>
      <c r="V764" s="188"/>
      <c r="W764" s="188"/>
      <c r="X764" s="188"/>
      <c r="Y764" s="188"/>
      <c r="Z764" s="188"/>
    </row>
    <row r="765" spans="1:26" ht="15.75" customHeight="1" x14ac:dyDescent="0.15">
      <c r="A765" s="188"/>
      <c r="B765" s="188"/>
      <c r="C765" s="188"/>
      <c r="D765" s="188"/>
      <c r="E765" s="188"/>
      <c r="F765" s="188"/>
      <c r="G765" s="188"/>
      <c r="H765" s="188"/>
      <c r="I765" s="188"/>
      <c r="J765" s="188"/>
      <c r="K765" s="188"/>
      <c r="L765" s="188"/>
      <c r="M765" s="188"/>
      <c r="N765" s="188"/>
      <c r="O765" s="188"/>
      <c r="P765" s="188"/>
      <c r="Q765" s="188"/>
      <c r="R765" s="188"/>
      <c r="S765" s="188"/>
      <c r="T765" s="188"/>
      <c r="U765" s="188"/>
      <c r="V765" s="188"/>
      <c r="W765" s="188"/>
      <c r="X765" s="188"/>
      <c r="Y765" s="188"/>
      <c r="Z765" s="188"/>
    </row>
    <row r="766" spans="1:26" ht="15.75" customHeight="1" x14ac:dyDescent="0.15">
      <c r="A766" s="188"/>
      <c r="B766" s="188"/>
      <c r="C766" s="188"/>
      <c r="D766" s="188"/>
      <c r="E766" s="188"/>
      <c r="F766" s="188"/>
      <c r="G766" s="188"/>
      <c r="H766" s="188"/>
      <c r="I766" s="188"/>
      <c r="J766" s="188"/>
      <c r="K766" s="188"/>
      <c r="L766" s="188"/>
      <c r="M766" s="188"/>
      <c r="N766" s="188"/>
      <c r="O766" s="188"/>
      <c r="P766" s="188"/>
      <c r="Q766" s="188"/>
      <c r="R766" s="188"/>
      <c r="S766" s="188"/>
      <c r="T766" s="188"/>
      <c r="U766" s="188"/>
      <c r="V766" s="188"/>
      <c r="W766" s="188"/>
      <c r="X766" s="188"/>
      <c r="Y766" s="188"/>
      <c r="Z766" s="188"/>
    </row>
    <row r="767" spans="1:26" ht="15.75" customHeight="1" x14ac:dyDescent="0.15">
      <c r="A767" s="188"/>
      <c r="B767" s="188"/>
      <c r="C767" s="188"/>
      <c r="D767" s="188"/>
      <c r="E767" s="188"/>
      <c r="F767" s="188"/>
      <c r="G767" s="188"/>
      <c r="H767" s="188"/>
      <c r="I767" s="188"/>
      <c r="J767" s="188"/>
      <c r="K767" s="188"/>
      <c r="L767" s="188"/>
      <c r="M767" s="188"/>
      <c r="N767" s="188"/>
      <c r="O767" s="188"/>
      <c r="P767" s="188"/>
      <c r="Q767" s="188"/>
      <c r="R767" s="188"/>
      <c r="S767" s="188"/>
      <c r="T767" s="188"/>
      <c r="U767" s="188"/>
      <c r="V767" s="188"/>
      <c r="W767" s="188"/>
      <c r="X767" s="188"/>
      <c r="Y767" s="188"/>
      <c r="Z767" s="188"/>
    </row>
    <row r="768" spans="1:26" ht="15.75" customHeight="1" x14ac:dyDescent="0.15">
      <c r="A768" s="188"/>
      <c r="B768" s="188"/>
      <c r="C768" s="188"/>
      <c r="D768" s="188"/>
      <c r="E768" s="188"/>
      <c r="F768" s="188"/>
      <c r="G768" s="188"/>
      <c r="H768" s="188"/>
      <c r="I768" s="188"/>
      <c r="J768" s="188"/>
      <c r="K768" s="188"/>
      <c r="L768" s="188"/>
      <c r="M768" s="188"/>
      <c r="N768" s="188"/>
      <c r="O768" s="188"/>
      <c r="P768" s="188"/>
      <c r="Q768" s="188"/>
      <c r="R768" s="188"/>
      <c r="S768" s="188"/>
      <c r="T768" s="188"/>
      <c r="U768" s="188"/>
      <c r="V768" s="188"/>
      <c r="W768" s="188"/>
      <c r="X768" s="188"/>
      <c r="Y768" s="188"/>
      <c r="Z768" s="188"/>
    </row>
    <row r="769" spans="1:26" ht="15.75" customHeight="1" x14ac:dyDescent="0.15">
      <c r="A769" s="188"/>
      <c r="B769" s="188"/>
      <c r="C769" s="188"/>
      <c r="D769" s="188"/>
      <c r="E769" s="188"/>
      <c r="F769" s="188"/>
      <c r="G769" s="188"/>
      <c r="H769" s="188"/>
      <c r="I769" s="188"/>
      <c r="J769" s="188"/>
      <c r="K769" s="188"/>
      <c r="L769" s="188"/>
      <c r="M769" s="188"/>
      <c r="N769" s="188"/>
      <c r="O769" s="188"/>
      <c r="P769" s="188"/>
      <c r="Q769" s="188"/>
      <c r="R769" s="188"/>
      <c r="S769" s="188"/>
      <c r="T769" s="188"/>
      <c r="U769" s="188"/>
      <c r="V769" s="188"/>
      <c r="W769" s="188"/>
      <c r="X769" s="188"/>
      <c r="Y769" s="188"/>
      <c r="Z769" s="188"/>
    </row>
    <row r="770" spans="1:26" ht="15.75" customHeight="1" x14ac:dyDescent="0.15">
      <c r="A770" s="188"/>
      <c r="B770" s="188"/>
      <c r="C770" s="188"/>
      <c r="D770" s="188"/>
      <c r="E770" s="188"/>
      <c r="F770" s="188"/>
      <c r="G770" s="188"/>
      <c r="H770" s="188"/>
      <c r="I770" s="188"/>
      <c r="J770" s="188"/>
      <c r="K770" s="188"/>
      <c r="L770" s="188"/>
      <c r="M770" s="188"/>
      <c r="N770" s="188"/>
      <c r="O770" s="188"/>
      <c r="P770" s="188"/>
      <c r="Q770" s="188"/>
      <c r="R770" s="188"/>
      <c r="S770" s="188"/>
      <c r="T770" s="188"/>
      <c r="U770" s="188"/>
      <c r="V770" s="188"/>
      <c r="W770" s="188"/>
      <c r="X770" s="188"/>
      <c r="Y770" s="188"/>
      <c r="Z770" s="188"/>
    </row>
    <row r="771" spans="1:26" ht="15.75" customHeight="1" x14ac:dyDescent="0.15">
      <c r="A771" s="188"/>
      <c r="B771" s="188"/>
      <c r="C771" s="188"/>
      <c r="D771" s="188"/>
      <c r="E771" s="188"/>
      <c r="F771" s="188"/>
      <c r="G771" s="188"/>
      <c r="H771" s="188"/>
      <c r="I771" s="188"/>
      <c r="J771" s="188"/>
      <c r="K771" s="188"/>
      <c r="L771" s="188"/>
      <c r="M771" s="188"/>
      <c r="N771" s="188"/>
      <c r="O771" s="188"/>
      <c r="P771" s="188"/>
      <c r="Q771" s="188"/>
      <c r="R771" s="188"/>
      <c r="S771" s="188"/>
      <c r="T771" s="188"/>
      <c r="U771" s="188"/>
      <c r="V771" s="188"/>
      <c r="W771" s="188"/>
      <c r="X771" s="188"/>
      <c r="Y771" s="188"/>
      <c r="Z771" s="188"/>
    </row>
    <row r="772" spans="1:26" ht="15.75" customHeight="1" x14ac:dyDescent="0.15">
      <c r="A772" s="188"/>
      <c r="B772" s="188"/>
      <c r="C772" s="188"/>
      <c r="D772" s="188"/>
      <c r="E772" s="188"/>
      <c r="F772" s="188"/>
      <c r="G772" s="188"/>
      <c r="H772" s="188"/>
      <c r="I772" s="188"/>
      <c r="J772" s="188"/>
      <c r="K772" s="188"/>
      <c r="L772" s="188"/>
      <c r="M772" s="188"/>
      <c r="N772" s="188"/>
      <c r="O772" s="188"/>
      <c r="P772" s="188"/>
      <c r="Q772" s="188"/>
      <c r="R772" s="188"/>
      <c r="S772" s="188"/>
      <c r="T772" s="188"/>
      <c r="U772" s="188"/>
      <c r="V772" s="188"/>
      <c r="W772" s="188"/>
      <c r="X772" s="188"/>
      <c r="Y772" s="188"/>
      <c r="Z772" s="188"/>
    </row>
    <row r="773" spans="1:26" ht="15.75" customHeight="1" x14ac:dyDescent="0.15">
      <c r="A773" s="188"/>
      <c r="B773" s="188"/>
      <c r="C773" s="188"/>
      <c r="D773" s="188"/>
      <c r="E773" s="188"/>
      <c r="F773" s="188"/>
      <c r="G773" s="188"/>
      <c r="H773" s="188"/>
      <c r="I773" s="188"/>
      <c r="J773" s="188"/>
      <c r="K773" s="188"/>
      <c r="L773" s="188"/>
      <c r="M773" s="188"/>
      <c r="N773" s="188"/>
      <c r="O773" s="188"/>
      <c r="P773" s="188"/>
      <c r="Q773" s="188"/>
      <c r="R773" s="188"/>
      <c r="S773" s="188"/>
      <c r="T773" s="188"/>
      <c r="U773" s="188"/>
      <c r="V773" s="188"/>
      <c r="W773" s="188"/>
      <c r="X773" s="188"/>
      <c r="Y773" s="188"/>
      <c r="Z773" s="188"/>
    </row>
    <row r="774" spans="1:26" ht="15.75" customHeight="1" x14ac:dyDescent="0.15">
      <c r="A774" s="188"/>
      <c r="B774" s="188"/>
      <c r="C774" s="188"/>
      <c r="D774" s="188"/>
      <c r="E774" s="188"/>
      <c r="F774" s="188"/>
      <c r="G774" s="188"/>
      <c r="H774" s="188"/>
      <c r="I774" s="188"/>
      <c r="J774" s="188"/>
      <c r="K774" s="188"/>
      <c r="L774" s="188"/>
      <c r="M774" s="188"/>
      <c r="N774" s="188"/>
      <c r="O774" s="188"/>
      <c r="P774" s="188"/>
      <c r="Q774" s="188"/>
      <c r="R774" s="188"/>
      <c r="S774" s="188"/>
      <c r="T774" s="188"/>
      <c r="U774" s="188"/>
      <c r="V774" s="188"/>
      <c r="W774" s="188"/>
      <c r="X774" s="188"/>
      <c r="Y774" s="188"/>
      <c r="Z774" s="188"/>
    </row>
    <row r="775" spans="1:26" ht="15.75" customHeight="1" x14ac:dyDescent="0.15">
      <c r="A775" s="188"/>
      <c r="B775" s="188"/>
      <c r="C775" s="188"/>
      <c r="D775" s="188"/>
      <c r="E775" s="188"/>
      <c r="F775" s="188"/>
      <c r="G775" s="188"/>
      <c r="H775" s="188"/>
      <c r="I775" s="188"/>
      <c r="J775" s="188"/>
      <c r="K775" s="188"/>
      <c r="L775" s="188"/>
      <c r="M775" s="188"/>
      <c r="N775" s="188"/>
      <c r="O775" s="188"/>
      <c r="P775" s="188"/>
      <c r="Q775" s="188"/>
      <c r="R775" s="188"/>
      <c r="S775" s="188"/>
      <c r="T775" s="188"/>
      <c r="U775" s="188"/>
      <c r="V775" s="188"/>
      <c r="W775" s="188"/>
      <c r="X775" s="188"/>
      <c r="Y775" s="188"/>
      <c r="Z775" s="188"/>
    </row>
    <row r="776" spans="1:26" ht="15.75" customHeight="1" x14ac:dyDescent="0.15">
      <c r="A776" s="188"/>
      <c r="B776" s="188"/>
      <c r="C776" s="188"/>
      <c r="D776" s="188"/>
      <c r="E776" s="188"/>
      <c r="F776" s="188"/>
      <c r="G776" s="188"/>
      <c r="H776" s="188"/>
      <c r="I776" s="188"/>
      <c r="J776" s="188"/>
      <c r="K776" s="188"/>
      <c r="L776" s="188"/>
      <c r="M776" s="188"/>
      <c r="N776" s="188"/>
      <c r="O776" s="188"/>
      <c r="P776" s="188"/>
      <c r="Q776" s="188"/>
      <c r="R776" s="188"/>
      <c r="S776" s="188"/>
      <c r="T776" s="188"/>
      <c r="U776" s="188"/>
      <c r="V776" s="188"/>
      <c r="W776" s="188"/>
      <c r="X776" s="188"/>
      <c r="Y776" s="188"/>
      <c r="Z776" s="188"/>
    </row>
    <row r="777" spans="1:26" ht="15.75" customHeight="1" x14ac:dyDescent="0.15">
      <c r="A777" s="188"/>
      <c r="B777" s="188"/>
      <c r="C777" s="188"/>
      <c r="D777" s="188"/>
      <c r="E777" s="188"/>
      <c r="F777" s="188"/>
      <c r="G777" s="188"/>
      <c r="H777" s="188"/>
      <c r="I777" s="188"/>
      <c r="J777" s="188"/>
      <c r="K777" s="188"/>
      <c r="L777" s="188"/>
      <c r="M777" s="188"/>
      <c r="N777" s="188"/>
      <c r="O777" s="188"/>
      <c r="P777" s="188"/>
      <c r="Q777" s="188"/>
      <c r="R777" s="188"/>
      <c r="S777" s="188"/>
      <c r="T777" s="188"/>
      <c r="U777" s="188"/>
      <c r="V777" s="188"/>
      <c r="W777" s="188"/>
      <c r="X777" s="188"/>
      <c r="Y777" s="188"/>
      <c r="Z777" s="188"/>
    </row>
    <row r="778" spans="1:26" ht="15.75" customHeight="1" x14ac:dyDescent="0.15">
      <c r="A778" s="188"/>
      <c r="B778" s="188"/>
      <c r="C778" s="188"/>
      <c r="D778" s="188"/>
      <c r="E778" s="188"/>
      <c r="F778" s="188"/>
      <c r="G778" s="188"/>
      <c r="H778" s="188"/>
      <c r="I778" s="188"/>
      <c r="J778" s="188"/>
      <c r="K778" s="188"/>
      <c r="L778" s="188"/>
      <c r="M778" s="188"/>
      <c r="N778" s="188"/>
      <c r="O778" s="188"/>
      <c r="P778" s="188"/>
      <c r="Q778" s="188"/>
      <c r="R778" s="188"/>
      <c r="S778" s="188"/>
      <c r="T778" s="188"/>
      <c r="U778" s="188"/>
      <c r="V778" s="188"/>
      <c r="W778" s="188"/>
      <c r="X778" s="188"/>
      <c r="Y778" s="188"/>
      <c r="Z778" s="188"/>
    </row>
    <row r="779" spans="1:26" ht="15.75" customHeight="1" x14ac:dyDescent="0.15">
      <c r="A779" s="188"/>
      <c r="B779" s="188"/>
      <c r="C779" s="188"/>
      <c r="D779" s="188"/>
      <c r="E779" s="188"/>
      <c r="F779" s="188"/>
      <c r="G779" s="188"/>
      <c r="H779" s="188"/>
      <c r="I779" s="188"/>
      <c r="J779" s="188"/>
      <c r="K779" s="188"/>
      <c r="L779" s="188"/>
      <c r="M779" s="188"/>
      <c r="N779" s="188"/>
      <c r="O779" s="188"/>
      <c r="P779" s="188"/>
      <c r="Q779" s="188"/>
      <c r="R779" s="188"/>
      <c r="S779" s="188"/>
      <c r="T779" s="188"/>
      <c r="U779" s="188"/>
      <c r="V779" s="188"/>
      <c r="W779" s="188"/>
      <c r="X779" s="188"/>
      <c r="Y779" s="188"/>
      <c r="Z779" s="188"/>
    </row>
    <row r="780" spans="1:26" ht="15.75" customHeight="1" x14ac:dyDescent="0.15">
      <c r="A780" s="188"/>
      <c r="B780" s="188"/>
      <c r="C780" s="188"/>
      <c r="D780" s="188"/>
      <c r="E780" s="188"/>
      <c r="F780" s="188"/>
      <c r="G780" s="188"/>
      <c r="H780" s="188"/>
      <c r="I780" s="188"/>
      <c r="J780" s="188"/>
      <c r="K780" s="188"/>
      <c r="L780" s="188"/>
      <c r="M780" s="188"/>
      <c r="N780" s="188"/>
      <c r="O780" s="188"/>
      <c r="P780" s="188"/>
      <c r="Q780" s="188"/>
      <c r="R780" s="188"/>
      <c r="S780" s="188"/>
      <c r="T780" s="188"/>
      <c r="U780" s="188"/>
      <c r="V780" s="188"/>
      <c r="W780" s="188"/>
      <c r="X780" s="188"/>
      <c r="Y780" s="188"/>
      <c r="Z780" s="188"/>
    </row>
    <row r="781" spans="1:26" ht="15.75" customHeight="1" x14ac:dyDescent="0.15">
      <c r="A781" s="188"/>
      <c r="B781" s="188"/>
      <c r="C781" s="188"/>
      <c r="D781" s="188"/>
      <c r="E781" s="188"/>
      <c r="F781" s="188"/>
      <c r="G781" s="188"/>
      <c r="H781" s="188"/>
      <c r="I781" s="188"/>
      <c r="J781" s="188"/>
      <c r="K781" s="188"/>
      <c r="L781" s="188"/>
      <c r="M781" s="188"/>
      <c r="N781" s="188"/>
      <c r="O781" s="188"/>
      <c r="P781" s="188"/>
      <c r="Q781" s="188"/>
      <c r="R781" s="188"/>
      <c r="S781" s="188"/>
      <c r="T781" s="188"/>
      <c r="U781" s="188"/>
      <c r="V781" s="188"/>
      <c r="W781" s="188"/>
      <c r="X781" s="188"/>
      <c r="Y781" s="188"/>
      <c r="Z781" s="188"/>
    </row>
    <row r="782" spans="1:26" ht="15.75" customHeight="1" x14ac:dyDescent="0.15">
      <c r="A782" s="188"/>
      <c r="B782" s="188"/>
      <c r="C782" s="188"/>
      <c r="D782" s="188"/>
      <c r="E782" s="188"/>
      <c r="F782" s="188"/>
      <c r="G782" s="188"/>
      <c r="H782" s="188"/>
      <c r="I782" s="188"/>
      <c r="J782" s="188"/>
      <c r="K782" s="188"/>
      <c r="L782" s="188"/>
      <c r="M782" s="188"/>
      <c r="N782" s="188"/>
      <c r="O782" s="188"/>
      <c r="P782" s="188"/>
      <c r="Q782" s="188"/>
      <c r="R782" s="188"/>
      <c r="S782" s="188"/>
      <c r="T782" s="188"/>
      <c r="U782" s="188"/>
      <c r="V782" s="188"/>
      <c r="W782" s="188"/>
      <c r="X782" s="188"/>
      <c r="Y782" s="188"/>
      <c r="Z782" s="188"/>
    </row>
    <row r="783" spans="1:26" ht="15.75" customHeight="1" x14ac:dyDescent="0.15">
      <c r="A783" s="188"/>
      <c r="B783" s="188"/>
      <c r="C783" s="188"/>
      <c r="D783" s="188"/>
      <c r="E783" s="188"/>
      <c r="F783" s="188"/>
      <c r="G783" s="188"/>
      <c r="H783" s="188"/>
      <c r="I783" s="188"/>
      <c r="J783" s="188"/>
      <c r="K783" s="188"/>
      <c r="L783" s="188"/>
      <c r="M783" s="188"/>
      <c r="N783" s="188"/>
      <c r="O783" s="188"/>
      <c r="P783" s="188"/>
      <c r="Q783" s="188"/>
      <c r="R783" s="188"/>
      <c r="S783" s="188"/>
      <c r="T783" s="188"/>
      <c r="U783" s="188"/>
      <c r="V783" s="188"/>
      <c r="W783" s="188"/>
      <c r="X783" s="188"/>
      <c r="Y783" s="188"/>
      <c r="Z783" s="188"/>
    </row>
    <row r="784" spans="1:26" ht="15.75" customHeight="1" x14ac:dyDescent="0.15">
      <c r="A784" s="188"/>
      <c r="B784" s="188"/>
      <c r="C784" s="188"/>
      <c r="D784" s="188"/>
      <c r="E784" s="188"/>
      <c r="F784" s="188"/>
      <c r="G784" s="188"/>
      <c r="H784" s="188"/>
      <c r="I784" s="188"/>
      <c r="J784" s="188"/>
      <c r="K784" s="188"/>
      <c r="L784" s="188"/>
      <c r="M784" s="188"/>
      <c r="N784" s="188"/>
      <c r="O784" s="188"/>
      <c r="P784" s="188"/>
      <c r="Q784" s="188"/>
      <c r="R784" s="188"/>
      <c r="S784" s="188"/>
      <c r="T784" s="188"/>
      <c r="U784" s="188"/>
      <c r="V784" s="188"/>
      <c r="W784" s="188"/>
      <c r="X784" s="188"/>
      <c r="Y784" s="188"/>
      <c r="Z784" s="188"/>
    </row>
    <row r="785" spans="1:26" ht="15.75" customHeight="1" x14ac:dyDescent="0.15">
      <c r="A785" s="188"/>
      <c r="B785" s="188"/>
      <c r="C785" s="188"/>
      <c r="D785" s="188"/>
      <c r="E785" s="188"/>
      <c r="F785" s="188"/>
      <c r="G785" s="188"/>
      <c r="H785" s="188"/>
      <c r="I785" s="188"/>
      <c r="J785" s="188"/>
      <c r="K785" s="188"/>
      <c r="L785" s="188"/>
      <c r="M785" s="188"/>
      <c r="N785" s="188"/>
      <c r="O785" s="188"/>
      <c r="P785" s="188"/>
      <c r="Q785" s="188"/>
      <c r="R785" s="188"/>
      <c r="S785" s="188"/>
      <c r="T785" s="188"/>
      <c r="U785" s="188"/>
      <c r="V785" s="188"/>
      <c r="W785" s="188"/>
      <c r="X785" s="188"/>
      <c r="Y785" s="188"/>
      <c r="Z785" s="188"/>
    </row>
    <row r="786" spans="1:26" ht="15.75" customHeight="1" x14ac:dyDescent="0.15">
      <c r="A786" s="188"/>
      <c r="B786" s="188"/>
      <c r="C786" s="188"/>
      <c r="D786" s="188"/>
      <c r="E786" s="188"/>
      <c r="F786" s="188"/>
      <c r="G786" s="188"/>
      <c r="H786" s="188"/>
      <c r="I786" s="188"/>
      <c r="J786" s="188"/>
      <c r="K786" s="188"/>
      <c r="L786" s="188"/>
      <c r="M786" s="188"/>
      <c r="N786" s="188"/>
      <c r="O786" s="188"/>
      <c r="P786" s="188"/>
      <c r="Q786" s="188"/>
      <c r="R786" s="188"/>
      <c r="S786" s="188"/>
      <c r="T786" s="188"/>
      <c r="U786" s="188"/>
      <c r="V786" s="188"/>
      <c r="W786" s="188"/>
      <c r="X786" s="188"/>
      <c r="Y786" s="188"/>
      <c r="Z786" s="188"/>
    </row>
    <row r="787" spans="1:26" ht="15.75" customHeight="1" x14ac:dyDescent="0.15">
      <c r="A787" s="188"/>
      <c r="B787" s="188"/>
      <c r="C787" s="188"/>
      <c r="D787" s="188"/>
      <c r="E787" s="188"/>
      <c r="F787" s="188"/>
      <c r="G787" s="188"/>
      <c r="H787" s="188"/>
      <c r="I787" s="188"/>
      <c r="J787" s="188"/>
      <c r="K787" s="188"/>
      <c r="L787" s="188"/>
      <c r="M787" s="188"/>
      <c r="N787" s="188"/>
      <c r="O787" s="188"/>
      <c r="P787" s="188"/>
      <c r="Q787" s="188"/>
      <c r="R787" s="188"/>
      <c r="S787" s="188"/>
      <c r="T787" s="188"/>
      <c r="U787" s="188"/>
      <c r="V787" s="188"/>
      <c r="W787" s="188"/>
      <c r="X787" s="188"/>
      <c r="Y787" s="188"/>
      <c r="Z787" s="188"/>
    </row>
    <row r="788" spans="1:26" ht="15.75" customHeight="1" x14ac:dyDescent="0.15">
      <c r="A788" s="188"/>
      <c r="B788" s="188"/>
      <c r="C788" s="188"/>
      <c r="D788" s="188"/>
      <c r="E788" s="188"/>
      <c r="F788" s="188"/>
      <c r="G788" s="188"/>
      <c r="H788" s="188"/>
      <c r="I788" s="188"/>
      <c r="J788" s="188"/>
      <c r="K788" s="188"/>
      <c r="L788" s="188"/>
      <c r="M788" s="188"/>
      <c r="N788" s="188"/>
      <c r="O788" s="188"/>
      <c r="P788" s="188"/>
      <c r="Q788" s="188"/>
      <c r="R788" s="188"/>
      <c r="S788" s="188"/>
      <c r="T788" s="188"/>
      <c r="U788" s="188"/>
      <c r="V788" s="188"/>
      <c r="W788" s="188"/>
      <c r="X788" s="188"/>
      <c r="Y788" s="188"/>
      <c r="Z788" s="188"/>
    </row>
    <row r="789" spans="1:26" ht="15.75" customHeight="1" x14ac:dyDescent="0.15">
      <c r="A789" s="188"/>
      <c r="B789" s="188"/>
      <c r="C789" s="188"/>
      <c r="D789" s="188"/>
      <c r="E789" s="188"/>
      <c r="F789" s="188"/>
      <c r="G789" s="188"/>
      <c r="H789" s="188"/>
      <c r="I789" s="188"/>
      <c r="J789" s="188"/>
      <c r="K789" s="188"/>
      <c r="L789" s="188"/>
      <c r="M789" s="188"/>
      <c r="N789" s="188"/>
      <c r="O789" s="188"/>
      <c r="P789" s="188"/>
      <c r="Q789" s="188"/>
      <c r="R789" s="188"/>
      <c r="S789" s="188"/>
      <c r="T789" s="188"/>
      <c r="U789" s="188"/>
      <c r="V789" s="188"/>
      <c r="W789" s="188"/>
      <c r="X789" s="188"/>
      <c r="Y789" s="188"/>
      <c r="Z789" s="188"/>
    </row>
    <row r="790" spans="1:26" ht="15.75" customHeight="1" x14ac:dyDescent="0.15">
      <c r="A790" s="188"/>
      <c r="B790" s="188"/>
      <c r="C790" s="188"/>
      <c r="D790" s="188"/>
      <c r="E790" s="188"/>
      <c r="F790" s="188"/>
      <c r="G790" s="188"/>
      <c r="H790" s="188"/>
      <c r="I790" s="188"/>
      <c r="J790" s="188"/>
      <c r="K790" s="188"/>
      <c r="L790" s="188"/>
      <c r="M790" s="188"/>
      <c r="N790" s="188"/>
      <c r="O790" s="188"/>
      <c r="P790" s="188"/>
      <c r="Q790" s="188"/>
      <c r="R790" s="188"/>
      <c r="S790" s="188"/>
      <c r="T790" s="188"/>
      <c r="U790" s="188"/>
      <c r="V790" s="188"/>
      <c r="W790" s="188"/>
      <c r="X790" s="188"/>
      <c r="Y790" s="188"/>
      <c r="Z790" s="188"/>
    </row>
    <row r="791" spans="1:26" ht="15.75" customHeight="1" x14ac:dyDescent="0.15">
      <c r="A791" s="188"/>
      <c r="B791" s="188"/>
      <c r="C791" s="188"/>
      <c r="D791" s="188"/>
      <c r="E791" s="188"/>
      <c r="F791" s="188"/>
      <c r="G791" s="188"/>
      <c r="H791" s="188"/>
      <c r="I791" s="188"/>
      <c r="J791" s="188"/>
      <c r="K791" s="188"/>
      <c r="L791" s="188"/>
      <c r="M791" s="188"/>
      <c r="N791" s="188"/>
      <c r="O791" s="188"/>
      <c r="P791" s="188"/>
      <c r="Q791" s="188"/>
      <c r="R791" s="188"/>
      <c r="S791" s="188"/>
      <c r="T791" s="188"/>
      <c r="U791" s="188"/>
      <c r="V791" s="188"/>
      <c r="W791" s="188"/>
      <c r="X791" s="188"/>
      <c r="Y791" s="188"/>
      <c r="Z791" s="188"/>
    </row>
    <row r="792" spans="1:26" ht="15.75" customHeight="1" x14ac:dyDescent="0.15">
      <c r="A792" s="188"/>
      <c r="B792" s="188"/>
      <c r="C792" s="188"/>
      <c r="D792" s="188"/>
      <c r="E792" s="188"/>
      <c r="F792" s="188"/>
      <c r="G792" s="188"/>
      <c r="H792" s="188"/>
      <c r="I792" s="188"/>
      <c r="J792" s="188"/>
      <c r="K792" s="188"/>
      <c r="L792" s="188"/>
      <c r="M792" s="188"/>
      <c r="N792" s="188"/>
      <c r="O792" s="188"/>
      <c r="P792" s="188"/>
      <c r="Q792" s="188"/>
      <c r="R792" s="188"/>
      <c r="S792" s="188"/>
      <c r="T792" s="188"/>
      <c r="U792" s="188"/>
      <c r="V792" s="188"/>
      <c r="W792" s="188"/>
      <c r="X792" s="188"/>
      <c r="Y792" s="188"/>
      <c r="Z792" s="188"/>
    </row>
    <row r="793" spans="1:26" ht="15.75" customHeight="1" x14ac:dyDescent="0.15">
      <c r="A793" s="188"/>
      <c r="B793" s="188"/>
      <c r="C793" s="188"/>
      <c r="D793" s="188"/>
      <c r="E793" s="188"/>
      <c r="F793" s="188"/>
      <c r="G793" s="188"/>
      <c r="H793" s="188"/>
      <c r="I793" s="188"/>
      <c r="J793" s="188"/>
      <c r="K793" s="188"/>
      <c r="L793" s="188"/>
      <c r="M793" s="188"/>
      <c r="N793" s="188"/>
      <c r="O793" s="188"/>
      <c r="P793" s="188"/>
      <c r="Q793" s="188"/>
      <c r="R793" s="188"/>
      <c r="S793" s="188"/>
      <c r="T793" s="188"/>
      <c r="U793" s="188"/>
      <c r="V793" s="188"/>
      <c r="W793" s="188"/>
      <c r="X793" s="188"/>
      <c r="Y793" s="188"/>
      <c r="Z793" s="188"/>
    </row>
    <row r="794" spans="1:26" ht="15.75" customHeight="1" x14ac:dyDescent="0.15">
      <c r="A794" s="188"/>
      <c r="B794" s="188"/>
      <c r="C794" s="188"/>
      <c r="D794" s="188"/>
      <c r="E794" s="188"/>
      <c r="F794" s="188"/>
      <c r="G794" s="188"/>
      <c r="H794" s="188"/>
      <c r="I794" s="188"/>
      <c r="J794" s="188"/>
      <c r="K794" s="188"/>
      <c r="L794" s="188"/>
      <c r="M794" s="188"/>
      <c r="N794" s="188"/>
      <c r="O794" s="188"/>
      <c r="P794" s="188"/>
      <c r="Q794" s="188"/>
      <c r="R794" s="188"/>
      <c r="S794" s="188"/>
      <c r="T794" s="188"/>
      <c r="U794" s="188"/>
      <c r="V794" s="188"/>
      <c r="W794" s="188"/>
      <c r="X794" s="188"/>
      <c r="Y794" s="188"/>
      <c r="Z794" s="188"/>
    </row>
    <row r="795" spans="1:26" ht="15.75" customHeight="1" x14ac:dyDescent="0.15">
      <c r="A795" s="188"/>
      <c r="B795" s="188"/>
      <c r="C795" s="188"/>
      <c r="D795" s="188"/>
      <c r="E795" s="188"/>
      <c r="F795" s="188"/>
      <c r="G795" s="188"/>
      <c r="H795" s="188"/>
      <c r="I795" s="188"/>
      <c r="J795" s="188"/>
      <c r="K795" s="188"/>
      <c r="L795" s="188"/>
      <c r="M795" s="188"/>
      <c r="N795" s="188"/>
      <c r="O795" s="188"/>
      <c r="P795" s="188"/>
      <c r="Q795" s="188"/>
      <c r="R795" s="188"/>
      <c r="S795" s="188"/>
      <c r="T795" s="188"/>
      <c r="U795" s="188"/>
      <c r="V795" s="188"/>
      <c r="W795" s="188"/>
      <c r="X795" s="188"/>
      <c r="Y795" s="188"/>
      <c r="Z795" s="188"/>
    </row>
    <row r="796" spans="1:26" ht="15.75" customHeight="1" x14ac:dyDescent="0.15">
      <c r="A796" s="188"/>
      <c r="B796" s="188"/>
      <c r="C796" s="188"/>
      <c r="D796" s="188"/>
      <c r="E796" s="188"/>
      <c r="F796" s="188"/>
      <c r="G796" s="188"/>
      <c r="H796" s="188"/>
      <c r="I796" s="188"/>
      <c r="J796" s="188"/>
      <c r="K796" s="188"/>
      <c r="L796" s="188"/>
      <c r="M796" s="188"/>
      <c r="N796" s="188"/>
      <c r="O796" s="188"/>
      <c r="P796" s="188"/>
      <c r="Q796" s="188"/>
      <c r="R796" s="188"/>
      <c r="S796" s="188"/>
      <c r="T796" s="188"/>
      <c r="U796" s="188"/>
      <c r="V796" s="188"/>
      <c r="W796" s="188"/>
      <c r="X796" s="188"/>
      <c r="Y796" s="188"/>
      <c r="Z796" s="188"/>
    </row>
    <row r="797" spans="1:26" ht="15.75" customHeight="1" x14ac:dyDescent="0.15">
      <c r="A797" s="188"/>
      <c r="B797" s="188"/>
      <c r="C797" s="188"/>
      <c r="D797" s="188"/>
      <c r="E797" s="188"/>
      <c r="F797" s="188"/>
      <c r="G797" s="188"/>
      <c r="H797" s="188"/>
      <c r="I797" s="188"/>
      <c r="J797" s="188"/>
      <c r="K797" s="188"/>
      <c r="L797" s="188"/>
      <c r="M797" s="188"/>
      <c r="N797" s="188"/>
      <c r="O797" s="188"/>
      <c r="P797" s="188"/>
      <c r="Q797" s="188"/>
      <c r="R797" s="188"/>
      <c r="S797" s="188"/>
      <c r="T797" s="188"/>
      <c r="U797" s="188"/>
      <c r="V797" s="188"/>
      <c r="W797" s="188"/>
      <c r="X797" s="188"/>
      <c r="Y797" s="188"/>
      <c r="Z797" s="188"/>
    </row>
    <row r="798" spans="1:26" ht="15.75" customHeight="1" x14ac:dyDescent="0.15">
      <c r="A798" s="188"/>
      <c r="B798" s="188"/>
      <c r="C798" s="188"/>
      <c r="D798" s="188"/>
      <c r="E798" s="188"/>
      <c r="F798" s="188"/>
      <c r="G798" s="188"/>
      <c r="H798" s="188"/>
      <c r="I798" s="188"/>
      <c r="J798" s="188"/>
      <c r="K798" s="188"/>
      <c r="L798" s="188"/>
      <c r="M798" s="188"/>
      <c r="N798" s="188"/>
      <c r="O798" s="188"/>
      <c r="P798" s="188"/>
      <c r="Q798" s="188"/>
      <c r="R798" s="188"/>
      <c r="S798" s="188"/>
      <c r="T798" s="188"/>
      <c r="U798" s="188"/>
      <c r="V798" s="188"/>
      <c r="W798" s="188"/>
      <c r="X798" s="188"/>
      <c r="Y798" s="188"/>
      <c r="Z798" s="188"/>
    </row>
    <row r="799" spans="1:26" ht="15.75" customHeight="1" x14ac:dyDescent="0.15">
      <c r="A799" s="188"/>
      <c r="B799" s="188"/>
      <c r="C799" s="188"/>
      <c r="D799" s="188"/>
      <c r="E799" s="188"/>
      <c r="F799" s="188"/>
      <c r="G799" s="188"/>
      <c r="H799" s="188"/>
      <c r="I799" s="188"/>
      <c r="J799" s="188"/>
      <c r="K799" s="188"/>
      <c r="L799" s="188"/>
      <c r="M799" s="188"/>
      <c r="N799" s="188"/>
      <c r="O799" s="188"/>
      <c r="P799" s="188"/>
      <c r="Q799" s="188"/>
      <c r="R799" s="188"/>
      <c r="S799" s="188"/>
      <c r="T799" s="188"/>
      <c r="U799" s="188"/>
      <c r="V799" s="188"/>
      <c r="W799" s="188"/>
      <c r="X799" s="188"/>
      <c r="Y799" s="188"/>
      <c r="Z799" s="188"/>
    </row>
    <row r="800" spans="1:26" ht="15.75" customHeight="1" x14ac:dyDescent="0.15">
      <c r="A800" s="188"/>
      <c r="B800" s="188"/>
      <c r="C800" s="188"/>
      <c r="D800" s="188"/>
      <c r="E800" s="188"/>
      <c r="F800" s="188"/>
      <c r="G800" s="188"/>
      <c r="H800" s="188"/>
      <c r="I800" s="188"/>
      <c r="J800" s="188"/>
      <c r="K800" s="188"/>
      <c r="L800" s="188"/>
      <c r="M800" s="188"/>
      <c r="N800" s="188"/>
      <c r="O800" s="188"/>
      <c r="P800" s="188"/>
      <c r="Q800" s="188"/>
      <c r="R800" s="188"/>
      <c r="S800" s="188"/>
      <c r="T800" s="188"/>
      <c r="U800" s="188"/>
      <c r="V800" s="188"/>
      <c r="W800" s="188"/>
      <c r="X800" s="188"/>
      <c r="Y800" s="188"/>
      <c r="Z800" s="188"/>
    </row>
    <row r="801" spans="1:26" ht="15.75" customHeight="1" x14ac:dyDescent="0.15">
      <c r="A801" s="188"/>
      <c r="B801" s="188"/>
      <c r="C801" s="188"/>
      <c r="D801" s="188"/>
      <c r="E801" s="188"/>
      <c r="F801" s="188"/>
      <c r="G801" s="188"/>
      <c r="H801" s="188"/>
      <c r="I801" s="188"/>
      <c r="J801" s="188"/>
      <c r="K801" s="188"/>
      <c r="L801" s="188"/>
      <c r="M801" s="188"/>
      <c r="N801" s="188"/>
      <c r="O801" s="188"/>
      <c r="P801" s="188"/>
      <c r="Q801" s="188"/>
      <c r="R801" s="188"/>
      <c r="S801" s="188"/>
      <c r="T801" s="188"/>
      <c r="U801" s="188"/>
      <c r="V801" s="188"/>
      <c r="W801" s="188"/>
      <c r="X801" s="188"/>
      <c r="Y801" s="188"/>
      <c r="Z801" s="188"/>
    </row>
    <row r="802" spans="1:26" ht="15.75" customHeight="1" x14ac:dyDescent="0.15">
      <c r="A802" s="188"/>
      <c r="B802" s="188"/>
      <c r="C802" s="188"/>
      <c r="D802" s="188"/>
      <c r="E802" s="188"/>
      <c r="F802" s="188"/>
      <c r="G802" s="188"/>
      <c r="H802" s="188"/>
      <c r="I802" s="188"/>
      <c r="J802" s="188"/>
      <c r="K802" s="188"/>
      <c r="L802" s="188"/>
      <c r="M802" s="188"/>
      <c r="N802" s="188"/>
      <c r="O802" s="188"/>
      <c r="P802" s="188"/>
      <c r="Q802" s="188"/>
      <c r="R802" s="188"/>
      <c r="S802" s="188"/>
      <c r="T802" s="188"/>
      <c r="U802" s="188"/>
      <c r="V802" s="188"/>
      <c r="W802" s="188"/>
      <c r="X802" s="188"/>
      <c r="Y802" s="188"/>
      <c r="Z802" s="188"/>
    </row>
    <row r="803" spans="1:26" ht="15.75" customHeight="1" x14ac:dyDescent="0.15">
      <c r="A803" s="188"/>
      <c r="B803" s="188"/>
      <c r="C803" s="188"/>
      <c r="D803" s="188"/>
      <c r="E803" s="188"/>
      <c r="F803" s="188"/>
      <c r="G803" s="188"/>
      <c r="H803" s="188"/>
      <c r="I803" s="188"/>
      <c r="J803" s="188"/>
      <c r="K803" s="188"/>
      <c r="L803" s="188"/>
      <c r="M803" s="188"/>
      <c r="N803" s="188"/>
      <c r="O803" s="188"/>
      <c r="P803" s="188"/>
      <c r="Q803" s="188"/>
      <c r="R803" s="188"/>
      <c r="S803" s="188"/>
      <c r="T803" s="188"/>
      <c r="U803" s="188"/>
      <c r="V803" s="188"/>
      <c r="W803" s="188"/>
      <c r="X803" s="188"/>
      <c r="Y803" s="188"/>
      <c r="Z803" s="188"/>
    </row>
    <row r="804" spans="1:26" ht="15.75" customHeight="1" x14ac:dyDescent="0.15">
      <c r="A804" s="188"/>
      <c r="B804" s="188"/>
      <c r="C804" s="188"/>
      <c r="D804" s="188"/>
      <c r="E804" s="188"/>
      <c r="F804" s="188"/>
      <c r="G804" s="188"/>
      <c r="H804" s="188"/>
      <c r="I804" s="188"/>
      <c r="J804" s="188"/>
      <c r="K804" s="188"/>
      <c r="L804" s="188"/>
      <c r="M804" s="188"/>
      <c r="N804" s="188"/>
      <c r="O804" s="188"/>
      <c r="P804" s="188"/>
      <c r="Q804" s="188"/>
      <c r="R804" s="188"/>
      <c r="S804" s="188"/>
      <c r="T804" s="188"/>
      <c r="U804" s="188"/>
      <c r="V804" s="188"/>
      <c r="W804" s="188"/>
      <c r="X804" s="188"/>
      <c r="Y804" s="188"/>
      <c r="Z804" s="188"/>
    </row>
    <row r="805" spans="1:26" ht="15.75" customHeight="1" x14ac:dyDescent="0.15">
      <c r="A805" s="188"/>
      <c r="B805" s="188"/>
      <c r="C805" s="188"/>
      <c r="D805" s="188"/>
      <c r="E805" s="188"/>
      <c r="F805" s="188"/>
      <c r="G805" s="188"/>
      <c r="H805" s="188"/>
      <c r="I805" s="188"/>
      <c r="J805" s="188"/>
      <c r="K805" s="188"/>
      <c r="L805" s="188"/>
      <c r="M805" s="188"/>
      <c r="N805" s="188"/>
      <c r="O805" s="188"/>
      <c r="P805" s="188"/>
      <c r="Q805" s="188"/>
      <c r="R805" s="188"/>
      <c r="S805" s="188"/>
      <c r="T805" s="188"/>
      <c r="U805" s="188"/>
      <c r="V805" s="188"/>
      <c r="W805" s="188"/>
      <c r="X805" s="188"/>
      <c r="Y805" s="188"/>
      <c r="Z805" s="188"/>
    </row>
    <row r="806" spans="1:26" ht="15.75" customHeight="1" x14ac:dyDescent="0.15">
      <c r="A806" s="188"/>
      <c r="B806" s="188"/>
      <c r="C806" s="188"/>
      <c r="D806" s="188"/>
      <c r="E806" s="188"/>
      <c r="F806" s="188"/>
      <c r="G806" s="188"/>
      <c r="H806" s="188"/>
      <c r="I806" s="188"/>
      <c r="J806" s="188"/>
      <c r="K806" s="188"/>
      <c r="L806" s="188"/>
      <c r="M806" s="188"/>
      <c r="N806" s="188"/>
      <c r="O806" s="188"/>
      <c r="P806" s="188"/>
      <c r="Q806" s="188"/>
      <c r="R806" s="188"/>
      <c r="S806" s="188"/>
      <c r="T806" s="188"/>
      <c r="U806" s="188"/>
      <c r="V806" s="188"/>
      <c r="W806" s="188"/>
      <c r="X806" s="188"/>
      <c r="Y806" s="188"/>
      <c r="Z806" s="188"/>
    </row>
    <row r="807" spans="1:26" ht="15.75" customHeight="1" x14ac:dyDescent="0.15">
      <c r="A807" s="188"/>
      <c r="B807" s="188"/>
      <c r="C807" s="188"/>
      <c r="D807" s="188"/>
      <c r="E807" s="188"/>
      <c r="F807" s="188"/>
      <c r="G807" s="188"/>
      <c r="H807" s="188"/>
      <c r="I807" s="188"/>
      <c r="J807" s="188"/>
      <c r="K807" s="188"/>
      <c r="L807" s="188"/>
      <c r="M807" s="188"/>
      <c r="N807" s="188"/>
      <c r="O807" s="188"/>
      <c r="P807" s="188"/>
      <c r="Q807" s="188"/>
      <c r="R807" s="188"/>
      <c r="S807" s="188"/>
      <c r="T807" s="188"/>
      <c r="U807" s="188"/>
      <c r="V807" s="188"/>
      <c r="W807" s="188"/>
      <c r="X807" s="188"/>
      <c r="Y807" s="188"/>
      <c r="Z807" s="188"/>
    </row>
    <row r="808" spans="1:26" ht="15.75" customHeight="1" x14ac:dyDescent="0.15">
      <c r="A808" s="188"/>
      <c r="B808" s="188"/>
      <c r="C808" s="188"/>
      <c r="D808" s="188"/>
      <c r="E808" s="188"/>
      <c r="F808" s="188"/>
      <c r="G808" s="188"/>
      <c r="H808" s="188"/>
      <c r="I808" s="188"/>
      <c r="J808" s="188"/>
      <c r="K808" s="188"/>
      <c r="L808" s="188"/>
      <c r="M808" s="188"/>
      <c r="N808" s="188"/>
      <c r="O808" s="188"/>
      <c r="P808" s="188"/>
      <c r="Q808" s="188"/>
      <c r="R808" s="188"/>
      <c r="S808" s="188"/>
      <c r="T808" s="188"/>
      <c r="U808" s="188"/>
      <c r="V808" s="188"/>
      <c r="W808" s="188"/>
      <c r="X808" s="188"/>
      <c r="Y808" s="188"/>
      <c r="Z808" s="188"/>
    </row>
    <row r="809" spans="1:26" ht="15.75" customHeight="1" x14ac:dyDescent="0.15">
      <c r="A809" s="188"/>
      <c r="B809" s="188"/>
      <c r="C809" s="188"/>
      <c r="D809" s="188"/>
      <c r="E809" s="188"/>
      <c r="F809" s="188"/>
      <c r="G809" s="188"/>
      <c r="H809" s="188"/>
      <c r="I809" s="188"/>
      <c r="J809" s="188"/>
      <c r="K809" s="188"/>
      <c r="L809" s="188"/>
      <c r="M809" s="188"/>
      <c r="N809" s="188"/>
      <c r="O809" s="188"/>
      <c r="P809" s="188"/>
      <c r="Q809" s="188"/>
      <c r="R809" s="188"/>
      <c r="S809" s="188"/>
      <c r="T809" s="188"/>
      <c r="U809" s="188"/>
      <c r="V809" s="188"/>
      <c r="W809" s="188"/>
      <c r="X809" s="188"/>
      <c r="Y809" s="188"/>
      <c r="Z809" s="188"/>
    </row>
    <row r="810" spans="1:26" ht="15.75" customHeight="1" x14ac:dyDescent="0.15">
      <c r="A810" s="188"/>
      <c r="B810" s="188"/>
      <c r="C810" s="188"/>
      <c r="D810" s="188"/>
      <c r="E810" s="188"/>
      <c r="F810" s="188"/>
      <c r="G810" s="188"/>
      <c r="H810" s="188"/>
      <c r="I810" s="188"/>
      <c r="J810" s="188"/>
      <c r="K810" s="188"/>
      <c r="L810" s="188"/>
      <c r="M810" s="188"/>
      <c r="N810" s="188"/>
      <c r="O810" s="188"/>
      <c r="P810" s="188"/>
      <c r="Q810" s="188"/>
      <c r="R810" s="188"/>
      <c r="S810" s="188"/>
      <c r="T810" s="188"/>
      <c r="U810" s="188"/>
      <c r="V810" s="188"/>
      <c r="W810" s="188"/>
      <c r="X810" s="188"/>
      <c r="Y810" s="188"/>
      <c r="Z810" s="188"/>
    </row>
    <row r="811" spans="1:26" ht="15.75" customHeight="1" x14ac:dyDescent="0.15">
      <c r="A811" s="188"/>
      <c r="B811" s="188"/>
      <c r="C811" s="188"/>
      <c r="D811" s="188"/>
      <c r="E811" s="188"/>
      <c r="F811" s="188"/>
      <c r="G811" s="188"/>
      <c r="H811" s="188"/>
      <c r="I811" s="188"/>
      <c r="J811" s="188"/>
      <c r="K811" s="188"/>
      <c r="L811" s="188"/>
      <c r="M811" s="188"/>
      <c r="N811" s="188"/>
      <c r="O811" s="188"/>
      <c r="P811" s="188"/>
      <c r="Q811" s="188"/>
      <c r="R811" s="188"/>
      <c r="S811" s="188"/>
      <c r="T811" s="188"/>
      <c r="U811" s="188"/>
      <c r="V811" s="188"/>
      <c r="W811" s="188"/>
      <c r="X811" s="188"/>
      <c r="Y811" s="188"/>
      <c r="Z811" s="188"/>
    </row>
    <row r="812" spans="1:26" ht="15.75" customHeight="1" x14ac:dyDescent="0.15">
      <c r="A812" s="188"/>
      <c r="B812" s="188"/>
      <c r="C812" s="188"/>
      <c r="D812" s="188"/>
      <c r="E812" s="188"/>
      <c r="F812" s="188"/>
      <c r="G812" s="188"/>
      <c r="H812" s="188"/>
      <c r="I812" s="188"/>
      <c r="J812" s="188"/>
      <c r="K812" s="188"/>
      <c r="L812" s="188"/>
      <c r="M812" s="188"/>
      <c r="N812" s="188"/>
      <c r="O812" s="188"/>
      <c r="P812" s="188"/>
      <c r="Q812" s="188"/>
      <c r="R812" s="188"/>
      <c r="S812" s="188"/>
      <c r="T812" s="188"/>
      <c r="U812" s="188"/>
      <c r="V812" s="188"/>
      <c r="W812" s="188"/>
      <c r="X812" s="188"/>
      <c r="Y812" s="188"/>
      <c r="Z812" s="188"/>
    </row>
    <row r="813" spans="1:26" ht="15.75" customHeight="1" x14ac:dyDescent="0.15">
      <c r="A813" s="188"/>
      <c r="B813" s="188"/>
      <c r="C813" s="188"/>
      <c r="D813" s="188"/>
      <c r="E813" s="188"/>
      <c r="F813" s="188"/>
      <c r="G813" s="188"/>
      <c r="H813" s="188"/>
      <c r="I813" s="188"/>
      <c r="J813" s="188"/>
      <c r="K813" s="188"/>
      <c r="L813" s="188"/>
      <c r="M813" s="188"/>
      <c r="N813" s="188"/>
      <c r="O813" s="188"/>
      <c r="P813" s="188"/>
      <c r="Q813" s="188"/>
      <c r="R813" s="188"/>
      <c r="S813" s="188"/>
      <c r="T813" s="188"/>
      <c r="U813" s="188"/>
      <c r="V813" s="188"/>
      <c r="W813" s="188"/>
      <c r="X813" s="188"/>
      <c r="Y813" s="188"/>
      <c r="Z813" s="188"/>
    </row>
    <row r="814" spans="1:26" ht="15.75" customHeight="1" x14ac:dyDescent="0.15">
      <c r="A814" s="188"/>
      <c r="B814" s="188"/>
      <c r="C814" s="188"/>
      <c r="D814" s="188"/>
      <c r="E814" s="188"/>
      <c r="F814" s="188"/>
      <c r="G814" s="188"/>
      <c r="H814" s="188"/>
      <c r="I814" s="188"/>
      <c r="J814" s="188"/>
      <c r="K814" s="188"/>
      <c r="L814" s="188"/>
      <c r="M814" s="188"/>
      <c r="N814" s="188"/>
      <c r="O814" s="188"/>
      <c r="P814" s="188"/>
      <c r="Q814" s="188"/>
      <c r="R814" s="188"/>
      <c r="S814" s="188"/>
      <c r="T814" s="188"/>
      <c r="U814" s="188"/>
      <c r="V814" s="188"/>
      <c r="W814" s="188"/>
      <c r="X814" s="188"/>
      <c r="Y814" s="188"/>
      <c r="Z814" s="188"/>
    </row>
    <row r="815" spans="1:26" ht="15.75" customHeight="1" x14ac:dyDescent="0.15">
      <c r="A815" s="188"/>
      <c r="B815" s="188"/>
      <c r="C815" s="188"/>
      <c r="D815" s="188"/>
      <c r="E815" s="188"/>
      <c r="F815" s="188"/>
      <c r="G815" s="188"/>
      <c r="H815" s="188"/>
      <c r="I815" s="188"/>
      <c r="J815" s="188"/>
      <c r="K815" s="188"/>
      <c r="L815" s="188"/>
      <c r="M815" s="188"/>
      <c r="N815" s="188"/>
      <c r="O815" s="188"/>
      <c r="P815" s="188"/>
      <c r="Q815" s="188"/>
      <c r="R815" s="188"/>
      <c r="S815" s="188"/>
      <c r="T815" s="188"/>
      <c r="U815" s="188"/>
      <c r="V815" s="188"/>
      <c r="W815" s="188"/>
      <c r="X815" s="188"/>
      <c r="Y815" s="188"/>
      <c r="Z815" s="188"/>
    </row>
    <row r="816" spans="1:26" ht="15.75" customHeight="1" x14ac:dyDescent="0.15">
      <c r="A816" s="188"/>
      <c r="B816" s="188"/>
      <c r="C816" s="188"/>
      <c r="D816" s="188"/>
      <c r="E816" s="188"/>
      <c r="F816" s="188"/>
      <c r="G816" s="188"/>
      <c r="H816" s="188"/>
      <c r="I816" s="188"/>
      <c r="J816" s="188"/>
      <c r="K816" s="188"/>
      <c r="L816" s="188"/>
      <c r="M816" s="188"/>
      <c r="N816" s="188"/>
      <c r="O816" s="188"/>
      <c r="P816" s="188"/>
      <c r="Q816" s="188"/>
      <c r="R816" s="188"/>
      <c r="S816" s="188"/>
      <c r="T816" s="188"/>
      <c r="U816" s="188"/>
      <c r="V816" s="188"/>
      <c r="W816" s="188"/>
      <c r="X816" s="188"/>
      <c r="Y816" s="188"/>
      <c r="Z816" s="188"/>
    </row>
    <row r="817" spans="1:26" ht="15.75" customHeight="1" x14ac:dyDescent="0.15">
      <c r="A817" s="188"/>
      <c r="B817" s="188"/>
      <c r="C817" s="188"/>
      <c r="D817" s="188"/>
      <c r="E817" s="188"/>
      <c r="F817" s="188"/>
      <c r="G817" s="188"/>
      <c r="H817" s="188"/>
      <c r="I817" s="188"/>
      <c r="J817" s="188"/>
      <c r="K817" s="188"/>
      <c r="L817" s="188"/>
      <c r="M817" s="188"/>
      <c r="N817" s="188"/>
      <c r="O817" s="188"/>
      <c r="P817" s="188"/>
      <c r="Q817" s="188"/>
      <c r="R817" s="188"/>
      <c r="S817" s="188"/>
      <c r="T817" s="188"/>
      <c r="U817" s="188"/>
      <c r="V817" s="188"/>
      <c r="W817" s="188"/>
      <c r="X817" s="188"/>
      <c r="Y817" s="188"/>
      <c r="Z817" s="188"/>
    </row>
    <row r="818" spans="1:26" ht="15.75" customHeight="1" x14ac:dyDescent="0.15">
      <c r="A818" s="188"/>
      <c r="B818" s="188"/>
      <c r="C818" s="188"/>
      <c r="D818" s="188"/>
      <c r="E818" s="188"/>
      <c r="F818" s="188"/>
      <c r="G818" s="188"/>
      <c r="H818" s="188"/>
      <c r="I818" s="188"/>
      <c r="J818" s="188"/>
      <c r="K818" s="188"/>
      <c r="L818" s="188"/>
      <c r="M818" s="188"/>
      <c r="N818" s="188"/>
      <c r="O818" s="188"/>
      <c r="P818" s="188"/>
      <c r="Q818" s="188"/>
      <c r="R818" s="188"/>
      <c r="S818" s="188"/>
      <c r="T818" s="188"/>
      <c r="U818" s="188"/>
      <c r="V818" s="188"/>
      <c r="W818" s="188"/>
      <c r="X818" s="188"/>
      <c r="Y818" s="188"/>
      <c r="Z818" s="188"/>
    </row>
    <row r="819" spans="1:26" ht="15.75" customHeight="1" x14ac:dyDescent="0.15">
      <c r="A819" s="188"/>
      <c r="B819" s="188"/>
      <c r="C819" s="188"/>
      <c r="D819" s="188"/>
      <c r="E819" s="188"/>
      <c r="F819" s="188"/>
      <c r="G819" s="188"/>
      <c r="H819" s="188"/>
      <c r="I819" s="188"/>
      <c r="J819" s="188"/>
      <c r="K819" s="188"/>
      <c r="L819" s="188"/>
      <c r="M819" s="188"/>
      <c r="N819" s="188"/>
      <c r="O819" s="188"/>
      <c r="P819" s="188"/>
      <c r="Q819" s="188"/>
      <c r="R819" s="188"/>
      <c r="S819" s="188"/>
      <c r="T819" s="188"/>
      <c r="U819" s="188"/>
      <c r="V819" s="188"/>
      <c r="W819" s="188"/>
      <c r="X819" s="188"/>
      <c r="Y819" s="188"/>
      <c r="Z819" s="188"/>
    </row>
    <row r="820" spans="1:26" ht="15.75" customHeight="1" x14ac:dyDescent="0.15">
      <c r="A820" s="188"/>
      <c r="B820" s="188"/>
      <c r="C820" s="188"/>
      <c r="D820" s="188"/>
      <c r="E820" s="188"/>
      <c r="F820" s="188"/>
      <c r="G820" s="188"/>
      <c r="H820" s="188"/>
      <c r="I820" s="188"/>
      <c r="J820" s="188"/>
      <c r="K820" s="188"/>
      <c r="L820" s="188"/>
      <c r="M820" s="188"/>
      <c r="N820" s="188"/>
      <c r="O820" s="188"/>
      <c r="P820" s="188"/>
      <c r="Q820" s="188"/>
      <c r="R820" s="188"/>
      <c r="S820" s="188"/>
      <c r="T820" s="188"/>
      <c r="U820" s="188"/>
      <c r="V820" s="188"/>
      <c r="W820" s="188"/>
      <c r="X820" s="188"/>
      <c r="Y820" s="188"/>
      <c r="Z820" s="188"/>
    </row>
    <row r="821" spans="1:26" ht="15.75" customHeight="1" x14ac:dyDescent="0.15">
      <c r="A821" s="188"/>
      <c r="B821" s="188"/>
      <c r="C821" s="188"/>
      <c r="D821" s="188"/>
      <c r="E821" s="188"/>
      <c r="F821" s="188"/>
      <c r="G821" s="188"/>
      <c r="H821" s="188"/>
      <c r="I821" s="188"/>
      <c r="J821" s="188"/>
      <c r="K821" s="188"/>
      <c r="L821" s="188"/>
      <c r="M821" s="188"/>
      <c r="N821" s="188"/>
      <c r="O821" s="188"/>
      <c r="P821" s="188"/>
      <c r="Q821" s="188"/>
      <c r="R821" s="188"/>
      <c r="S821" s="188"/>
      <c r="T821" s="188"/>
      <c r="U821" s="188"/>
      <c r="V821" s="188"/>
      <c r="W821" s="188"/>
      <c r="X821" s="188"/>
      <c r="Y821" s="188"/>
      <c r="Z821" s="188"/>
    </row>
    <row r="822" spans="1:26" ht="15.75" customHeight="1" x14ac:dyDescent="0.15">
      <c r="A822" s="188"/>
      <c r="B822" s="188"/>
      <c r="C822" s="188"/>
      <c r="D822" s="188"/>
      <c r="E822" s="188"/>
      <c r="F822" s="188"/>
      <c r="G822" s="188"/>
      <c r="H822" s="188"/>
      <c r="I822" s="188"/>
      <c r="J822" s="188"/>
      <c r="K822" s="188"/>
      <c r="L822" s="188"/>
      <c r="M822" s="188"/>
      <c r="N822" s="188"/>
      <c r="O822" s="188"/>
      <c r="P822" s="188"/>
      <c r="Q822" s="188"/>
      <c r="R822" s="188"/>
      <c r="S822" s="188"/>
      <c r="T822" s="188"/>
      <c r="U822" s="188"/>
      <c r="V822" s="188"/>
      <c r="W822" s="188"/>
      <c r="X822" s="188"/>
      <c r="Y822" s="188"/>
      <c r="Z822" s="188"/>
    </row>
    <row r="823" spans="1:26" ht="15.75" customHeight="1" x14ac:dyDescent="0.15">
      <c r="A823" s="188"/>
      <c r="B823" s="188"/>
      <c r="C823" s="188"/>
      <c r="D823" s="188"/>
      <c r="E823" s="188"/>
      <c r="F823" s="188"/>
      <c r="G823" s="188"/>
      <c r="H823" s="188"/>
      <c r="I823" s="188"/>
      <c r="J823" s="188"/>
      <c r="K823" s="188"/>
      <c r="L823" s="188"/>
      <c r="M823" s="188"/>
      <c r="N823" s="188"/>
      <c r="O823" s="188"/>
      <c r="P823" s="188"/>
      <c r="Q823" s="188"/>
      <c r="R823" s="188"/>
      <c r="S823" s="188"/>
      <c r="T823" s="188"/>
      <c r="U823" s="188"/>
      <c r="V823" s="188"/>
      <c r="W823" s="188"/>
      <c r="X823" s="188"/>
      <c r="Y823" s="188"/>
      <c r="Z823" s="188"/>
    </row>
    <row r="824" spans="1:26" ht="15.75" customHeight="1" x14ac:dyDescent="0.15">
      <c r="A824" s="188"/>
      <c r="B824" s="188"/>
      <c r="C824" s="188"/>
      <c r="D824" s="188"/>
      <c r="E824" s="188"/>
      <c r="F824" s="188"/>
      <c r="G824" s="188"/>
      <c r="H824" s="188"/>
      <c r="I824" s="188"/>
      <c r="J824" s="188"/>
      <c r="K824" s="188"/>
      <c r="L824" s="188"/>
      <c r="M824" s="188"/>
      <c r="N824" s="188"/>
      <c r="O824" s="188"/>
      <c r="P824" s="188"/>
      <c r="Q824" s="188"/>
      <c r="R824" s="188"/>
      <c r="S824" s="188"/>
      <c r="T824" s="188"/>
      <c r="U824" s="188"/>
      <c r="V824" s="188"/>
      <c r="W824" s="188"/>
      <c r="X824" s="188"/>
      <c r="Y824" s="188"/>
      <c r="Z824" s="188"/>
    </row>
    <row r="825" spans="1:26" ht="15.75" customHeight="1" x14ac:dyDescent="0.15">
      <c r="A825" s="188"/>
      <c r="B825" s="188"/>
      <c r="C825" s="188"/>
      <c r="D825" s="188"/>
      <c r="E825" s="188"/>
      <c r="F825" s="188"/>
      <c r="G825" s="188"/>
      <c r="H825" s="188"/>
      <c r="I825" s="188"/>
      <c r="J825" s="188"/>
      <c r="K825" s="188"/>
      <c r="L825" s="188"/>
      <c r="M825" s="188"/>
      <c r="N825" s="188"/>
      <c r="O825" s="188"/>
      <c r="P825" s="188"/>
      <c r="Q825" s="188"/>
      <c r="R825" s="188"/>
      <c r="S825" s="188"/>
      <c r="T825" s="188"/>
      <c r="U825" s="188"/>
      <c r="V825" s="188"/>
      <c r="W825" s="188"/>
      <c r="X825" s="188"/>
      <c r="Y825" s="188"/>
      <c r="Z825" s="188"/>
    </row>
    <row r="826" spans="1:26" ht="15.75" customHeight="1" x14ac:dyDescent="0.15">
      <c r="A826" s="188"/>
      <c r="B826" s="188"/>
      <c r="C826" s="188"/>
      <c r="D826" s="188"/>
      <c r="E826" s="188"/>
      <c r="F826" s="188"/>
      <c r="G826" s="188"/>
      <c r="H826" s="188"/>
      <c r="I826" s="188"/>
      <c r="J826" s="188"/>
      <c r="K826" s="188"/>
      <c r="L826" s="188"/>
      <c r="M826" s="188"/>
      <c r="N826" s="188"/>
      <c r="O826" s="188"/>
      <c r="P826" s="188"/>
      <c r="Q826" s="188"/>
      <c r="R826" s="188"/>
      <c r="S826" s="188"/>
      <c r="T826" s="188"/>
      <c r="U826" s="188"/>
      <c r="V826" s="188"/>
      <c r="W826" s="188"/>
      <c r="X826" s="188"/>
      <c r="Y826" s="188"/>
      <c r="Z826" s="188"/>
    </row>
    <row r="827" spans="1:26" ht="15.75" customHeight="1" x14ac:dyDescent="0.15">
      <c r="A827" s="188"/>
      <c r="B827" s="188"/>
      <c r="C827" s="188"/>
      <c r="D827" s="188"/>
      <c r="E827" s="188"/>
      <c r="F827" s="188"/>
      <c r="G827" s="188"/>
      <c r="H827" s="188"/>
      <c r="I827" s="188"/>
      <c r="J827" s="188"/>
      <c r="K827" s="188"/>
      <c r="L827" s="188"/>
      <c r="M827" s="188"/>
      <c r="N827" s="188"/>
      <c r="O827" s="188"/>
      <c r="P827" s="188"/>
      <c r="Q827" s="188"/>
      <c r="R827" s="188"/>
      <c r="S827" s="188"/>
      <c r="T827" s="188"/>
      <c r="U827" s="188"/>
      <c r="V827" s="188"/>
      <c r="W827" s="188"/>
      <c r="X827" s="188"/>
      <c r="Y827" s="188"/>
      <c r="Z827" s="188"/>
    </row>
    <row r="828" spans="1:26" ht="15.75" customHeight="1" x14ac:dyDescent="0.15">
      <c r="A828" s="188"/>
      <c r="B828" s="188"/>
      <c r="C828" s="188"/>
      <c r="D828" s="188"/>
      <c r="E828" s="188"/>
      <c r="F828" s="188"/>
      <c r="G828" s="188"/>
      <c r="H828" s="188"/>
      <c r="I828" s="188"/>
      <c r="J828" s="188"/>
      <c r="K828" s="188"/>
      <c r="L828" s="188"/>
      <c r="M828" s="188"/>
      <c r="N828" s="188"/>
      <c r="O828" s="188"/>
      <c r="P828" s="188"/>
      <c r="Q828" s="188"/>
      <c r="R828" s="188"/>
      <c r="S828" s="188"/>
      <c r="T828" s="188"/>
      <c r="U828" s="188"/>
      <c r="V828" s="188"/>
      <c r="W828" s="188"/>
      <c r="X828" s="188"/>
      <c r="Y828" s="188"/>
      <c r="Z828" s="188"/>
    </row>
    <row r="829" spans="1:26" ht="15.75" customHeight="1" x14ac:dyDescent="0.15">
      <c r="A829" s="188"/>
      <c r="B829" s="188"/>
      <c r="C829" s="188"/>
      <c r="D829" s="188"/>
      <c r="E829" s="188"/>
      <c r="F829" s="188"/>
      <c r="G829" s="188"/>
      <c r="H829" s="188"/>
      <c r="I829" s="188"/>
      <c r="J829" s="188"/>
      <c r="K829" s="188"/>
      <c r="L829" s="188"/>
      <c r="M829" s="188"/>
      <c r="N829" s="188"/>
      <c r="O829" s="188"/>
      <c r="P829" s="188"/>
      <c r="Q829" s="188"/>
      <c r="R829" s="188"/>
      <c r="S829" s="188"/>
      <c r="T829" s="188"/>
      <c r="U829" s="188"/>
      <c r="V829" s="188"/>
      <c r="W829" s="188"/>
      <c r="X829" s="188"/>
      <c r="Y829" s="188"/>
      <c r="Z829" s="188"/>
    </row>
    <row r="830" spans="1:26" ht="15.75" customHeight="1" x14ac:dyDescent="0.15">
      <c r="A830" s="188"/>
      <c r="B830" s="188"/>
      <c r="C830" s="188"/>
      <c r="D830" s="188"/>
      <c r="E830" s="188"/>
      <c r="F830" s="188"/>
      <c r="G830" s="188"/>
      <c r="H830" s="188"/>
      <c r="I830" s="188"/>
      <c r="J830" s="188"/>
      <c r="K830" s="188"/>
      <c r="L830" s="188"/>
      <c r="M830" s="188"/>
      <c r="N830" s="188"/>
      <c r="O830" s="188"/>
      <c r="P830" s="188"/>
      <c r="Q830" s="188"/>
      <c r="R830" s="188"/>
      <c r="S830" s="188"/>
      <c r="T830" s="188"/>
      <c r="U830" s="188"/>
      <c r="V830" s="188"/>
      <c r="W830" s="188"/>
      <c r="X830" s="188"/>
      <c r="Y830" s="188"/>
      <c r="Z830" s="188"/>
    </row>
    <row r="831" spans="1:26" ht="15.75" customHeight="1" x14ac:dyDescent="0.15">
      <c r="A831" s="188"/>
      <c r="B831" s="188"/>
      <c r="C831" s="188"/>
      <c r="D831" s="188"/>
      <c r="E831" s="188"/>
      <c r="F831" s="188"/>
      <c r="G831" s="188"/>
      <c r="H831" s="188"/>
      <c r="I831" s="188"/>
      <c r="J831" s="188"/>
      <c r="K831" s="188"/>
      <c r="L831" s="188"/>
      <c r="M831" s="188"/>
      <c r="N831" s="188"/>
      <c r="O831" s="188"/>
      <c r="P831" s="188"/>
      <c r="Q831" s="188"/>
      <c r="R831" s="188"/>
      <c r="S831" s="188"/>
      <c r="T831" s="188"/>
      <c r="U831" s="188"/>
      <c r="V831" s="188"/>
      <c r="W831" s="188"/>
      <c r="X831" s="188"/>
      <c r="Y831" s="188"/>
      <c r="Z831" s="188"/>
    </row>
    <row r="832" spans="1:26" ht="15.75" customHeight="1" x14ac:dyDescent="0.15">
      <c r="A832" s="188"/>
      <c r="B832" s="188"/>
      <c r="C832" s="188"/>
      <c r="D832" s="188"/>
      <c r="E832" s="188"/>
      <c r="F832" s="188"/>
      <c r="G832" s="188"/>
      <c r="H832" s="188"/>
      <c r="I832" s="188"/>
      <c r="J832" s="188"/>
      <c r="K832" s="188"/>
      <c r="L832" s="188"/>
      <c r="M832" s="188"/>
      <c r="N832" s="188"/>
      <c r="O832" s="188"/>
      <c r="P832" s="188"/>
      <c r="Q832" s="188"/>
      <c r="R832" s="188"/>
      <c r="S832" s="188"/>
      <c r="T832" s="188"/>
      <c r="U832" s="188"/>
      <c r="V832" s="188"/>
      <c r="W832" s="188"/>
      <c r="X832" s="188"/>
      <c r="Y832" s="188"/>
      <c r="Z832" s="188"/>
    </row>
    <row r="833" spans="1:26" ht="15.75" customHeight="1" x14ac:dyDescent="0.15">
      <c r="A833" s="188"/>
      <c r="B833" s="188"/>
      <c r="C833" s="188"/>
      <c r="D833" s="188"/>
      <c r="E833" s="188"/>
      <c r="F833" s="188"/>
      <c r="G833" s="188"/>
      <c r="H833" s="188"/>
      <c r="I833" s="188"/>
      <c r="J833" s="188"/>
      <c r="K833" s="188"/>
      <c r="L833" s="188"/>
      <c r="M833" s="188"/>
      <c r="N833" s="188"/>
      <c r="O833" s="188"/>
      <c r="P833" s="188"/>
      <c r="Q833" s="188"/>
      <c r="R833" s="188"/>
      <c r="S833" s="188"/>
      <c r="T833" s="188"/>
      <c r="U833" s="188"/>
      <c r="V833" s="188"/>
      <c r="W833" s="188"/>
      <c r="X833" s="188"/>
      <c r="Y833" s="188"/>
      <c r="Z833" s="188"/>
    </row>
    <row r="834" spans="1:26" ht="15.75" customHeight="1" x14ac:dyDescent="0.15">
      <c r="A834" s="188"/>
      <c r="B834" s="188"/>
      <c r="C834" s="188"/>
      <c r="D834" s="188"/>
      <c r="E834" s="188"/>
      <c r="F834" s="188"/>
      <c r="G834" s="188"/>
      <c r="H834" s="188"/>
      <c r="I834" s="188"/>
      <c r="J834" s="188"/>
      <c r="K834" s="188"/>
      <c r="L834" s="188"/>
      <c r="M834" s="188"/>
      <c r="N834" s="188"/>
      <c r="O834" s="188"/>
      <c r="P834" s="188"/>
      <c r="Q834" s="188"/>
      <c r="R834" s="188"/>
      <c r="S834" s="188"/>
      <c r="T834" s="188"/>
      <c r="U834" s="188"/>
      <c r="V834" s="188"/>
      <c r="W834" s="188"/>
      <c r="X834" s="188"/>
      <c r="Y834" s="188"/>
      <c r="Z834" s="188"/>
    </row>
    <row r="835" spans="1:26" ht="15.75" customHeight="1" x14ac:dyDescent="0.15">
      <c r="A835" s="188"/>
      <c r="B835" s="188"/>
      <c r="C835" s="188"/>
      <c r="D835" s="188"/>
      <c r="E835" s="188"/>
      <c r="F835" s="188"/>
      <c r="G835" s="188"/>
      <c r="H835" s="188"/>
      <c r="I835" s="188"/>
      <c r="J835" s="188"/>
      <c r="K835" s="188"/>
      <c r="L835" s="188"/>
      <c r="M835" s="188"/>
      <c r="N835" s="188"/>
      <c r="O835" s="188"/>
      <c r="P835" s="188"/>
      <c r="Q835" s="188"/>
      <c r="R835" s="188"/>
      <c r="S835" s="188"/>
      <c r="T835" s="188"/>
      <c r="U835" s="188"/>
      <c r="V835" s="188"/>
      <c r="W835" s="188"/>
      <c r="X835" s="188"/>
      <c r="Y835" s="188"/>
      <c r="Z835" s="188"/>
    </row>
    <row r="836" spans="1:26" ht="15.75" customHeight="1" x14ac:dyDescent="0.15">
      <c r="A836" s="188"/>
      <c r="B836" s="188"/>
      <c r="C836" s="188"/>
      <c r="D836" s="188"/>
      <c r="E836" s="188"/>
      <c r="F836" s="188"/>
      <c r="G836" s="188"/>
      <c r="H836" s="188"/>
      <c r="I836" s="188"/>
      <c r="J836" s="188"/>
      <c r="K836" s="188"/>
      <c r="L836" s="188"/>
      <c r="M836" s="188"/>
      <c r="N836" s="188"/>
      <c r="O836" s="188"/>
      <c r="P836" s="188"/>
      <c r="Q836" s="188"/>
      <c r="R836" s="188"/>
      <c r="S836" s="188"/>
      <c r="T836" s="188"/>
      <c r="U836" s="188"/>
      <c r="V836" s="188"/>
      <c r="W836" s="188"/>
      <c r="X836" s="188"/>
      <c r="Y836" s="188"/>
      <c r="Z836" s="188"/>
    </row>
    <row r="837" spans="1:26" ht="15.75" customHeight="1" x14ac:dyDescent="0.15">
      <c r="A837" s="188"/>
      <c r="B837" s="188"/>
      <c r="C837" s="188"/>
      <c r="D837" s="188"/>
      <c r="E837" s="188"/>
      <c r="F837" s="188"/>
      <c r="G837" s="188"/>
      <c r="H837" s="188"/>
      <c r="I837" s="188"/>
      <c r="J837" s="188"/>
      <c r="K837" s="188"/>
      <c r="L837" s="188"/>
      <c r="M837" s="188"/>
      <c r="N837" s="188"/>
      <c r="O837" s="188"/>
      <c r="P837" s="188"/>
      <c r="Q837" s="188"/>
      <c r="R837" s="188"/>
      <c r="S837" s="188"/>
      <c r="T837" s="188"/>
      <c r="U837" s="188"/>
      <c r="V837" s="188"/>
      <c r="W837" s="188"/>
      <c r="X837" s="188"/>
      <c r="Y837" s="188"/>
      <c r="Z837" s="188"/>
    </row>
    <row r="838" spans="1:26" ht="15.75" customHeight="1" x14ac:dyDescent="0.15">
      <c r="A838" s="188"/>
      <c r="B838" s="188"/>
      <c r="C838" s="188"/>
      <c r="D838" s="188"/>
      <c r="E838" s="188"/>
      <c r="F838" s="188"/>
      <c r="G838" s="188"/>
      <c r="H838" s="188"/>
      <c r="I838" s="188"/>
      <c r="J838" s="188"/>
      <c r="K838" s="188"/>
      <c r="L838" s="188"/>
      <c r="M838" s="188"/>
      <c r="N838" s="188"/>
      <c r="O838" s="188"/>
      <c r="P838" s="188"/>
      <c r="Q838" s="188"/>
      <c r="R838" s="188"/>
      <c r="S838" s="188"/>
      <c r="T838" s="188"/>
      <c r="U838" s="188"/>
      <c r="V838" s="188"/>
      <c r="W838" s="188"/>
      <c r="X838" s="188"/>
      <c r="Y838" s="188"/>
      <c r="Z838" s="188"/>
    </row>
    <row r="839" spans="1:26" ht="15.75" customHeight="1" x14ac:dyDescent="0.15">
      <c r="A839" s="188"/>
      <c r="B839" s="188"/>
      <c r="C839" s="188"/>
      <c r="D839" s="188"/>
      <c r="E839" s="188"/>
      <c r="F839" s="188"/>
      <c r="G839" s="188"/>
      <c r="H839" s="188"/>
      <c r="I839" s="188"/>
      <c r="J839" s="188"/>
      <c r="K839" s="188"/>
      <c r="L839" s="188"/>
      <c r="M839" s="188"/>
      <c r="N839" s="188"/>
      <c r="O839" s="188"/>
      <c r="P839" s="188"/>
      <c r="Q839" s="188"/>
      <c r="R839" s="188"/>
      <c r="S839" s="188"/>
      <c r="T839" s="188"/>
      <c r="U839" s="188"/>
      <c r="V839" s="188"/>
      <c r="W839" s="188"/>
      <c r="X839" s="188"/>
      <c r="Y839" s="188"/>
      <c r="Z839" s="188"/>
    </row>
    <row r="840" spans="1:26" ht="15.75" customHeight="1" x14ac:dyDescent="0.15">
      <c r="A840" s="188"/>
      <c r="B840" s="188"/>
      <c r="C840" s="188"/>
      <c r="D840" s="188"/>
      <c r="E840" s="188"/>
      <c r="F840" s="188"/>
      <c r="G840" s="188"/>
      <c r="H840" s="188"/>
      <c r="I840" s="188"/>
      <c r="J840" s="188"/>
      <c r="K840" s="188"/>
      <c r="L840" s="188"/>
      <c r="M840" s="188"/>
      <c r="N840" s="188"/>
      <c r="O840" s="188"/>
      <c r="P840" s="188"/>
      <c r="Q840" s="188"/>
      <c r="R840" s="188"/>
      <c r="S840" s="188"/>
      <c r="T840" s="188"/>
      <c r="U840" s="188"/>
      <c r="V840" s="188"/>
      <c r="W840" s="188"/>
      <c r="X840" s="188"/>
      <c r="Y840" s="188"/>
      <c r="Z840" s="188"/>
    </row>
    <row r="841" spans="1:26" ht="15.75" customHeight="1" x14ac:dyDescent="0.15">
      <c r="A841" s="188"/>
      <c r="B841" s="188"/>
      <c r="C841" s="188"/>
      <c r="D841" s="188"/>
      <c r="E841" s="188"/>
      <c r="F841" s="188"/>
      <c r="G841" s="188"/>
      <c r="H841" s="188"/>
      <c r="I841" s="188"/>
      <c r="J841" s="188"/>
      <c r="K841" s="188"/>
      <c r="L841" s="188"/>
      <c r="M841" s="188"/>
      <c r="N841" s="188"/>
      <c r="O841" s="188"/>
      <c r="P841" s="188"/>
      <c r="Q841" s="188"/>
      <c r="R841" s="188"/>
      <c r="S841" s="188"/>
      <c r="T841" s="188"/>
      <c r="U841" s="188"/>
      <c r="V841" s="188"/>
      <c r="W841" s="188"/>
      <c r="X841" s="188"/>
      <c r="Y841" s="188"/>
      <c r="Z841" s="188"/>
    </row>
    <row r="842" spans="1:26" ht="15.75" customHeight="1" x14ac:dyDescent="0.15">
      <c r="A842" s="188"/>
      <c r="B842" s="188"/>
      <c r="C842" s="188"/>
      <c r="D842" s="188"/>
      <c r="E842" s="188"/>
      <c r="F842" s="188"/>
      <c r="G842" s="188"/>
      <c r="H842" s="188"/>
      <c r="I842" s="188"/>
      <c r="J842" s="188"/>
      <c r="K842" s="188"/>
      <c r="L842" s="188"/>
      <c r="M842" s="188"/>
      <c r="N842" s="188"/>
      <c r="O842" s="188"/>
      <c r="P842" s="188"/>
      <c r="Q842" s="188"/>
      <c r="R842" s="188"/>
      <c r="S842" s="188"/>
      <c r="T842" s="188"/>
      <c r="U842" s="188"/>
      <c r="V842" s="188"/>
      <c r="W842" s="188"/>
      <c r="X842" s="188"/>
      <c r="Y842" s="188"/>
      <c r="Z842" s="188"/>
    </row>
    <row r="843" spans="1:26" ht="15.75" customHeight="1" x14ac:dyDescent="0.15">
      <c r="A843" s="188"/>
      <c r="B843" s="188"/>
      <c r="C843" s="188"/>
      <c r="D843" s="188"/>
      <c r="E843" s="188"/>
      <c r="F843" s="188"/>
      <c r="G843" s="188"/>
      <c r="H843" s="188"/>
      <c r="I843" s="188"/>
      <c r="J843" s="188"/>
      <c r="K843" s="188"/>
      <c r="L843" s="188"/>
      <c r="M843" s="188"/>
      <c r="N843" s="188"/>
      <c r="O843" s="188"/>
      <c r="P843" s="188"/>
      <c r="Q843" s="188"/>
      <c r="R843" s="188"/>
      <c r="S843" s="188"/>
      <c r="T843" s="188"/>
      <c r="U843" s="188"/>
      <c r="V843" s="188"/>
      <c r="W843" s="188"/>
      <c r="X843" s="188"/>
      <c r="Y843" s="188"/>
      <c r="Z843" s="188"/>
    </row>
    <row r="844" spans="1:26" ht="15.75" customHeight="1" x14ac:dyDescent="0.15">
      <c r="A844" s="188"/>
      <c r="B844" s="188"/>
      <c r="C844" s="188"/>
      <c r="D844" s="188"/>
      <c r="E844" s="188"/>
      <c r="F844" s="188"/>
      <c r="G844" s="188"/>
      <c r="H844" s="188"/>
      <c r="I844" s="188"/>
      <c r="J844" s="188"/>
      <c r="K844" s="188"/>
      <c r="L844" s="188"/>
      <c r="M844" s="188"/>
      <c r="N844" s="188"/>
      <c r="O844" s="188"/>
      <c r="P844" s="188"/>
      <c r="Q844" s="188"/>
      <c r="R844" s="188"/>
      <c r="S844" s="188"/>
      <c r="T844" s="188"/>
      <c r="U844" s="188"/>
      <c r="V844" s="188"/>
      <c r="W844" s="188"/>
      <c r="X844" s="188"/>
      <c r="Y844" s="188"/>
      <c r="Z844" s="188"/>
    </row>
    <row r="845" spans="1:26" ht="15.75" customHeight="1" x14ac:dyDescent="0.15">
      <c r="A845" s="188"/>
      <c r="B845" s="188"/>
      <c r="C845" s="188"/>
      <c r="D845" s="188"/>
      <c r="E845" s="188"/>
      <c r="F845" s="188"/>
      <c r="G845" s="188"/>
      <c r="H845" s="188"/>
      <c r="I845" s="188"/>
      <c r="J845" s="188"/>
      <c r="K845" s="188"/>
      <c r="L845" s="188"/>
      <c r="M845" s="188"/>
      <c r="N845" s="188"/>
      <c r="O845" s="188"/>
      <c r="P845" s="188"/>
      <c r="Q845" s="188"/>
      <c r="R845" s="188"/>
      <c r="S845" s="188"/>
      <c r="T845" s="188"/>
      <c r="U845" s="188"/>
      <c r="V845" s="188"/>
      <c r="W845" s="188"/>
      <c r="X845" s="188"/>
      <c r="Y845" s="188"/>
      <c r="Z845" s="188"/>
    </row>
    <row r="846" spans="1:26" ht="15.75" customHeight="1" x14ac:dyDescent="0.15">
      <c r="A846" s="188"/>
      <c r="B846" s="188"/>
      <c r="C846" s="188"/>
      <c r="D846" s="188"/>
      <c r="E846" s="188"/>
      <c r="F846" s="188"/>
      <c r="G846" s="188"/>
      <c r="H846" s="188"/>
      <c r="I846" s="188"/>
      <c r="J846" s="188"/>
      <c r="K846" s="188"/>
      <c r="L846" s="188"/>
      <c r="M846" s="188"/>
      <c r="N846" s="188"/>
      <c r="O846" s="188"/>
      <c r="P846" s="188"/>
      <c r="Q846" s="188"/>
      <c r="R846" s="188"/>
      <c r="S846" s="188"/>
      <c r="T846" s="188"/>
      <c r="U846" s="188"/>
      <c r="V846" s="188"/>
      <c r="W846" s="188"/>
      <c r="X846" s="188"/>
      <c r="Y846" s="188"/>
      <c r="Z846" s="188"/>
    </row>
    <row r="847" spans="1:26" ht="15.75" customHeight="1" x14ac:dyDescent="0.15">
      <c r="A847" s="188"/>
      <c r="B847" s="188"/>
      <c r="C847" s="188"/>
      <c r="D847" s="188"/>
      <c r="E847" s="188"/>
      <c r="F847" s="188"/>
      <c r="G847" s="188"/>
      <c r="H847" s="188"/>
      <c r="I847" s="188"/>
      <c r="J847" s="188"/>
      <c r="K847" s="188"/>
      <c r="L847" s="188"/>
      <c r="M847" s="188"/>
      <c r="N847" s="188"/>
      <c r="O847" s="188"/>
      <c r="P847" s="188"/>
      <c r="Q847" s="188"/>
      <c r="R847" s="188"/>
      <c r="S847" s="188"/>
      <c r="T847" s="188"/>
      <c r="U847" s="188"/>
      <c r="V847" s="188"/>
      <c r="W847" s="188"/>
      <c r="X847" s="188"/>
      <c r="Y847" s="188"/>
      <c r="Z847" s="188"/>
    </row>
    <row r="848" spans="1:26" ht="15.75" customHeight="1" x14ac:dyDescent="0.15">
      <c r="A848" s="188"/>
      <c r="B848" s="188"/>
      <c r="C848" s="188"/>
      <c r="D848" s="188"/>
      <c r="E848" s="188"/>
      <c r="F848" s="188"/>
      <c r="G848" s="188"/>
      <c r="H848" s="188"/>
      <c r="I848" s="188"/>
      <c r="J848" s="188"/>
      <c r="K848" s="188"/>
      <c r="L848" s="188"/>
      <c r="M848" s="188"/>
      <c r="N848" s="188"/>
      <c r="O848" s="188"/>
      <c r="P848" s="188"/>
      <c r="Q848" s="188"/>
      <c r="R848" s="188"/>
      <c r="S848" s="188"/>
      <c r="T848" s="188"/>
      <c r="U848" s="188"/>
      <c r="V848" s="188"/>
      <c r="W848" s="188"/>
      <c r="X848" s="188"/>
      <c r="Y848" s="188"/>
      <c r="Z848" s="188"/>
    </row>
    <row r="849" spans="1:26" ht="15.75" customHeight="1" x14ac:dyDescent="0.15">
      <c r="A849" s="188"/>
      <c r="B849" s="188"/>
      <c r="C849" s="188"/>
      <c r="D849" s="188"/>
      <c r="E849" s="188"/>
      <c r="F849" s="188"/>
      <c r="G849" s="188"/>
      <c r="H849" s="188"/>
      <c r="I849" s="188"/>
      <c r="J849" s="188"/>
      <c r="K849" s="188"/>
      <c r="L849" s="188"/>
      <c r="M849" s="188"/>
      <c r="N849" s="188"/>
      <c r="O849" s="188"/>
      <c r="P849" s="188"/>
      <c r="Q849" s="188"/>
      <c r="R849" s="188"/>
      <c r="S849" s="188"/>
      <c r="T849" s="188"/>
      <c r="U849" s="188"/>
      <c r="V849" s="188"/>
      <c r="W849" s="188"/>
      <c r="X849" s="188"/>
      <c r="Y849" s="188"/>
      <c r="Z849" s="188"/>
    </row>
    <row r="850" spans="1:26" ht="15.75" customHeight="1" x14ac:dyDescent="0.15">
      <c r="A850" s="188"/>
      <c r="B850" s="188"/>
      <c r="C850" s="188"/>
      <c r="D850" s="188"/>
      <c r="E850" s="188"/>
      <c r="F850" s="188"/>
      <c r="G850" s="188"/>
      <c r="H850" s="188"/>
      <c r="I850" s="188"/>
      <c r="J850" s="188"/>
      <c r="K850" s="188"/>
      <c r="L850" s="188"/>
      <c r="M850" s="188"/>
      <c r="N850" s="188"/>
      <c r="O850" s="188"/>
      <c r="P850" s="188"/>
      <c r="Q850" s="188"/>
      <c r="R850" s="188"/>
      <c r="S850" s="188"/>
      <c r="T850" s="188"/>
      <c r="U850" s="188"/>
      <c r="V850" s="188"/>
      <c r="W850" s="188"/>
      <c r="X850" s="188"/>
      <c r="Y850" s="188"/>
      <c r="Z850" s="188"/>
    </row>
    <row r="851" spans="1:26" ht="15.75" customHeight="1" x14ac:dyDescent="0.15">
      <c r="A851" s="188"/>
      <c r="B851" s="188"/>
      <c r="C851" s="188"/>
      <c r="D851" s="188"/>
      <c r="E851" s="188"/>
      <c r="F851" s="188"/>
      <c r="G851" s="188"/>
      <c r="H851" s="188"/>
      <c r="I851" s="188"/>
      <c r="J851" s="188"/>
      <c r="K851" s="188"/>
      <c r="L851" s="188"/>
      <c r="M851" s="188"/>
      <c r="N851" s="188"/>
      <c r="O851" s="188"/>
      <c r="P851" s="188"/>
      <c r="Q851" s="188"/>
      <c r="R851" s="188"/>
      <c r="S851" s="188"/>
      <c r="T851" s="188"/>
      <c r="U851" s="188"/>
      <c r="V851" s="188"/>
      <c r="W851" s="188"/>
      <c r="X851" s="188"/>
      <c r="Y851" s="188"/>
      <c r="Z851" s="188"/>
    </row>
    <row r="852" spans="1:26" ht="15.75" customHeight="1" x14ac:dyDescent="0.15">
      <c r="A852" s="188"/>
      <c r="B852" s="188"/>
      <c r="C852" s="188"/>
      <c r="D852" s="188"/>
      <c r="E852" s="188"/>
      <c r="F852" s="188"/>
      <c r="G852" s="188"/>
      <c r="H852" s="188"/>
      <c r="I852" s="188"/>
      <c r="J852" s="188"/>
      <c r="K852" s="188"/>
      <c r="L852" s="188"/>
      <c r="M852" s="188"/>
      <c r="N852" s="188"/>
      <c r="O852" s="188"/>
      <c r="P852" s="188"/>
      <c r="Q852" s="188"/>
      <c r="R852" s="188"/>
      <c r="S852" s="188"/>
      <c r="T852" s="188"/>
      <c r="U852" s="188"/>
      <c r="V852" s="188"/>
      <c r="W852" s="188"/>
      <c r="X852" s="188"/>
      <c r="Y852" s="188"/>
      <c r="Z852" s="188"/>
    </row>
    <row r="853" spans="1:26" ht="15.75" customHeight="1" x14ac:dyDescent="0.15">
      <c r="A853" s="188"/>
      <c r="B853" s="188"/>
      <c r="C853" s="188"/>
      <c r="D853" s="188"/>
      <c r="E853" s="188"/>
      <c r="F853" s="188"/>
      <c r="G853" s="188"/>
      <c r="H853" s="188"/>
      <c r="I853" s="188"/>
      <c r="J853" s="188"/>
      <c r="K853" s="188"/>
      <c r="L853" s="188"/>
      <c r="M853" s="188"/>
      <c r="N853" s="188"/>
      <c r="O853" s="188"/>
      <c r="P853" s="188"/>
      <c r="Q853" s="188"/>
      <c r="R853" s="188"/>
      <c r="S853" s="188"/>
      <c r="T853" s="188"/>
      <c r="U853" s="188"/>
      <c r="V853" s="188"/>
      <c r="W853" s="188"/>
      <c r="X853" s="188"/>
      <c r="Y853" s="188"/>
      <c r="Z853" s="188"/>
    </row>
    <row r="854" spans="1:26" ht="15.75" customHeight="1" x14ac:dyDescent="0.15">
      <c r="A854" s="188"/>
      <c r="B854" s="188"/>
      <c r="C854" s="188"/>
      <c r="D854" s="188"/>
      <c r="E854" s="188"/>
      <c r="F854" s="188"/>
      <c r="G854" s="188"/>
      <c r="H854" s="188"/>
      <c r="I854" s="188"/>
      <c r="J854" s="188"/>
      <c r="K854" s="188"/>
      <c r="L854" s="188"/>
      <c r="M854" s="188"/>
      <c r="N854" s="188"/>
      <c r="O854" s="188"/>
      <c r="P854" s="188"/>
      <c r="Q854" s="188"/>
      <c r="R854" s="188"/>
      <c r="S854" s="188"/>
      <c r="T854" s="188"/>
      <c r="U854" s="188"/>
      <c r="V854" s="188"/>
      <c r="W854" s="188"/>
      <c r="X854" s="188"/>
      <c r="Y854" s="188"/>
      <c r="Z854" s="188"/>
    </row>
    <row r="855" spans="1:26" ht="15.75" customHeight="1" x14ac:dyDescent="0.15">
      <c r="A855" s="188"/>
      <c r="B855" s="188"/>
      <c r="C855" s="188"/>
      <c r="D855" s="188"/>
      <c r="E855" s="188"/>
      <c r="F855" s="188"/>
      <c r="G855" s="188"/>
      <c r="H855" s="188"/>
      <c r="I855" s="188"/>
      <c r="J855" s="188"/>
      <c r="K855" s="188"/>
      <c r="L855" s="188"/>
      <c r="M855" s="188"/>
      <c r="N855" s="188"/>
      <c r="O855" s="188"/>
      <c r="P855" s="188"/>
      <c r="Q855" s="188"/>
      <c r="R855" s="188"/>
      <c r="S855" s="188"/>
      <c r="T855" s="188"/>
      <c r="U855" s="188"/>
      <c r="V855" s="188"/>
      <c r="W855" s="188"/>
      <c r="X855" s="188"/>
      <c r="Y855" s="188"/>
      <c r="Z855" s="188"/>
    </row>
    <row r="856" spans="1:26" ht="15.75" customHeight="1" x14ac:dyDescent="0.15">
      <c r="A856" s="188"/>
      <c r="B856" s="188"/>
      <c r="C856" s="188"/>
      <c r="D856" s="188"/>
      <c r="E856" s="188"/>
      <c r="F856" s="188"/>
      <c r="G856" s="188"/>
      <c r="H856" s="188"/>
      <c r="I856" s="188"/>
      <c r="J856" s="188"/>
      <c r="K856" s="188"/>
      <c r="L856" s="188"/>
      <c r="M856" s="188"/>
      <c r="N856" s="188"/>
      <c r="O856" s="188"/>
      <c r="P856" s="188"/>
      <c r="Q856" s="188"/>
      <c r="R856" s="188"/>
      <c r="S856" s="188"/>
      <c r="T856" s="188"/>
      <c r="U856" s="188"/>
      <c r="V856" s="188"/>
      <c r="W856" s="188"/>
      <c r="X856" s="188"/>
      <c r="Y856" s="188"/>
      <c r="Z856" s="188"/>
    </row>
    <row r="857" spans="1:26" ht="15.75" customHeight="1" x14ac:dyDescent="0.15">
      <c r="A857" s="188"/>
      <c r="B857" s="188"/>
      <c r="C857" s="188"/>
      <c r="D857" s="188"/>
      <c r="E857" s="188"/>
      <c r="F857" s="188"/>
      <c r="G857" s="188"/>
      <c r="H857" s="188"/>
      <c r="I857" s="188"/>
      <c r="J857" s="188"/>
      <c r="K857" s="188"/>
      <c r="L857" s="188"/>
      <c r="M857" s="188"/>
      <c r="N857" s="188"/>
      <c r="O857" s="188"/>
      <c r="P857" s="188"/>
      <c r="Q857" s="188"/>
      <c r="R857" s="188"/>
      <c r="S857" s="188"/>
      <c r="T857" s="188"/>
      <c r="U857" s="188"/>
      <c r="V857" s="188"/>
      <c r="W857" s="188"/>
      <c r="X857" s="188"/>
      <c r="Y857" s="188"/>
      <c r="Z857" s="188"/>
    </row>
    <row r="858" spans="1:26" ht="15.75" customHeight="1" x14ac:dyDescent="0.15">
      <c r="A858" s="188"/>
      <c r="B858" s="188"/>
      <c r="C858" s="188"/>
      <c r="D858" s="188"/>
      <c r="E858" s="188"/>
      <c r="F858" s="188"/>
      <c r="G858" s="188"/>
      <c r="H858" s="188"/>
      <c r="I858" s="188"/>
      <c r="J858" s="188"/>
      <c r="K858" s="188"/>
      <c r="L858" s="188"/>
      <c r="M858" s="188"/>
      <c r="N858" s="188"/>
      <c r="O858" s="188"/>
      <c r="P858" s="188"/>
      <c r="Q858" s="188"/>
      <c r="R858" s="188"/>
      <c r="S858" s="188"/>
      <c r="T858" s="188"/>
      <c r="U858" s="188"/>
      <c r="V858" s="188"/>
      <c r="W858" s="188"/>
      <c r="X858" s="188"/>
      <c r="Y858" s="188"/>
      <c r="Z858" s="188"/>
    </row>
    <row r="859" spans="1:26" ht="15.75" customHeight="1" x14ac:dyDescent="0.15">
      <c r="A859" s="188"/>
      <c r="B859" s="188"/>
      <c r="C859" s="188"/>
      <c r="D859" s="188"/>
      <c r="E859" s="188"/>
      <c r="F859" s="188"/>
      <c r="G859" s="188"/>
      <c r="H859" s="188"/>
      <c r="I859" s="188"/>
      <c r="J859" s="188"/>
      <c r="K859" s="188"/>
      <c r="L859" s="188"/>
      <c r="M859" s="188"/>
      <c r="N859" s="188"/>
      <c r="O859" s="188"/>
      <c r="P859" s="188"/>
      <c r="Q859" s="188"/>
      <c r="R859" s="188"/>
      <c r="S859" s="188"/>
      <c r="T859" s="188"/>
      <c r="U859" s="188"/>
      <c r="V859" s="188"/>
      <c r="W859" s="188"/>
      <c r="X859" s="188"/>
      <c r="Y859" s="188"/>
      <c r="Z859" s="188"/>
    </row>
    <row r="860" spans="1:26" ht="15.75" customHeight="1" x14ac:dyDescent="0.15">
      <c r="A860" s="188"/>
      <c r="B860" s="188"/>
      <c r="C860" s="188"/>
      <c r="D860" s="188"/>
      <c r="E860" s="188"/>
      <c r="F860" s="188"/>
      <c r="G860" s="188"/>
      <c r="H860" s="188"/>
      <c r="I860" s="188"/>
      <c r="J860" s="188"/>
      <c r="K860" s="188"/>
      <c r="L860" s="188"/>
      <c r="M860" s="188"/>
      <c r="N860" s="188"/>
      <c r="O860" s="188"/>
      <c r="P860" s="188"/>
      <c r="Q860" s="188"/>
      <c r="R860" s="188"/>
      <c r="S860" s="188"/>
      <c r="T860" s="188"/>
      <c r="U860" s="188"/>
      <c r="V860" s="188"/>
      <c r="W860" s="188"/>
      <c r="X860" s="188"/>
      <c r="Y860" s="188"/>
      <c r="Z860" s="188"/>
    </row>
    <row r="861" spans="1:26" ht="15.75" customHeight="1" x14ac:dyDescent="0.15">
      <c r="A861" s="188"/>
      <c r="B861" s="188"/>
      <c r="C861" s="188"/>
      <c r="D861" s="188"/>
      <c r="E861" s="188"/>
      <c r="F861" s="188"/>
      <c r="G861" s="188"/>
      <c r="H861" s="188"/>
      <c r="I861" s="188"/>
      <c r="J861" s="188"/>
      <c r="K861" s="188"/>
      <c r="L861" s="188"/>
      <c r="M861" s="188"/>
      <c r="N861" s="188"/>
      <c r="O861" s="188"/>
      <c r="P861" s="188"/>
      <c r="Q861" s="188"/>
      <c r="R861" s="188"/>
      <c r="S861" s="188"/>
      <c r="T861" s="188"/>
      <c r="U861" s="188"/>
      <c r="V861" s="188"/>
      <c r="W861" s="188"/>
      <c r="X861" s="188"/>
      <c r="Y861" s="188"/>
      <c r="Z861" s="188"/>
    </row>
    <row r="862" spans="1:26" ht="15.75" customHeight="1" x14ac:dyDescent="0.15">
      <c r="A862" s="188"/>
      <c r="B862" s="188"/>
      <c r="C862" s="188"/>
      <c r="D862" s="188"/>
      <c r="E862" s="188"/>
      <c r="F862" s="188"/>
      <c r="G862" s="188"/>
      <c r="H862" s="188"/>
      <c r="I862" s="188"/>
      <c r="J862" s="188"/>
      <c r="K862" s="188"/>
      <c r="L862" s="188"/>
      <c r="M862" s="188"/>
      <c r="N862" s="188"/>
      <c r="O862" s="188"/>
      <c r="P862" s="188"/>
      <c r="Q862" s="188"/>
      <c r="R862" s="188"/>
      <c r="S862" s="188"/>
      <c r="T862" s="188"/>
      <c r="U862" s="188"/>
      <c r="V862" s="188"/>
      <c r="W862" s="188"/>
      <c r="X862" s="188"/>
      <c r="Y862" s="188"/>
      <c r="Z862" s="188"/>
    </row>
    <row r="863" spans="1:26" ht="15.75" customHeight="1" x14ac:dyDescent="0.15">
      <c r="A863" s="188"/>
      <c r="B863" s="188"/>
      <c r="C863" s="188"/>
      <c r="D863" s="188"/>
      <c r="E863" s="188"/>
      <c r="F863" s="188"/>
      <c r="G863" s="188"/>
      <c r="H863" s="188"/>
      <c r="I863" s="188"/>
      <c r="J863" s="188"/>
      <c r="K863" s="188"/>
      <c r="L863" s="188"/>
      <c r="M863" s="188"/>
      <c r="N863" s="188"/>
      <c r="O863" s="188"/>
      <c r="P863" s="188"/>
      <c r="Q863" s="188"/>
      <c r="R863" s="188"/>
      <c r="S863" s="188"/>
      <c r="T863" s="188"/>
      <c r="U863" s="188"/>
      <c r="V863" s="188"/>
      <c r="W863" s="188"/>
      <c r="X863" s="188"/>
      <c r="Y863" s="188"/>
      <c r="Z863" s="188"/>
    </row>
    <row r="864" spans="1:26" ht="15.75" customHeight="1" x14ac:dyDescent="0.15">
      <c r="A864" s="188"/>
      <c r="B864" s="188"/>
      <c r="C864" s="188"/>
      <c r="D864" s="188"/>
      <c r="E864" s="188"/>
      <c r="F864" s="188"/>
      <c r="G864" s="188"/>
      <c r="H864" s="188"/>
      <c r="I864" s="188"/>
      <c r="J864" s="188"/>
      <c r="K864" s="188"/>
      <c r="L864" s="188"/>
      <c r="M864" s="188"/>
      <c r="N864" s="188"/>
      <c r="O864" s="188"/>
      <c r="P864" s="188"/>
      <c r="Q864" s="188"/>
      <c r="R864" s="188"/>
      <c r="S864" s="188"/>
      <c r="T864" s="188"/>
      <c r="U864" s="188"/>
      <c r="V864" s="188"/>
      <c r="W864" s="188"/>
      <c r="X864" s="188"/>
      <c r="Y864" s="188"/>
      <c r="Z864" s="188"/>
    </row>
    <row r="865" spans="1:26" ht="15.75" customHeight="1" x14ac:dyDescent="0.15">
      <c r="A865" s="188"/>
      <c r="B865" s="188"/>
      <c r="C865" s="188"/>
      <c r="D865" s="188"/>
      <c r="E865" s="188"/>
      <c r="F865" s="188"/>
      <c r="G865" s="188"/>
      <c r="H865" s="188"/>
      <c r="I865" s="188"/>
      <c r="J865" s="188"/>
      <c r="K865" s="188"/>
      <c r="L865" s="188"/>
      <c r="M865" s="188"/>
      <c r="N865" s="188"/>
      <c r="O865" s="188"/>
      <c r="P865" s="188"/>
      <c r="Q865" s="188"/>
      <c r="R865" s="188"/>
      <c r="S865" s="188"/>
      <c r="T865" s="188"/>
      <c r="U865" s="188"/>
      <c r="V865" s="188"/>
      <c r="W865" s="188"/>
      <c r="X865" s="188"/>
      <c r="Y865" s="188"/>
      <c r="Z865" s="188"/>
    </row>
    <row r="866" spans="1:26" ht="15.75" customHeight="1" x14ac:dyDescent="0.15">
      <c r="A866" s="188"/>
      <c r="B866" s="188"/>
      <c r="C866" s="188"/>
      <c r="D866" s="188"/>
      <c r="E866" s="188"/>
      <c r="F866" s="188"/>
      <c r="G866" s="188"/>
      <c r="H866" s="188"/>
      <c r="I866" s="188"/>
      <c r="J866" s="188"/>
      <c r="K866" s="188"/>
      <c r="L866" s="188"/>
      <c r="M866" s="188"/>
      <c r="N866" s="188"/>
      <c r="O866" s="188"/>
      <c r="P866" s="188"/>
      <c r="Q866" s="188"/>
      <c r="R866" s="188"/>
      <c r="S866" s="188"/>
      <c r="T866" s="188"/>
      <c r="U866" s="188"/>
      <c r="V866" s="188"/>
      <c r="W866" s="188"/>
      <c r="X866" s="188"/>
      <c r="Y866" s="188"/>
      <c r="Z866" s="188"/>
    </row>
    <row r="867" spans="1:26" ht="15.75" customHeight="1" x14ac:dyDescent="0.15">
      <c r="A867" s="188"/>
      <c r="B867" s="188"/>
      <c r="C867" s="188"/>
      <c r="D867" s="188"/>
      <c r="E867" s="188"/>
      <c r="F867" s="188"/>
      <c r="G867" s="188"/>
      <c r="H867" s="188"/>
      <c r="I867" s="188"/>
      <c r="J867" s="188"/>
      <c r="K867" s="188"/>
      <c r="L867" s="188"/>
      <c r="M867" s="188"/>
      <c r="N867" s="188"/>
      <c r="O867" s="188"/>
      <c r="P867" s="188"/>
      <c r="Q867" s="188"/>
      <c r="R867" s="188"/>
      <c r="S867" s="188"/>
      <c r="T867" s="188"/>
      <c r="U867" s="188"/>
      <c r="V867" s="188"/>
      <c r="W867" s="188"/>
      <c r="X867" s="188"/>
      <c r="Y867" s="188"/>
      <c r="Z867" s="188"/>
    </row>
    <row r="868" spans="1:26" ht="15.75" customHeight="1" x14ac:dyDescent="0.15">
      <c r="A868" s="188"/>
      <c r="B868" s="188"/>
      <c r="C868" s="188"/>
      <c r="D868" s="188"/>
      <c r="E868" s="188"/>
      <c r="F868" s="188"/>
      <c r="G868" s="188"/>
      <c r="H868" s="188"/>
      <c r="I868" s="188"/>
      <c r="J868" s="188"/>
      <c r="K868" s="188"/>
      <c r="L868" s="188"/>
      <c r="M868" s="188"/>
      <c r="N868" s="188"/>
      <c r="O868" s="188"/>
      <c r="P868" s="188"/>
      <c r="Q868" s="188"/>
      <c r="R868" s="188"/>
      <c r="S868" s="188"/>
      <c r="T868" s="188"/>
      <c r="U868" s="188"/>
      <c r="V868" s="188"/>
      <c r="W868" s="188"/>
      <c r="X868" s="188"/>
      <c r="Y868" s="188"/>
      <c r="Z868" s="188"/>
    </row>
    <row r="869" spans="1:26" ht="15.75" customHeight="1" x14ac:dyDescent="0.15">
      <c r="A869" s="188"/>
      <c r="B869" s="188"/>
      <c r="C869" s="188"/>
      <c r="D869" s="188"/>
      <c r="E869" s="188"/>
      <c r="F869" s="188"/>
      <c r="G869" s="188"/>
      <c r="H869" s="188"/>
      <c r="I869" s="188"/>
      <c r="J869" s="188"/>
      <c r="K869" s="188"/>
      <c r="L869" s="188"/>
      <c r="M869" s="188"/>
      <c r="N869" s="188"/>
      <c r="O869" s="188"/>
      <c r="P869" s="188"/>
      <c r="Q869" s="188"/>
      <c r="R869" s="188"/>
      <c r="S869" s="188"/>
      <c r="T869" s="188"/>
      <c r="U869" s="188"/>
      <c r="V869" s="188"/>
      <c r="W869" s="188"/>
      <c r="X869" s="188"/>
      <c r="Y869" s="188"/>
      <c r="Z869" s="188"/>
    </row>
    <row r="870" spans="1:26" ht="15.75" customHeight="1" x14ac:dyDescent="0.15">
      <c r="A870" s="188"/>
      <c r="B870" s="188"/>
      <c r="C870" s="188"/>
      <c r="D870" s="188"/>
      <c r="E870" s="188"/>
      <c r="F870" s="188"/>
      <c r="G870" s="188"/>
      <c r="H870" s="188"/>
      <c r="I870" s="188"/>
      <c r="J870" s="188"/>
      <c r="K870" s="188"/>
      <c r="L870" s="188"/>
      <c r="M870" s="188"/>
      <c r="N870" s="188"/>
      <c r="O870" s="188"/>
      <c r="P870" s="188"/>
      <c r="Q870" s="188"/>
      <c r="R870" s="188"/>
      <c r="S870" s="188"/>
      <c r="T870" s="188"/>
      <c r="U870" s="188"/>
      <c r="V870" s="188"/>
      <c r="W870" s="188"/>
      <c r="X870" s="188"/>
      <c r="Y870" s="188"/>
      <c r="Z870" s="188"/>
    </row>
    <row r="871" spans="1:26" ht="15.75" customHeight="1" x14ac:dyDescent="0.15">
      <c r="A871" s="188"/>
      <c r="B871" s="188"/>
      <c r="C871" s="188"/>
      <c r="D871" s="188"/>
      <c r="E871" s="188"/>
      <c r="F871" s="188"/>
      <c r="G871" s="188"/>
      <c r="H871" s="188"/>
      <c r="I871" s="188"/>
      <c r="J871" s="188"/>
      <c r="K871" s="188"/>
      <c r="L871" s="188"/>
      <c r="M871" s="188"/>
      <c r="N871" s="188"/>
      <c r="O871" s="188"/>
      <c r="P871" s="188"/>
      <c r="Q871" s="188"/>
      <c r="R871" s="188"/>
      <c r="S871" s="188"/>
      <c r="T871" s="188"/>
      <c r="U871" s="188"/>
      <c r="V871" s="188"/>
      <c r="W871" s="188"/>
      <c r="X871" s="188"/>
      <c r="Y871" s="188"/>
      <c r="Z871" s="188"/>
    </row>
    <row r="872" spans="1:26" ht="15.75" customHeight="1" x14ac:dyDescent="0.15">
      <c r="A872" s="188"/>
      <c r="B872" s="188"/>
      <c r="C872" s="188"/>
      <c r="D872" s="188"/>
      <c r="E872" s="188"/>
      <c r="F872" s="188"/>
      <c r="G872" s="188"/>
      <c r="H872" s="188"/>
      <c r="I872" s="188"/>
      <c r="J872" s="188"/>
      <c r="K872" s="188"/>
      <c r="L872" s="188"/>
      <c r="M872" s="188"/>
      <c r="N872" s="188"/>
      <c r="O872" s="188"/>
      <c r="P872" s="188"/>
      <c r="Q872" s="188"/>
      <c r="R872" s="188"/>
      <c r="S872" s="188"/>
      <c r="T872" s="188"/>
      <c r="U872" s="188"/>
      <c r="V872" s="188"/>
      <c r="W872" s="188"/>
      <c r="X872" s="188"/>
      <c r="Y872" s="188"/>
      <c r="Z872" s="188"/>
    </row>
    <row r="873" spans="1:26" ht="15.75" customHeight="1" x14ac:dyDescent="0.15">
      <c r="A873" s="188"/>
      <c r="B873" s="188"/>
      <c r="C873" s="188"/>
      <c r="D873" s="188"/>
      <c r="E873" s="188"/>
      <c r="F873" s="188"/>
      <c r="G873" s="188"/>
      <c r="H873" s="188"/>
      <c r="I873" s="188"/>
      <c r="J873" s="188"/>
      <c r="K873" s="188"/>
      <c r="L873" s="188"/>
      <c r="M873" s="188"/>
      <c r="N873" s="188"/>
      <c r="O873" s="188"/>
      <c r="P873" s="188"/>
      <c r="Q873" s="188"/>
      <c r="R873" s="188"/>
      <c r="S873" s="188"/>
      <c r="T873" s="188"/>
      <c r="U873" s="188"/>
      <c r="V873" s="188"/>
      <c r="W873" s="188"/>
      <c r="X873" s="188"/>
      <c r="Y873" s="188"/>
      <c r="Z873" s="188"/>
    </row>
    <row r="874" spans="1:26" ht="15.75" customHeight="1" x14ac:dyDescent="0.15">
      <c r="A874" s="188"/>
      <c r="B874" s="188"/>
      <c r="C874" s="188"/>
      <c r="D874" s="188"/>
      <c r="E874" s="188"/>
      <c r="F874" s="188"/>
      <c r="G874" s="188"/>
      <c r="H874" s="188"/>
      <c r="I874" s="188"/>
      <c r="J874" s="188"/>
      <c r="K874" s="188"/>
      <c r="L874" s="188"/>
      <c r="M874" s="188"/>
      <c r="N874" s="188"/>
      <c r="O874" s="188"/>
      <c r="P874" s="188"/>
      <c r="Q874" s="188"/>
      <c r="R874" s="188"/>
      <c r="S874" s="188"/>
      <c r="T874" s="188"/>
      <c r="U874" s="188"/>
      <c r="V874" s="188"/>
      <c r="W874" s="188"/>
      <c r="X874" s="188"/>
      <c r="Y874" s="188"/>
      <c r="Z874" s="188"/>
    </row>
    <row r="875" spans="1:26" ht="15.75" customHeight="1" x14ac:dyDescent="0.15">
      <c r="A875" s="188"/>
      <c r="B875" s="188"/>
      <c r="C875" s="188"/>
      <c r="D875" s="188"/>
      <c r="E875" s="188"/>
      <c r="F875" s="188"/>
      <c r="G875" s="188"/>
      <c r="H875" s="188"/>
      <c r="I875" s="188"/>
      <c r="J875" s="188"/>
      <c r="K875" s="188"/>
      <c r="L875" s="188"/>
      <c r="M875" s="188"/>
      <c r="N875" s="188"/>
      <c r="O875" s="188"/>
      <c r="P875" s="188"/>
      <c r="Q875" s="188"/>
      <c r="R875" s="188"/>
      <c r="S875" s="188"/>
      <c r="T875" s="188"/>
      <c r="U875" s="188"/>
      <c r="V875" s="188"/>
      <c r="W875" s="188"/>
      <c r="X875" s="188"/>
      <c r="Y875" s="188"/>
      <c r="Z875" s="188"/>
    </row>
    <row r="876" spans="1:26" ht="15.75" customHeight="1" x14ac:dyDescent="0.15">
      <c r="A876" s="188"/>
      <c r="B876" s="188"/>
      <c r="C876" s="188"/>
      <c r="D876" s="188"/>
      <c r="E876" s="188"/>
      <c r="F876" s="188"/>
      <c r="G876" s="188"/>
      <c r="H876" s="188"/>
      <c r="I876" s="188"/>
      <c r="J876" s="188"/>
      <c r="K876" s="188"/>
      <c r="L876" s="188"/>
      <c r="M876" s="188"/>
      <c r="N876" s="188"/>
      <c r="O876" s="188"/>
      <c r="P876" s="188"/>
      <c r="Q876" s="188"/>
      <c r="R876" s="188"/>
      <c r="S876" s="188"/>
      <c r="T876" s="188"/>
      <c r="U876" s="188"/>
      <c r="V876" s="188"/>
      <c r="W876" s="188"/>
      <c r="X876" s="188"/>
      <c r="Y876" s="188"/>
      <c r="Z876" s="188"/>
    </row>
    <row r="877" spans="1:26" ht="15.75" customHeight="1" x14ac:dyDescent="0.15">
      <c r="A877" s="188"/>
      <c r="B877" s="188"/>
      <c r="C877" s="188"/>
      <c r="D877" s="188"/>
      <c r="E877" s="188"/>
      <c r="F877" s="188"/>
      <c r="G877" s="188"/>
      <c r="H877" s="188"/>
      <c r="I877" s="188"/>
      <c r="J877" s="188"/>
      <c r="K877" s="188"/>
      <c r="L877" s="188"/>
      <c r="M877" s="188"/>
      <c r="N877" s="188"/>
      <c r="O877" s="188"/>
      <c r="P877" s="188"/>
      <c r="Q877" s="188"/>
      <c r="R877" s="188"/>
      <c r="S877" s="188"/>
      <c r="T877" s="188"/>
      <c r="U877" s="188"/>
      <c r="V877" s="188"/>
      <c r="W877" s="188"/>
      <c r="X877" s="188"/>
      <c r="Y877" s="188"/>
      <c r="Z877" s="188"/>
    </row>
    <row r="878" spans="1:26" ht="15.75" customHeight="1" x14ac:dyDescent="0.15">
      <c r="A878" s="188"/>
      <c r="B878" s="188"/>
      <c r="C878" s="188"/>
      <c r="D878" s="188"/>
      <c r="E878" s="188"/>
      <c r="F878" s="188"/>
      <c r="G878" s="188"/>
      <c r="H878" s="188"/>
      <c r="I878" s="188"/>
      <c r="J878" s="188"/>
      <c r="K878" s="188"/>
      <c r="L878" s="188"/>
      <c r="M878" s="188"/>
      <c r="N878" s="188"/>
      <c r="O878" s="188"/>
      <c r="P878" s="188"/>
      <c r="Q878" s="188"/>
      <c r="R878" s="188"/>
      <c r="S878" s="188"/>
      <c r="T878" s="188"/>
      <c r="U878" s="188"/>
      <c r="V878" s="188"/>
      <c r="W878" s="188"/>
      <c r="X878" s="188"/>
      <c r="Y878" s="188"/>
      <c r="Z878" s="188"/>
    </row>
    <row r="879" spans="1:26" ht="15.75" customHeight="1" x14ac:dyDescent="0.15">
      <c r="A879" s="188"/>
      <c r="B879" s="188"/>
      <c r="C879" s="188"/>
      <c r="D879" s="188"/>
      <c r="E879" s="188"/>
      <c r="F879" s="188"/>
      <c r="G879" s="188"/>
      <c r="H879" s="188"/>
      <c r="I879" s="188"/>
      <c r="J879" s="188"/>
      <c r="K879" s="188"/>
      <c r="L879" s="188"/>
      <c r="M879" s="188"/>
      <c r="N879" s="188"/>
      <c r="O879" s="188"/>
      <c r="P879" s="188"/>
      <c r="Q879" s="188"/>
      <c r="R879" s="188"/>
      <c r="S879" s="188"/>
      <c r="T879" s="188"/>
      <c r="U879" s="188"/>
      <c r="V879" s="188"/>
      <c r="W879" s="188"/>
      <c r="X879" s="188"/>
      <c r="Y879" s="188"/>
      <c r="Z879" s="188"/>
    </row>
    <row r="880" spans="1:26" ht="15.75" customHeight="1" x14ac:dyDescent="0.15">
      <c r="A880" s="188"/>
      <c r="B880" s="188"/>
      <c r="C880" s="188"/>
      <c r="D880" s="188"/>
      <c r="E880" s="188"/>
      <c r="F880" s="188"/>
      <c r="G880" s="188"/>
      <c r="H880" s="188"/>
      <c r="I880" s="188"/>
      <c r="J880" s="188"/>
      <c r="K880" s="188"/>
      <c r="L880" s="188"/>
      <c r="M880" s="188"/>
      <c r="N880" s="188"/>
      <c r="O880" s="188"/>
      <c r="P880" s="188"/>
      <c r="Q880" s="188"/>
      <c r="R880" s="188"/>
      <c r="S880" s="188"/>
      <c r="T880" s="188"/>
      <c r="U880" s="188"/>
      <c r="V880" s="188"/>
      <c r="W880" s="188"/>
      <c r="X880" s="188"/>
      <c r="Y880" s="188"/>
      <c r="Z880" s="188"/>
    </row>
    <row r="881" spans="1:26" ht="15.75" customHeight="1" x14ac:dyDescent="0.15">
      <c r="A881" s="188"/>
      <c r="B881" s="188"/>
      <c r="C881" s="188"/>
      <c r="D881" s="188"/>
      <c r="E881" s="188"/>
      <c r="F881" s="188"/>
      <c r="G881" s="188"/>
      <c r="H881" s="188"/>
      <c r="I881" s="188"/>
      <c r="J881" s="188"/>
      <c r="K881" s="188"/>
      <c r="L881" s="188"/>
      <c r="M881" s="188"/>
      <c r="N881" s="188"/>
      <c r="O881" s="188"/>
      <c r="P881" s="188"/>
      <c r="Q881" s="188"/>
      <c r="R881" s="188"/>
      <c r="S881" s="188"/>
      <c r="T881" s="188"/>
      <c r="U881" s="188"/>
      <c r="V881" s="188"/>
      <c r="W881" s="188"/>
      <c r="X881" s="188"/>
      <c r="Y881" s="188"/>
      <c r="Z881" s="188"/>
    </row>
    <row r="882" spans="1:26" ht="15.75" customHeight="1" x14ac:dyDescent="0.15">
      <c r="A882" s="188"/>
      <c r="B882" s="188"/>
      <c r="C882" s="188"/>
      <c r="D882" s="188"/>
      <c r="E882" s="188"/>
      <c r="F882" s="188"/>
      <c r="G882" s="188"/>
      <c r="H882" s="188"/>
      <c r="I882" s="188"/>
      <c r="J882" s="188"/>
      <c r="K882" s="188"/>
      <c r="L882" s="188"/>
      <c r="M882" s="188"/>
      <c r="N882" s="188"/>
      <c r="O882" s="188"/>
      <c r="P882" s="188"/>
      <c r="Q882" s="188"/>
      <c r="R882" s="188"/>
      <c r="S882" s="188"/>
      <c r="T882" s="188"/>
      <c r="U882" s="188"/>
      <c r="V882" s="188"/>
      <c r="W882" s="188"/>
      <c r="X882" s="188"/>
      <c r="Y882" s="188"/>
      <c r="Z882" s="188"/>
    </row>
    <row r="883" spans="1:26" ht="15.75" customHeight="1" x14ac:dyDescent="0.15">
      <c r="A883" s="188"/>
      <c r="B883" s="188"/>
      <c r="C883" s="188"/>
      <c r="D883" s="188"/>
      <c r="E883" s="188"/>
      <c r="F883" s="188"/>
      <c r="G883" s="188"/>
      <c r="H883" s="188"/>
      <c r="I883" s="188"/>
      <c r="J883" s="188"/>
      <c r="K883" s="188"/>
      <c r="L883" s="188"/>
      <c r="M883" s="188"/>
      <c r="N883" s="188"/>
      <c r="O883" s="188"/>
      <c r="P883" s="188"/>
      <c r="Q883" s="188"/>
      <c r="R883" s="188"/>
      <c r="S883" s="188"/>
      <c r="T883" s="188"/>
      <c r="U883" s="188"/>
      <c r="V883" s="188"/>
      <c r="W883" s="188"/>
      <c r="X883" s="188"/>
      <c r="Y883" s="188"/>
      <c r="Z883" s="188"/>
    </row>
    <row r="884" spans="1:26" ht="15.75" customHeight="1" x14ac:dyDescent="0.15">
      <c r="A884" s="188"/>
      <c r="B884" s="188"/>
      <c r="C884" s="188"/>
      <c r="D884" s="188"/>
      <c r="E884" s="188"/>
      <c r="F884" s="188"/>
      <c r="G884" s="188"/>
      <c r="H884" s="188"/>
      <c r="I884" s="188"/>
      <c r="J884" s="188"/>
      <c r="K884" s="188"/>
      <c r="L884" s="188"/>
      <c r="M884" s="188"/>
      <c r="N884" s="188"/>
      <c r="O884" s="188"/>
      <c r="P884" s="188"/>
      <c r="Q884" s="188"/>
      <c r="R884" s="188"/>
      <c r="S884" s="188"/>
      <c r="T884" s="188"/>
      <c r="U884" s="188"/>
      <c r="V884" s="188"/>
      <c r="W884" s="188"/>
      <c r="X884" s="188"/>
      <c r="Y884" s="188"/>
      <c r="Z884" s="188"/>
    </row>
    <row r="885" spans="1:26" ht="15.75" customHeight="1" x14ac:dyDescent="0.15">
      <c r="A885" s="188"/>
      <c r="B885" s="188"/>
      <c r="C885" s="188"/>
      <c r="D885" s="188"/>
      <c r="E885" s="188"/>
      <c r="F885" s="188"/>
      <c r="G885" s="188"/>
      <c r="H885" s="188"/>
      <c r="I885" s="188"/>
      <c r="J885" s="188"/>
      <c r="K885" s="188"/>
      <c r="L885" s="188"/>
      <c r="M885" s="188"/>
      <c r="N885" s="188"/>
      <c r="O885" s="188"/>
      <c r="P885" s="188"/>
      <c r="Q885" s="188"/>
      <c r="R885" s="188"/>
      <c r="S885" s="188"/>
      <c r="T885" s="188"/>
      <c r="U885" s="188"/>
      <c r="V885" s="188"/>
      <c r="W885" s="188"/>
      <c r="X885" s="188"/>
      <c r="Y885" s="188"/>
      <c r="Z885" s="188"/>
    </row>
    <row r="886" spans="1:26" ht="15.75" customHeight="1" x14ac:dyDescent="0.15">
      <c r="A886" s="188"/>
      <c r="B886" s="188"/>
      <c r="C886" s="188"/>
      <c r="D886" s="188"/>
      <c r="E886" s="188"/>
      <c r="F886" s="188"/>
      <c r="G886" s="188"/>
      <c r="H886" s="188"/>
      <c r="I886" s="188"/>
      <c r="J886" s="188"/>
      <c r="K886" s="188"/>
      <c r="L886" s="188"/>
      <c r="M886" s="188"/>
      <c r="N886" s="188"/>
      <c r="O886" s="188"/>
      <c r="P886" s="188"/>
      <c r="Q886" s="188"/>
      <c r="R886" s="188"/>
      <c r="S886" s="188"/>
      <c r="T886" s="188"/>
      <c r="U886" s="188"/>
      <c r="V886" s="188"/>
      <c r="W886" s="188"/>
      <c r="X886" s="188"/>
      <c r="Y886" s="188"/>
      <c r="Z886" s="188"/>
    </row>
    <row r="887" spans="1:26" ht="15.75" customHeight="1" x14ac:dyDescent="0.15">
      <c r="A887" s="188"/>
      <c r="B887" s="188"/>
      <c r="C887" s="188"/>
      <c r="D887" s="188"/>
      <c r="E887" s="188"/>
      <c r="F887" s="188"/>
      <c r="G887" s="188"/>
      <c r="H887" s="188"/>
      <c r="I887" s="188"/>
      <c r="J887" s="188"/>
      <c r="K887" s="188"/>
      <c r="L887" s="188"/>
      <c r="M887" s="188"/>
      <c r="N887" s="188"/>
      <c r="O887" s="188"/>
      <c r="P887" s="188"/>
      <c r="Q887" s="188"/>
      <c r="R887" s="188"/>
      <c r="S887" s="188"/>
      <c r="T887" s="188"/>
      <c r="U887" s="188"/>
      <c r="V887" s="188"/>
      <c r="W887" s="188"/>
      <c r="X887" s="188"/>
      <c r="Y887" s="188"/>
      <c r="Z887" s="188"/>
    </row>
    <row r="888" spans="1:26" ht="15.75" customHeight="1" x14ac:dyDescent="0.15">
      <c r="A888" s="188"/>
      <c r="B888" s="188"/>
      <c r="C888" s="188"/>
      <c r="D888" s="188"/>
      <c r="E888" s="188"/>
      <c r="F888" s="188"/>
      <c r="G888" s="188"/>
      <c r="H888" s="188"/>
      <c r="I888" s="188"/>
      <c r="J888" s="188"/>
      <c r="K888" s="188"/>
      <c r="L888" s="188"/>
      <c r="M888" s="188"/>
      <c r="N888" s="188"/>
      <c r="O888" s="188"/>
      <c r="P888" s="188"/>
      <c r="Q888" s="188"/>
      <c r="R888" s="188"/>
      <c r="S888" s="188"/>
      <c r="T888" s="188"/>
      <c r="U888" s="188"/>
      <c r="V888" s="188"/>
      <c r="W888" s="188"/>
      <c r="X888" s="188"/>
      <c r="Y888" s="188"/>
      <c r="Z888" s="188"/>
    </row>
    <row r="889" spans="1:26" ht="15.75" customHeight="1" x14ac:dyDescent="0.15">
      <c r="A889" s="188"/>
      <c r="B889" s="188"/>
      <c r="C889" s="188"/>
      <c r="D889" s="188"/>
      <c r="E889" s="188"/>
      <c r="F889" s="188"/>
      <c r="G889" s="188"/>
      <c r="H889" s="188"/>
      <c r="I889" s="188"/>
      <c r="J889" s="188"/>
      <c r="K889" s="188"/>
      <c r="L889" s="188"/>
      <c r="M889" s="188"/>
      <c r="N889" s="188"/>
      <c r="O889" s="188"/>
      <c r="P889" s="188"/>
      <c r="Q889" s="188"/>
      <c r="R889" s="188"/>
      <c r="S889" s="188"/>
      <c r="T889" s="188"/>
      <c r="U889" s="188"/>
      <c r="V889" s="188"/>
      <c r="W889" s="188"/>
      <c r="X889" s="188"/>
      <c r="Y889" s="188"/>
      <c r="Z889" s="188"/>
    </row>
    <row r="890" spans="1:26" ht="15.75" customHeight="1" x14ac:dyDescent="0.15">
      <c r="A890" s="188"/>
      <c r="B890" s="188"/>
      <c r="C890" s="188"/>
      <c r="D890" s="188"/>
      <c r="E890" s="188"/>
      <c r="F890" s="188"/>
      <c r="G890" s="188"/>
      <c r="H890" s="188"/>
      <c r="I890" s="188"/>
      <c r="J890" s="188"/>
      <c r="K890" s="188"/>
      <c r="L890" s="188"/>
      <c r="M890" s="188"/>
      <c r="N890" s="188"/>
      <c r="O890" s="188"/>
      <c r="P890" s="188"/>
      <c r="Q890" s="188"/>
      <c r="R890" s="188"/>
      <c r="S890" s="188"/>
      <c r="T890" s="188"/>
      <c r="U890" s="188"/>
      <c r="V890" s="188"/>
      <c r="W890" s="188"/>
      <c r="X890" s="188"/>
      <c r="Y890" s="188"/>
      <c r="Z890" s="188"/>
    </row>
    <row r="891" spans="1:26" ht="15.75" customHeight="1" x14ac:dyDescent="0.15">
      <c r="A891" s="188"/>
      <c r="B891" s="188"/>
      <c r="C891" s="188"/>
      <c r="D891" s="188"/>
      <c r="E891" s="188"/>
      <c r="F891" s="188"/>
      <c r="G891" s="188"/>
      <c r="H891" s="188"/>
      <c r="I891" s="188"/>
      <c r="J891" s="188"/>
      <c r="K891" s="188"/>
      <c r="L891" s="188"/>
      <c r="M891" s="188"/>
      <c r="N891" s="188"/>
      <c r="O891" s="188"/>
      <c r="P891" s="188"/>
      <c r="Q891" s="188"/>
      <c r="R891" s="188"/>
      <c r="S891" s="188"/>
      <c r="T891" s="188"/>
      <c r="U891" s="188"/>
      <c r="V891" s="188"/>
      <c r="W891" s="188"/>
      <c r="X891" s="188"/>
      <c r="Y891" s="188"/>
      <c r="Z891" s="188"/>
    </row>
    <row r="892" spans="1:26" ht="15.75" customHeight="1" x14ac:dyDescent="0.15">
      <c r="A892" s="188"/>
      <c r="B892" s="188"/>
      <c r="C892" s="188"/>
      <c r="D892" s="188"/>
      <c r="E892" s="188"/>
      <c r="F892" s="188"/>
      <c r="G892" s="188"/>
      <c r="H892" s="188"/>
      <c r="I892" s="188"/>
      <c r="J892" s="188"/>
      <c r="K892" s="188"/>
      <c r="L892" s="188"/>
      <c r="M892" s="188"/>
      <c r="N892" s="188"/>
      <c r="O892" s="188"/>
      <c r="P892" s="188"/>
      <c r="Q892" s="188"/>
      <c r="R892" s="188"/>
      <c r="S892" s="188"/>
      <c r="T892" s="188"/>
      <c r="U892" s="188"/>
      <c r="V892" s="188"/>
      <c r="W892" s="188"/>
      <c r="X892" s="188"/>
      <c r="Y892" s="188"/>
      <c r="Z892" s="188"/>
    </row>
    <row r="893" spans="1:26" ht="15.75" customHeight="1" x14ac:dyDescent="0.15">
      <c r="A893" s="188"/>
      <c r="B893" s="188"/>
      <c r="C893" s="188"/>
      <c r="D893" s="188"/>
      <c r="E893" s="188"/>
      <c r="F893" s="188"/>
      <c r="G893" s="188"/>
      <c r="H893" s="188"/>
      <c r="I893" s="188"/>
      <c r="J893" s="188"/>
      <c r="K893" s="188"/>
      <c r="L893" s="188"/>
      <c r="M893" s="188"/>
      <c r="N893" s="188"/>
      <c r="O893" s="188"/>
      <c r="P893" s="188"/>
      <c r="Q893" s="188"/>
      <c r="R893" s="188"/>
      <c r="S893" s="188"/>
      <c r="T893" s="188"/>
      <c r="U893" s="188"/>
      <c r="V893" s="188"/>
      <c r="W893" s="188"/>
      <c r="X893" s="188"/>
      <c r="Y893" s="188"/>
      <c r="Z893" s="188"/>
    </row>
    <row r="894" spans="1:26" ht="15.75" customHeight="1" x14ac:dyDescent="0.15">
      <c r="A894" s="188"/>
      <c r="B894" s="188"/>
      <c r="C894" s="188"/>
      <c r="D894" s="188"/>
      <c r="E894" s="188"/>
      <c r="F894" s="188"/>
      <c r="G894" s="188"/>
      <c r="H894" s="188"/>
      <c r="I894" s="188"/>
      <c r="J894" s="188"/>
      <c r="K894" s="188"/>
      <c r="L894" s="188"/>
      <c r="M894" s="188"/>
      <c r="N894" s="188"/>
      <c r="O894" s="188"/>
      <c r="P894" s="188"/>
      <c r="Q894" s="188"/>
      <c r="R894" s="188"/>
      <c r="S894" s="188"/>
      <c r="T894" s="188"/>
      <c r="U894" s="188"/>
      <c r="V894" s="188"/>
      <c r="W894" s="188"/>
      <c r="X894" s="188"/>
      <c r="Y894" s="188"/>
      <c r="Z894" s="188"/>
    </row>
    <row r="895" spans="1:26" ht="15.75" customHeight="1" x14ac:dyDescent="0.15">
      <c r="A895" s="188"/>
      <c r="B895" s="188"/>
      <c r="C895" s="188"/>
      <c r="D895" s="188"/>
      <c r="E895" s="188"/>
      <c r="F895" s="188"/>
      <c r="G895" s="188"/>
      <c r="H895" s="188"/>
      <c r="I895" s="188"/>
      <c r="J895" s="188"/>
      <c r="K895" s="188"/>
      <c r="L895" s="188"/>
      <c r="M895" s="188"/>
      <c r="N895" s="188"/>
      <c r="O895" s="188"/>
      <c r="P895" s="188"/>
      <c r="Q895" s="188"/>
      <c r="R895" s="188"/>
      <c r="S895" s="188"/>
      <c r="T895" s="188"/>
      <c r="U895" s="188"/>
      <c r="V895" s="188"/>
      <c r="W895" s="188"/>
      <c r="X895" s="188"/>
      <c r="Y895" s="188"/>
      <c r="Z895" s="188"/>
    </row>
    <row r="896" spans="1:26" ht="15.75" customHeight="1" x14ac:dyDescent="0.15">
      <c r="A896" s="188"/>
      <c r="B896" s="188"/>
      <c r="C896" s="188"/>
      <c r="D896" s="188"/>
      <c r="E896" s="188"/>
      <c r="F896" s="188"/>
      <c r="G896" s="188"/>
      <c r="H896" s="188"/>
      <c r="I896" s="188"/>
      <c r="J896" s="188"/>
      <c r="K896" s="188"/>
      <c r="L896" s="188"/>
      <c r="M896" s="188"/>
      <c r="N896" s="188"/>
      <c r="O896" s="188"/>
      <c r="P896" s="188"/>
      <c r="Q896" s="188"/>
      <c r="R896" s="188"/>
      <c r="S896" s="188"/>
      <c r="T896" s="188"/>
      <c r="U896" s="188"/>
      <c r="V896" s="188"/>
      <c r="W896" s="188"/>
      <c r="X896" s="188"/>
      <c r="Y896" s="188"/>
      <c r="Z896" s="188"/>
    </row>
    <row r="897" spans="1:26" ht="15.75" customHeight="1" x14ac:dyDescent="0.15">
      <c r="A897" s="188"/>
      <c r="B897" s="188"/>
      <c r="C897" s="188"/>
      <c r="D897" s="188"/>
      <c r="E897" s="188"/>
      <c r="F897" s="188"/>
      <c r="G897" s="188"/>
      <c r="H897" s="188"/>
      <c r="I897" s="188"/>
      <c r="J897" s="188"/>
      <c r="K897" s="188"/>
      <c r="L897" s="188"/>
      <c r="M897" s="188"/>
      <c r="N897" s="188"/>
      <c r="O897" s="188"/>
      <c r="P897" s="188"/>
      <c r="Q897" s="188"/>
      <c r="R897" s="188"/>
      <c r="S897" s="188"/>
      <c r="T897" s="188"/>
      <c r="U897" s="188"/>
      <c r="V897" s="188"/>
      <c r="W897" s="188"/>
      <c r="X897" s="188"/>
      <c r="Y897" s="188"/>
      <c r="Z897" s="188"/>
    </row>
    <row r="898" spans="1:26" ht="15.75" customHeight="1" x14ac:dyDescent="0.15">
      <c r="A898" s="188"/>
      <c r="B898" s="188"/>
      <c r="C898" s="188"/>
      <c r="D898" s="188"/>
      <c r="E898" s="188"/>
      <c r="F898" s="188"/>
      <c r="G898" s="188"/>
      <c r="H898" s="188"/>
      <c r="I898" s="188"/>
      <c r="J898" s="188"/>
      <c r="K898" s="188"/>
      <c r="L898" s="188"/>
      <c r="M898" s="188"/>
      <c r="N898" s="188"/>
      <c r="O898" s="188"/>
      <c r="P898" s="188"/>
      <c r="Q898" s="188"/>
      <c r="R898" s="188"/>
      <c r="S898" s="188"/>
      <c r="T898" s="188"/>
      <c r="U898" s="188"/>
      <c r="V898" s="188"/>
      <c r="W898" s="188"/>
      <c r="X898" s="188"/>
      <c r="Y898" s="188"/>
      <c r="Z898" s="188"/>
    </row>
    <row r="899" spans="1:26" ht="15.75" customHeight="1" x14ac:dyDescent="0.15">
      <c r="A899" s="188"/>
      <c r="B899" s="188"/>
      <c r="C899" s="188"/>
      <c r="D899" s="188"/>
      <c r="E899" s="188"/>
      <c r="F899" s="188"/>
      <c r="G899" s="188"/>
      <c r="H899" s="188"/>
      <c r="I899" s="188"/>
      <c r="J899" s="188"/>
      <c r="K899" s="188"/>
      <c r="L899" s="188"/>
      <c r="M899" s="188"/>
      <c r="N899" s="188"/>
      <c r="O899" s="188"/>
      <c r="P899" s="188"/>
      <c r="Q899" s="188"/>
      <c r="R899" s="188"/>
      <c r="S899" s="188"/>
      <c r="T899" s="188"/>
      <c r="U899" s="188"/>
      <c r="V899" s="188"/>
      <c r="W899" s="188"/>
      <c r="X899" s="188"/>
      <c r="Y899" s="188"/>
      <c r="Z899" s="188"/>
    </row>
    <row r="900" spans="1:26" ht="15.75" customHeight="1" x14ac:dyDescent="0.15">
      <c r="A900" s="188"/>
      <c r="B900" s="188"/>
      <c r="C900" s="188"/>
      <c r="D900" s="188"/>
      <c r="E900" s="188"/>
      <c r="F900" s="188"/>
      <c r="G900" s="188"/>
      <c r="H900" s="188"/>
      <c r="I900" s="188"/>
      <c r="J900" s="188"/>
      <c r="K900" s="188"/>
      <c r="L900" s="188"/>
      <c r="M900" s="188"/>
      <c r="N900" s="188"/>
      <c r="O900" s="188"/>
      <c r="P900" s="188"/>
      <c r="Q900" s="188"/>
      <c r="R900" s="188"/>
      <c r="S900" s="188"/>
      <c r="T900" s="188"/>
      <c r="U900" s="188"/>
      <c r="V900" s="188"/>
      <c r="W900" s="188"/>
      <c r="X900" s="188"/>
      <c r="Y900" s="188"/>
      <c r="Z900" s="188"/>
    </row>
    <row r="901" spans="1:26" ht="15.75" customHeight="1" x14ac:dyDescent="0.15">
      <c r="A901" s="188"/>
      <c r="B901" s="188"/>
      <c r="C901" s="188"/>
      <c r="D901" s="188"/>
      <c r="E901" s="188"/>
      <c r="F901" s="188"/>
      <c r="G901" s="188"/>
      <c r="H901" s="188"/>
      <c r="I901" s="188"/>
      <c r="J901" s="188"/>
      <c r="K901" s="188"/>
      <c r="L901" s="188"/>
      <c r="M901" s="188"/>
      <c r="N901" s="188"/>
      <c r="O901" s="188"/>
      <c r="P901" s="188"/>
      <c r="Q901" s="188"/>
      <c r="R901" s="188"/>
      <c r="S901" s="188"/>
      <c r="T901" s="188"/>
      <c r="U901" s="188"/>
      <c r="V901" s="188"/>
      <c r="W901" s="188"/>
      <c r="X901" s="188"/>
      <c r="Y901" s="188"/>
      <c r="Z901" s="188"/>
    </row>
    <row r="902" spans="1:26" ht="15.75" customHeight="1" x14ac:dyDescent="0.15">
      <c r="A902" s="188"/>
      <c r="B902" s="188"/>
      <c r="C902" s="188"/>
      <c r="D902" s="188"/>
      <c r="E902" s="188"/>
      <c r="F902" s="188"/>
      <c r="G902" s="188"/>
      <c r="H902" s="188"/>
      <c r="I902" s="188"/>
      <c r="J902" s="188"/>
      <c r="K902" s="188"/>
      <c r="L902" s="188"/>
      <c r="M902" s="188"/>
      <c r="N902" s="188"/>
      <c r="O902" s="188"/>
      <c r="P902" s="188"/>
      <c r="Q902" s="188"/>
      <c r="R902" s="188"/>
      <c r="S902" s="188"/>
      <c r="T902" s="188"/>
      <c r="U902" s="188"/>
      <c r="V902" s="188"/>
      <c r="W902" s="188"/>
      <c r="X902" s="188"/>
      <c r="Y902" s="188"/>
      <c r="Z902" s="188"/>
    </row>
    <row r="903" spans="1:26" ht="15.75" customHeight="1" x14ac:dyDescent="0.15">
      <c r="A903" s="188"/>
      <c r="B903" s="188"/>
      <c r="C903" s="188"/>
      <c r="D903" s="188"/>
      <c r="E903" s="188"/>
      <c r="F903" s="188"/>
      <c r="G903" s="188"/>
      <c r="H903" s="188"/>
      <c r="I903" s="188"/>
      <c r="J903" s="188"/>
      <c r="K903" s="188"/>
      <c r="L903" s="188"/>
      <c r="M903" s="188"/>
      <c r="N903" s="188"/>
      <c r="O903" s="188"/>
      <c r="P903" s="188"/>
      <c r="Q903" s="188"/>
      <c r="R903" s="188"/>
      <c r="S903" s="188"/>
      <c r="T903" s="188"/>
      <c r="U903" s="188"/>
      <c r="V903" s="188"/>
      <c r="W903" s="188"/>
      <c r="X903" s="188"/>
      <c r="Y903" s="188"/>
      <c r="Z903" s="188"/>
    </row>
    <row r="904" spans="1:26" ht="15.75" customHeight="1" x14ac:dyDescent="0.15">
      <c r="A904" s="188"/>
      <c r="B904" s="188"/>
      <c r="C904" s="188"/>
      <c r="D904" s="188"/>
      <c r="E904" s="188"/>
      <c r="F904" s="188"/>
      <c r="G904" s="188"/>
      <c r="H904" s="188"/>
      <c r="I904" s="188"/>
      <c r="J904" s="188"/>
      <c r="K904" s="188"/>
      <c r="L904" s="188"/>
      <c r="M904" s="188"/>
      <c r="N904" s="188"/>
      <c r="O904" s="188"/>
      <c r="P904" s="188"/>
      <c r="Q904" s="188"/>
      <c r="R904" s="188"/>
      <c r="S904" s="188"/>
      <c r="T904" s="188"/>
      <c r="U904" s="188"/>
      <c r="V904" s="188"/>
      <c r="W904" s="188"/>
      <c r="X904" s="188"/>
      <c r="Y904" s="188"/>
      <c r="Z904" s="188"/>
    </row>
    <row r="905" spans="1:26" ht="15.75" customHeight="1" x14ac:dyDescent="0.15">
      <c r="A905" s="188"/>
      <c r="B905" s="188"/>
      <c r="C905" s="188"/>
      <c r="D905" s="188"/>
      <c r="E905" s="188"/>
      <c r="F905" s="188"/>
      <c r="G905" s="188"/>
      <c r="H905" s="188"/>
      <c r="I905" s="188"/>
      <c r="J905" s="188"/>
      <c r="K905" s="188"/>
      <c r="L905" s="188"/>
      <c r="M905" s="188"/>
      <c r="N905" s="188"/>
      <c r="O905" s="188"/>
      <c r="P905" s="188"/>
      <c r="Q905" s="188"/>
      <c r="R905" s="188"/>
      <c r="S905" s="188"/>
      <c r="T905" s="188"/>
      <c r="U905" s="188"/>
      <c r="V905" s="188"/>
      <c r="W905" s="188"/>
      <c r="X905" s="188"/>
      <c r="Y905" s="188"/>
      <c r="Z905" s="188"/>
    </row>
    <row r="906" spans="1:26" ht="15.75" customHeight="1" x14ac:dyDescent="0.15">
      <c r="A906" s="188"/>
      <c r="B906" s="188"/>
      <c r="C906" s="188"/>
      <c r="D906" s="188"/>
      <c r="E906" s="188"/>
      <c r="F906" s="188"/>
      <c r="G906" s="188"/>
      <c r="H906" s="188"/>
      <c r="I906" s="188"/>
      <c r="J906" s="188"/>
      <c r="K906" s="188"/>
      <c r="L906" s="188"/>
      <c r="M906" s="188"/>
      <c r="N906" s="188"/>
      <c r="O906" s="188"/>
      <c r="P906" s="188"/>
      <c r="Q906" s="188"/>
      <c r="R906" s="188"/>
      <c r="S906" s="188"/>
      <c r="T906" s="188"/>
      <c r="U906" s="188"/>
      <c r="V906" s="188"/>
      <c r="W906" s="188"/>
      <c r="X906" s="188"/>
      <c r="Y906" s="188"/>
      <c r="Z906" s="188"/>
    </row>
    <row r="907" spans="1:26" ht="15.75" customHeight="1" x14ac:dyDescent="0.15">
      <c r="A907" s="188"/>
      <c r="B907" s="188"/>
      <c r="C907" s="188"/>
      <c r="D907" s="188"/>
      <c r="E907" s="188"/>
      <c r="F907" s="188"/>
      <c r="G907" s="188"/>
      <c r="H907" s="188"/>
      <c r="I907" s="188"/>
      <c r="J907" s="188"/>
      <c r="K907" s="188"/>
      <c r="L907" s="188"/>
      <c r="M907" s="188"/>
      <c r="N907" s="188"/>
      <c r="O907" s="188"/>
      <c r="P907" s="188"/>
      <c r="Q907" s="188"/>
      <c r="R907" s="188"/>
      <c r="S907" s="188"/>
      <c r="T907" s="188"/>
      <c r="U907" s="188"/>
      <c r="V907" s="188"/>
      <c r="W907" s="188"/>
      <c r="X907" s="188"/>
      <c r="Y907" s="188"/>
      <c r="Z907" s="188"/>
    </row>
    <row r="908" spans="1:26" ht="15.75" customHeight="1" x14ac:dyDescent="0.15">
      <c r="A908" s="188"/>
      <c r="B908" s="188"/>
      <c r="C908" s="188"/>
      <c r="D908" s="188"/>
      <c r="E908" s="188"/>
      <c r="F908" s="188"/>
      <c r="G908" s="188"/>
      <c r="H908" s="188"/>
      <c r="I908" s="188"/>
      <c r="J908" s="188"/>
      <c r="K908" s="188"/>
      <c r="L908" s="188"/>
      <c r="M908" s="188"/>
      <c r="N908" s="188"/>
      <c r="O908" s="188"/>
      <c r="P908" s="188"/>
      <c r="Q908" s="188"/>
      <c r="R908" s="188"/>
      <c r="S908" s="188"/>
      <c r="T908" s="188"/>
      <c r="U908" s="188"/>
      <c r="V908" s="188"/>
      <c r="W908" s="188"/>
      <c r="X908" s="188"/>
      <c r="Y908" s="188"/>
      <c r="Z908" s="188"/>
    </row>
    <row r="909" spans="1:26" ht="15.75" customHeight="1" x14ac:dyDescent="0.15">
      <c r="A909" s="188"/>
      <c r="B909" s="188"/>
      <c r="C909" s="188"/>
      <c r="D909" s="188"/>
      <c r="E909" s="188"/>
      <c r="F909" s="188"/>
      <c r="G909" s="188"/>
      <c r="H909" s="188"/>
      <c r="I909" s="188"/>
      <c r="J909" s="188"/>
      <c r="K909" s="188"/>
      <c r="L909" s="188"/>
      <c r="M909" s="188"/>
      <c r="N909" s="188"/>
      <c r="O909" s="188"/>
      <c r="P909" s="188"/>
      <c r="Q909" s="188"/>
      <c r="R909" s="188"/>
      <c r="S909" s="188"/>
      <c r="T909" s="188"/>
      <c r="U909" s="188"/>
      <c r="V909" s="188"/>
      <c r="W909" s="188"/>
      <c r="X909" s="188"/>
      <c r="Y909" s="188"/>
      <c r="Z909" s="188"/>
    </row>
    <row r="910" spans="1:26" ht="15.75" customHeight="1" x14ac:dyDescent="0.15">
      <c r="A910" s="188"/>
      <c r="B910" s="188"/>
      <c r="C910" s="188"/>
      <c r="D910" s="188"/>
      <c r="E910" s="188"/>
      <c r="F910" s="188"/>
      <c r="G910" s="188"/>
      <c r="H910" s="188"/>
      <c r="I910" s="188"/>
      <c r="J910" s="188"/>
      <c r="K910" s="188"/>
      <c r="L910" s="188"/>
      <c r="M910" s="188"/>
      <c r="N910" s="188"/>
      <c r="O910" s="188"/>
      <c r="P910" s="188"/>
      <c r="Q910" s="188"/>
      <c r="R910" s="188"/>
      <c r="S910" s="188"/>
      <c r="T910" s="188"/>
      <c r="U910" s="188"/>
      <c r="V910" s="188"/>
      <c r="W910" s="188"/>
      <c r="X910" s="188"/>
      <c r="Y910" s="188"/>
      <c r="Z910" s="188"/>
    </row>
    <row r="911" spans="1:26" ht="15.75" customHeight="1" x14ac:dyDescent="0.15">
      <c r="A911" s="188"/>
      <c r="B911" s="188"/>
      <c r="C911" s="188"/>
      <c r="D911" s="188"/>
      <c r="E911" s="188"/>
      <c r="F911" s="188"/>
      <c r="G911" s="188"/>
      <c r="H911" s="188"/>
      <c r="I911" s="188"/>
      <c r="J911" s="188"/>
      <c r="K911" s="188"/>
      <c r="L911" s="188"/>
      <c r="M911" s="188"/>
      <c r="N911" s="188"/>
      <c r="O911" s="188"/>
      <c r="P911" s="188"/>
      <c r="Q911" s="188"/>
      <c r="R911" s="188"/>
      <c r="S911" s="188"/>
      <c r="T911" s="188"/>
      <c r="U911" s="188"/>
      <c r="V911" s="188"/>
      <c r="W911" s="188"/>
      <c r="X911" s="188"/>
      <c r="Y911" s="188"/>
      <c r="Z911" s="188"/>
    </row>
    <row r="912" spans="1:26" ht="15.75" customHeight="1" x14ac:dyDescent="0.15">
      <c r="A912" s="188"/>
      <c r="B912" s="188"/>
      <c r="C912" s="188"/>
      <c r="D912" s="188"/>
      <c r="E912" s="188"/>
      <c r="F912" s="188"/>
      <c r="G912" s="188"/>
      <c r="H912" s="188"/>
      <c r="I912" s="188"/>
      <c r="J912" s="188"/>
      <c r="K912" s="188"/>
      <c r="L912" s="188"/>
      <c r="M912" s="188"/>
      <c r="N912" s="188"/>
      <c r="O912" s="188"/>
      <c r="P912" s="188"/>
      <c r="Q912" s="188"/>
      <c r="R912" s="188"/>
      <c r="S912" s="188"/>
      <c r="T912" s="188"/>
      <c r="U912" s="188"/>
      <c r="V912" s="188"/>
      <c r="W912" s="188"/>
      <c r="X912" s="188"/>
      <c r="Y912" s="188"/>
      <c r="Z912" s="188"/>
    </row>
    <row r="913" spans="1:26" ht="15.75" customHeight="1" x14ac:dyDescent="0.15">
      <c r="A913" s="188"/>
      <c r="B913" s="188"/>
      <c r="C913" s="188"/>
      <c r="D913" s="188"/>
      <c r="E913" s="188"/>
      <c r="F913" s="188"/>
      <c r="G913" s="188"/>
      <c r="H913" s="188"/>
      <c r="I913" s="188"/>
      <c r="J913" s="188"/>
      <c r="K913" s="188"/>
      <c r="L913" s="188"/>
      <c r="M913" s="188"/>
      <c r="N913" s="188"/>
      <c r="O913" s="188"/>
      <c r="P913" s="188"/>
      <c r="Q913" s="188"/>
      <c r="R913" s="188"/>
      <c r="S913" s="188"/>
      <c r="T913" s="188"/>
      <c r="U913" s="188"/>
      <c r="V913" s="188"/>
      <c r="W913" s="188"/>
      <c r="X913" s="188"/>
      <c r="Y913" s="188"/>
      <c r="Z913" s="188"/>
    </row>
    <row r="914" spans="1:26" ht="15.75" customHeight="1" x14ac:dyDescent="0.15">
      <c r="A914" s="188"/>
      <c r="B914" s="188"/>
      <c r="C914" s="188"/>
      <c r="D914" s="188"/>
      <c r="E914" s="188"/>
      <c r="F914" s="188"/>
      <c r="G914" s="188"/>
      <c r="H914" s="188"/>
      <c r="I914" s="188"/>
      <c r="J914" s="188"/>
      <c r="K914" s="188"/>
      <c r="L914" s="188"/>
      <c r="M914" s="188"/>
      <c r="N914" s="188"/>
      <c r="O914" s="188"/>
      <c r="P914" s="188"/>
      <c r="Q914" s="188"/>
      <c r="R914" s="188"/>
      <c r="S914" s="188"/>
      <c r="T914" s="188"/>
      <c r="U914" s="188"/>
      <c r="V914" s="188"/>
      <c r="W914" s="188"/>
      <c r="X914" s="188"/>
      <c r="Y914" s="188"/>
      <c r="Z914" s="188"/>
    </row>
    <row r="915" spans="1:26" ht="15.75" customHeight="1" x14ac:dyDescent="0.15">
      <c r="A915" s="188"/>
      <c r="B915" s="188"/>
      <c r="C915" s="188"/>
      <c r="D915" s="188"/>
      <c r="E915" s="188"/>
      <c r="F915" s="188"/>
      <c r="G915" s="188"/>
      <c r="H915" s="188"/>
      <c r="I915" s="188"/>
      <c r="J915" s="188"/>
      <c r="K915" s="188"/>
      <c r="L915" s="188"/>
      <c r="M915" s="188"/>
      <c r="N915" s="188"/>
      <c r="O915" s="188"/>
      <c r="P915" s="188"/>
      <c r="Q915" s="188"/>
      <c r="R915" s="188"/>
      <c r="S915" s="188"/>
      <c r="T915" s="188"/>
      <c r="U915" s="188"/>
      <c r="V915" s="188"/>
      <c r="W915" s="188"/>
      <c r="X915" s="188"/>
      <c r="Y915" s="188"/>
      <c r="Z915" s="188"/>
    </row>
    <row r="916" spans="1:26" ht="15.75" customHeight="1" x14ac:dyDescent="0.15">
      <c r="A916" s="188"/>
      <c r="B916" s="188"/>
      <c r="C916" s="188"/>
      <c r="D916" s="188"/>
      <c r="E916" s="188"/>
      <c r="F916" s="188"/>
      <c r="G916" s="188"/>
      <c r="H916" s="188"/>
      <c r="I916" s="188"/>
      <c r="J916" s="188"/>
      <c r="K916" s="188"/>
      <c r="L916" s="188"/>
      <c r="M916" s="188"/>
      <c r="N916" s="188"/>
      <c r="O916" s="188"/>
      <c r="P916" s="188"/>
      <c r="Q916" s="188"/>
      <c r="R916" s="188"/>
      <c r="S916" s="188"/>
      <c r="T916" s="188"/>
      <c r="U916" s="188"/>
      <c r="V916" s="188"/>
      <c r="W916" s="188"/>
      <c r="X916" s="188"/>
      <c r="Y916" s="188"/>
      <c r="Z916" s="188"/>
    </row>
    <row r="917" spans="1:26" ht="15.75" customHeight="1" x14ac:dyDescent="0.15">
      <c r="A917" s="188"/>
      <c r="B917" s="188"/>
      <c r="C917" s="188"/>
      <c r="D917" s="188"/>
      <c r="E917" s="188"/>
      <c r="F917" s="188"/>
      <c r="G917" s="188"/>
      <c r="H917" s="188"/>
      <c r="I917" s="188"/>
      <c r="J917" s="188"/>
      <c r="K917" s="188"/>
      <c r="L917" s="188"/>
      <c r="M917" s="188"/>
      <c r="N917" s="188"/>
      <c r="O917" s="188"/>
      <c r="P917" s="188"/>
      <c r="Q917" s="188"/>
      <c r="R917" s="188"/>
      <c r="S917" s="188"/>
      <c r="T917" s="188"/>
      <c r="U917" s="188"/>
      <c r="V917" s="188"/>
      <c r="W917" s="188"/>
      <c r="X917" s="188"/>
      <c r="Y917" s="188"/>
      <c r="Z917" s="188"/>
    </row>
    <row r="918" spans="1:26" ht="15.75" customHeight="1" x14ac:dyDescent="0.15">
      <c r="A918" s="188"/>
      <c r="B918" s="188"/>
      <c r="C918" s="188"/>
      <c r="D918" s="188"/>
      <c r="E918" s="188"/>
      <c r="F918" s="188"/>
      <c r="G918" s="188"/>
      <c r="H918" s="188"/>
      <c r="I918" s="188"/>
      <c r="J918" s="188"/>
      <c r="K918" s="188"/>
      <c r="L918" s="188"/>
      <c r="M918" s="188"/>
      <c r="N918" s="188"/>
      <c r="O918" s="188"/>
      <c r="P918" s="188"/>
      <c r="Q918" s="188"/>
      <c r="R918" s="188"/>
      <c r="S918" s="188"/>
      <c r="T918" s="188"/>
      <c r="U918" s="188"/>
      <c r="V918" s="188"/>
      <c r="W918" s="188"/>
      <c r="X918" s="188"/>
      <c r="Y918" s="188"/>
      <c r="Z918" s="188"/>
    </row>
    <row r="919" spans="1:26" ht="15.75" customHeight="1" x14ac:dyDescent="0.15">
      <c r="A919" s="188"/>
      <c r="B919" s="188"/>
      <c r="C919" s="188"/>
      <c r="D919" s="188"/>
      <c r="E919" s="188"/>
      <c r="F919" s="188"/>
      <c r="G919" s="188"/>
      <c r="H919" s="188"/>
      <c r="I919" s="188"/>
      <c r="J919" s="188"/>
      <c r="K919" s="188"/>
      <c r="L919" s="188"/>
      <c r="M919" s="188"/>
      <c r="N919" s="188"/>
      <c r="O919" s="188"/>
      <c r="P919" s="188"/>
      <c r="Q919" s="188"/>
      <c r="R919" s="188"/>
      <c r="S919" s="188"/>
      <c r="T919" s="188"/>
      <c r="U919" s="188"/>
      <c r="V919" s="188"/>
      <c r="W919" s="188"/>
      <c r="X919" s="188"/>
      <c r="Y919" s="188"/>
      <c r="Z919" s="188"/>
    </row>
    <row r="920" spans="1:26" ht="15.75" customHeight="1" x14ac:dyDescent="0.15">
      <c r="A920" s="188"/>
      <c r="B920" s="188"/>
      <c r="C920" s="188"/>
      <c r="D920" s="188"/>
      <c r="E920" s="188"/>
      <c r="F920" s="188"/>
      <c r="G920" s="188"/>
      <c r="H920" s="188"/>
      <c r="I920" s="188"/>
      <c r="J920" s="188"/>
      <c r="K920" s="188"/>
      <c r="L920" s="188"/>
      <c r="M920" s="188"/>
      <c r="N920" s="188"/>
      <c r="O920" s="188"/>
      <c r="P920" s="188"/>
      <c r="Q920" s="188"/>
      <c r="R920" s="188"/>
      <c r="S920" s="188"/>
      <c r="T920" s="188"/>
      <c r="U920" s="188"/>
      <c r="V920" s="188"/>
      <c r="W920" s="188"/>
      <c r="X920" s="188"/>
      <c r="Y920" s="188"/>
      <c r="Z920" s="188"/>
    </row>
    <row r="921" spans="1:26" ht="15.75" customHeight="1" x14ac:dyDescent="0.15">
      <c r="A921" s="188"/>
      <c r="B921" s="188"/>
      <c r="C921" s="188"/>
      <c r="D921" s="188"/>
      <c r="E921" s="188"/>
      <c r="F921" s="188"/>
      <c r="G921" s="188"/>
      <c r="H921" s="188"/>
      <c r="I921" s="188"/>
      <c r="J921" s="188"/>
      <c r="K921" s="188"/>
      <c r="L921" s="188"/>
      <c r="M921" s="188"/>
      <c r="N921" s="188"/>
      <c r="O921" s="188"/>
      <c r="P921" s="188"/>
      <c r="Q921" s="188"/>
      <c r="R921" s="188"/>
      <c r="S921" s="188"/>
      <c r="T921" s="188"/>
      <c r="U921" s="188"/>
      <c r="V921" s="188"/>
      <c r="W921" s="188"/>
      <c r="X921" s="188"/>
      <c r="Y921" s="188"/>
      <c r="Z921" s="188"/>
    </row>
    <row r="922" spans="1:26" ht="15.75" customHeight="1" x14ac:dyDescent="0.15">
      <c r="A922" s="188"/>
      <c r="B922" s="188"/>
      <c r="C922" s="188"/>
      <c r="D922" s="188"/>
      <c r="E922" s="188"/>
      <c r="F922" s="188"/>
      <c r="G922" s="188"/>
      <c r="H922" s="188"/>
      <c r="I922" s="188"/>
      <c r="J922" s="188"/>
      <c r="K922" s="188"/>
      <c r="L922" s="188"/>
      <c r="M922" s="188"/>
      <c r="N922" s="188"/>
      <c r="O922" s="188"/>
      <c r="P922" s="188"/>
      <c r="Q922" s="188"/>
      <c r="R922" s="188"/>
      <c r="S922" s="188"/>
      <c r="T922" s="188"/>
      <c r="U922" s="188"/>
      <c r="V922" s="188"/>
      <c r="W922" s="188"/>
      <c r="X922" s="188"/>
      <c r="Y922" s="188"/>
      <c r="Z922" s="188"/>
    </row>
    <row r="923" spans="1:26" ht="15.75" customHeight="1" x14ac:dyDescent="0.15">
      <c r="A923" s="188"/>
      <c r="B923" s="188"/>
      <c r="C923" s="188"/>
      <c r="D923" s="188"/>
      <c r="E923" s="188"/>
      <c r="F923" s="188"/>
      <c r="G923" s="188"/>
      <c r="H923" s="188"/>
      <c r="I923" s="188"/>
      <c r="J923" s="188"/>
      <c r="K923" s="188"/>
      <c r="L923" s="188"/>
      <c r="M923" s="188"/>
      <c r="N923" s="188"/>
      <c r="O923" s="188"/>
      <c r="P923" s="188"/>
      <c r="Q923" s="188"/>
      <c r="R923" s="188"/>
      <c r="S923" s="188"/>
      <c r="T923" s="188"/>
      <c r="U923" s="188"/>
      <c r="V923" s="188"/>
      <c r="W923" s="188"/>
      <c r="X923" s="188"/>
      <c r="Y923" s="188"/>
      <c r="Z923" s="188"/>
    </row>
    <row r="924" spans="1:26" ht="15.75" customHeight="1" x14ac:dyDescent="0.15">
      <c r="A924" s="188"/>
      <c r="B924" s="188"/>
      <c r="C924" s="188"/>
      <c r="D924" s="188"/>
      <c r="E924" s="188"/>
      <c r="F924" s="188"/>
      <c r="G924" s="188"/>
      <c r="H924" s="188"/>
      <c r="I924" s="188"/>
      <c r="J924" s="188"/>
      <c r="K924" s="188"/>
      <c r="L924" s="188"/>
      <c r="M924" s="188"/>
      <c r="N924" s="188"/>
      <c r="O924" s="188"/>
      <c r="P924" s="188"/>
      <c r="Q924" s="188"/>
      <c r="R924" s="188"/>
      <c r="S924" s="188"/>
      <c r="T924" s="188"/>
      <c r="U924" s="188"/>
      <c r="V924" s="188"/>
      <c r="W924" s="188"/>
      <c r="X924" s="188"/>
      <c r="Y924" s="188"/>
      <c r="Z924" s="188"/>
    </row>
    <row r="925" spans="1:26" ht="15.75" customHeight="1" x14ac:dyDescent="0.15">
      <c r="A925" s="188"/>
      <c r="B925" s="188"/>
      <c r="C925" s="188"/>
      <c r="D925" s="188"/>
      <c r="E925" s="188"/>
      <c r="F925" s="188"/>
      <c r="G925" s="188"/>
      <c r="H925" s="188"/>
      <c r="I925" s="188"/>
      <c r="J925" s="188"/>
      <c r="K925" s="188"/>
      <c r="L925" s="188"/>
      <c r="M925" s="188"/>
      <c r="N925" s="188"/>
      <c r="O925" s="188"/>
      <c r="P925" s="188"/>
      <c r="Q925" s="188"/>
      <c r="R925" s="188"/>
      <c r="S925" s="188"/>
      <c r="T925" s="188"/>
      <c r="U925" s="188"/>
      <c r="V925" s="188"/>
      <c r="W925" s="188"/>
      <c r="X925" s="188"/>
      <c r="Y925" s="188"/>
      <c r="Z925" s="188"/>
    </row>
    <row r="926" spans="1:26" ht="15.75" customHeight="1" x14ac:dyDescent="0.15">
      <c r="A926" s="188"/>
      <c r="B926" s="188"/>
      <c r="C926" s="188"/>
      <c r="D926" s="188"/>
      <c r="E926" s="188"/>
      <c r="F926" s="188"/>
      <c r="G926" s="188"/>
      <c r="H926" s="188"/>
      <c r="I926" s="188"/>
      <c r="J926" s="188"/>
      <c r="K926" s="188"/>
      <c r="L926" s="188"/>
      <c r="M926" s="188"/>
      <c r="N926" s="188"/>
      <c r="O926" s="188"/>
      <c r="P926" s="188"/>
      <c r="Q926" s="188"/>
      <c r="R926" s="188"/>
      <c r="S926" s="188"/>
      <c r="T926" s="188"/>
      <c r="U926" s="188"/>
      <c r="V926" s="188"/>
      <c r="W926" s="188"/>
      <c r="X926" s="188"/>
      <c r="Y926" s="188"/>
      <c r="Z926" s="188"/>
    </row>
    <row r="927" spans="1:26" ht="15.75" customHeight="1" x14ac:dyDescent="0.15">
      <c r="A927" s="188"/>
      <c r="B927" s="188"/>
      <c r="C927" s="188"/>
      <c r="D927" s="188"/>
      <c r="E927" s="188"/>
      <c r="F927" s="188"/>
      <c r="G927" s="188"/>
      <c r="H927" s="188"/>
      <c r="I927" s="188"/>
      <c r="J927" s="188"/>
      <c r="K927" s="188"/>
      <c r="L927" s="188"/>
      <c r="M927" s="188"/>
      <c r="N927" s="188"/>
      <c r="O927" s="188"/>
      <c r="P927" s="188"/>
      <c r="Q927" s="188"/>
      <c r="R927" s="188"/>
      <c r="S927" s="188"/>
      <c r="T927" s="188"/>
      <c r="U927" s="188"/>
      <c r="V927" s="188"/>
      <c r="W927" s="188"/>
      <c r="X927" s="188"/>
      <c r="Y927" s="188"/>
      <c r="Z927" s="188"/>
    </row>
    <row r="928" spans="1:26" ht="15.75" customHeight="1" x14ac:dyDescent="0.15">
      <c r="A928" s="188"/>
      <c r="B928" s="188"/>
      <c r="C928" s="188"/>
      <c r="D928" s="188"/>
      <c r="E928" s="188"/>
      <c r="F928" s="188"/>
      <c r="G928" s="188"/>
      <c r="H928" s="188"/>
      <c r="I928" s="188"/>
      <c r="J928" s="188"/>
      <c r="K928" s="188"/>
      <c r="L928" s="188"/>
      <c r="M928" s="188"/>
      <c r="N928" s="188"/>
      <c r="O928" s="188"/>
      <c r="P928" s="188"/>
      <c r="Q928" s="188"/>
      <c r="R928" s="188"/>
      <c r="S928" s="188"/>
      <c r="T928" s="188"/>
      <c r="U928" s="188"/>
      <c r="V928" s="188"/>
      <c r="W928" s="188"/>
      <c r="X928" s="188"/>
      <c r="Y928" s="188"/>
      <c r="Z928" s="188"/>
    </row>
    <row r="929" spans="1:26" ht="15.75" customHeight="1" x14ac:dyDescent="0.15">
      <c r="A929" s="188"/>
      <c r="B929" s="188"/>
      <c r="C929" s="188"/>
      <c r="D929" s="188"/>
      <c r="E929" s="188"/>
      <c r="F929" s="188"/>
      <c r="G929" s="188"/>
      <c r="H929" s="188"/>
      <c r="I929" s="188"/>
      <c r="J929" s="188"/>
      <c r="K929" s="188"/>
      <c r="L929" s="188"/>
      <c r="M929" s="188"/>
      <c r="N929" s="188"/>
      <c r="O929" s="188"/>
      <c r="P929" s="188"/>
      <c r="Q929" s="188"/>
      <c r="R929" s="188"/>
      <c r="S929" s="188"/>
      <c r="T929" s="188"/>
      <c r="U929" s="188"/>
      <c r="V929" s="188"/>
      <c r="W929" s="188"/>
      <c r="X929" s="188"/>
      <c r="Y929" s="188"/>
      <c r="Z929" s="188"/>
    </row>
    <row r="930" spans="1:26" ht="15.75" customHeight="1" x14ac:dyDescent="0.15">
      <c r="A930" s="188"/>
      <c r="B930" s="188"/>
      <c r="C930" s="188"/>
      <c r="D930" s="188"/>
      <c r="E930" s="188"/>
      <c r="F930" s="188"/>
      <c r="G930" s="188"/>
      <c r="H930" s="188"/>
      <c r="I930" s="188"/>
      <c r="J930" s="188"/>
      <c r="K930" s="188"/>
      <c r="L930" s="188"/>
      <c r="M930" s="188"/>
      <c r="N930" s="188"/>
      <c r="O930" s="188"/>
      <c r="P930" s="188"/>
      <c r="Q930" s="188"/>
      <c r="R930" s="188"/>
      <c r="S930" s="188"/>
      <c r="T930" s="188"/>
      <c r="U930" s="188"/>
      <c r="V930" s="188"/>
      <c r="W930" s="188"/>
      <c r="X930" s="188"/>
      <c r="Y930" s="188"/>
      <c r="Z930" s="188"/>
    </row>
    <row r="931" spans="1:26" ht="15.75" customHeight="1" x14ac:dyDescent="0.15">
      <c r="A931" s="188"/>
      <c r="B931" s="188"/>
      <c r="C931" s="188"/>
      <c r="D931" s="188"/>
      <c r="E931" s="188"/>
      <c r="F931" s="188"/>
      <c r="G931" s="188"/>
      <c r="H931" s="188"/>
      <c r="I931" s="188"/>
      <c r="J931" s="188"/>
      <c r="K931" s="188"/>
      <c r="L931" s="188"/>
      <c r="M931" s="188"/>
      <c r="N931" s="188"/>
      <c r="O931" s="188"/>
      <c r="P931" s="188"/>
      <c r="Q931" s="188"/>
      <c r="R931" s="188"/>
      <c r="S931" s="188"/>
      <c r="T931" s="188"/>
      <c r="U931" s="188"/>
      <c r="V931" s="188"/>
      <c r="W931" s="188"/>
      <c r="X931" s="188"/>
      <c r="Y931" s="188"/>
      <c r="Z931" s="188"/>
    </row>
    <row r="932" spans="1:26" ht="15.75" customHeight="1" x14ac:dyDescent="0.15">
      <c r="A932" s="188"/>
      <c r="B932" s="188"/>
      <c r="C932" s="188"/>
      <c r="D932" s="188"/>
      <c r="E932" s="188"/>
      <c r="F932" s="188"/>
      <c r="G932" s="188"/>
      <c r="H932" s="188"/>
      <c r="I932" s="188"/>
      <c r="J932" s="188"/>
      <c r="K932" s="188"/>
      <c r="L932" s="188"/>
      <c r="M932" s="188"/>
      <c r="N932" s="188"/>
      <c r="O932" s="188"/>
      <c r="P932" s="188"/>
      <c r="Q932" s="188"/>
      <c r="R932" s="188"/>
      <c r="S932" s="188"/>
      <c r="T932" s="188"/>
      <c r="U932" s="188"/>
      <c r="V932" s="188"/>
      <c r="W932" s="188"/>
      <c r="X932" s="188"/>
      <c r="Y932" s="188"/>
      <c r="Z932" s="188"/>
    </row>
    <row r="933" spans="1:26" ht="15.75" customHeight="1" x14ac:dyDescent="0.15">
      <c r="A933" s="188"/>
      <c r="B933" s="188"/>
      <c r="C933" s="188"/>
      <c r="D933" s="188"/>
      <c r="E933" s="188"/>
      <c r="F933" s="188"/>
      <c r="G933" s="188"/>
      <c r="H933" s="188"/>
      <c r="I933" s="188"/>
      <c r="J933" s="188"/>
      <c r="K933" s="188"/>
      <c r="L933" s="188"/>
      <c r="M933" s="188"/>
      <c r="N933" s="188"/>
      <c r="O933" s="188"/>
      <c r="P933" s="188"/>
      <c r="Q933" s="188"/>
      <c r="R933" s="188"/>
      <c r="S933" s="188"/>
      <c r="T933" s="188"/>
      <c r="U933" s="188"/>
      <c r="V933" s="188"/>
      <c r="W933" s="188"/>
      <c r="X933" s="188"/>
      <c r="Y933" s="188"/>
      <c r="Z933" s="188"/>
    </row>
    <row r="934" spans="1:26" ht="15.75" customHeight="1" x14ac:dyDescent="0.15">
      <c r="A934" s="188"/>
      <c r="B934" s="188"/>
      <c r="C934" s="188"/>
      <c r="D934" s="188"/>
      <c r="E934" s="188"/>
      <c r="F934" s="188"/>
      <c r="G934" s="188"/>
      <c r="H934" s="188"/>
      <c r="I934" s="188"/>
      <c r="J934" s="188"/>
      <c r="K934" s="188"/>
      <c r="L934" s="188"/>
      <c r="M934" s="188"/>
      <c r="N934" s="188"/>
      <c r="O934" s="188"/>
      <c r="P934" s="188"/>
      <c r="Q934" s="188"/>
      <c r="R934" s="188"/>
      <c r="S934" s="188"/>
      <c r="T934" s="188"/>
      <c r="U934" s="188"/>
      <c r="V934" s="188"/>
      <c r="W934" s="188"/>
      <c r="X934" s="188"/>
      <c r="Y934" s="188"/>
      <c r="Z934" s="188"/>
    </row>
    <row r="935" spans="1:26" ht="15.75" customHeight="1" x14ac:dyDescent="0.15">
      <c r="A935" s="188"/>
      <c r="B935" s="188"/>
      <c r="C935" s="188"/>
      <c r="D935" s="188"/>
      <c r="E935" s="188"/>
      <c r="F935" s="188"/>
      <c r="G935" s="188"/>
      <c r="H935" s="188"/>
      <c r="I935" s="188"/>
      <c r="J935" s="188"/>
      <c r="K935" s="188"/>
      <c r="L935" s="188"/>
      <c r="M935" s="188"/>
      <c r="N935" s="188"/>
      <c r="O935" s="188"/>
      <c r="P935" s="188"/>
      <c r="Q935" s="188"/>
      <c r="R935" s="188"/>
      <c r="S935" s="188"/>
      <c r="T935" s="188"/>
      <c r="U935" s="188"/>
      <c r="V935" s="188"/>
      <c r="W935" s="188"/>
      <c r="X935" s="188"/>
      <c r="Y935" s="188"/>
      <c r="Z935" s="188"/>
    </row>
    <row r="936" spans="1:26" ht="15.75" customHeight="1" x14ac:dyDescent="0.15">
      <c r="A936" s="188"/>
      <c r="B936" s="188"/>
      <c r="C936" s="188"/>
      <c r="D936" s="188"/>
      <c r="E936" s="188"/>
      <c r="F936" s="188"/>
      <c r="G936" s="188"/>
      <c r="H936" s="188"/>
      <c r="I936" s="188"/>
      <c r="J936" s="188"/>
      <c r="K936" s="188"/>
      <c r="L936" s="188"/>
      <c r="M936" s="188"/>
      <c r="N936" s="188"/>
      <c r="O936" s="188"/>
      <c r="P936" s="188"/>
      <c r="Q936" s="188"/>
      <c r="R936" s="188"/>
      <c r="S936" s="188"/>
      <c r="T936" s="188"/>
      <c r="U936" s="188"/>
      <c r="V936" s="188"/>
      <c r="W936" s="188"/>
      <c r="X936" s="188"/>
      <c r="Y936" s="188"/>
      <c r="Z936" s="188"/>
    </row>
    <row r="937" spans="1:26" ht="15.75" customHeight="1" x14ac:dyDescent="0.15">
      <c r="A937" s="188"/>
      <c r="B937" s="188"/>
      <c r="C937" s="188"/>
      <c r="D937" s="188"/>
      <c r="E937" s="188"/>
      <c r="F937" s="188"/>
      <c r="G937" s="188"/>
      <c r="H937" s="188"/>
      <c r="I937" s="188"/>
      <c r="J937" s="188"/>
      <c r="K937" s="188"/>
      <c r="L937" s="188"/>
      <c r="M937" s="188"/>
      <c r="N937" s="188"/>
      <c r="O937" s="188"/>
      <c r="P937" s="188"/>
      <c r="Q937" s="188"/>
      <c r="R937" s="188"/>
      <c r="S937" s="188"/>
      <c r="T937" s="188"/>
      <c r="U937" s="188"/>
      <c r="V937" s="188"/>
      <c r="W937" s="188"/>
      <c r="X937" s="188"/>
      <c r="Y937" s="188"/>
      <c r="Z937" s="188"/>
    </row>
    <row r="938" spans="1:26" ht="15.75" customHeight="1" x14ac:dyDescent="0.15">
      <c r="A938" s="188"/>
      <c r="B938" s="188"/>
      <c r="C938" s="188"/>
      <c r="D938" s="188"/>
      <c r="E938" s="188"/>
      <c r="F938" s="188"/>
      <c r="G938" s="188"/>
      <c r="H938" s="188"/>
      <c r="I938" s="188"/>
      <c r="J938" s="188"/>
      <c r="K938" s="188"/>
      <c r="L938" s="188"/>
      <c r="M938" s="188"/>
      <c r="N938" s="188"/>
      <c r="O938" s="188"/>
      <c r="P938" s="188"/>
      <c r="Q938" s="188"/>
      <c r="R938" s="188"/>
      <c r="S938" s="188"/>
      <c r="T938" s="188"/>
      <c r="U938" s="188"/>
      <c r="V938" s="188"/>
      <c r="W938" s="188"/>
      <c r="X938" s="188"/>
      <c r="Y938" s="188"/>
      <c r="Z938" s="188"/>
    </row>
    <row r="939" spans="1:26" ht="15.75" customHeight="1" x14ac:dyDescent="0.15">
      <c r="A939" s="188"/>
      <c r="B939" s="188"/>
      <c r="C939" s="188"/>
      <c r="D939" s="188"/>
      <c r="E939" s="188"/>
      <c r="F939" s="188"/>
      <c r="G939" s="188"/>
      <c r="H939" s="188"/>
      <c r="I939" s="188"/>
      <c r="J939" s="188"/>
      <c r="K939" s="188"/>
      <c r="L939" s="188"/>
      <c r="M939" s="188"/>
      <c r="N939" s="188"/>
      <c r="O939" s="188"/>
      <c r="P939" s="188"/>
      <c r="Q939" s="188"/>
      <c r="R939" s="188"/>
      <c r="S939" s="188"/>
      <c r="T939" s="188"/>
      <c r="U939" s="188"/>
      <c r="V939" s="188"/>
      <c r="W939" s="188"/>
      <c r="X939" s="188"/>
      <c r="Y939" s="188"/>
      <c r="Z939" s="188"/>
    </row>
    <row r="940" spans="1:26" ht="15.75" customHeight="1" x14ac:dyDescent="0.15">
      <c r="A940" s="188"/>
      <c r="B940" s="188"/>
      <c r="C940" s="188"/>
      <c r="D940" s="188"/>
      <c r="E940" s="188"/>
      <c r="F940" s="188"/>
      <c r="G940" s="188"/>
      <c r="H940" s="188"/>
      <c r="I940" s="188"/>
      <c r="J940" s="188"/>
      <c r="K940" s="188"/>
      <c r="L940" s="188"/>
      <c r="M940" s="188"/>
      <c r="N940" s="188"/>
      <c r="O940" s="188"/>
      <c r="P940" s="188"/>
      <c r="Q940" s="188"/>
      <c r="R940" s="188"/>
      <c r="S940" s="188"/>
      <c r="T940" s="188"/>
      <c r="U940" s="188"/>
      <c r="V940" s="188"/>
      <c r="W940" s="188"/>
      <c r="X940" s="188"/>
      <c r="Y940" s="188"/>
      <c r="Z940" s="188"/>
    </row>
    <row r="941" spans="1:26" ht="15.75" customHeight="1" x14ac:dyDescent="0.15">
      <c r="A941" s="188"/>
      <c r="B941" s="188"/>
      <c r="C941" s="188"/>
      <c r="D941" s="188"/>
      <c r="E941" s="188"/>
      <c r="F941" s="188"/>
      <c r="G941" s="188"/>
      <c r="H941" s="188"/>
      <c r="I941" s="188"/>
      <c r="J941" s="188"/>
      <c r="K941" s="188"/>
      <c r="L941" s="188"/>
      <c r="M941" s="188"/>
      <c r="N941" s="188"/>
      <c r="O941" s="188"/>
      <c r="P941" s="188"/>
      <c r="Q941" s="188"/>
      <c r="R941" s="188"/>
      <c r="S941" s="188"/>
      <c r="T941" s="188"/>
      <c r="U941" s="188"/>
      <c r="V941" s="188"/>
      <c r="W941" s="188"/>
      <c r="X941" s="188"/>
      <c r="Y941" s="188"/>
      <c r="Z941" s="188"/>
    </row>
    <row r="942" spans="1:26" ht="15.75" customHeight="1" x14ac:dyDescent="0.15">
      <c r="A942" s="188"/>
      <c r="B942" s="188"/>
      <c r="C942" s="188"/>
      <c r="D942" s="188"/>
      <c r="E942" s="188"/>
      <c r="F942" s="188"/>
      <c r="G942" s="188"/>
      <c r="H942" s="188"/>
      <c r="I942" s="188"/>
      <c r="J942" s="188"/>
      <c r="K942" s="188"/>
      <c r="L942" s="188"/>
      <c r="M942" s="188"/>
      <c r="N942" s="188"/>
      <c r="O942" s="188"/>
      <c r="P942" s="188"/>
      <c r="Q942" s="188"/>
      <c r="R942" s="188"/>
      <c r="S942" s="188"/>
      <c r="T942" s="188"/>
      <c r="U942" s="188"/>
      <c r="V942" s="188"/>
      <c r="W942" s="188"/>
      <c r="X942" s="188"/>
      <c r="Y942" s="188"/>
      <c r="Z942" s="188"/>
    </row>
    <row r="943" spans="1:26" ht="15.75" customHeight="1" x14ac:dyDescent="0.15">
      <c r="A943" s="188"/>
      <c r="B943" s="188"/>
      <c r="C943" s="188"/>
      <c r="D943" s="188"/>
      <c r="E943" s="188"/>
      <c r="F943" s="188"/>
      <c r="G943" s="188"/>
      <c r="H943" s="188"/>
      <c r="I943" s="188"/>
      <c r="J943" s="188"/>
      <c r="K943" s="188"/>
      <c r="L943" s="188"/>
      <c r="M943" s="188"/>
      <c r="N943" s="188"/>
      <c r="O943" s="188"/>
      <c r="P943" s="188"/>
      <c r="Q943" s="188"/>
      <c r="R943" s="188"/>
      <c r="S943" s="188"/>
      <c r="T943" s="188"/>
      <c r="U943" s="188"/>
      <c r="V943" s="188"/>
      <c r="W943" s="188"/>
      <c r="X943" s="188"/>
      <c r="Y943" s="188"/>
      <c r="Z943" s="188"/>
    </row>
    <row r="944" spans="1:26" ht="15.75" customHeight="1" x14ac:dyDescent="0.15">
      <c r="A944" s="188"/>
      <c r="B944" s="188"/>
      <c r="C944" s="188"/>
      <c r="D944" s="188"/>
      <c r="E944" s="188"/>
      <c r="F944" s="188"/>
      <c r="G944" s="188"/>
      <c r="H944" s="188"/>
      <c r="I944" s="188"/>
      <c r="J944" s="188"/>
      <c r="K944" s="188"/>
      <c r="L944" s="188"/>
      <c r="M944" s="188"/>
      <c r="N944" s="188"/>
      <c r="O944" s="188"/>
      <c r="P944" s="188"/>
      <c r="Q944" s="188"/>
      <c r="R944" s="188"/>
      <c r="S944" s="188"/>
      <c r="T944" s="188"/>
      <c r="U944" s="188"/>
      <c r="V944" s="188"/>
      <c r="W944" s="188"/>
      <c r="X944" s="188"/>
      <c r="Y944" s="188"/>
      <c r="Z944" s="188"/>
    </row>
    <row r="945" spans="1:26" ht="15.75" customHeight="1" x14ac:dyDescent="0.15">
      <c r="A945" s="188"/>
      <c r="B945" s="188"/>
      <c r="C945" s="188"/>
      <c r="D945" s="188"/>
      <c r="E945" s="188"/>
      <c r="F945" s="188"/>
      <c r="G945" s="188"/>
      <c r="H945" s="188"/>
      <c r="I945" s="188"/>
      <c r="J945" s="188"/>
      <c r="K945" s="188"/>
      <c r="L945" s="188"/>
      <c r="M945" s="188"/>
      <c r="N945" s="188"/>
      <c r="O945" s="188"/>
      <c r="P945" s="188"/>
      <c r="Q945" s="188"/>
      <c r="R945" s="188"/>
      <c r="S945" s="188"/>
      <c r="T945" s="188"/>
      <c r="U945" s="188"/>
      <c r="V945" s="188"/>
      <c r="W945" s="188"/>
      <c r="X945" s="188"/>
      <c r="Y945" s="188"/>
      <c r="Z945" s="188"/>
    </row>
    <row r="946" spans="1:26" ht="15.75" customHeight="1" x14ac:dyDescent="0.15">
      <c r="A946" s="188"/>
      <c r="B946" s="188"/>
      <c r="C946" s="188"/>
      <c r="D946" s="188"/>
      <c r="E946" s="188"/>
      <c r="F946" s="188"/>
      <c r="G946" s="188"/>
      <c r="H946" s="188"/>
      <c r="I946" s="188"/>
      <c r="J946" s="188"/>
      <c r="K946" s="188"/>
      <c r="L946" s="188"/>
      <c r="M946" s="188"/>
      <c r="N946" s="188"/>
      <c r="O946" s="188"/>
      <c r="P946" s="188"/>
      <c r="Q946" s="188"/>
      <c r="R946" s="188"/>
      <c r="S946" s="188"/>
      <c r="T946" s="188"/>
      <c r="U946" s="188"/>
      <c r="V946" s="188"/>
      <c r="W946" s="188"/>
      <c r="X946" s="188"/>
      <c r="Y946" s="188"/>
      <c r="Z946" s="188"/>
    </row>
    <row r="947" spans="1:26" ht="15.75" customHeight="1" x14ac:dyDescent="0.15">
      <c r="A947" s="188"/>
      <c r="B947" s="188"/>
      <c r="C947" s="188"/>
      <c r="D947" s="188"/>
      <c r="E947" s="188"/>
      <c r="F947" s="188"/>
      <c r="G947" s="188"/>
      <c r="H947" s="188"/>
      <c r="I947" s="188"/>
      <c r="J947" s="188"/>
      <c r="K947" s="188"/>
      <c r="L947" s="188"/>
      <c r="M947" s="188"/>
      <c r="N947" s="188"/>
      <c r="O947" s="188"/>
      <c r="P947" s="188"/>
      <c r="Q947" s="188"/>
      <c r="R947" s="188"/>
      <c r="S947" s="188"/>
      <c r="T947" s="188"/>
      <c r="U947" s="188"/>
      <c r="V947" s="188"/>
      <c r="W947" s="188"/>
      <c r="X947" s="188"/>
      <c r="Y947" s="188"/>
      <c r="Z947" s="188"/>
    </row>
    <row r="948" spans="1:26" ht="15.75" customHeight="1" x14ac:dyDescent="0.15">
      <c r="A948" s="188"/>
      <c r="B948" s="188"/>
      <c r="C948" s="188"/>
      <c r="D948" s="188"/>
      <c r="E948" s="188"/>
      <c r="F948" s="188"/>
      <c r="G948" s="188"/>
      <c r="H948" s="188"/>
      <c r="I948" s="188"/>
      <c r="J948" s="188"/>
      <c r="K948" s="188"/>
      <c r="L948" s="188"/>
      <c r="M948" s="188"/>
      <c r="N948" s="188"/>
      <c r="O948" s="188"/>
      <c r="P948" s="188"/>
      <c r="Q948" s="188"/>
      <c r="R948" s="188"/>
      <c r="S948" s="188"/>
      <c r="T948" s="188"/>
      <c r="U948" s="188"/>
      <c r="V948" s="188"/>
      <c r="W948" s="188"/>
      <c r="X948" s="188"/>
      <c r="Y948" s="188"/>
      <c r="Z948" s="188"/>
    </row>
    <row r="949" spans="1:26" ht="15.75" customHeight="1" x14ac:dyDescent="0.15">
      <c r="A949" s="188"/>
      <c r="B949" s="188"/>
      <c r="C949" s="188"/>
      <c r="D949" s="188"/>
      <c r="E949" s="188"/>
      <c r="F949" s="188"/>
      <c r="G949" s="188"/>
      <c r="H949" s="188"/>
      <c r="I949" s="188"/>
      <c r="J949" s="188"/>
      <c r="K949" s="188"/>
      <c r="L949" s="188"/>
      <c r="M949" s="188"/>
      <c r="N949" s="188"/>
      <c r="O949" s="188"/>
      <c r="P949" s="188"/>
      <c r="Q949" s="188"/>
      <c r="R949" s="188"/>
      <c r="S949" s="188"/>
      <c r="T949" s="188"/>
      <c r="U949" s="188"/>
      <c r="V949" s="188"/>
      <c r="W949" s="188"/>
      <c r="X949" s="188"/>
      <c r="Y949" s="188"/>
      <c r="Z949" s="188"/>
    </row>
    <row r="950" spans="1:26" ht="15.75" customHeight="1" x14ac:dyDescent="0.15">
      <c r="A950" s="188"/>
      <c r="B950" s="188"/>
      <c r="C950" s="188"/>
      <c r="D950" s="188"/>
      <c r="E950" s="188"/>
      <c r="F950" s="188"/>
      <c r="G950" s="188"/>
      <c r="H950" s="188"/>
      <c r="I950" s="188"/>
      <c r="J950" s="188"/>
      <c r="K950" s="188"/>
      <c r="L950" s="188"/>
      <c r="M950" s="188"/>
      <c r="N950" s="188"/>
      <c r="O950" s="188"/>
      <c r="P950" s="188"/>
      <c r="Q950" s="188"/>
      <c r="R950" s="188"/>
      <c r="S950" s="188"/>
      <c r="T950" s="188"/>
      <c r="U950" s="188"/>
      <c r="V950" s="188"/>
      <c r="W950" s="188"/>
      <c r="X950" s="188"/>
      <c r="Y950" s="188"/>
      <c r="Z950" s="188"/>
    </row>
    <row r="951" spans="1:26" ht="15.75" customHeight="1" x14ac:dyDescent="0.15">
      <c r="A951" s="188"/>
      <c r="B951" s="188"/>
      <c r="C951" s="188"/>
      <c r="D951" s="188"/>
      <c r="E951" s="188"/>
      <c r="F951" s="188"/>
      <c r="G951" s="188"/>
      <c r="H951" s="188"/>
      <c r="I951" s="188"/>
      <c r="J951" s="188"/>
      <c r="K951" s="188"/>
      <c r="L951" s="188"/>
      <c r="M951" s="188"/>
      <c r="N951" s="188"/>
      <c r="O951" s="188"/>
      <c r="P951" s="188"/>
      <c r="Q951" s="188"/>
      <c r="R951" s="188"/>
      <c r="S951" s="188"/>
      <c r="T951" s="188"/>
      <c r="U951" s="188"/>
      <c r="V951" s="188"/>
      <c r="W951" s="188"/>
      <c r="X951" s="188"/>
      <c r="Y951" s="188"/>
      <c r="Z951" s="188"/>
    </row>
    <row r="952" spans="1:26" ht="15.75" customHeight="1" x14ac:dyDescent="0.15">
      <c r="A952" s="188"/>
      <c r="B952" s="188"/>
      <c r="C952" s="188"/>
      <c r="D952" s="188"/>
      <c r="E952" s="188"/>
      <c r="F952" s="188"/>
      <c r="G952" s="188"/>
      <c r="H952" s="188"/>
      <c r="I952" s="188"/>
      <c r="J952" s="188"/>
      <c r="K952" s="188"/>
      <c r="L952" s="188"/>
      <c r="M952" s="188"/>
      <c r="N952" s="188"/>
      <c r="O952" s="188"/>
      <c r="P952" s="188"/>
      <c r="Q952" s="188"/>
      <c r="R952" s="188"/>
      <c r="S952" s="188"/>
      <c r="T952" s="188"/>
      <c r="U952" s="188"/>
      <c r="V952" s="188"/>
      <c r="W952" s="188"/>
      <c r="X952" s="188"/>
      <c r="Y952" s="188"/>
      <c r="Z952" s="188"/>
    </row>
    <row r="953" spans="1:26" ht="15.75" customHeight="1" x14ac:dyDescent="0.15">
      <c r="A953" s="188"/>
      <c r="B953" s="188"/>
      <c r="C953" s="188"/>
      <c r="D953" s="188"/>
      <c r="E953" s="188"/>
      <c r="F953" s="188"/>
      <c r="G953" s="188"/>
      <c r="H953" s="188"/>
      <c r="I953" s="188"/>
      <c r="J953" s="188"/>
      <c r="K953" s="188"/>
      <c r="L953" s="188"/>
      <c r="M953" s="188"/>
      <c r="N953" s="188"/>
      <c r="O953" s="188"/>
      <c r="P953" s="188"/>
      <c r="Q953" s="188"/>
      <c r="R953" s="188"/>
      <c r="S953" s="188"/>
      <c r="T953" s="188"/>
      <c r="U953" s="188"/>
      <c r="V953" s="188"/>
      <c r="W953" s="188"/>
      <c r="X953" s="188"/>
      <c r="Y953" s="188"/>
      <c r="Z953" s="188"/>
    </row>
    <row r="954" spans="1:26" ht="15.75" customHeight="1" x14ac:dyDescent="0.15">
      <c r="A954" s="188"/>
      <c r="B954" s="188"/>
      <c r="C954" s="188"/>
      <c r="D954" s="188"/>
      <c r="E954" s="188"/>
      <c r="F954" s="188"/>
      <c r="G954" s="188"/>
      <c r="H954" s="188"/>
      <c r="I954" s="188"/>
      <c r="J954" s="188"/>
      <c r="K954" s="188"/>
      <c r="L954" s="188"/>
      <c r="M954" s="188"/>
      <c r="N954" s="188"/>
      <c r="O954" s="188"/>
      <c r="P954" s="188"/>
      <c r="Q954" s="188"/>
      <c r="R954" s="188"/>
      <c r="S954" s="188"/>
      <c r="T954" s="188"/>
      <c r="U954" s="188"/>
      <c r="V954" s="188"/>
      <c r="W954" s="188"/>
      <c r="X954" s="188"/>
      <c r="Y954" s="188"/>
      <c r="Z954" s="188"/>
    </row>
    <row r="955" spans="1:26" ht="15.75" customHeight="1" x14ac:dyDescent="0.15">
      <c r="A955" s="188"/>
      <c r="B955" s="188"/>
      <c r="C955" s="188"/>
      <c r="D955" s="188"/>
      <c r="E955" s="188"/>
      <c r="F955" s="188"/>
      <c r="G955" s="188"/>
      <c r="H955" s="188"/>
      <c r="I955" s="188"/>
      <c r="J955" s="188"/>
      <c r="K955" s="188"/>
      <c r="L955" s="188"/>
      <c r="M955" s="188"/>
      <c r="N955" s="188"/>
      <c r="O955" s="188"/>
      <c r="P955" s="188"/>
      <c r="Q955" s="188"/>
      <c r="R955" s="188"/>
      <c r="S955" s="188"/>
      <c r="T955" s="188"/>
      <c r="U955" s="188"/>
      <c r="V955" s="188"/>
      <c r="W955" s="188"/>
      <c r="X955" s="188"/>
      <c r="Y955" s="188"/>
      <c r="Z955" s="188"/>
    </row>
    <row r="956" spans="1:26" ht="15.75" customHeight="1" x14ac:dyDescent="0.15">
      <c r="A956" s="188"/>
      <c r="B956" s="188"/>
      <c r="C956" s="188"/>
      <c r="D956" s="188"/>
      <c r="E956" s="188"/>
      <c r="F956" s="188"/>
      <c r="G956" s="188"/>
      <c r="H956" s="188"/>
      <c r="I956" s="188"/>
      <c r="J956" s="188"/>
      <c r="K956" s="188"/>
      <c r="L956" s="188"/>
      <c r="M956" s="188"/>
      <c r="N956" s="188"/>
      <c r="O956" s="188"/>
      <c r="P956" s="188"/>
      <c r="Q956" s="188"/>
      <c r="R956" s="188"/>
      <c r="S956" s="188"/>
      <c r="T956" s="188"/>
      <c r="U956" s="188"/>
      <c r="V956" s="188"/>
      <c r="W956" s="188"/>
      <c r="X956" s="188"/>
      <c r="Y956" s="188"/>
      <c r="Z956" s="188"/>
    </row>
    <row r="957" spans="1:26" ht="15.75" customHeight="1" x14ac:dyDescent="0.15">
      <c r="A957" s="188"/>
      <c r="B957" s="188"/>
      <c r="C957" s="188"/>
      <c r="D957" s="188"/>
      <c r="E957" s="188"/>
      <c r="F957" s="188"/>
      <c r="G957" s="188"/>
      <c r="H957" s="188"/>
      <c r="I957" s="188"/>
      <c r="J957" s="188"/>
      <c r="K957" s="188"/>
      <c r="L957" s="188"/>
      <c r="M957" s="188"/>
      <c r="N957" s="188"/>
      <c r="O957" s="188"/>
      <c r="P957" s="188"/>
      <c r="Q957" s="188"/>
      <c r="R957" s="188"/>
      <c r="S957" s="188"/>
      <c r="T957" s="188"/>
      <c r="U957" s="188"/>
      <c r="V957" s="188"/>
      <c r="W957" s="188"/>
      <c r="X957" s="188"/>
      <c r="Y957" s="188"/>
      <c r="Z957" s="188"/>
    </row>
    <row r="958" spans="1:26" ht="15.75" customHeight="1" x14ac:dyDescent="0.15">
      <c r="A958" s="188"/>
      <c r="B958" s="188"/>
      <c r="C958" s="188"/>
      <c r="D958" s="188"/>
      <c r="E958" s="188"/>
      <c r="F958" s="188"/>
      <c r="G958" s="188"/>
      <c r="H958" s="188"/>
      <c r="I958" s="188"/>
      <c r="J958" s="188"/>
      <c r="K958" s="188"/>
      <c r="L958" s="188"/>
      <c r="M958" s="188"/>
      <c r="N958" s="188"/>
      <c r="O958" s="188"/>
      <c r="P958" s="188"/>
      <c r="Q958" s="188"/>
      <c r="R958" s="188"/>
      <c r="S958" s="188"/>
      <c r="T958" s="188"/>
      <c r="U958" s="188"/>
      <c r="V958" s="188"/>
      <c r="W958" s="188"/>
      <c r="X958" s="188"/>
      <c r="Y958" s="188"/>
      <c r="Z958" s="188"/>
    </row>
    <row r="959" spans="1:26" ht="15.75" customHeight="1" x14ac:dyDescent="0.15">
      <c r="A959" s="188"/>
      <c r="B959" s="188"/>
      <c r="C959" s="188"/>
      <c r="D959" s="188"/>
      <c r="E959" s="188"/>
      <c r="F959" s="188"/>
      <c r="G959" s="188"/>
      <c r="H959" s="188"/>
      <c r="I959" s="188"/>
      <c r="J959" s="188"/>
      <c r="K959" s="188"/>
      <c r="L959" s="188"/>
      <c r="M959" s="188"/>
      <c r="N959" s="188"/>
      <c r="O959" s="188"/>
      <c r="P959" s="188"/>
      <c r="Q959" s="188"/>
      <c r="R959" s="188"/>
      <c r="S959" s="188"/>
      <c r="T959" s="188"/>
      <c r="U959" s="188"/>
      <c r="V959" s="188"/>
      <c r="W959" s="188"/>
      <c r="X959" s="188"/>
      <c r="Y959" s="188"/>
      <c r="Z959" s="188"/>
    </row>
    <row r="960" spans="1:26" ht="15.75" customHeight="1" x14ac:dyDescent="0.15">
      <c r="A960" s="188"/>
      <c r="B960" s="188"/>
      <c r="C960" s="188"/>
      <c r="D960" s="188"/>
      <c r="E960" s="188"/>
      <c r="F960" s="188"/>
      <c r="G960" s="188"/>
      <c r="H960" s="188"/>
      <c r="I960" s="188"/>
      <c r="J960" s="188"/>
      <c r="K960" s="188"/>
      <c r="L960" s="188"/>
      <c r="M960" s="188"/>
      <c r="N960" s="188"/>
      <c r="O960" s="188"/>
      <c r="P960" s="188"/>
      <c r="Q960" s="188"/>
      <c r="R960" s="188"/>
      <c r="S960" s="188"/>
      <c r="T960" s="188"/>
      <c r="U960" s="188"/>
      <c r="V960" s="188"/>
      <c r="W960" s="188"/>
      <c r="X960" s="188"/>
      <c r="Y960" s="188"/>
      <c r="Z960" s="188"/>
    </row>
    <row r="961" spans="1:26" ht="15.75" customHeight="1" x14ac:dyDescent="0.15">
      <c r="A961" s="188"/>
      <c r="B961" s="188"/>
      <c r="C961" s="188"/>
      <c r="D961" s="188"/>
      <c r="E961" s="188"/>
      <c r="F961" s="188"/>
      <c r="G961" s="188"/>
      <c r="H961" s="188"/>
      <c r="I961" s="188"/>
      <c r="J961" s="188"/>
      <c r="K961" s="188"/>
      <c r="L961" s="188"/>
      <c r="M961" s="188"/>
      <c r="N961" s="188"/>
      <c r="O961" s="188"/>
      <c r="P961" s="188"/>
      <c r="Q961" s="188"/>
      <c r="R961" s="188"/>
      <c r="S961" s="188"/>
      <c r="T961" s="188"/>
      <c r="U961" s="188"/>
      <c r="V961" s="188"/>
      <c r="W961" s="188"/>
      <c r="X961" s="188"/>
      <c r="Y961" s="188"/>
      <c r="Z961" s="188"/>
    </row>
    <row r="962" spans="1:26" ht="15.75" customHeight="1" x14ac:dyDescent="0.15">
      <c r="A962" s="188"/>
      <c r="B962" s="188"/>
      <c r="C962" s="188"/>
      <c r="D962" s="188"/>
      <c r="E962" s="188"/>
      <c r="F962" s="188"/>
      <c r="G962" s="188"/>
      <c r="H962" s="188"/>
      <c r="I962" s="188"/>
      <c r="J962" s="188"/>
      <c r="K962" s="188"/>
      <c r="L962" s="188"/>
      <c r="M962" s="188"/>
      <c r="N962" s="188"/>
      <c r="O962" s="188"/>
      <c r="P962" s="188"/>
      <c r="Q962" s="188"/>
      <c r="R962" s="188"/>
      <c r="S962" s="188"/>
      <c r="T962" s="188"/>
      <c r="U962" s="188"/>
      <c r="V962" s="188"/>
      <c r="W962" s="188"/>
      <c r="X962" s="188"/>
      <c r="Y962" s="188"/>
      <c r="Z962" s="188"/>
    </row>
    <row r="963" spans="1:26" ht="15.75" customHeight="1" x14ac:dyDescent="0.15">
      <c r="A963" s="188"/>
      <c r="B963" s="188"/>
      <c r="C963" s="188"/>
      <c r="D963" s="188"/>
      <c r="E963" s="188"/>
      <c r="F963" s="188"/>
      <c r="G963" s="188"/>
      <c r="H963" s="188"/>
      <c r="I963" s="188"/>
      <c r="J963" s="188"/>
      <c r="K963" s="188"/>
      <c r="L963" s="188"/>
      <c r="M963" s="188"/>
      <c r="N963" s="188"/>
      <c r="O963" s="188"/>
      <c r="P963" s="188"/>
      <c r="Q963" s="188"/>
      <c r="R963" s="188"/>
      <c r="S963" s="188"/>
      <c r="T963" s="188"/>
      <c r="U963" s="188"/>
      <c r="V963" s="188"/>
      <c r="W963" s="188"/>
      <c r="X963" s="188"/>
      <c r="Y963" s="188"/>
      <c r="Z963" s="188"/>
    </row>
    <row r="964" spans="1:26" ht="15.75" customHeight="1" x14ac:dyDescent="0.15">
      <c r="A964" s="188"/>
      <c r="B964" s="188"/>
      <c r="C964" s="188"/>
      <c r="D964" s="188"/>
      <c r="E964" s="188"/>
      <c r="F964" s="188"/>
      <c r="G964" s="188"/>
      <c r="H964" s="188"/>
      <c r="I964" s="188"/>
      <c r="J964" s="188"/>
      <c r="K964" s="188"/>
      <c r="L964" s="188"/>
      <c r="M964" s="188"/>
      <c r="N964" s="188"/>
      <c r="O964" s="188"/>
      <c r="P964" s="188"/>
      <c r="Q964" s="188"/>
      <c r="R964" s="188"/>
      <c r="S964" s="188"/>
      <c r="T964" s="188"/>
      <c r="U964" s="188"/>
      <c r="V964" s="188"/>
      <c r="W964" s="188"/>
      <c r="X964" s="188"/>
      <c r="Y964" s="188"/>
      <c r="Z964" s="188"/>
    </row>
    <row r="965" spans="1:26" ht="15.75" customHeight="1" x14ac:dyDescent="0.15">
      <c r="A965" s="188"/>
      <c r="B965" s="188"/>
      <c r="C965" s="188"/>
      <c r="D965" s="188"/>
      <c r="E965" s="188"/>
      <c r="F965" s="188"/>
      <c r="G965" s="188"/>
      <c r="H965" s="188"/>
      <c r="I965" s="188"/>
      <c r="J965" s="188"/>
      <c r="K965" s="188"/>
      <c r="L965" s="188"/>
      <c r="M965" s="188"/>
      <c r="N965" s="188"/>
      <c r="O965" s="188"/>
      <c r="P965" s="188"/>
      <c r="Q965" s="188"/>
      <c r="R965" s="188"/>
      <c r="S965" s="188"/>
      <c r="T965" s="188"/>
      <c r="U965" s="188"/>
      <c r="V965" s="188"/>
      <c r="W965" s="188"/>
      <c r="X965" s="188"/>
      <c r="Y965" s="188"/>
      <c r="Z965" s="188"/>
    </row>
    <row r="966" spans="1:26" ht="15.75" customHeight="1" x14ac:dyDescent="0.15">
      <c r="A966" s="188"/>
      <c r="B966" s="188"/>
      <c r="C966" s="188"/>
      <c r="D966" s="188"/>
      <c r="E966" s="188"/>
      <c r="F966" s="188"/>
      <c r="G966" s="188"/>
      <c r="H966" s="188"/>
      <c r="I966" s="188"/>
      <c r="J966" s="188"/>
      <c r="K966" s="188"/>
      <c r="L966" s="188"/>
      <c r="M966" s="188"/>
      <c r="N966" s="188"/>
      <c r="O966" s="188"/>
      <c r="P966" s="188"/>
      <c r="Q966" s="188"/>
      <c r="R966" s="188"/>
      <c r="S966" s="188"/>
      <c r="T966" s="188"/>
      <c r="U966" s="188"/>
      <c r="V966" s="188"/>
      <c r="W966" s="188"/>
      <c r="X966" s="188"/>
      <c r="Y966" s="188"/>
      <c r="Z966" s="188"/>
    </row>
    <row r="967" spans="1:26" ht="15.75" customHeight="1" x14ac:dyDescent="0.15">
      <c r="A967" s="188"/>
      <c r="B967" s="188"/>
      <c r="C967" s="188"/>
      <c r="D967" s="188"/>
      <c r="E967" s="188"/>
      <c r="F967" s="188"/>
      <c r="G967" s="188"/>
      <c r="H967" s="188"/>
      <c r="I967" s="188"/>
      <c r="J967" s="188"/>
      <c r="K967" s="188"/>
      <c r="L967" s="188"/>
      <c r="M967" s="188"/>
      <c r="N967" s="188"/>
      <c r="O967" s="188"/>
      <c r="P967" s="188"/>
      <c r="Q967" s="188"/>
      <c r="R967" s="188"/>
      <c r="S967" s="188"/>
      <c r="T967" s="188"/>
      <c r="U967" s="188"/>
      <c r="V967" s="188"/>
      <c r="W967" s="188"/>
      <c r="X967" s="188"/>
      <c r="Y967" s="188"/>
      <c r="Z967" s="188"/>
    </row>
    <row r="968" spans="1:26" ht="15.75" customHeight="1" x14ac:dyDescent="0.15">
      <c r="A968" s="188"/>
      <c r="B968" s="188"/>
      <c r="C968" s="188"/>
      <c r="D968" s="188"/>
      <c r="E968" s="188"/>
      <c r="F968" s="188"/>
      <c r="G968" s="188"/>
      <c r="H968" s="188"/>
      <c r="I968" s="188"/>
      <c r="J968" s="188"/>
      <c r="K968" s="188"/>
      <c r="L968" s="188"/>
      <c r="M968" s="188"/>
      <c r="N968" s="188"/>
      <c r="O968" s="188"/>
      <c r="P968" s="188"/>
      <c r="Q968" s="188"/>
      <c r="R968" s="188"/>
      <c r="S968" s="188"/>
      <c r="T968" s="188"/>
      <c r="U968" s="188"/>
      <c r="V968" s="188"/>
      <c r="W968" s="188"/>
      <c r="X968" s="188"/>
      <c r="Y968" s="188"/>
      <c r="Z968" s="188"/>
    </row>
    <row r="969" spans="1:26" ht="15.75" customHeight="1" x14ac:dyDescent="0.15">
      <c r="A969" s="188"/>
      <c r="B969" s="188"/>
      <c r="C969" s="188"/>
      <c r="D969" s="188"/>
      <c r="E969" s="188"/>
      <c r="F969" s="188"/>
      <c r="G969" s="188"/>
      <c r="H969" s="188"/>
      <c r="I969" s="188"/>
      <c r="J969" s="188"/>
      <c r="K969" s="188"/>
      <c r="L969" s="188"/>
      <c r="M969" s="188"/>
      <c r="N969" s="188"/>
      <c r="O969" s="188"/>
      <c r="P969" s="188"/>
      <c r="Q969" s="188"/>
      <c r="R969" s="188"/>
      <c r="S969" s="188"/>
      <c r="T969" s="188"/>
      <c r="U969" s="188"/>
      <c r="V969" s="188"/>
      <c r="W969" s="188"/>
      <c r="X969" s="188"/>
      <c r="Y969" s="188"/>
      <c r="Z969" s="188"/>
    </row>
    <row r="970" spans="1:26" ht="15.75" customHeight="1" x14ac:dyDescent="0.15">
      <c r="A970" s="188"/>
      <c r="B970" s="188"/>
      <c r="C970" s="188"/>
      <c r="D970" s="188"/>
      <c r="E970" s="188"/>
      <c r="F970" s="188"/>
      <c r="G970" s="188"/>
      <c r="H970" s="188"/>
      <c r="I970" s="188"/>
      <c r="J970" s="188"/>
      <c r="K970" s="188"/>
      <c r="L970" s="188"/>
      <c r="M970" s="188"/>
      <c r="N970" s="188"/>
      <c r="O970" s="188"/>
      <c r="P970" s="188"/>
      <c r="Q970" s="188"/>
      <c r="R970" s="188"/>
      <c r="S970" s="188"/>
      <c r="T970" s="188"/>
      <c r="U970" s="188"/>
      <c r="V970" s="188"/>
      <c r="W970" s="188"/>
      <c r="X970" s="188"/>
      <c r="Y970" s="188"/>
      <c r="Z970" s="188"/>
    </row>
    <row r="971" spans="1:26" ht="15.75" customHeight="1" x14ac:dyDescent="0.15">
      <c r="A971" s="188"/>
      <c r="B971" s="188"/>
      <c r="C971" s="188"/>
      <c r="D971" s="188"/>
      <c r="E971" s="188"/>
      <c r="F971" s="188"/>
      <c r="G971" s="188"/>
      <c r="H971" s="188"/>
      <c r="I971" s="188"/>
      <c r="J971" s="188"/>
      <c r="K971" s="188"/>
      <c r="L971" s="188"/>
      <c r="M971" s="188"/>
      <c r="N971" s="188"/>
      <c r="O971" s="188"/>
      <c r="P971" s="188"/>
      <c r="Q971" s="188"/>
      <c r="R971" s="188"/>
      <c r="S971" s="188"/>
      <c r="T971" s="188"/>
      <c r="U971" s="188"/>
      <c r="V971" s="188"/>
      <c r="W971" s="188"/>
      <c r="X971" s="188"/>
      <c r="Y971" s="188"/>
      <c r="Z971" s="188"/>
    </row>
    <row r="972" spans="1:26" ht="15.75" customHeight="1" x14ac:dyDescent="0.15">
      <c r="A972" s="188"/>
      <c r="B972" s="188"/>
      <c r="C972" s="188"/>
      <c r="D972" s="188"/>
      <c r="E972" s="188"/>
      <c r="F972" s="188"/>
      <c r="G972" s="188"/>
      <c r="H972" s="188"/>
      <c r="I972" s="188"/>
      <c r="J972" s="188"/>
      <c r="K972" s="188"/>
      <c r="L972" s="188"/>
      <c r="M972" s="188"/>
      <c r="N972" s="188"/>
      <c r="O972" s="188"/>
      <c r="P972" s="188"/>
      <c r="Q972" s="188"/>
      <c r="R972" s="188"/>
      <c r="S972" s="188"/>
      <c r="T972" s="188"/>
      <c r="U972" s="188"/>
      <c r="V972" s="188"/>
      <c r="W972" s="188"/>
      <c r="X972" s="188"/>
      <c r="Y972" s="188"/>
      <c r="Z972" s="188"/>
    </row>
    <row r="973" spans="1:26" ht="15.75" customHeight="1" x14ac:dyDescent="0.15">
      <c r="A973" s="188"/>
      <c r="B973" s="188"/>
      <c r="C973" s="188"/>
      <c r="D973" s="188"/>
      <c r="E973" s="188"/>
      <c r="F973" s="188"/>
      <c r="G973" s="188"/>
      <c r="H973" s="188"/>
      <c r="I973" s="188"/>
      <c r="J973" s="188"/>
      <c r="K973" s="188"/>
      <c r="L973" s="188"/>
      <c r="M973" s="188"/>
      <c r="N973" s="188"/>
      <c r="O973" s="188"/>
      <c r="P973" s="188"/>
      <c r="Q973" s="188"/>
      <c r="R973" s="188"/>
      <c r="S973" s="188"/>
      <c r="T973" s="188"/>
      <c r="U973" s="188"/>
      <c r="V973" s="188"/>
      <c r="W973" s="188"/>
      <c r="X973" s="188"/>
      <c r="Y973" s="188"/>
      <c r="Z973" s="188"/>
    </row>
    <row r="974" spans="1:26" ht="15.75" customHeight="1" x14ac:dyDescent="0.15">
      <c r="A974" s="188"/>
      <c r="B974" s="188"/>
      <c r="C974" s="188"/>
      <c r="D974" s="188"/>
      <c r="E974" s="188"/>
      <c r="F974" s="188"/>
      <c r="G974" s="188"/>
      <c r="H974" s="188"/>
      <c r="I974" s="188"/>
      <c r="J974" s="188"/>
      <c r="K974" s="188"/>
      <c r="L974" s="188"/>
      <c r="M974" s="188"/>
      <c r="N974" s="188"/>
      <c r="O974" s="188"/>
      <c r="P974" s="188"/>
      <c r="Q974" s="188"/>
      <c r="R974" s="188"/>
      <c r="S974" s="188"/>
      <c r="T974" s="188"/>
      <c r="U974" s="188"/>
      <c r="V974" s="188"/>
      <c r="W974" s="188"/>
      <c r="X974" s="188"/>
      <c r="Y974" s="188"/>
      <c r="Z974" s="188"/>
    </row>
    <row r="975" spans="1:26" ht="15.75" customHeight="1" x14ac:dyDescent="0.15">
      <c r="A975" s="188"/>
      <c r="B975" s="188"/>
      <c r="C975" s="188"/>
      <c r="D975" s="188"/>
      <c r="E975" s="188"/>
      <c r="F975" s="188"/>
      <c r="G975" s="188"/>
      <c r="H975" s="188"/>
      <c r="I975" s="188"/>
      <c r="J975" s="188"/>
      <c r="K975" s="188"/>
      <c r="L975" s="188"/>
      <c r="M975" s="188"/>
      <c r="N975" s="188"/>
      <c r="O975" s="188"/>
      <c r="P975" s="188"/>
      <c r="Q975" s="188"/>
      <c r="R975" s="188"/>
      <c r="S975" s="188"/>
      <c r="T975" s="188"/>
      <c r="U975" s="188"/>
      <c r="V975" s="188"/>
      <c r="W975" s="188"/>
      <c r="X975" s="188"/>
      <c r="Y975" s="188"/>
      <c r="Z975" s="188"/>
    </row>
    <row r="976" spans="1:26" ht="15.75" customHeight="1" x14ac:dyDescent="0.15">
      <c r="A976" s="188"/>
      <c r="B976" s="188"/>
      <c r="C976" s="188"/>
      <c r="D976" s="188"/>
      <c r="E976" s="188"/>
      <c r="F976" s="188"/>
      <c r="G976" s="188"/>
      <c r="H976" s="188"/>
      <c r="I976" s="188"/>
      <c r="J976" s="188"/>
      <c r="K976" s="188"/>
      <c r="L976" s="188"/>
      <c r="M976" s="188"/>
      <c r="N976" s="188"/>
      <c r="O976" s="188"/>
      <c r="P976" s="188"/>
      <c r="Q976" s="188"/>
      <c r="R976" s="188"/>
      <c r="S976" s="188"/>
      <c r="T976" s="188"/>
      <c r="U976" s="188"/>
      <c r="V976" s="188"/>
      <c r="W976" s="188"/>
      <c r="X976" s="188"/>
      <c r="Y976" s="188"/>
      <c r="Z976" s="188"/>
    </row>
    <row r="977" spans="1:26" ht="15.75" customHeight="1" x14ac:dyDescent="0.15">
      <c r="A977" s="188"/>
      <c r="B977" s="188"/>
      <c r="C977" s="188"/>
      <c r="D977" s="188"/>
      <c r="E977" s="188"/>
      <c r="F977" s="188"/>
      <c r="G977" s="188"/>
      <c r="H977" s="188"/>
      <c r="I977" s="188"/>
      <c r="J977" s="188"/>
      <c r="K977" s="188"/>
      <c r="L977" s="188"/>
      <c r="M977" s="188"/>
      <c r="N977" s="188"/>
      <c r="O977" s="188"/>
      <c r="P977" s="188"/>
      <c r="Q977" s="188"/>
      <c r="R977" s="188"/>
      <c r="S977" s="188"/>
      <c r="T977" s="188"/>
      <c r="U977" s="188"/>
      <c r="V977" s="188"/>
      <c r="W977" s="188"/>
      <c r="X977" s="188"/>
      <c r="Y977" s="188"/>
      <c r="Z977" s="188"/>
    </row>
    <row r="978" spans="1:26" ht="15.75" customHeight="1" x14ac:dyDescent="0.15">
      <c r="A978" s="188"/>
      <c r="B978" s="188"/>
      <c r="C978" s="188"/>
      <c r="D978" s="188"/>
      <c r="E978" s="188"/>
      <c r="F978" s="188"/>
      <c r="G978" s="188"/>
      <c r="H978" s="188"/>
      <c r="I978" s="188"/>
      <c r="J978" s="188"/>
      <c r="K978" s="188"/>
      <c r="L978" s="188"/>
      <c r="M978" s="188"/>
      <c r="N978" s="188"/>
      <c r="O978" s="188"/>
      <c r="P978" s="188"/>
      <c r="Q978" s="188"/>
      <c r="R978" s="188"/>
      <c r="S978" s="188"/>
      <c r="T978" s="188"/>
      <c r="U978" s="188"/>
      <c r="V978" s="188"/>
      <c r="W978" s="188"/>
      <c r="X978" s="188"/>
      <c r="Y978" s="188"/>
      <c r="Z978" s="188"/>
    </row>
    <row r="979" spans="1:26" ht="15.75" customHeight="1" x14ac:dyDescent="0.15">
      <c r="A979" s="188"/>
      <c r="B979" s="188"/>
      <c r="C979" s="188"/>
      <c r="D979" s="188"/>
      <c r="E979" s="188"/>
      <c r="F979" s="188"/>
      <c r="G979" s="188"/>
      <c r="H979" s="188"/>
      <c r="I979" s="188"/>
      <c r="J979" s="188"/>
      <c r="K979" s="188"/>
      <c r="L979" s="188"/>
      <c r="M979" s="188"/>
      <c r="N979" s="188"/>
      <c r="O979" s="188"/>
      <c r="P979" s="188"/>
      <c r="Q979" s="188"/>
      <c r="R979" s="188"/>
      <c r="S979" s="188"/>
      <c r="T979" s="188"/>
      <c r="U979" s="188"/>
      <c r="V979" s="188"/>
      <c r="W979" s="188"/>
      <c r="X979" s="188"/>
      <c r="Y979" s="188"/>
      <c r="Z979" s="188"/>
    </row>
    <row r="980" spans="1:26" ht="15.75" customHeight="1" x14ac:dyDescent="0.15">
      <c r="A980" s="188"/>
      <c r="B980" s="188"/>
      <c r="C980" s="188"/>
      <c r="D980" s="188"/>
      <c r="E980" s="188"/>
      <c r="F980" s="188"/>
      <c r="G980" s="188"/>
      <c r="H980" s="188"/>
      <c r="I980" s="188"/>
      <c r="J980" s="188"/>
      <c r="K980" s="188"/>
      <c r="L980" s="188"/>
      <c r="M980" s="188"/>
      <c r="N980" s="188"/>
      <c r="O980" s="188"/>
      <c r="P980" s="188"/>
      <c r="Q980" s="188"/>
      <c r="R980" s="188"/>
      <c r="S980" s="188"/>
      <c r="T980" s="188"/>
      <c r="U980" s="188"/>
      <c r="V980" s="188"/>
      <c r="W980" s="188"/>
      <c r="X980" s="188"/>
      <c r="Y980" s="188"/>
      <c r="Z980" s="188"/>
    </row>
    <row r="981" spans="1:26" ht="15.75" customHeight="1" x14ac:dyDescent="0.15">
      <c r="A981" s="188"/>
      <c r="B981" s="188"/>
      <c r="C981" s="188"/>
      <c r="D981" s="188"/>
      <c r="E981" s="188"/>
      <c r="F981" s="188"/>
      <c r="G981" s="188"/>
      <c r="H981" s="188"/>
      <c r="I981" s="188"/>
      <c r="J981" s="188"/>
      <c r="K981" s="188"/>
      <c r="L981" s="188"/>
      <c r="M981" s="188"/>
      <c r="N981" s="188"/>
      <c r="O981" s="188"/>
      <c r="P981" s="188"/>
      <c r="Q981" s="188"/>
      <c r="R981" s="188"/>
      <c r="S981" s="188"/>
      <c r="T981" s="188"/>
      <c r="U981" s="188"/>
      <c r="V981" s="188"/>
      <c r="W981" s="188"/>
      <c r="X981" s="188"/>
      <c r="Y981" s="188"/>
      <c r="Z981" s="188"/>
    </row>
    <row r="982" spans="1:26" ht="15.75" customHeight="1" x14ac:dyDescent="0.15">
      <c r="A982" s="188"/>
      <c r="B982" s="188"/>
      <c r="C982" s="188"/>
      <c r="D982" s="188"/>
      <c r="E982" s="188"/>
      <c r="F982" s="188"/>
      <c r="G982" s="188"/>
      <c r="H982" s="188"/>
      <c r="I982" s="188"/>
      <c r="J982" s="188"/>
      <c r="K982" s="188"/>
      <c r="L982" s="188"/>
      <c r="M982" s="188"/>
      <c r="N982" s="188"/>
      <c r="O982" s="188"/>
      <c r="P982" s="188"/>
      <c r="Q982" s="188"/>
      <c r="R982" s="188"/>
      <c r="S982" s="188"/>
      <c r="T982" s="188"/>
      <c r="U982" s="188"/>
      <c r="V982" s="188"/>
      <c r="W982" s="188"/>
      <c r="X982" s="188"/>
      <c r="Y982" s="188"/>
      <c r="Z982" s="188"/>
    </row>
    <row r="983" spans="1:26" ht="15.75" customHeight="1" x14ac:dyDescent="0.15">
      <c r="A983" s="188"/>
      <c r="B983" s="188"/>
      <c r="C983" s="188"/>
      <c r="D983" s="188"/>
      <c r="E983" s="188"/>
      <c r="F983" s="188"/>
      <c r="G983" s="188"/>
      <c r="H983" s="188"/>
      <c r="I983" s="188"/>
      <c r="J983" s="188"/>
      <c r="K983" s="188"/>
      <c r="L983" s="188"/>
      <c r="M983" s="188"/>
      <c r="N983" s="188"/>
      <c r="O983" s="188"/>
      <c r="P983" s="188"/>
      <c r="Q983" s="188"/>
      <c r="R983" s="188"/>
      <c r="S983" s="188"/>
      <c r="T983" s="188"/>
      <c r="U983" s="188"/>
      <c r="V983" s="188"/>
      <c r="W983" s="188"/>
      <c r="X983" s="188"/>
      <c r="Y983" s="188"/>
      <c r="Z983" s="188"/>
    </row>
    <row r="984" spans="1:26" ht="15.75" customHeight="1" x14ac:dyDescent="0.15">
      <c r="A984" s="188"/>
      <c r="B984" s="188"/>
      <c r="C984" s="188"/>
      <c r="D984" s="188"/>
      <c r="E984" s="188"/>
      <c r="F984" s="188"/>
      <c r="G984" s="188"/>
      <c r="H984" s="188"/>
      <c r="I984" s="188"/>
      <c r="J984" s="188"/>
      <c r="K984" s="188"/>
      <c r="L984" s="188"/>
      <c r="M984" s="188"/>
      <c r="N984" s="188"/>
      <c r="O984" s="188"/>
      <c r="P984" s="188"/>
      <c r="Q984" s="188"/>
      <c r="R984" s="188"/>
      <c r="S984" s="188"/>
      <c r="T984" s="188"/>
      <c r="U984" s="188"/>
      <c r="V984" s="188"/>
      <c r="W984" s="188"/>
      <c r="X984" s="188"/>
      <c r="Y984" s="188"/>
      <c r="Z984" s="188"/>
    </row>
    <row r="985" spans="1:26" ht="15.75" customHeight="1" x14ac:dyDescent="0.15">
      <c r="A985" s="188"/>
      <c r="B985" s="188"/>
      <c r="C985" s="188"/>
      <c r="D985" s="188"/>
      <c r="E985" s="188"/>
      <c r="F985" s="188"/>
      <c r="G985" s="188"/>
      <c r="H985" s="188"/>
      <c r="I985" s="188"/>
      <c r="J985" s="188"/>
      <c r="K985" s="188"/>
      <c r="L985" s="188"/>
      <c r="M985" s="188"/>
      <c r="N985" s="188"/>
      <c r="O985" s="188"/>
      <c r="P985" s="188"/>
      <c r="Q985" s="188"/>
      <c r="R985" s="188"/>
      <c r="S985" s="188"/>
      <c r="T985" s="188"/>
      <c r="U985" s="188"/>
      <c r="V985" s="188"/>
      <c r="W985" s="188"/>
      <c r="X985" s="188"/>
      <c r="Y985" s="188"/>
      <c r="Z985" s="188"/>
    </row>
    <row r="986" spans="1:26" ht="15.75" customHeight="1" x14ac:dyDescent="0.15">
      <c r="A986" s="188"/>
      <c r="B986" s="188"/>
      <c r="C986" s="188"/>
      <c r="D986" s="188"/>
      <c r="E986" s="188"/>
      <c r="F986" s="188"/>
      <c r="G986" s="188"/>
      <c r="H986" s="188"/>
      <c r="I986" s="188"/>
      <c r="J986" s="188"/>
      <c r="K986" s="188"/>
      <c r="L986" s="188"/>
      <c r="M986" s="188"/>
      <c r="N986" s="188"/>
      <c r="O986" s="188"/>
      <c r="P986" s="188"/>
      <c r="Q986" s="188"/>
      <c r="R986" s="188"/>
      <c r="S986" s="188"/>
      <c r="T986" s="188"/>
      <c r="U986" s="188"/>
      <c r="V986" s="188"/>
      <c r="W986" s="188"/>
      <c r="X986" s="188"/>
      <c r="Y986" s="188"/>
      <c r="Z986" s="188"/>
    </row>
    <row r="987" spans="1:26" ht="15.75" customHeight="1" x14ac:dyDescent="0.15">
      <c r="A987" s="188"/>
      <c r="B987" s="188"/>
      <c r="C987" s="188"/>
      <c r="D987" s="188"/>
      <c r="E987" s="188"/>
      <c r="F987" s="188"/>
      <c r="G987" s="188"/>
      <c r="H987" s="188"/>
      <c r="I987" s="188"/>
      <c r="J987" s="188"/>
      <c r="K987" s="188"/>
      <c r="L987" s="188"/>
      <c r="M987" s="188"/>
      <c r="N987" s="188"/>
      <c r="O987" s="188"/>
      <c r="P987" s="188"/>
      <c r="Q987" s="188"/>
      <c r="R987" s="188"/>
      <c r="S987" s="188"/>
      <c r="T987" s="188"/>
      <c r="U987" s="188"/>
      <c r="V987" s="188"/>
      <c r="W987" s="188"/>
      <c r="X987" s="188"/>
      <c r="Y987" s="188"/>
      <c r="Z987" s="188"/>
    </row>
    <row r="988" spans="1:26" ht="15.75" customHeight="1" x14ac:dyDescent="0.15">
      <c r="A988" s="188"/>
      <c r="B988" s="188"/>
      <c r="C988" s="188"/>
      <c r="D988" s="188"/>
      <c r="E988" s="188"/>
      <c r="F988" s="188"/>
      <c r="G988" s="188"/>
      <c r="H988" s="188"/>
      <c r="I988" s="188"/>
      <c r="J988" s="188"/>
      <c r="K988" s="188"/>
      <c r="L988" s="188"/>
      <c r="M988" s="188"/>
      <c r="N988" s="188"/>
      <c r="O988" s="188"/>
      <c r="P988" s="188"/>
      <c r="Q988" s="188"/>
      <c r="R988" s="188"/>
      <c r="S988" s="188"/>
      <c r="T988" s="188"/>
      <c r="U988" s="188"/>
      <c r="V988" s="188"/>
      <c r="W988" s="188"/>
      <c r="X988" s="188"/>
      <c r="Y988" s="188"/>
      <c r="Z988" s="188"/>
    </row>
    <row r="989" spans="1:26" ht="15.75" customHeight="1" x14ac:dyDescent="0.15">
      <c r="A989" s="188"/>
      <c r="B989" s="188"/>
      <c r="C989" s="188"/>
      <c r="D989" s="188"/>
      <c r="E989" s="188"/>
      <c r="F989" s="188"/>
      <c r="G989" s="188"/>
      <c r="H989" s="188"/>
      <c r="I989" s="188"/>
      <c r="J989" s="188"/>
      <c r="K989" s="188"/>
      <c r="L989" s="188"/>
      <c r="M989" s="188"/>
      <c r="N989" s="188"/>
      <c r="O989" s="188"/>
      <c r="P989" s="188"/>
      <c r="Q989" s="188"/>
      <c r="R989" s="188"/>
      <c r="S989" s="188"/>
      <c r="T989" s="188"/>
      <c r="U989" s="188"/>
      <c r="V989" s="188"/>
      <c r="W989" s="188"/>
      <c r="X989" s="188"/>
      <c r="Y989" s="188"/>
      <c r="Z989" s="188"/>
    </row>
    <row r="990" spans="1:26" ht="15.75" customHeight="1" x14ac:dyDescent="0.15">
      <c r="A990" s="188"/>
      <c r="B990" s="188"/>
      <c r="C990" s="188"/>
      <c r="D990" s="188"/>
      <c r="E990" s="188"/>
      <c r="F990" s="188"/>
      <c r="G990" s="188"/>
      <c r="H990" s="188"/>
      <c r="I990" s="188"/>
      <c r="J990" s="188"/>
      <c r="K990" s="188"/>
      <c r="L990" s="188"/>
      <c r="M990" s="188"/>
      <c r="N990" s="188"/>
      <c r="O990" s="188"/>
      <c r="P990" s="188"/>
      <c r="Q990" s="188"/>
      <c r="R990" s="188"/>
      <c r="S990" s="188"/>
      <c r="T990" s="188"/>
      <c r="U990" s="188"/>
      <c r="V990" s="188"/>
      <c r="W990" s="188"/>
      <c r="X990" s="188"/>
      <c r="Y990" s="188"/>
      <c r="Z990" s="188"/>
    </row>
    <row r="991" spans="1:26" ht="15.75" customHeight="1" x14ac:dyDescent="0.15">
      <c r="A991" s="188"/>
      <c r="B991" s="188"/>
      <c r="C991" s="188"/>
      <c r="D991" s="188"/>
      <c r="E991" s="188"/>
      <c r="F991" s="188"/>
      <c r="G991" s="188"/>
      <c r="H991" s="188"/>
      <c r="I991" s="188"/>
      <c r="J991" s="188"/>
      <c r="K991" s="188"/>
      <c r="L991" s="188"/>
      <c r="M991" s="188"/>
      <c r="N991" s="188"/>
      <c r="O991" s="188"/>
      <c r="P991" s="188"/>
      <c r="Q991" s="188"/>
      <c r="R991" s="188"/>
      <c r="S991" s="188"/>
      <c r="T991" s="188"/>
      <c r="U991" s="188"/>
      <c r="V991" s="188"/>
      <c r="W991" s="188"/>
      <c r="X991" s="188"/>
      <c r="Y991" s="188"/>
      <c r="Z991" s="188"/>
    </row>
    <row r="992" spans="1:26" ht="15.75" customHeight="1" x14ac:dyDescent="0.15">
      <c r="A992" s="188"/>
      <c r="B992" s="188"/>
      <c r="C992" s="188"/>
      <c r="D992" s="188"/>
      <c r="E992" s="188"/>
      <c r="F992" s="188"/>
      <c r="G992" s="188"/>
      <c r="H992" s="188"/>
      <c r="I992" s="188"/>
      <c r="J992" s="188"/>
      <c r="K992" s="188"/>
      <c r="L992" s="188"/>
      <c r="M992" s="188"/>
      <c r="N992" s="188"/>
      <c r="O992" s="188"/>
      <c r="P992" s="188"/>
      <c r="Q992" s="188"/>
      <c r="R992" s="188"/>
      <c r="S992" s="188"/>
      <c r="T992" s="188"/>
      <c r="U992" s="188"/>
      <c r="V992" s="188"/>
      <c r="W992" s="188"/>
      <c r="X992" s="188"/>
      <c r="Y992" s="188"/>
      <c r="Z992" s="188"/>
    </row>
    <row r="993" spans="1:26" ht="15.75" customHeight="1" x14ac:dyDescent="0.15">
      <c r="A993" s="188"/>
      <c r="B993" s="188"/>
      <c r="C993" s="188"/>
      <c r="D993" s="188"/>
      <c r="E993" s="188"/>
      <c r="F993" s="188"/>
      <c r="G993" s="188"/>
      <c r="H993" s="188"/>
      <c r="I993" s="188"/>
      <c r="J993" s="188"/>
      <c r="K993" s="188"/>
      <c r="L993" s="188"/>
      <c r="M993" s="188"/>
      <c r="N993" s="188"/>
      <c r="O993" s="188"/>
      <c r="P993" s="188"/>
      <c r="Q993" s="188"/>
      <c r="R993" s="188"/>
      <c r="S993" s="188"/>
      <c r="T993" s="188"/>
      <c r="U993" s="188"/>
      <c r="V993" s="188"/>
      <c r="W993" s="188"/>
      <c r="X993" s="188"/>
      <c r="Y993" s="188"/>
      <c r="Z993" s="188"/>
    </row>
    <row r="994" spans="1:26" ht="15.75" customHeight="1" x14ac:dyDescent="0.15">
      <c r="A994" s="188"/>
      <c r="B994" s="188"/>
      <c r="C994" s="188"/>
      <c r="D994" s="188"/>
      <c r="E994" s="188"/>
      <c r="F994" s="188"/>
      <c r="G994" s="188"/>
      <c r="H994" s="188"/>
      <c r="I994" s="188"/>
      <c r="J994" s="188"/>
      <c r="K994" s="188"/>
      <c r="L994" s="188"/>
      <c r="M994" s="188"/>
      <c r="N994" s="188"/>
      <c r="O994" s="188"/>
      <c r="P994" s="188"/>
      <c r="Q994" s="188"/>
      <c r="R994" s="188"/>
      <c r="S994" s="188"/>
      <c r="T994" s="188"/>
      <c r="U994" s="188"/>
      <c r="V994" s="188"/>
      <c r="W994" s="188"/>
      <c r="X994" s="188"/>
      <c r="Y994" s="188"/>
      <c r="Z994" s="188"/>
    </row>
    <row r="995" spans="1:26" ht="15.75" customHeight="1" x14ac:dyDescent="0.15">
      <c r="A995" s="188"/>
      <c r="B995" s="188"/>
      <c r="C995" s="188"/>
      <c r="D995" s="188"/>
      <c r="E995" s="188"/>
      <c r="F995" s="188"/>
      <c r="G995" s="188"/>
      <c r="H995" s="188"/>
      <c r="I995" s="188"/>
      <c r="J995" s="188"/>
      <c r="K995" s="188"/>
      <c r="L995" s="188"/>
      <c r="M995" s="188"/>
      <c r="N995" s="188"/>
      <c r="O995" s="188"/>
      <c r="P995" s="188"/>
      <c r="Q995" s="188"/>
      <c r="R995" s="188"/>
      <c r="S995" s="188"/>
      <c r="T995" s="188"/>
      <c r="U995" s="188"/>
      <c r="V995" s="188"/>
      <c r="W995" s="188"/>
      <c r="X995" s="188"/>
      <c r="Y995" s="188"/>
      <c r="Z995" s="188"/>
    </row>
    <row r="996" spans="1:26" ht="15.75" customHeight="1" x14ac:dyDescent="0.15">
      <c r="A996" s="188"/>
      <c r="B996" s="188"/>
      <c r="C996" s="188"/>
      <c r="D996" s="188"/>
      <c r="E996" s="188"/>
      <c r="F996" s="188"/>
      <c r="G996" s="188"/>
      <c r="H996" s="188"/>
      <c r="I996" s="188"/>
      <c r="J996" s="188"/>
      <c r="K996" s="188"/>
      <c r="L996" s="188"/>
      <c r="M996" s="188"/>
      <c r="N996" s="188"/>
      <c r="O996" s="188"/>
      <c r="P996" s="188"/>
      <c r="Q996" s="188"/>
      <c r="R996" s="188"/>
      <c r="S996" s="188"/>
      <c r="T996" s="188"/>
      <c r="U996" s="188"/>
      <c r="V996" s="188"/>
      <c r="W996" s="188"/>
      <c r="X996" s="188"/>
      <c r="Y996" s="188"/>
      <c r="Z996" s="188"/>
    </row>
    <row r="997" spans="1:26" ht="15.75" customHeight="1" x14ac:dyDescent="0.15">
      <c r="A997" s="188"/>
      <c r="B997" s="188"/>
      <c r="C997" s="188"/>
      <c r="D997" s="188"/>
      <c r="E997" s="188"/>
      <c r="F997" s="188"/>
      <c r="G997" s="188"/>
      <c r="H997" s="188"/>
      <c r="I997" s="188"/>
      <c r="J997" s="188"/>
      <c r="K997" s="188"/>
      <c r="L997" s="188"/>
      <c r="M997" s="188"/>
      <c r="N997" s="188"/>
      <c r="O997" s="188"/>
      <c r="P997" s="188"/>
      <c r="Q997" s="188"/>
      <c r="R997" s="188"/>
      <c r="S997" s="188"/>
      <c r="T997" s="188"/>
      <c r="U997" s="188"/>
      <c r="V997" s="188"/>
      <c r="W997" s="188"/>
      <c r="X997" s="188"/>
      <c r="Y997" s="188"/>
      <c r="Z997" s="188"/>
    </row>
    <row r="998" spans="1:26" ht="15.75" customHeight="1" x14ac:dyDescent="0.15">
      <c r="A998" s="188"/>
      <c r="B998" s="188"/>
      <c r="C998" s="188"/>
      <c r="D998" s="188"/>
      <c r="E998" s="188"/>
      <c r="F998" s="188"/>
      <c r="G998" s="188"/>
      <c r="H998" s="188"/>
      <c r="I998" s="188"/>
      <c r="J998" s="188"/>
      <c r="K998" s="188"/>
      <c r="L998" s="188"/>
      <c r="M998" s="188"/>
      <c r="N998" s="188"/>
      <c r="O998" s="188"/>
      <c r="P998" s="188"/>
      <c r="Q998" s="188"/>
      <c r="R998" s="188"/>
      <c r="S998" s="188"/>
      <c r="T998" s="188"/>
      <c r="U998" s="188"/>
      <c r="V998" s="188"/>
      <c r="W998" s="188"/>
      <c r="X998" s="188"/>
      <c r="Y998" s="188"/>
      <c r="Z998" s="188"/>
    </row>
    <row r="999" spans="1:26" ht="15.75" customHeight="1" x14ac:dyDescent="0.15">
      <c r="A999" s="188"/>
      <c r="B999" s="188"/>
      <c r="C999" s="188"/>
      <c r="D999" s="188"/>
      <c r="E999" s="188"/>
      <c r="F999" s="188"/>
      <c r="G999" s="188"/>
      <c r="H999" s="188"/>
      <c r="I999" s="188"/>
      <c r="J999" s="188"/>
      <c r="K999" s="188"/>
      <c r="L999" s="188"/>
      <c r="M999" s="188"/>
      <c r="N999" s="188"/>
      <c r="O999" s="188"/>
      <c r="P999" s="188"/>
      <c r="Q999" s="188"/>
      <c r="R999" s="188"/>
      <c r="S999" s="188"/>
      <c r="T999" s="188"/>
      <c r="U999" s="188"/>
      <c r="V999" s="188"/>
      <c r="W999" s="188"/>
      <c r="X999" s="188"/>
      <c r="Y999" s="188"/>
      <c r="Z999" s="188"/>
    </row>
    <row r="1000" spans="1:26" ht="15.75" customHeight="1" x14ac:dyDescent="0.15">
      <c r="A1000" s="188"/>
      <c r="B1000" s="188"/>
      <c r="C1000" s="188"/>
      <c r="D1000" s="188"/>
      <c r="E1000" s="188"/>
      <c r="F1000" s="188"/>
      <c r="G1000" s="188"/>
      <c r="H1000" s="188"/>
      <c r="I1000" s="188"/>
      <c r="J1000" s="188"/>
      <c r="K1000" s="188"/>
      <c r="L1000" s="188"/>
      <c r="M1000" s="188"/>
      <c r="N1000" s="188"/>
      <c r="O1000" s="188"/>
      <c r="P1000" s="188"/>
      <c r="Q1000" s="188"/>
      <c r="R1000" s="188"/>
      <c r="S1000" s="188"/>
      <c r="T1000" s="188"/>
      <c r="U1000" s="188"/>
      <c r="V1000" s="188"/>
      <c r="W1000" s="188"/>
      <c r="X1000" s="188"/>
      <c r="Y1000" s="188"/>
      <c r="Z1000" s="188"/>
    </row>
    <row r="1001" spans="1:26" ht="15.75" customHeight="1" x14ac:dyDescent="0.15">
      <c r="A1001" s="188"/>
      <c r="B1001" s="188"/>
      <c r="C1001" s="188"/>
      <c r="D1001" s="188"/>
      <c r="E1001" s="188"/>
      <c r="F1001" s="188"/>
      <c r="G1001" s="188"/>
      <c r="H1001" s="188"/>
      <c r="I1001" s="188"/>
      <c r="J1001" s="188"/>
      <c r="K1001" s="188"/>
      <c r="L1001" s="188"/>
      <c r="M1001" s="188"/>
      <c r="N1001" s="188"/>
      <c r="O1001" s="188"/>
      <c r="P1001" s="188"/>
      <c r="Q1001" s="188"/>
      <c r="R1001" s="188"/>
      <c r="S1001" s="188"/>
      <c r="T1001" s="188"/>
      <c r="U1001" s="188"/>
      <c r="V1001" s="188"/>
      <c r="W1001" s="188"/>
      <c r="X1001" s="188"/>
      <c r="Y1001" s="188"/>
      <c r="Z1001" s="188"/>
    </row>
    <row r="1002" spans="1:26" ht="15.75" customHeight="1" x14ac:dyDescent="0.15">
      <c r="A1002" s="188"/>
      <c r="B1002" s="188"/>
      <c r="C1002" s="188"/>
      <c r="D1002" s="188"/>
      <c r="E1002" s="188"/>
      <c r="F1002" s="188"/>
      <c r="G1002" s="188"/>
      <c r="H1002" s="188"/>
      <c r="I1002" s="188"/>
      <c r="J1002" s="188"/>
      <c r="K1002" s="188"/>
      <c r="L1002" s="188"/>
      <c r="M1002" s="188"/>
      <c r="N1002" s="188"/>
      <c r="O1002" s="188"/>
      <c r="P1002" s="188"/>
      <c r="Q1002" s="188"/>
      <c r="R1002" s="188"/>
      <c r="S1002" s="188"/>
      <c r="T1002" s="188"/>
      <c r="U1002" s="188"/>
      <c r="V1002" s="188"/>
      <c r="W1002" s="188"/>
      <c r="X1002" s="188"/>
      <c r="Y1002" s="188"/>
      <c r="Z1002" s="188"/>
    </row>
  </sheetData>
  <sheetProtection algorithmName="SHA-512" hashValue="cx2hTjyAm7l8UnumgUbWVlQZHFzhMutQsxXmsZFklHqiT9AFxnNTcH8wEpGTcGZJy1PTLimPj2qXvb9+iXB4Cg==" saltValue="h39Hl6gI5mVLDEo1k1TjXw==" spinCount="100000" sheet="1" objects="1" scenarios="1"/>
  <mergeCells count="7">
    <mergeCell ref="F30:G30"/>
    <mergeCell ref="F29:G29"/>
    <mergeCell ref="B28:G28"/>
    <mergeCell ref="B5:G5"/>
    <mergeCell ref="B29:D29"/>
    <mergeCell ref="B30:D30"/>
    <mergeCell ref="B6:H6"/>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ErrorMessage="1" xr:uid="{00000000-0002-0000-0E00-000000000000}">
          <x14:formula1>
            <xm:f>'EFs by province'!$G$13:$J$13</xm:f>
          </x14:formula1>
          <xm:sqref>C8:C25</xm:sqref>
        </x14:dataValidation>
        <x14:dataValidation type="list" allowBlank="1" showErrorMessage="1" xr:uid="{00000000-0002-0000-0E00-000001000000}">
          <x14:formula1>
            <xm:f>'Dropdown (tab to be hidden) '!$F$9:$F$23</xm:f>
          </x14:formula1>
          <xm:sqref>D8:D25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F97AC"/>
    <outlinePr summaryBelow="0" summaryRight="0"/>
  </sheetPr>
  <dimension ref="B4:I1003"/>
  <sheetViews>
    <sheetView showGridLines="0" workbookViewId="0">
      <selection activeCell="C13" sqref="C13"/>
    </sheetView>
  </sheetViews>
  <sheetFormatPr baseColWidth="10" defaultColWidth="12.6640625" defaultRowHeight="15" customHeight="1" x14ac:dyDescent="0.15"/>
  <cols>
    <col min="1" max="1" width="12.6640625" customWidth="1"/>
    <col min="2" max="2" width="32.6640625" customWidth="1"/>
    <col min="3" max="3" width="27.6640625" customWidth="1"/>
    <col min="4" max="4" width="13.6640625" customWidth="1"/>
    <col min="5" max="5" width="27.6640625" hidden="1" customWidth="1"/>
    <col min="6" max="6" width="22.83203125" customWidth="1"/>
  </cols>
  <sheetData>
    <row r="4" spans="2:9" ht="15.75" customHeight="1" thickBot="1" x14ac:dyDescent="0.2"/>
    <row r="5" spans="2:9" ht="23.25" customHeight="1" x14ac:dyDescent="0.15">
      <c r="B5" s="562" t="s">
        <v>220</v>
      </c>
      <c r="C5" s="563"/>
      <c r="D5" s="563"/>
      <c r="E5" s="563"/>
      <c r="F5" s="563"/>
      <c r="G5" s="563"/>
      <c r="H5" s="563"/>
      <c r="I5" s="558"/>
    </row>
    <row r="6" spans="2:9" ht="66" customHeight="1" x14ac:dyDescent="0.15">
      <c r="B6" s="569" t="s">
        <v>620</v>
      </c>
      <c r="C6" s="546"/>
      <c r="D6" s="546"/>
      <c r="E6" s="546"/>
      <c r="F6" s="546"/>
      <c r="G6" s="546"/>
      <c r="H6" s="546"/>
      <c r="I6" s="546"/>
    </row>
    <row r="7" spans="2:9" ht="15.75" customHeight="1" x14ac:dyDescent="0.15">
      <c r="B7" s="159" t="s">
        <v>221</v>
      </c>
      <c r="C7" s="203" t="s">
        <v>222</v>
      </c>
      <c r="D7" s="203" t="s">
        <v>223</v>
      </c>
      <c r="E7" s="203" t="s">
        <v>224</v>
      </c>
      <c r="F7" s="204" t="s">
        <v>197</v>
      </c>
    </row>
    <row r="8" spans="2:9" ht="15.75" customHeight="1" x14ac:dyDescent="0.15">
      <c r="B8" s="205" t="s">
        <v>225</v>
      </c>
      <c r="C8" s="392"/>
      <c r="D8" s="206">
        <f t="shared" ref="D8:D16" si="0">C8/1000</f>
        <v>0</v>
      </c>
      <c r="E8" s="207">
        <f>'EFs all provinces'!C50</f>
        <v>4.6856799999999996</v>
      </c>
      <c r="F8" s="175">
        <f t="shared" ref="F8:F16" si="1">D8*E8</f>
        <v>0</v>
      </c>
    </row>
    <row r="9" spans="2:9" ht="15.75" customHeight="1" x14ac:dyDescent="0.15">
      <c r="B9" s="208" t="s">
        <v>226</v>
      </c>
      <c r="C9" s="393"/>
      <c r="D9" s="209">
        <f t="shared" si="0"/>
        <v>0</v>
      </c>
      <c r="E9" s="207">
        <f>'EFs all provinces'!C51</f>
        <v>8.9831099999999999</v>
      </c>
      <c r="F9" s="165">
        <f t="shared" si="1"/>
        <v>0</v>
      </c>
    </row>
    <row r="10" spans="2:9" ht="15.75" customHeight="1" x14ac:dyDescent="0.15">
      <c r="B10" s="208" t="s">
        <v>227</v>
      </c>
      <c r="C10" s="393"/>
      <c r="D10" s="209">
        <f t="shared" si="0"/>
        <v>0</v>
      </c>
      <c r="E10" s="207">
        <f>'EFs all provinces'!C52</f>
        <v>8.9831099999999999</v>
      </c>
      <c r="F10" s="165">
        <f t="shared" si="1"/>
        <v>0</v>
      </c>
    </row>
    <row r="11" spans="2:9" ht="15.75" customHeight="1" x14ac:dyDescent="0.15">
      <c r="B11" s="208" t="s">
        <v>228</v>
      </c>
      <c r="C11" s="393"/>
      <c r="D11" s="209">
        <f t="shared" si="0"/>
        <v>0</v>
      </c>
      <c r="E11" s="207">
        <f>'EFs all provinces'!C53</f>
        <v>700.30885999999998</v>
      </c>
      <c r="F11" s="165">
        <f t="shared" si="1"/>
        <v>0</v>
      </c>
    </row>
    <row r="12" spans="2:9" ht="15.75" customHeight="1" x14ac:dyDescent="0.15">
      <c r="B12" s="208" t="s">
        <v>229</v>
      </c>
      <c r="C12" s="393"/>
      <c r="D12" s="209">
        <f t="shared" si="0"/>
        <v>0</v>
      </c>
      <c r="E12" s="207">
        <f>'EFs all provinces'!C54</f>
        <v>4.6856799999999996</v>
      </c>
      <c r="F12" s="165">
        <f t="shared" si="1"/>
        <v>0</v>
      </c>
    </row>
    <row r="13" spans="2:9" ht="15.75" customHeight="1" x14ac:dyDescent="0.15">
      <c r="B13" s="208" t="s">
        <v>230</v>
      </c>
      <c r="C13" s="393"/>
      <c r="D13" s="209">
        <f t="shared" si="0"/>
        <v>0</v>
      </c>
      <c r="E13" s="207">
        <f>'EFs all provinces'!C55</f>
        <v>1164.4893999999999</v>
      </c>
      <c r="F13" s="165">
        <f t="shared" si="1"/>
        <v>0</v>
      </c>
    </row>
    <row r="14" spans="2:9" ht="15.75" customHeight="1" x14ac:dyDescent="0.15">
      <c r="B14" s="208" t="s">
        <v>231</v>
      </c>
      <c r="C14" s="393"/>
      <c r="D14" s="209">
        <f t="shared" si="0"/>
        <v>0</v>
      </c>
      <c r="E14" s="207">
        <f>'EFs all provinces'!C56</f>
        <v>520.53269999999998</v>
      </c>
      <c r="F14" s="165">
        <f t="shared" si="1"/>
        <v>0</v>
      </c>
    </row>
    <row r="15" spans="2:9" ht="15.75" customHeight="1" x14ac:dyDescent="0.15">
      <c r="B15" s="208" t="s">
        <v>232</v>
      </c>
      <c r="C15" s="393"/>
      <c r="D15" s="209">
        <f t="shared" si="0"/>
        <v>0</v>
      </c>
      <c r="E15" s="207">
        <f>'EFs all provinces'!C57</f>
        <v>4.6856799999999996</v>
      </c>
      <c r="F15" s="165">
        <f t="shared" si="1"/>
        <v>0</v>
      </c>
    </row>
    <row r="16" spans="2:9" ht="15.75" customHeight="1" x14ac:dyDescent="0.15">
      <c r="B16" s="210" t="s">
        <v>233</v>
      </c>
      <c r="C16" s="394"/>
      <c r="D16" s="211">
        <f t="shared" si="0"/>
        <v>0</v>
      </c>
      <c r="E16" s="212">
        <f>'EFs all provinces'!C58</f>
        <v>8.9831099999999999</v>
      </c>
      <c r="F16" s="213">
        <f t="shared" si="1"/>
        <v>0</v>
      </c>
    </row>
    <row r="17" spans="2:6" ht="15.75" customHeight="1" x14ac:dyDescent="0.15"/>
    <row r="18" spans="2:6" ht="15.75" customHeight="1" x14ac:dyDescent="0.15"/>
    <row r="19" spans="2:6" ht="15.75" customHeight="1" thickBot="1" x14ac:dyDescent="0.2">
      <c r="D19" s="214"/>
      <c r="E19" s="214"/>
    </row>
    <row r="20" spans="2:6" ht="15.75" customHeight="1" thickBot="1" x14ac:dyDescent="0.2">
      <c r="B20" s="638" t="s">
        <v>163</v>
      </c>
      <c r="C20" s="614"/>
      <c r="D20" s="614"/>
      <c r="E20" s="614"/>
      <c r="F20" s="615"/>
    </row>
    <row r="21" spans="2:6" ht="15.75" customHeight="1" x14ac:dyDescent="0.15">
      <c r="B21" s="667" t="s">
        <v>234</v>
      </c>
      <c r="C21" s="625"/>
      <c r="D21" s="653"/>
      <c r="E21" s="175"/>
      <c r="F21" s="463">
        <f>SUM(F8:F16)</f>
        <v>0</v>
      </c>
    </row>
    <row r="22" spans="2:6" ht="15.75" customHeight="1" thickBot="1" x14ac:dyDescent="0.2">
      <c r="B22" s="668" t="s">
        <v>235</v>
      </c>
      <c r="C22" s="645"/>
      <c r="D22" s="646"/>
      <c r="E22" s="464">
        <f>E21/1000</f>
        <v>0</v>
      </c>
      <c r="F22" s="464">
        <f>F21/1000</f>
        <v>0</v>
      </c>
    </row>
    <row r="23" spans="2:6" ht="15.75" customHeight="1" x14ac:dyDescent="0.15"/>
    <row r="24" spans="2:6" ht="15.75" customHeight="1" x14ac:dyDescent="0.15"/>
    <row r="25" spans="2:6" ht="15.75" customHeight="1" x14ac:dyDescent="0.15"/>
    <row r="26" spans="2:6" ht="15.75" customHeight="1" x14ac:dyDescent="0.15"/>
    <row r="27" spans="2:6" ht="15.75" customHeight="1" x14ac:dyDescent="0.15"/>
    <row r="28" spans="2:6" ht="15.75" customHeight="1" x14ac:dyDescent="0.15"/>
    <row r="29" spans="2:6" ht="15.75" customHeight="1" x14ac:dyDescent="0.15"/>
    <row r="30" spans="2:6" ht="15.75" customHeight="1" x14ac:dyDescent="0.15"/>
    <row r="31" spans="2:6" ht="15.75" customHeight="1" x14ac:dyDescent="0.15"/>
    <row r="32" spans="2:6"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O1c2drcTfqOiuHlnTtl68ue5MICKI/6AlIjcaRMeDOaziMp8AxMzf+HAFmYmG+WVhgQLG7puNNskKE+q7LMLg==" saltValue="yoCqGj5My70d3ehwr0fl5A==" spinCount="100000" sheet="1" objects="1" scenarios="1"/>
  <mergeCells count="5">
    <mergeCell ref="B5:I5"/>
    <mergeCell ref="B21:D21"/>
    <mergeCell ref="B22:D22"/>
    <mergeCell ref="B20:F20"/>
    <mergeCell ref="B6:I6"/>
  </mergeCells>
  <pageMargins left="0.7" right="0.7" top="0.75" bottom="0.75" header="0" footer="0"/>
  <pageSetup orientation="landscape"/>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F97AC"/>
    <outlinePr summaryBelow="0" summaryRight="0"/>
  </sheetPr>
  <dimension ref="B4:J1003"/>
  <sheetViews>
    <sheetView showGridLines="0" workbookViewId="0">
      <selection activeCell="F32" sqref="F32:G32"/>
    </sheetView>
  </sheetViews>
  <sheetFormatPr baseColWidth="10" defaultColWidth="12.6640625" defaultRowHeight="15" customHeight="1" x14ac:dyDescent="0.15"/>
  <cols>
    <col min="2" max="2" width="35.33203125" customWidth="1"/>
    <col min="3" max="3" width="25.83203125" customWidth="1"/>
    <col min="4" max="4" width="21.6640625" customWidth="1"/>
    <col min="5" max="5" width="25.83203125" customWidth="1"/>
    <col min="6" max="6" width="24" hidden="1" customWidth="1"/>
    <col min="7" max="7" width="23" customWidth="1"/>
  </cols>
  <sheetData>
    <row r="4" spans="2:10" ht="15.75" customHeight="1" thickBot="1" x14ac:dyDescent="0.2">
      <c r="B4" s="14"/>
    </row>
    <row r="5" spans="2:10" ht="20.25" customHeight="1" x14ac:dyDescent="0.15">
      <c r="B5" s="562" t="s">
        <v>236</v>
      </c>
      <c r="C5" s="563"/>
      <c r="D5" s="563"/>
      <c r="E5" s="563"/>
      <c r="F5" s="563"/>
      <c r="G5" s="558"/>
      <c r="H5" s="215"/>
      <c r="I5" s="215"/>
      <c r="J5" s="215"/>
    </row>
    <row r="6" spans="2:10" ht="66" customHeight="1" x14ac:dyDescent="0.15">
      <c r="B6" s="569" t="s">
        <v>621</v>
      </c>
      <c r="C6" s="546"/>
      <c r="D6" s="546"/>
      <c r="E6" s="546"/>
      <c r="F6" s="546"/>
      <c r="G6" s="546"/>
      <c r="H6" s="546"/>
      <c r="I6" s="546"/>
      <c r="J6" s="546"/>
    </row>
    <row r="7" spans="2:10" ht="28" x14ac:dyDescent="0.15">
      <c r="B7" s="159" t="s">
        <v>237</v>
      </c>
      <c r="C7" s="216" t="s">
        <v>238</v>
      </c>
      <c r="D7" s="160" t="s">
        <v>239</v>
      </c>
      <c r="E7" s="160" t="s">
        <v>240</v>
      </c>
      <c r="F7" s="217" t="s">
        <v>241</v>
      </c>
      <c r="G7" s="218" t="s">
        <v>197</v>
      </c>
    </row>
    <row r="8" spans="2:10" ht="15.75" customHeight="1" x14ac:dyDescent="0.15">
      <c r="B8" s="403"/>
      <c r="C8" s="400"/>
      <c r="D8" s="485"/>
      <c r="E8" s="206">
        <f t="shared" ref="E8:E28" si="0">C8*D8</f>
        <v>0</v>
      </c>
      <c r="F8" s="207">
        <f>'EFs all provinces'!$C$67</f>
        <v>7.4</v>
      </c>
      <c r="G8" s="175">
        <f t="shared" ref="G8:G28" si="1">E8*F8</f>
        <v>0</v>
      </c>
    </row>
    <row r="9" spans="2:10" ht="15.75" customHeight="1" x14ac:dyDescent="0.15">
      <c r="B9" s="404"/>
      <c r="C9" s="401"/>
      <c r="D9" s="486"/>
      <c r="E9" s="209">
        <f t="shared" si="0"/>
        <v>0</v>
      </c>
      <c r="F9" s="207">
        <f>'EFs all provinces'!$C$67</f>
        <v>7.4</v>
      </c>
      <c r="G9" s="165">
        <f t="shared" si="1"/>
        <v>0</v>
      </c>
    </row>
    <row r="10" spans="2:10" ht="15.75" customHeight="1" x14ac:dyDescent="0.15">
      <c r="B10" s="404"/>
      <c r="C10" s="401"/>
      <c r="D10" s="486"/>
      <c r="E10" s="209">
        <f t="shared" si="0"/>
        <v>0</v>
      </c>
      <c r="F10" s="207">
        <f>'EFs all provinces'!$C$67</f>
        <v>7.4</v>
      </c>
      <c r="G10" s="165">
        <f t="shared" si="1"/>
        <v>0</v>
      </c>
    </row>
    <row r="11" spans="2:10" ht="15.75" customHeight="1" x14ac:dyDescent="0.15">
      <c r="B11" s="404"/>
      <c r="C11" s="401"/>
      <c r="D11" s="486"/>
      <c r="E11" s="209">
        <f t="shared" si="0"/>
        <v>0</v>
      </c>
      <c r="F11" s="207">
        <f>'EFs all provinces'!$C$67</f>
        <v>7.4</v>
      </c>
      <c r="G11" s="165">
        <f t="shared" si="1"/>
        <v>0</v>
      </c>
    </row>
    <row r="12" spans="2:10" ht="15.75" customHeight="1" x14ac:dyDescent="0.15">
      <c r="B12" s="404"/>
      <c r="C12" s="401"/>
      <c r="D12" s="486"/>
      <c r="E12" s="209">
        <f t="shared" si="0"/>
        <v>0</v>
      </c>
      <c r="F12" s="207">
        <f>'EFs all provinces'!$C$67</f>
        <v>7.4</v>
      </c>
      <c r="G12" s="165">
        <f t="shared" si="1"/>
        <v>0</v>
      </c>
    </row>
    <row r="13" spans="2:10" ht="15.75" customHeight="1" x14ac:dyDescent="0.15">
      <c r="B13" s="404"/>
      <c r="C13" s="401"/>
      <c r="D13" s="486"/>
      <c r="E13" s="209">
        <f t="shared" si="0"/>
        <v>0</v>
      </c>
      <c r="F13" s="207">
        <f>'EFs all provinces'!$C$67</f>
        <v>7.4</v>
      </c>
      <c r="G13" s="165">
        <f t="shared" si="1"/>
        <v>0</v>
      </c>
    </row>
    <row r="14" spans="2:10" ht="15.75" customHeight="1" x14ac:dyDescent="0.15">
      <c r="B14" s="404"/>
      <c r="C14" s="401"/>
      <c r="D14" s="486"/>
      <c r="E14" s="209">
        <f t="shared" si="0"/>
        <v>0</v>
      </c>
      <c r="F14" s="207">
        <f>'EFs all provinces'!$C$67</f>
        <v>7.4</v>
      </c>
      <c r="G14" s="165">
        <f t="shared" si="1"/>
        <v>0</v>
      </c>
    </row>
    <row r="15" spans="2:10" ht="15.75" customHeight="1" x14ac:dyDescent="0.15">
      <c r="B15" s="404"/>
      <c r="C15" s="401"/>
      <c r="D15" s="486"/>
      <c r="E15" s="209">
        <f t="shared" si="0"/>
        <v>0</v>
      </c>
      <c r="F15" s="207">
        <f>'EFs all provinces'!$C$67</f>
        <v>7.4</v>
      </c>
      <c r="G15" s="165">
        <f t="shared" si="1"/>
        <v>0</v>
      </c>
    </row>
    <row r="16" spans="2:10" ht="15.75" customHeight="1" x14ac:dyDescent="0.15">
      <c r="B16" s="404"/>
      <c r="C16" s="401"/>
      <c r="D16" s="486"/>
      <c r="E16" s="209">
        <f t="shared" si="0"/>
        <v>0</v>
      </c>
      <c r="F16" s="207">
        <f>'EFs all provinces'!$C$67</f>
        <v>7.4</v>
      </c>
      <c r="G16" s="165">
        <f t="shared" si="1"/>
        <v>0</v>
      </c>
    </row>
    <row r="17" spans="2:7" ht="15.75" customHeight="1" x14ac:dyDescent="0.15">
      <c r="B17" s="404"/>
      <c r="C17" s="401"/>
      <c r="D17" s="486"/>
      <c r="E17" s="209">
        <f t="shared" si="0"/>
        <v>0</v>
      </c>
      <c r="F17" s="207">
        <f>'EFs all provinces'!$C$67</f>
        <v>7.4</v>
      </c>
      <c r="G17" s="165">
        <f t="shared" si="1"/>
        <v>0</v>
      </c>
    </row>
    <row r="18" spans="2:7" ht="15.75" customHeight="1" x14ac:dyDescent="0.15">
      <c r="B18" s="404"/>
      <c r="C18" s="401"/>
      <c r="D18" s="486"/>
      <c r="E18" s="209">
        <f t="shared" si="0"/>
        <v>0</v>
      </c>
      <c r="F18" s="207">
        <f>'EFs all provinces'!$C$67</f>
        <v>7.4</v>
      </c>
      <c r="G18" s="165">
        <f t="shared" si="1"/>
        <v>0</v>
      </c>
    </row>
    <row r="19" spans="2:7" ht="15.75" customHeight="1" x14ac:dyDescent="0.15">
      <c r="B19" s="404"/>
      <c r="C19" s="401"/>
      <c r="D19" s="486"/>
      <c r="E19" s="209">
        <f t="shared" si="0"/>
        <v>0</v>
      </c>
      <c r="F19" s="207">
        <f>'EFs all provinces'!$C$67</f>
        <v>7.4</v>
      </c>
      <c r="G19" s="165">
        <f t="shared" si="1"/>
        <v>0</v>
      </c>
    </row>
    <row r="20" spans="2:7" ht="15.75" customHeight="1" x14ac:dyDescent="0.15">
      <c r="B20" s="404"/>
      <c r="C20" s="401"/>
      <c r="D20" s="486"/>
      <c r="E20" s="209">
        <f t="shared" si="0"/>
        <v>0</v>
      </c>
      <c r="F20" s="207">
        <f>'EFs all provinces'!$C$67</f>
        <v>7.4</v>
      </c>
      <c r="G20" s="165">
        <f t="shared" si="1"/>
        <v>0</v>
      </c>
    </row>
    <row r="21" spans="2:7" ht="15.75" customHeight="1" x14ac:dyDescent="0.15">
      <c r="B21" s="404"/>
      <c r="C21" s="401"/>
      <c r="D21" s="486"/>
      <c r="E21" s="209">
        <f t="shared" si="0"/>
        <v>0</v>
      </c>
      <c r="F21" s="207">
        <f>'EFs all provinces'!$C$67</f>
        <v>7.4</v>
      </c>
      <c r="G21" s="165">
        <f t="shared" si="1"/>
        <v>0</v>
      </c>
    </row>
    <row r="22" spans="2:7" ht="15.75" customHeight="1" x14ac:dyDescent="0.15">
      <c r="B22" s="404"/>
      <c r="C22" s="401"/>
      <c r="D22" s="486"/>
      <c r="E22" s="209">
        <f t="shared" si="0"/>
        <v>0</v>
      </c>
      <c r="F22" s="207">
        <f>'EFs all provinces'!$C$67</f>
        <v>7.4</v>
      </c>
      <c r="G22" s="165">
        <f t="shared" si="1"/>
        <v>0</v>
      </c>
    </row>
    <row r="23" spans="2:7" ht="15.75" customHeight="1" x14ac:dyDescent="0.15">
      <c r="B23" s="404"/>
      <c r="C23" s="401"/>
      <c r="D23" s="486"/>
      <c r="E23" s="209">
        <f t="shared" si="0"/>
        <v>0</v>
      </c>
      <c r="F23" s="207">
        <f>'EFs all provinces'!$C$67</f>
        <v>7.4</v>
      </c>
      <c r="G23" s="165">
        <f t="shared" si="1"/>
        <v>0</v>
      </c>
    </row>
    <row r="24" spans="2:7" ht="15.75" customHeight="1" x14ac:dyDescent="0.15">
      <c r="B24" s="404"/>
      <c r="C24" s="401"/>
      <c r="D24" s="486"/>
      <c r="E24" s="209">
        <f t="shared" si="0"/>
        <v>0</v>
      </c>
      <c r="F24" s="207">
        <f>'EFs all provinces'!$C$67</f>
        <v>7.4</v>
      </c>
      <c r="G24" s="165">
        <f t="shared" si="1"/>
        <v>0</v>
      </c>
    </row>
    <row r="25" spans="2:7" ht="15.75" customHeight="1" x14ac:dyDescent="0.15">
      <c r="B25" s="405"/>
      <c r="C25" s="401"/>
      <c r="D25" s="486"/>
      <c r="E25" s="209">
        <f t="shared" si="0"/>
        <v>0</v>
      </c>
      <c r="F25" s="207">
        <f>'EFs all provinces'!$C$67</f>
        <v>7.4</v>
      </c>
      <c r="G25" s="165">
        <f t="shared" si="1"/>
        <v>0</v>
      </c>
    </row>
    <row r="26" spans="2:7" ht="15.75" customHeight="1" x14ac:dyDescent="0.15">
      <c r="B26" s="404"/>
      <c r="C26" s="401"/>
      <c r="D26" s="486"/>
      <c r="E26" s="209">
        <f t="shared" si="0"/>
        <v>0</v>
      </c>
      <c r="F26" s="207">
        <f>'EFs all provinces'!$C$67</f>
        <v>7.4</v>
      </c>
      <c r="G26" s="165">
        <f t="shared" si="1"/>
        <v>0</v>
      </c>
    </row>
    <row r="27" spans="2:7" ht="15.75" customHeight="1" x14ac:dyDescent="0.15">
      <c r="B27" s="404"/>
      <c r="C27" s="401"/>
      <c r="D27" s="486"/>
      <c r="E27" s="209">
        <f t="shared" si="0"/>
        <v>0</v>
      </c>
      <c r="F27" s="207">
        <f>'EFs all provinces'!$C$67</f>
        <v>7.4</v>
      </c>
      <c r="G27" s="165">
        <f t="shared" si="1"/>
        <v>0</v>
      </c>
    </row>
    <row r="28" spans="2:7" ht="15.75" customHeight="1" x14ac:dyDescent="0.15">
      <c r="B28" s="406"/>
      <c r="C28" s="402"/>
      <c r="D28" s="487"/>
      <c r="E28" s="211">
        <f t="shared" si="0"/>
        <v>0</v>
      </c>
      <c r="F28" s="207">
        <f>'EFs all provinces'!$C$67</f>
        <v>7.4</v>
      </c>
      <c r="G28" s="213">
        <f t="shared" si="1"/>
        <v>0</v>
      </c>
    </row>
    <row r="29" spans="2:7" ht="15.75" customHeight="1" x14ac:dyDescent="0.15">
      <c r="B29" s="219"/>
    </row>
    <row r="30" spans="2:7" ht="15.75" customHeight="1" thickBot="1" x14ac:dyDescent="0.2">
      <c r="B30" s="219"/>
      <c r="C30" s="220"/>
    </row>
    <row r="31" spans="2:7" ht="15.75" customHeight="1" thickBot="1" x14ac:dyDescent="0.2">
      <c r="B31" s="219"/>
      <c r="C31" s="638" t="s">
        <v>163</v>
      </c>
      <c r="D31" s="639"/>
      <c r="E31" s="614"/>
      <c r="F31" s="614"/>
      <c r="G31" s="615"/>
    </row>
    <row r="32" spans="2:7" ht="15.75" customHeight="1" x14ac:dyDescent="0.15">
      <c r="C32" s="669" t="s">
        <v>242</v>
      </c>
      <c r="D32" s="670"/>
      <c r="E32" s="671"/>
      <c r="F32" s="675">
        <f>SUM(G:G)</f>
        <v>0</v>
      </c>
      <c r="G32" s="676"/>
    </row>
    <row r="33" spans="3:7" ht="15.75" customHeight="1" thickBot="1" x14ac:dyDescent="0.2">
      <c r="C33" s="672" t="s">
        <v>243</v>
      </c>
      <c r="D33" s="673"/>
      <c r="E33" s="674"/>
      <c r="F33" s="677">
        <f>F32/1000</f>
        <v>0</v>
      </c>
      <c r="G33" s="678"/>
    </row>
    <row r="34" spans="3:7" ht="15.75" customHeight="1" x14ac:dyDescent="0.15"/>
    <row r="35" spans="3:7" ht="15.75" customHeight="1" x14ac:dyDescent="0.15"/>
    <row r="36" spans="3:7" ht="15.75" customHeight="1" x14ac:dyDescent="0.15"/>
    <row r="37" spans="3:7" ht="15.75" customHeight="1" x14ac:dyDescent="0.15"/>
    <row r="38" spans="3:7" ht="15.75" customHeight="1" x14ac:dyDescent="0.15"/>
    <row r="39" spans="3:7" ht="15.75" customHeight="1" x14ac:dyDescent="0.15"/>
    <row r="40" spans="3:7" ht="15.75" customHeight="1" x14ac:dyDescent="0.15"/>
    <row r="41" spans="3:7" ht="15.75" customHeight="1" x14ac:dyDescent="0.15"/>
    <row r="42" spans="3:7" ht="15.75" customHeight="1" x14ac:dyDescent="0.15"/>
    <row r="43" spans="3:7" ht="15.75" customHeight="1" x14ac:dyDescent="0.15"/>
    <row r="44" spans="3:7" ht="15.75" customHeight="1" x14ac:dyDescent="0.15"/>
    <row r="45" spans="3:7" ht="15.75" customHeight="1" x14ac:dyDescent="0.15"/>
    <row r="46" spans="3:7" ht="15.75" customHeight="1" x14ac:dyDescent="0.15"/>
    <row r="47" spans="3:7" ht="15.75" customHeight="1" x14ac:dyDescent="0.15"/>
    <row r="48" spans="3:7"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HZ5xXF2vn80WsBtpAZ5OBjeWua2wnCDULOLnyl7SjAYV3ScbW4h/8WSsr20426fy1KVA9++lRRey+Z2hkmZpkw==" saltValue="cUjBtEraxsp+bVwEMFcOnQ==" spinCount="100000" sheet="1" objects="1" scenarios="1"/>
  <mergeCells count="7">
    <mergeCell ref="B5:G5"/>
    <mergeCell ref="C32:E32"/>
    <mergeCell ref="C33:E33"/>
    <mergeCell ref="C31:G31"/>
    <mergeCell ref="F32:G32"/>
    <mergeCell ref="F33:G33"/>
    <mergeCell ref="B6:J6"/>
  </mergeCells>
  <pageMargins left="0.7" right="0.7" top="0.75" bottom="0.75" header="0" footer="0"/>
  <pageSetup orientation="landscape"/>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F97AC"/>
    <outlinePr summaryBelow="0" summaryRight="0"/>
  </sheetPr>
  <dimension ref="A4:K1004"/>
  <sheetViews>
    <sheetView showGridLines="0" workbookViewId="0">
      <selection activeCell="B29" sqref="B29:E29"/>
    </sheetView>
  </sheetViews>
  <sheetFormatPr baseColWidth="10" defaultColWidth="12.6640625" defaultRowHeight="15" customHeight="1" x14ac:dyDescent="0.15"/>
  <cols>
    <col min="1" max="1" width="11.83203125" customWidth="1"/>
    <col min="2" max="2" width="44.83203125" customWidth="1"/>
    <col min="3" max="3" width="15.1640625" customWidth="1"/>
    <col min="4" max="4" width="15.6640625" customWidth="1"/>
    <col min="5" max="5" width="22.1640625" customWidth="1"/>
    <col min="7" max="7" width="25" customWidth="1"/>
    <col min="8" max="8" width="21" customWidth="1"/>
    <col min="9" max="9" width="20.6640625" hidden="1" customWidth="1"/>
    <col min="10" max="10" width="24.1640625" customWidth="1"/>
    <col min="11" max="11" width="28" customWidth="1"/>
  </cols>
  <sheetData>
    <row r="4" spans="1:11" ht="15" customHeight="1" thickBot="1" x14ac:dyDescent="0.2"/>
    <row r="5" spans="1:11" ht="20.25" customHeight="1" thickBot="1" x14ac:dyDescent="0.2">
      <c r="B5" s="562" t="s">
        <v>244</v>
      </c>
      <c r="C5" s="563"/>
      <c r="D5" s="563"/>
      <c r="E5" s="563"/>
      <c r="F5" s="563"/>
      <c r="G5" s="563"/>
      <c r="H5" s="563"/>
      <c r="I5" s="563"/>
      <c r="J5" s="558"/>
    </row>
    <row r="6" spans="1:11" ht="20.25" customHeight="1" x14ac:dyDescent="0.15">
      <c r="B6" s="681" t="s">
        <v>622</v>
      </c>
      <c r="C6" s="682"/>
      <c r="D6" s="682"/>
      <c r="E6" s="682"/>
      <c r="F6" s="682"/>
      <c r="G6" s="682"/>
      <c r="H6" s="682"/>
      <c r="I6" s="682"/>
      <c r="J6" s="682"/>
    </row>
    <row r="7" spans="1:11" ht="66" customHeight="1" thickBot="1" x14ac:dyDescent="0.2">
      <c r="B7" s="683"/>
      <c r="C7" s="683"/>
      <c r="D7" s="683"/>
      <c r="E7" s="683"/>
      <c r="F7" s="683"/>
      <c r="G7" s="683"/>
      <c r="H7" s="683"/>
      <c r="I7" s="683"/>
      <c r="J7" s="683"/>
    </row>
    <row r="8" spans="1:11" ht="15.75" customHeight="1" thickBot="1" x14ac:dyDescent="0.2">
      <c r="A8" s="187"/>
      <c r="B8" s="221" t="s">
        <v>245</v>
      </c>
      <c r="C8" s="203" t="s">
        <v>246</v>
      </c>
      <c r="D8" s="203" t="s">
        <v>247</v>
      </c>
      <c r="E8" s="222" t="s">
        <v>248</v>
      </c>
      <c r="F8" s="203" t="s">
        <v>249</v>
      </c>
      <c r="G8" s="203" t="s">
        <v>250</v>
      </c>
      <c r="H8" s="203" t="s">
        <v>251</v>
      </c>
      <c r="I8" s="203" t="s">
        <v>252</v>
      </c>
      <c r="J8" s="204" t="s">
        <v>151</v>
      </c>
      <c r="K8" s="15"/>
    </row>
    <row r="9" spans="1:11" ht="15.75" customHeight="1" x14ac:dyDescent="0.15">
      <c r="A9" s="223"/>
      <c r="B9" s="499" t="s">
        <v>605</v>
      </c>
      <c r="C9" s="500"/>
      <c r="D9" s="500"/>
      <c r="E9" s="500"/>
      <c r="F9" s="500">
        <v>2</v>
      </c>
      <c r="G9" s="485"/>
      <c r="H9" s="206">
        <f t="shared" ref="H9:H26" si="0">(G9/1.609)*F9*E9</f>
        <v>0</v>
      </c>
      <c r="I9" s="224">
        <f>VLOOKUP(B9,'EFs all provinces'!$B$70:$C$72,2,FALSE)</f>
        <v>1.2645000000000002</v>
      </c>
      <c r="J9" s="175">
        <f t="shared" ref="J9:J26" si="1">H9*I9</f>
        <v>0</v>
      </c>
      <c r="K9" s="225"/>
    </row>
    <row r="10" spans="1:11" ht="15.75" customHeight="1" x14ac:dyDescent="0.15">
      <c r="A10" s="223"/>
      <c r="B10" s="501" t="s">
        <v>254</v>
      </c>
      <c r="C10" s="502"/>
      <c r="D10" s="502"/>
      <c r="E10" s="502"/>
      <c r="F10" s="502"/>
      <c r="G10" s="486"/>
      <c r="H10" s="209">
        <f t="shared" si="0"/>
        <v>0</v>
      </c>
      <c r="I10" s="224">
        <f>VLOOKUP(B10,'EFs all provinces'!$B$70:$C$72,2,FALSE)</f>
        <v>1.5988</v>
      </c>
      <c r="J10" s="165">
        <f t="shared" si="1"/>
        <v>0</v>
      </c>
    </row>
    <row r="11" spans="1:11" ht="15.75" customHeight="1" x14ac:dyDescent="0.15">
      <c r="A11" s="223"/>
      <c r="B11" s="501" t="s">
        <v>253</v>
      </c>
      <c r="C11" s="502"/>
      <c r="D11" s="502"/>
      <c r="E11" s="502"/>
      <c r="F11" s="502"/>
      <c r="G11" s="486"/>
      <c r="H11" s="209">
        <f t="shared" si="0"/>
        <v>0</v>
      </c>
      <c r="I11" s="224">
        <f>VLOOKUP(B11,'EFs all provinces'!$B$70:$C$72,2,FALSE)</f>
        <v>2.1816</v>
      </c>
      <c r="J11" s="165">
        <f t="shared" si="1"/>
        <v>0</v>
      </c>
    </row>
    <row r="12" spans="1:11" ht="15.75" customHeight="1" x14ac:dyDescent="0.15">
      <c r="A12" s="223"/>
      <c r="B12" s="501" t="s">
        <v>254</v>
      </c>
      <c r="C12" s="502"/>
      <c r="D12" s="502"/>
      <c r="E12" s="502"/>
      <c r="F12" s="502"/>
      <c r="G12" s="486"/>
      <c r="H12" s="209">
        <f t="shared" si="0"/>
        <v>0</v>
      </c>
      <c r="I12" s="224">
        <f>VLOOKUP(B12,'EFs all provinces'!$B$70:$C$72,2,FALSE)</f>
        <v>1.5988</v>
      </c>
      <c r="J12" s="165">
        <f t="shared" si="1"/>
        <v>0</v>
      </c>
    </row>
    <row r="13" spans="1:11" ht="15.75" customHeight="1" x14ac:dyDescent="0.15">
      <c r="A13" s="223"/>
      <c r="B13" s="501" t="s">
        <v>253</v>
      </c>
      <c r="C13" s="502"/>
      <c r="D13" s="502"/>
      <c r="E13" s="502"/>
      <c r="F13" s="502"/>
      <c r="G13" s="486"/>
      <c r="H13" s="209">
        <f t="shared" si="0"/>
        <v>0</v>
      </c>
      <c r="I13" s="224">
        <f>VLOOKUP(B13,'EFs all provinces'!$B$70:$C$72,2,FALSE)</f>
        <v>2.1816</v>
      </c>
      <c r="J13" s="165">
        <f t="shared" si="1"/>
        <v>0</v>
      </c>
    </row>
    <row r="14" spans="1:11" ht="15.75" customHeight="1" x14ac:dyDescent="0.15">
      <c r="A14" s="223"/>
      <c r="B14" s="501" t="s">
        <v>253</v>
      </c>
      <c r="C14" s="502"/>
      <c r="D14" s="502"/>
      <c r="E14" s="502"/>
      <c r="F14" s="502"/>
      <c r="G14" s="486"/>
      <c r="H14" s="209">
        <f t="shared" si="0"/>
        <v>0</v>
      </c>
      <c r="I14" s="224">
        <f>VLOOKUP(B14,'EFs all provinces'!$B$70:$C$72,2,FALSE)</f>
        <v>2.1816</v>
      </c>
      <c r="J14" s="165">
        <f t="shared" si="1"/>
        <v>0</v>
      </c>
    </row>
    <row r="15" spans="1:11" ht="15.75" customHeight="1" x14ac:dyDescent="0.15">
      <c r="A15" s="223"/>
      <c r="B15" s="501" t="s">
        <v>253</v>
      </c>
      <c r="C15" s="502"/>
      <c r="D15" s="502"/>
      <c r="E15" s="502"/>
      <c r="F15" s="502"/>
      <c r="G15" s="486"/>
      <c r="H15" s="209">
        <f t="shared" si="0"/>
        <v>0</v>
      </c>
      <c r="I15" s="224">
        <f>VLOOKUP(B15,'EFs all provinces'!$B$70:$C$72,2,FALSE)</f>
        <v>2.1816</v>
      </c>
      <c r="J15" s="165">
        <f t="shared" si="1"/>
        <v>0</v>
      </c>
    </row>
    <row r="16" spans="1:11" ht="15.75" customHeight="1" x14ac:dyDescent="0.15">
      <c r="A16" s="223"/>
      <c r="B16" s="501" t="s">
        <v>253</v>
      </c>
      <c r="C16" s="502"/>
      <c r="D16" s="502"/>
      <c r="E16" s="502"/>
      <c r="F16" s="502"/>
      <c r="G16" s="486"/>
      <c r="H16" s="209">
        <f t="shared" si="0"/>
        <v>0</v>
      </c>
      <c r="I16" s="224">
        <f>VLOOKUP(B16,'EFs all provinces'!$B$70:$C$72,2,FALSE)</f>
        <v>2.1816</v>
      </c>
      <c r="J16" s="165">
        <f t="shared" si="1"/>
        <v>0</v>
      </c>
    </row>
    <row r="17" spans="1:11" ht="15.75" customHeight="1" x14ac:dyDescent="0.15">
      <c r="A17" s="223"/>
      <c r="B17" s="501" t="s">
        <v>253</v>
      </c>
      <c r="C17" s="502"/>
      <c r="D17" s="502"/>
      <c r="E17" s="502"/>
      <c r="F17" s="502"/>
      <c r="G17" s="486"/>
      <c r="H17" s="209">
        <f t="shared" si="0"/>
        <v>0</v>
      </c>
      <c r="I17" s="224">
        <f>VLOOKUP(B17,'EFs all provinces'!$B$70:$C$72,2,FALSE)</f>
        <v>2.1816</v>
      </c>
      <c r="J17" s="165">
        <f t="shared" si="1"/>
        <v>0</v>
      </c>
    </row>
    <row r="18" spans="1:11" ht="15.75" customHeight="1" x14ac:dyDescent="0.15">
      <c r="A18" s="223"/>
      <c r="B18" s="501" t="s">
        <v>253</v>
      </c>
      <c r="C18" s="502"/>
      <c r="D18" s="502"/>
      <c r="E18" s="502"/>
      <c r="F18" s="502"/>
      <c r="G18" s="486"/>
      <c r="H18" s="209">
        <f t="shared" si="0"/>
        <v>0</v>
      </c>
      <c r="I18" s="224">
        <f>VLOOKUP(B18,'EFs all provinces'!$B$70:$C$72,2,FALSE)</f>
        <v>2.1816</v>
      </c>
      <c r="J18" s="165">
        <f t="shared" si="1"/>
        <v>0</v>
      </c>
    </row>
    <row r="19" spans="1:11" ht="15.75" customHeight="1" x14ac:dyDescent="0.15">
      <c r="A19" s="223"/>
      <c r="B19" s="501" t="s">
        <v>253</v>
      </c>
      <c r="C19" s="502"/>
      <c r="D19" s="502"/>
      <c r="E19" s="502"/>
      <c r="F19" s="502"/>
      <c r="G19" s="486"/>
      <c r="H19" s="209">
        <f t="shared" si="0"/>
        <v>0</v>
      </c>
      <c r="I19" s="224">
        <f>VLOOKUP(B19,'EFs all provinces'!$B$70:$C$72,2,FALSE)</f>
        <v>2.1816</v>
      </c>
      <c r="J19" s="165">
        <f t="shared" si="1"/>
        <v>0</v>
      </c>
    </row>
    <row r="20" spans="1:11" ht="15.75" customHeight="1" x14ac:dyDescent="0.15">
      <c r="A20" s="223"/>
      <c r="B20" s="501" t="s">
        <v>253</v>
      </c>
      <c r="C20" s="502"/>
      <c r="D20" s="502"/>
      <c r="E20" s="502"/>
      <c r="F20" s="502"/>
      <c r="G20" s="486"/>
      <c r="H20" s="209">
        <f t="shared" si="0"/>
        <v>0</v>
      </c>
      <c r="I20" s="224">
        <f>VLOOKUP(B20,'EFs all provinces'!$B$70:$C$72,2,FALSE)</f>
        <v>2.1816</v>
      </c>
      <c r="J20" s="165">
        <f t="shared" si="1"/>
        <v>0</v>
      </c>
    </row>
    <row r="21" spans="1:11" ht="15.75" customHeight="1" x14ac:dyDescent="0.15">
      <c r="A21" s="223"/>
      <c r="B21" s="501" t="s">
        <v>253</v>
      </c>
      <c r="C21" s="502"/>
      <c r="D21" s="502"/>
      <c r="E21" s="502"/>
      <c r="F21" s="502"/>
      <c r="G21" s="486"/>
      <c r="H21" s="209">
        <f t="shared" si="0"/>
        <v>0</v>
      </c>
      <c r="I21" s="224">
        <f>VLOOKUP(B21,'EFs all provinces'!$B$70:$C$72,2,FALSE)</f>
        <v>2.1816</v>
      </c>
      <c r="J21" s="165">
        <f t="shared" si="1"/>
        <v>0</v>
      </c>
    </row>
    <row r="22" spans="1:11" ht="15.75" customHeight="1" x14ac:dyDescent="0.15">
      <c r="A22" s="14"/>
      <c r="B22" s="501" t="s">
        <v>253</v>
      </c>
      <c r="C22" s="502"/>
      <c r="D22" s="502"/>
      <c r="E22" s="502"/>
      <c r="F22" s="502"/>
      <c r="G22" s="486"/>
      <c r="H22" s="209">
        <f t="shared" si="0"/>
        <v>0</v>
      </c>
      <c r="I22" s="224">
        <f>VLOOKUP(B22,'EFs all provinces'!$B$70:$C$72,2,FALSE)</f>
        <v>2.1816</v>
      </c>
      <c r="J22" s="165">
        <f t="shared" si="1"/>
        <v>0</v>
      </c>
    </row>
    <row r="23" spans="1:11" ht="15.75" customHeight="1" x14ac:dyDescent="0.15">
      <c r="A23" s="14"/>
      <c r="B23" s="501" t="s">
        <v>253</v>
      </c>
      <c r="C23" s="502"/>
      <c r="D23" s="502"/>
      <c r="E23" s="502"/>
      <c r="F23" s="502"/>
      <c r="G23" s="486"/>
      <c r="H23" s="209">
        <f t="shared" si="0"/>
        <v>0</v>
      </c>
      <c r="I23" s="224">
        <f>VLOOKUP(B23,'EFs all provinces'!$B$70:$C$72,2,FALSE)</f>
        <v>2.1816</v>
      </c>
      <c r="J23" s="165">
        <f t="shared" si="1"/>
        <v>0</v>
      </c>
    </row>
    <row r="24" spans="1:11" ht="15.75" customHeight="1" x14ac:dyDescent="0.15">
      <c r="A24" s="14"/>
      <c r="B24" s="501" t="s">
        <v>254</v>
      </c>
      <c r="C24" s="502"/>
      <c r="D24" s="502"/>
      <c r="E24" s="502"/>
      <c r="F24" s="502"/>
      <c r="G24" s="486"/>
      <c r="H24" s="209">
        <f t="shared" si="0"/>
        <v>0</v>
      </c>
      <c r="I24" s="224">
        <f>VLOOKUP(B24,'EFs all provinces'!$B$70:$C$72,2,FALSE)</f>
        <v>1.5988</v>
      </c>
      <c r="J24" s="165">
        <f t="shared" si="1"/>
        <v>0</v>
      </c>
    </row>
    <row r="25" spans="1:11" ht="15.75" customHeight="1" x14ac:dyDescent="0.15">
      <c r="A25" s="223"/>
      <c r="B25" s="501" t="s">
        <v>253</v>
      </c>
      <c r="C25" s="502"/>
      <c r="D25" s="502"/>
      <c r="E25" s="502"/>
      <c r="F25" s="502"/>
      <c r="G25" s="503"/>
      <c r="H25" s="209">
        <f t="shared" si="0"/>
        <v>0</v>
      </c>
      <c r="I25" s="224">
        <f>VLOOKUP(B25,'EFs all provinces'!$B$70:$C$72,2,FALSE)</f>
        <v>2.1816</v>
      </c>
      <c r="J25" s="165">
        <f t="shared" si="1"/>
        <v>0</v>
      </c>
      <c r="K25" s="15"/>
    </row>
    <row r="26" spans="1:11" ht="15.75" customHeight="1" x14ac:dyDescent="0.15">
      <c r="A26" s="223"/>
      <c r="B26" s="504" t="s">
        <v>253</v>
      </c>
      <c r="C26" s="505"/>
      <c r="D26" s="505"/>
      <c r="E26" s="505"/>
      <c r="F26" s="505"/>
      <c r="G26" s="506"/>
      <c r="H26" s="211">
        <f t="shared" si="0"/>
        <v>0</v>
      </c>
      <c r="I26" s="226">
        <f>VLOOKUP(B26,'EFs all provinces'!$B$70:$C$72,2,FALSE)</f>
        <v>2.1816</v>
      </c>
      <c r="J26" s="213">
        <f t="shared" si="1"/>
        <v>0</v>
      </c>
      <c r="K26" s="15"/>
    </row>
    <row r="27" spans="1:11" ht="15.75" customHeight="1" x14ac:dyDescent="0.15">
      <c r="E27" s="15"/>
    </row>
    <row r="28" spans="1:11" ht="15.75" customHeight="1" x14ac:dyDescent="0.15">
      <c r="A28" s="219"/>
      <c r="B28" s="219"/>
      <c r="C28" s="14"/>
    </row>
    <row r="29" spans="1:11" ht="15.75" customHeight="1" x14ac:dyDescent="0.15">
      <c r="A29" s="219"/>
      <c r="B29" s="597" t="s">
        <v>163</v>
      </c>
      <c r="C29" s="684"/>
      <c r="D29" s="684"/>
      <c r="E29" s="685"/>
      <c r="G29" s="3"/>
    </row>
    <row r="30" spans="1:11" ht="15.75" customHeight="1" x14ac:dyDescent="0.15">
      <c r="A30" s="219"/>
      <c r="B30" s="686" t="s">
        <v>255</v>
      </c>
      <c r="C30" s="687"/>
      <c r="D30" s="688"/>
      <c r="E30" s="508">
        <f>SUM(J9:J26)</f>
        <v>0</v>
      </c>
    </row>
    <row r="31" spans="1:11" ht="15.75" customHeight="1" x14ac:dyDescent="0.15">
      <c r="A31" s="219"/>
      <c r="B31" s="689" t="s">
        <v>256</v>
      </c>
      <c r="C31" s="690"/>
      <c r="D31" s="691"/>
      <c r="E31" s="509">
        <f>E30/1000</f>
        <v>0</v>
      </c>
    </row>
    <row r="32" spans="1:11" ht="15.75" customHeight="1" x14ac:dyDescent="0.15"/>
    <row r="33" spans="2:10" ht="15.75" customHeight="1" x14ac:dyDescent="0.15"/>
    <row r="34" spans="2:10" ht="15.75" customHeight="1" x14ac:dyDescent="0.15"/>
    <row r="35" spans="2:10" ht="15.75" customHeight="1" x14ac:dyDescent="0.15"/>
    <row r="36" spans="2:10" ht="15.75" customHeight="1" x14ac:dyDescent="0.15"/>
    <row r="37" spans="2:10" ht="15.75" customHeight="1" x14ac:dyDescent="0.15">
      <c r="B37" s="679"/>
      <c r="C37" s="680"/>
      <c r="D37" s="680"/>
      <c r="E37" s="680"/>
      <c r="F37" s="680"/>
      <c r="G37" s="680"/>
      <c r="H37" s="680"/>
      <c r="I37" s="680"/>
      <c r="J37" s="680"/>
    </row>
    <row r="38" spans="2:10" ht="15.75" customHeight="1" x14ac:dyDescent="0.15"/>
    <row r="39" spans="2:10" ht="15.75" customHeight="1" x14ac:dyDescent="0.15"/>
    <row r="40" spans="2:10" ht="15.75" customHeight="1" x14ac:dyDescent="0.15"/>
    <row r="41" spans="2:10" ht="15.75" customHeight="1" x14ac:dyDescent="0.15"/>
    <row r="42" spans="2:10" ht="15.75" customHeight="1" x14ac:dyDescent="0.15"/>
    <row r="43" spans="2:10" ht="15.75" customHeight="1" x14ac:dyDescent="0.15"/>
    <row r="44" spans="2:10" ht="15.75" customHeight="1" x14ac:dyDescent="0.15"/>
    <row r="45" spans="2:10" ht="15.75" customHeight="1" x14ac:dyDescent="0.15"/>
    <row r="46" spans="2:10" ht="15.75" customHeight="1" x14ac:dyDescent="0.15"/>
    <row r="47" spans="2:10" ht="15.75" customHeight="1" x14ac:dyDescent="0.15"/>
    <row r="48" spans="2:10"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sheetData>
  <sheetProtection algorithmName="SHA-512" hashValue="+aNDqqzzqhF10VJ39IiVqmRH9VLe76YCANRG83DJSgETbG35Xj40tRm3Y4hTArIDMXstGNRXRHY++FeoHuHraw==" saltValue="JmbHCOTX25Q/dur+Zji3lA==" spinCount="100000" sheet="1" objects="1" scenarios="1"/>
  <mergeCells count="6">
    <mergeCell ref="B37:J37"/>
    <mergeCell ref="B6:J7"/>
    <mergeCell ref="B5:J5"/>
    <mergeCell ref="B29:E29"/>
    <mergeCell ref="B30:D30"/>
    <mergeCell ref="B31:D31"/>
  </mergeCells>
  <dataValidations count="2">
    <dataValidation type="list" allowBlank="1" showErrorMessage="1" sqref="F9:F26" xr:uid="{00000000-0002-0000-1100-000000000000}">
      <formula1>"2,1"</formula1>
    </dataValidation>
    <dataValidation type="list" allowBlank="1" showErrorMessage="1" sqref="B9:B26" xr:uid="{00000000-0002-0000-1100-000001000000}">
      <formula1>"Short-haul (&lt;480km),Medium-haul (480km-3700km),Long-haul (&gt;=3700km)"</formula1>
    </dataValidation>
  </dataValidations>
  <pageMargins left="0.7" right="0.7" top="0.75" bottom="0.75" header="0" footer="0"/>
  <pageSetup orientation="landscape"/>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7F97AC"/>
    <outlinePr summaryBelow="0" summaryRight="0"/>
  </sheetPr>
  <dimension ref="A4:M1003"/>
  <sheetViews>
    <sheetView showGridLines="0" tabSelected="1" workbookViewId="0">
      <selection activeCell="H31" sqref="H31"/>
    </sheetView>
  </sheetViews>
  <sheetFormatPr baseColWidth="10" defaultColWidth="12.6640625" defaultRowHeight="15" customHeight="1" x14ac:dyDescent="0.15"/>
  <cols>
    <col min="1" max="1" width="11.6640625" customWidth="1"/>
    <col min="2" max="2" width="23.33203125" customWidth="1"/>
    <col min="3" max="3" width="22.1640625" customWidth="1"/>
    <col min="4" max="4" width="26.1640625" hidden="1" customWidth="1"/>
    <col min="5" max="5" width="18.1640625" hidden="1" customWidth="1"/>
    <col min="6" max="6" width="19.33203125" customWidth="1"/>
    <col min="8" max="8" width="20.6640625" customWidth="1"/>
    <col min="9" max="9" width="22.1640625" customWidth="1"/>
    <col min="10" max="10" width="9.6640625" customWidth="1"/>
    <col min="11" max="11" width="16.83203125" hidden="1" customWidth="1"/>
    <col min="12" max="12" width="19.33203125" customWidth="1"/>
  </cols>
  <sheetData>
    <row r="4" spans="1:13" ht="15.75" customHeight="1" thickBot="1" x14ac:dyDescent="0.2">
      <c r="A4" s="14"/>
      <c r="B4" s="3"/>
      <c r="C4" s="3"/>
      <c r="D4" s="3"/>
      <c r="E4" s="3"/>
      <c r="F4" s="3"/>
      <c r="G4" s="3"/>
      <c r="H4" s="3"/>
      <c r="I4" s="3"/>
      <c r="J4" s="3"/>
      <c r="K4" s="3"/>
      <c r="L4" s="3"/>
    </row>
    <row r="5" spans="1:13" ht="19.5" customHeight="1" x14ac:dyDescent="0.15">
      <c r="A5" s="14"/>
      <c r="B5" s="562" t="s">
        <v>257</v>
      </c>
      <c r="C5" s="563"/>
      <c r="D5" s="563"/>
      <c r="E5" s="563"/>
      <c r="F5" s="563"/>
      <c r="G5" s="563"/>
      <c r="H5" s="563"/>
      <c r="I5" s="563"/>
      <c r="J5" s="563"/>
      <c r="K5" s="563"/>
      <c r="L5" s="558"/>
      <c r="M5" s="3"/>
    </row>
    <row r="6" spans="1:13" ht="66" customHeight="1" x14ac:dyDescent="0.15">
      <c r="A6" s="14"/>
      <c r="B6" s="569" t="s">
        <v>623</v>
      </c>
      <c r="C6" s="606"/>
      <c r="D6" s="606"/>
      <c r="E6" s="606"/>
      <c r="F6" s="606"/>
      <c r="G6" s="546"/>
      <c r="H6" s="702"/>
      <c r="I6" s="702"/>
      <c r="J6" s="702"/>
      <c r="K6" s="702"/>
      <c r="L6" s="702"/>
      <c r="M6" s="546"/>
    </row>
    <row r="7" spans="1:13" ht="15.75" customHeight="1" x14ac:dyDescent="0.15">
      <c r="A7" s="14"/>
      <c r="B7" s="562" t="s">
        <v>258</v>
      </c>
      <c r="C7" s="563"/>
      <c r="D7" s="563"/>
      <c r="E7" s="563"/>
      <c r="F7" s="558"/>
      <c r="G7" s="3"/>
      <c r="H7" s="562" t="s">
        <v>259</v>
      </c>
      <c r="I7" s="563"/>
      <c r="J7" s="563"/>
      <c r="K7" s="563"/>
      <c r="L7" s="558"/>
      <c r="M7" s="3"/>
    </row>
    <row r="8" spans="1:13" ht="15.75" customHeight="1" thickBot="1" x14ac:dyDescent="0.2">
      <c r="A8" s="15"/>
      <c r="B8" s="159" t="s">
        <v>237</v>
      </c>
      <c r="C8" s="203" t="s">
        <v>260</v>
      </c>
      <c r="D8" s="203" t="s">
        <v>261</v>
      </c>
      <c r="E8" s="203" t="s">
        <v>262</v>
      </c>
      <c r="F8" s="204" t="s">
        <v>151</v>
      </c>
      <c r="G8" s="3"/>
      <c r="H8" s="159" t="s">
        <v>237</v>
      </c>
      <c r="I8" s="203" t="s">
        <v>260</v>
      </c>
      <c r="J8" s="203" t="s">
        <v>140</v>
      </c>
      <c r="K8" s="203" t="s">
        <v>263</v>
      </c>
      <c r="L8" s="204" t="s">
        <v>151</v>
      </c>
      <c r="M8" s="3"/>
    </row>
    <row r="9" spans="1:13" ht="15.75" customHeight="1" x14ac:dyDescent="0.15">
      <c r="A9" s="453"/>
      <c r="B9" s="403"/>
      <c r="C9" s="485"/>
      <c r="D9" s="206">
        <f t="shared" ref="D9:D28" si="0">C9/1.609</f>
        <v>0</v>
      </c>
      <c r="E9" s="227">
        <f>'EFs all provinces'!$C$75</f>
        <v>0.29860619999999993</v>
      </c>
      <c r="F9" s="175">
        <f t="shared" ref="F9:F28" si="1">D9*E9</f>
        <v>0</v>
      </c>
      <c r="G9" s="3"/>
      <c r="H9" s="489"/>
      <c r="I9" s="485"/>
      <c r="J9" s="409" t="s">
        <v>185</v>
      </c>
      <c r="K9" s="227">
        <f t="array" ref="K9">IFERROR(INDEX('EFs by province'!$I$33:$I$45,MATCH(J9,'EFs by province'!$F$33:$F$45,0)),"")</f>
        <v>3.4849999999999999</v>
      </c>
      <c r="L9" s="175">
        <f t="shared" ref="L9:L28" si="2">IF(J9="",0,I9*K9)/1000</f>
        <v>0</v>
      </c>
      <c r="M9" s="3"/>
    </row>
    <row r="10" spans="1:13" ht="15.75" customHeight="1" x14ac:dyDescent="0.15">
      <c r="A10" s="453"/>
      <c r="B10" s="404"/>
      <c r="C10" s="486"/>
      <c r="D10" s="209">
        <f t="shared" si="0"/>
        <v>0</v>
      </c>
      <c r="E10" s="227">
        <f>'EFs all provinces'!$C$75</f>
        <v>0.29860619999999993</v>
      </c>
      <c r="F10" s="165">
        <f t="shared" si="1"/>
        <v>0</v>
      </c>
      <c r="G10" s="3"/>
      <c r="H10" s="490"/>
      <c r="I10" s="486"/>
      <c r="J10" s="410" t="s">
        <v>40</v>
      </c>
      <c r="K10" s="228">
        <f t="array" ref="K10">IFERROR(INDEX('EFs by province'!$I$33:$I$45,MATCH(J10,'EFs by province'!$F$33:$F$45,0)),"")</f>
        <v>90.199999999999989</v>
      </c>
      <c r="L10" s="175">
        <f t="shared" si="2"/>
        <v>0</v>
      </c>
      <c r="M10" s="3"/>
    </row>
    <row r="11" spans="1:13" ht="15.75" customHeight="1" x14ac:dyDescent="0.15">
      <c r="A11" s="453"/>
      <c r="B11" s="404"/>
      <c r="C11" s="486"/>
      <c r="D11" s="209">
        <f t="shared" si="0"/>
        <v>0</v>
      </c>
      <c r="E11" s="227">
        <f>'EFs all provinces'!$C$75</f>
        <v>0.29860619999999993</v>
      </c>
      <c r="F11" s="165">
        <f t="shared" si="1"/>
        <v>0</v>
      </c>
      <c r="G11" s="3"/>
      <c r="H11" s="490"/>
      <c r="I11" s="486"/>
      <c r="J11" s="410" t="s">
        <v>185</v>
      </c>
      <c r="K11" s="228">
        <f t="array" ref="K11">IFERROR(INDEX('EFs by province'!$I$33:$I$45,MATCH(J11,'EFs by province'!$F$33:$F$45,0)),"")</f>
        <v>3.4849999999999999</v>
      </c>
      <c r="L11" s="175">
        <f t="shared" si="2"/>
        <v>0</v>
      </c>
      <c r="M11" s="3"/>
    </row>
    <row r="12" spans="1:13" ht="15.75" customHeight="1" x14ac:dyDescent="0.15">
      <c r="A12" s="453"/>
      <c r="B12" s="404"/>
      <c r="C12" s="486"/>
      <c r="D12" s="209">
        <f t="shared" si="0"/>
        <v>0</v>
      </c>
      <c r="E12" s="227">
        <f>'EFs all provinces'!$C$75</f>
        <v>0.29860619999999993</v>
      </c>
      <c r="F12" s="165">
        <f t="shared" si="1"/>
        <v>0</v>
      </c>
      <c r="G12" s="3"/>
      <c r="H12" s="490"/>
      <c r="I12" s="486"/>
      <c r="J12" s="410" t="s">
        <v>40</v>
      </c>
      <c r="K12" s="228">
        <f t="array" ref="K12">IFERROR(INDEX('EFs by province'!$I$33:$I$45,MATCH(J12,'EFs by province'!$F$33:$F$45,0)),"")</f>
        <v>90.199999999999989</v>
      </c>
      <c r="L12" s="175">
        <f t="shared" si="2"/>
        <v>0</v>
      </c>
      <c r="M12" s="3"/>
    </row>
    <row r="13" spans="1:13" ht="15.75" customHeight="1" x14ac:dyDescent="0.15">
      <c r="A13" s="453"/>
      <c r="B13" s="404"/>
      <c r="C13" s="486"/>
      <c r="D13" s="209">
        <f t="shared" si="0"/>
        <v>0</v>
      </c>
      <c r="E13" s="227">
        <f>'EFs all provinces'!$C$75</f>
        <v>0.29860619999999993</v>
      </c>
      <c r="F13" s="165">
        <f t="shared" si="1"/>
        <v>0</v>
      </c>
      <c r="G13" s="3"/>
      <c r="H13" s="490"/>
      <c r="I13" s="486"/>
      <c r="J13" s="410" t="s">
        <v>192</v>
      </c>
      <c r="K13" s="228">
        <f t="array" ref="K13">IFERROR(INDEX('EFs by province'!$I$33:$I$45,MATCH(J13,'EFs by province'!$F$33:$F$45,0)),"")</f>
        <v>3.28</v>
      </c>
      <c r="L13" s="175">
        <f t="shared" si="2"/>
        <v>0</v>
      </c>
      <c r="M13" s="3"/>
    </row>
    <row r="14" spans="1:13" ht="15.75" customHeight="1" x14ac:dyDescent="0.15">
      <c r="A14" s="453"/>
      <c r="B14" s="404"/>
      <c r="C14" s="486"/>
      <c r="D14" s="209">
        <f t="shared" si="0"/>
        <v>0</v>
      </c>
      <c r="E14" s="227">
        <f>'EFs all provinces'!$C$75</f>
        <v>0.29860619999999993</v>
      </c>
      <c r="F14" s="165">
        <f t="shared" si="1"/>
        <v>0</v>
      </c>
      <c r="G14" s="3"/>
      <c r="H14" s="490"/>
      <c r="I14" s="486"/>
      <c r="J14" s="410" t="s">
        <v>196</v>
      </c>
      <c r="K14" s="228">
        <f t="array" ref="K14">IFERROR(INDEX('EFs by province'!$I$33:$I$45,MATCH(J14,'EFs by province'!$F$33:$F$45,0)),"")</f>
        <v>110.69999999999999</v>
      </c>
      <c r="L14" s="175">
        <f t="shared" si="2"/>
        <v>0</v>
      </c>
      <c r="M14" s="3"/>
    </row>
    <row r="15" spans="1:13" ht="15.75" customHeight="1" x14ac:dyDescent="0.15">
      <c r="A15" s="453"/>
      <c r="B15" s="404"/>
      <c r="C15" s="486"/>
      <c r="D15" s="209">
        <f t="shared" si="0"/>
        <v>0</v>
      </c>
      <c r="E15" s="227">
        <f>'EFs all provinces'!$C$75</f>
        <v>0.29860619999999993</v>
      </c>
      <c r="F15" s="165">
        <f t="shared" si="1"/>
        <v>0</v>
      </c>
      <c r="G15" s="3"/>
      <c r="H15" s="490"/>
      <c r="I15" s="486"/>
      <c r="J15" s="410"/>
      <c r="K15" s="228" t="str">
        <f t="array" ref="K15">IFERROR(INDEX('EFs by province'!$I$33:$I$45,MATCH(J15,'EFs by province'!$F$33:$F$45,0)),"")</f>
        <v/>
      </c>
      <c r="L15" s="175">
        <f t="shared" si="2"/>
        <v>0</v>
      </c>
      <c r="M15" s="3"/>
    </row>
    <row r="16" spans="1:13" ht="15.75" customHeight="1" x14ac:dyDescent="0.15">
      <c r="A16" s="453"/>
      <c r="B16" s="404"/>
      <c r="C16" s="486"/>
      <c r="D16" s="209">
        <f t="shared" si="0"/>
        <v>0</v>
      </c>
      <c r="E16" s="227">
        <f>'EFs all provinces'!$C$75</f>
        <v>0.29860619999999993</v>
      </c>
      <c r="F16" s="165">
        <f t="shared" si="1"/>
        <v>0</v>
      </c>
      <c r="G16" s="3"/>
      <c r="H16" s="490"/>
      <c r="I16" s="486"/>
      <c r="J16" s="410"/>
      <c r="K16" s="228" t="str">
        <f t="array" ref="K16">IFERROR(INDEX('EFs by province'!$I$33:$I$45,MATCH(J16,'EFs by province'!$F$33:$F$45,0)),"")</f>
        <v/>
      </c>
      <c r="L16" s="175">
        <f t="shared" si="2"/>
        <v>0</v>
      </c>
      <c r="M16" s="3"/>
    </row>
    <row r="17" spans="1:13" ht="15.75" customHeight="1" x14ac:dyDescent="0.15">
      <c r="A17" s="453"/>
      <c r="B17" s="404"/>
      <c r="C17" s="486"/>
      <c r="D17" s="209">
        <f t="shared" si="0"/>
        <v>0</v>
      </c>
      <c r="E17" s="227">
        <f>'EFs all provinces'!$C$75</f>
        <v>0.29860619999999993</v>
      </c>
      <c r="F17" s="165">
        <f t="shared" si="1"/>
        <v>0</v>
      </c>
      <c r="G17" s="3"/>
      <c r="H17" s="490"/>
      <c r="I17" s="486"/>
      <c r="J17" s="410"/>
      <c r="K17" s="228" t="str">
        <f t="array" ref="K17">IFERROR(INDEX('EFs by province'!$I$33:$I$45,MATCH(J17,'EFs by province'!$F$33:$F$45,0)),"")</f>
        <v/>
      </c>
      <c r="L17" s="175">
        <f t="shared" si="2"/>
        <v>0</v>
      </c>
      <c r="M17" s="3"/>
    </row>
    <row r="18" spans="1:13" ht="15.75" customHeight="1" x14ac:dyDescent="0.15">
      <c r="A18" s="453"/>
      <c r="B18" s="404"/>
      <c r="C18" s="486"/>
      <c r="D18" s="209">
        <f t="shared" si="0"/>
        <v>0</v>
      </c>
      <c r="E18" s="227">
        <f>'EFs all provinces'!$C$75</f>
        <v>0.29860619999999993</v>
      </c>
      <c r="F18" s="165">
        <f t="shared" si="1"/>
        <v>0</v>
      </c>
      <c r="G18" s="3"/>
      <c r="H18" s="490"/>
      <c r="I18" s="486"/>
      <c r="J18" s="410"/>
      <c r="K18" s="228" t="str">
        <f t="array" ref="K18">IFERROR(INDEX('EFs by province'!$I$33:$I$45,MATCH(J18,'EFs by province'!$F$33:$F$45,0)),"")</f>
        <v/>
      </c>
      <c r="L18" s="175">
        <f t="shared" si="2"/>
        <v>0</v>
      </c>
      <c r="M18" s="3"/>
    </row>
    <row r="19" spans="1:13" ht="15.75" customHeight="1" x14ac:dyDescent="0.15">
      <c r="A19" s="453"/>
      <c r="B19" s="404"/>
      <c r="C19" s="486"/>
      <c r="D19" s="209">
        <f t="shared" si="0"/>
        <v>0</v>
      </c>
      <c r="E19" s="227">
        <f>'EFs all provinces'!$C$75</f>
        <v>0.29860619999999993</v>
      </c>
      <c r="F19" s="165">
        <f t="shared" si="1"/>
        <v>0</v>
      </c>
      <c r="G19" s="3"/>
      <c r="H19" s="490"/>
      <c r="I19" s="486"/>
      <c r="J19" s="410"/>
      <c r="K19" s="228" t="str">
        <f t="array" ref="K19">IFERROR(INDEX('EFs by province'!$I$33:$I$45,MATCH(J19,'EFs by province'!$F$33:$F$45,0)),"")</f>
        <v/>
      </c>
      <c r="L19" s="175">
        <f t="shared" si="2"/>
        <v>0</v>
      </c>
      <c r="M19" s="3"/>
    </row>
    <row r="20" spans="1:13" ht="15.75" customHeight="1" x14ac:dyDescent="0.2">
      <c r="A20" s="453"/>
      <c r="B20" s="404"/>
      <c r="C20" s="486"/>
      <c r="D20" s="209">
        <f t="shared" si="0"/>
        <v>0</v>
      </c>
      <c r="E20" s="227">
        <f>'EFs all provinces'!$C$75</f>
        <v>0.29860619999999993</v>
      </c>
      <c r="F20" s="165">
        <f t="shared" si="1"/>
        <v>0</v>
      </c>
      <c r="G20" s="229"/>
      <c r="H20" s="490"/>
      <c r="I20" s="486"/>
      <c r="J20" s="410"/>
      <c r="K20" s="228" t="str">
        <f t="array" ref="K20">IFERROR(INDEX('EFs by province'!$I$33:$I$45,MATCH(J20,'EFs by province'!$F$33:$F$45,0)),"")</f>
        <v/>
      </c>
      <c r="L20" s="175">
        <f t="shared" si="2"/>
        <v>0</v>
      </c>
      <c r="M20" s="3"/>
    </row>
    <row r="21" spans="1:13" ht="15.75" customHeight="1" x14ac:dyDescent="0.15">
      <c r="A21" s="453"/>
      <c r="B21" s="404"/>
      <c r="C21" s="486"/>
      <c r="D21" s="209">
        <f t="shared" si="0"/>
        <v>0</v>
      </c>
      <c r="E21" s="227">
        <f>'EFs all provinces'!$C$75</f>
        <v>0.29860619999999993</v>
      </c>
      <c r="F21" s="165">
        <f t="shared" si="1"/>
        <v>0</v>
      </c>
      <c r="G21" s="3"/>
      <c r="H21" s="490"/>
      <c r="I21" s="486"/>
      <c r="J21" s="410"/>
      <c r="K21" s="228" t="str">
        <f t="array" ref="K21">IFERROR(INDEX('EFs by province'!$I$33:$I$45,MATCH(J21,'EFs by province'!$F$33:$F$45,0)),"")</f>
        <v/>
      </c>
      <c r="L21" s="175">
        <f t="shared" si="2"/>
        <v>0</v>
      </c>
      <c r="M21" s="3"/>
    </row>
    <row r="22" spans="1:13" ht="15.75" customHeight="1" x14ac:dyDescent="0.15">
      <c r="A22" s="453"/>
      <c r="B22" s="404"/>
      <c r="C22" s="486"/>
      <c r="D22" s="209">
        <f t="shared" si="0"/>
        <v>0</v>
      </c>
      <c r="E22" s="227">
        <f>'EFs all provinces'!$C$75</f>
        <v>0.29860619999999993</v>
      </c>
      <c r="F22" s="165">
        <f t="shared" si="1"/>
        <v>0</v>
      </c>
      <c r="G22" s="3"/>
      <c r="H22" s="490"/>
      <c r="I22" s="486"/>
      <c r="J22" s="410"/>
      <c r="K22" s="228" t="str">
        <f t="array" ref="K22">IFERROR(INDEX('EFs by province'!$I$33:$I$45,MATCH(J22,'EFs by province'!$F$33:$F$45,0)),"")</f>
        <v/>
      </c>
      <c r="L22" s="175">
        <f t="shared" si="2"/>
        <v>0</v>
      </c>
      <c r="M22" s="3"/>
    </row>
    <row r="23" spans="1:13" ht="15.75" customHeight="1" x14ac:dyDescent="0.15">
      <c r="A23" s="453"/>
      <c r="B23" s="404"/>
      <c r="C23" s="486"/>
      <c r="D23" s="209">
        <f t="shared" si="0"/>
        <v>0</v>
      </c>
      <c r="E23" s="227">
        <f>'EFs all provinces'!$C$75</f>
        <v>0.29860619999999993</v>
      </c>
      <c r="F23" s="165">
        <f t="shared" si="1"/>
        <v>0</v>
      </c>
      <c r="G23" s="3"/>
      <c r="H23" s="490"/>
      <c r="I23" s="486"/>
      <c r="J23" s="410"/>
      <c r="K23" s="228" t="str">
        <f t="array" ref="K23">IFERROR(INDEX('EFs by province'!$I$33:$I$45,MATCH(J23,'EFs by province'!$F$33:$F$45,0)),"")</f>
        <v/>
      </c>
      <c r="L23" s="175">
        <f t="shared" si="2"/>
        <v>0</v>
      </c>
      <c r="M23" s="3"/>
    </row>
    <row r="24" spans="1:13" ht="15.75" customHeight="1" x14ac:dyDescent="0.15">
      <c r="A24" s="453"/>
      <c r="B24" s="404"/>
      <c r="C24" s="486"/>
      <c r="D24" s="209">
        <f t="shared" si="0"/>
        <v>0</v>
      </c>
      <c r="E24" s="227">
        <f>'EFs all provinces'!$C$75</f>
        <v>0.29860619999999993</v>
      </c>
      <c r="F24" s="165">
        <f t="shared" si="1"/>
        <v>0</v>
      </c>
      <c r="G24" s="3"/>
      <c r="H24" s="490"/>
      <c r="I24" s="486"/>
      <c r="J24" s="410"/>
      <c r="K24" s="228" t="str">
        <f t="array" ref="K24">IFERROR(INDEX('EFs by province'!$I$33:$I$45,MATCH(J24,'EFs by province'!$F$33:$F$45,0)),"")</f>
        <v/>
      </c>
      <c r="L24" s="175">
        <f t="shared" si="2"/>
        <v>0</v>
      </c>
      <c r="M24" s="3"/>
    </row>
    <row r="25" spans="1:13" ht="15.75" customHeight="1" x14ac:dyDescent="0.15">
      <c r="A25" s="453"/>
      <c r="B25" s="404"/>
      <c r="C25" s="486"/>
      <c r="D25" s="209">
        <f t="shared" si="0"/>
        <v>0</v>
      </c>
      <c r="E25" s="227">
        <f>'EFs all provinces'!$C$75</f>
        <v>0.29860619999999993</v>
      </c>
      <c r="F25" s="165">
        <f t="shared" si="1"/>
        <v>0</v>
      </c>
      <c r="G25" s="3"/>
      <c r="H25" s="490"/>
      <c r="I25" s="486"/>
      <c r="J25" s="410"/>
      <c r="K25" s="228" t="str">
        <f t="array" ref="K25">IFERROR(INDEX('EFs by province'!$I$33:$I$45,MATCH(J25,'EFs by province'!$F$33:$F$45,0)),"")</f>
        <v/>
      </c>
      <c r="L25" s="175">
        <f t="shared" si="2"/>
        <v>0</v>
      </c>
      <c r="M25" s="3"/>
    </row>
    <row r="26" spans="1:13" ht="15.75" customHeight="1" x14ac:dyDescent="0.15">
      <c r="A26" s="453"/>
      <c r="B26" s="405"/>
      <c r="C26" s="486"/>
      <c r="D26" s="209">
        <f t="shared" si="0"/>
        <v>0</v>
      </c>
      <c r="E26" s="227">
        <f>'EFs all provinces'!$C$75</f>
        <v>0.29860619999999993</v>
      </c>
      <c r="F26" s="165">
        <f t="shared" si="1"/>
        <v>0</v>
      </c>
      <c r="G26" s="3"/>
      <c r="H26" s="491"/>
      <c r="I26" s="486"/>
      <c r="J26" s="410"/>
      <c r="K26" s="228" t="str">
        <f t="array" ref="K26">IFERROR(INDEX('EFs by province'!$I$33:$I$45,MATCH(J26,'EFs by province'!$F$33:$F$45,0)),"")</f>
        <v/>
      </c>
      <c r="L26" s="175">
        <f t="shared" si="2"/>
        <v>0</v>
      </c>
      <c r="M26" s="3"/>
    </row>
    <row r="27" spans="1:13" ht="15.75" customHeight="1" x14ac:dyDescent="0.15">
      <c r="A27" s="453"/>
      <c r="B27" s="404"/>
      <c r="C27" s="486"/>
      <c r="D27" s="209">
        <f t="shared" si="0"/>
        <v>0</v>
      </c>
      <c r="E27" s="227">
        <f>'EFs all provinces'!$C$75</f>
        <v>0.29860619999999993</v>
      </c>
      <c r="F27" s="165">
        <f t="shared" si="1"/>
        <v>0</v>
      </c>
      <c r="G27" s="3"/>
      <c r="H27" s="490"/>
      <c r="I27" s="486"/>
      <c r="J27" s="410"/>
      <c r="K27" s="228" t="str">
        <f t="array" ref="K27">IFERROR(INDEX('EFs by province'!$I$33:$I$45,MATCH(J27,'EFs by province'!$F$33:$F$45,0)),"")</f>
        <v/>
      </c>
      <c r="L27" s="175">
        <f t="shared" si="2"/>
        <v>0</v>
      </c>
      <c r="M27" s="3"/>
    </row>
    <row r="28" spans="1:13" ht="15.75" customHeight="1" thickBot="1" x14ac:dyDescent="0.2">
      <c r="A28" s="453"/>
      <c r="B28" s="406"/>
      <c r="C28" s="487"/>
      <c r="D28" s="211">
        <f t="shared" si="0"/>
        <v>0</v>
      </c>
      <c r="E28" s="227">
        <f>'EFs all provinces'!$C$75</f>
        <v>0.29860619999999993</v>
      </c>
      <c r="F28" s="213">
        <f t="shared" si="1"/>
        <v>0</v>
      </c>
      <c r="G28" s="3"/>
      <c r="H28" s="492"/>
      <c r="I28" s="487"/>
      <c r="J28" s="411"/>
      <c r="K28" s="230" t="str">
        <f t="array" ref="K28">IFERROR(INDEX('EFs by province'!$I$33:$I$45,MATCH(J28,'EFs by province'!$F$33:$F$45,0)),"")</f>
        <v/>
      </c>
      <c r="L28" s="231">
        <f t="shared" si="2"/>
        <v>0</v>
      </c>
      <c r="M28" s="3"/>
    </row>
    <row r="29" spans="1:13" ht="15.75" customHeight="1" thickBot="1" x14ac:dyDescent="0.2">
      <c r="A29" s="453"/>
      <c r="B29" s="407"/>
      <c r="C29" s="408"/>
      <c r="D29" s="14"/>
      <c r="E29" s="3"/>
      <c r="F29" s="14"/>
      <c r="H29" s="412"/>
      <c r="I29" s="412"/>
      <c r="J29" s="412"/>
      <c r="K29" s="3"/>
      <c r="L29" s="3"/>
    </row>
    <row r="30" spans="1:13" ht="15.75" customHeight="1" thickBot="1" x14ac:dyDescent="0.2">
      <c r="A30" s="453"/>
      <c r="B30" s="698" t="s">
        <v>163</v>
      </c>
      <c r="C30" s="699"/>
      <c r="D30" s="700"/>
      <c r="E30" s="700"/>
      <c r="F30" s="700"/>
      <c r="G30" s="701"/>
      <c r="H30" s="412"/>
      <c r="I30" s="412"/>
      <c r="J30" s="413"/>
    </row>
    <row r="31" spans="1:13" ht="15.75" customHeight="1" x14ac:dyDescent="0.15">
      <c r="A31" s="453"/>
      <c r="B31" s="692" t="s">
        <v>264</v>
      </c>
      <c r="C31" s="693"/>
      <c r="D31" s="693"/>
      <c r="E31" s="693"/>
      <c r="F31" s="694"/>
      <c r="G31" s="493">
        <f>SUM(F9:F28)+SUM(L9:L28)</f>
        <v>0</v>
      </c>
      <c r="H31" s="413"/>
      <c r="I31" s="413"/>
      <c r="J31" s="413"/>
    </row>
    <row r="32" spans="1:13" ht="15.75" customHeight="1" thickBot="1" x14ac:dyDescent="0.2">
      <c r="A32" s="453"/>
      <c r="B32" s="695" t="s">
        <v>265</v>
      </c>
      <c r="C32" s="696"/>
      <c r="D32" s="696"/>
      <c r="E32" s="696"/>
      <c r="F32" s="697"/>
      <c r="G32" s="494">
        <f>G31/1000</f>
        <v>0</v>
      </c>
      <c r="H32" s="413"/>
      <c r="I32" s="413"/>
      <c r="J32" s="413"/>
    </row>
    <row r="33" spans="1:1" ht="15.75" customHeight="1" x14ac:dyDescent="0.15">
      <c r="A33" s="453"/>
    </row>
    <row r="34" spans="1:1" ht="15.75" customHeight="1" x14ac:dyDescent="0.15"/>
    <row r="35" spans="1:1" ht="15.75" customHeight="1" x14ac:dyDescent="0.15"/>
    <row r="36" spans="1:1" ht="15.75" customHeight="1" x14ac:dyDescent="0.15"/>
    <row r="37" spans="1:1" ht="15.75" customHeight="1" x14ac:dyDescent="0.15"/>
    <row r="38" spans="1:1" ht="15.75" customHeight="1" x14ac:dyDescent="0.15"/>
    <row r="39" spans="1:1" ht="15.75" customHeight="1" x14ac:dyDescent="0.15"/>
    <row r="40" spans="1:1" ht="15.75" customHeight="1" x14ac:dyDescent="0.15"/>
    <row r="41" spans="1:1" ht="15.75" customHeight="1" x14ac:dyDescent="0.15"/>
    <row r="42" spans="1:1" ht="15.75" customHeight="1" x14ac:dyDescent="0.15"/>
    <row r="43" spans="1:1" ht="15.75" customHeight="1" x14ac:dyDescent="0.15"/>
    <row r="44" spans="1:1" ht="15.75" customHeight="1" x14ac:dyDescent="0.15"/>
    <row r="45" spans="1:1" ht="15.75" customHeight="1" x14ac:dyDescent="0.15"/>
    <row r="46" spans="1:1" ht="15.75" customHeight="1" x14ac:dyDescent="0.15"/>
    <row r="47" spans="1:1" ht="15.75" customHeight="1" x14ac:dyDescent="0.15"/>
    <row r="48" spans="1:1"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NP+vVvApqjLSou1EVzNXuNlBLx/oUB5gPPHJXGRVPoBA0Xn59kNepgXLDx+PrBje27TIj8aDPdqX7MnIiRi8fg==" saltValue="XgytaRS8Bm7WxS2iUV5V0w==" spinCount="100000" sheet="1" objects="1" scenarios="1"/>
  <mergeCells count="7">
    <mergeCell ref="B31:F31"/>
    <mergeCell ref="B32:F32"/>
    <mergeCell ref="B30:G30"/>
    <mergeCell ref="B5:L5"/>
    <mergeCell ref="B7:F7"/>
    <mergeCell ref="H7:L7"/>
    <mergeCell ref="B6:M6"/>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1">
        <x14:dataValidation type="list" allowBlank="1" showInputMessage="1" showErrorMessage="1" prompt="Choose Province  - Choose Province " xr:uid="{00000000-0002-0000-1200-000000000000}">
          <x14:formula1>
            <xm:f>'Dropdown (tab to be hidden) '!$F$9:$F$23</xm:f>
          </x14:formula1>
          <xm:sqref>J9:J28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7F97AC"/>
    <outlinePr summaryBelow="0" summaryRight="0"/>
  </sheetPr>
  <dimension ref="A1:Z1003"/>
  <sheetViews>
    <sheetView showGridLines="0" topLeftCell="C22" workbookViewId="0">
      <selection activeCell="C46" sqref="C46:D46"/>
    </sheetView>
  </sheetViews>
  <sheetFormatPr baseColWidth="10" defaultColWidth="12.6640625" defaultRowHeight="15" customHeight="1" x14ac:dyDescent="0.15"/>
  <cols>
    <col min="1" max="1" width="13.6640625" customWidth="1"/>
    <col min="2" max="2" width="31.6640625" customWidth="1"/>
    <col min="3" max="3" width="33.33203125" customWidth="1"/>
    <col min="4" max="4" width="26.6640625" customWidth="1"/>
    <col min="5" max="5" width="23.33203125" customWidth="1"/>
    <col min="6" max="6" width="24.33203125" customWidth="1"/>
    <col min="7" max="7" width="27.83203125" customWidth="1"/>
    <col min="8" max="8" width="26.6640625" customWidth="1"/>
    <col min="9" max="9" width="29.1640625" customWidth="1"/>
    <col min="10" max="10" width="20.1640625" customWidth="1"/>
    <col min="13" max="13" width="17.33203125" customWidth="1"/>
  </cols>
  <sheetData>
    <row r="1" spans="2:11" ht="15.75" customHeight="1" x14ac:dyDescent="0.15"/>
    <row r="2" spans="2:11" ht="15.75" customHeight="1" x14ac:dyDescent="0.15"/>
    <row r="3" spans="2:11" ht="15.75" customHeight="1" x14ac:dyDescent="0.15"/>
    <row r="4" spans="2:11" ht="15.75" customHeight="1" x14ac:dyDescent="0.15"/>
    <row r="5" spans="2:11" ht="25.5" customHeight="1" x14ac:dyDescent="0.15">
      <c r="B5" s="562" t="s">
        <v>266</v>
      </c>
      <c r="C5" s="563"/>
      <c r="D5" s="563"/>
      <c r="E5" s="563"/>
      <c r="F5" s="563"/>
      <c r="G5" s="563"/>
      <c r="H5" s="563"/>
      <c r="I5" s="563"/>
      <c r="J5" s="563"/>
    </row>
    <row r="6" spans="2:11" ht="100" customHeight="1" x14ac:dyDescent="0.15">
      <c r="B6" s="569" t="s">
        <v>625</v>
      </c>
      <c r="C6" s="546"/>
      <c r="D6" s="546"/>
      <c r="E6" s="546"/>
      <c r="F6" s="702"/>
      <c r="G6" s="702"/>
      <c r="H6" s="702"/>
      <c r="I6" s="546"/>
      <c r="J6" s="711"/>
    </row>
    <row r="7" spans="2:11" ht="15.75" customHeight="1" x14ac:dyDescent="0.15">
      <c r="B7" s="647" t="s">
        <v>131</v>
      </c>
      <c r="C7" s="648"/>
      <c r="D7" s="707"/>
      <c r="E7" s="3"/>
      <c r="F7" s="232"/>
      <c r="G7" s="232"/>
      <c r="H7" s="232"/>
      <c r="I7" s="3"/>
      <c r="J7" s="15"/>
      <c r="K7" s="100"/>
    </row>
    <row r="8" spans="2:11" ht="15.75" customHeight="1" x14ac:dyDescent="0.15">
      <c r="B8" s="708" t="s">
        <v>39</v>
      </c>
      <c r="C8" s="651"/>
      <c r="D8" s="414" t="s">
        <v>186</v>
      </c>
      <c r="E8" s="3"/>
      <c r="F8" s="233"/>
      <c r="G8" s="233"/>
      <c r="H8" s="233"/>
      <c r="I8" s="3"/>
    </row>
    <row r="9" spans="2:11" ht="15.75" customHeight="1" x14ac:dyDescent="0.15">
      <c r="F9" s="3"/>
      <c r="G9" s="3"/>
      <c r="H9" s="3"/>
    </row>
    <row r="10" spans="2:11" ht="15.75" customHeight="1" x14ac:dyDescent="0.15">
      <c r="B10" s="234" t="s">
        <v>267</v>
      </c>
      <c r="C10" s="235" t="s">
        <v>268</v>
      </c>
      <c r="D10" s="235" t="s">
        <v>269</v>
      </c>
      <c r="E10" s="236" t="s">
        <v>270</v>
      </c>
      <c r="F10" s="235" t="s">
        <v>271</v>
      </c>
      <c r="G10" s="237" t="s">
        <v>272</v>
      </c>
      <c r="H10" s="100"/>
    </row>
    <row r="11" spans="2:11" ht="15.75" customHeight="1" x14ac:dyDescent="0.15">
      <c r="B11" s="238" t="s">
        <v>273</v>
      </c>
      <c r="C11" s="415"/>
      <c r="D11" s="417">
        <f>C11*1.60934</f>
        <v>0</v>
      </c>
      <c r="E11" s="240">
        <f>'EFs all provinces'!C87</f>
        <v>0.31512699999999999</v>
      </c>
      <c r="F11" s="239">
        <f>D11*E11</f>
        <v>0</v>
      </c>
      <c r="G11" s="241">
        <f>F11/1000</f>
        <v>0</v>
      </c>
      <c r="H11" s="100"/>
    </row>
    <row r="12" spans="2:11" ht="15.75" customHeight="1" x14ac:dyDescent="0.15">
      <c r="B12" s="159" t="s">
        <v>267</v>
      </c>
      <c r="C12" s="235" t="s">
        <v>268</v>
      </c>
      <c r="D12" s="160" t="s">
        <v>269</v>
      </c>
      <c r="E12" s="217" t="s">
        <v>274</v>
      </c>
      <c r="F12" s="160" t="s">
        <v>271</v>
      </c>
      <c r="G12" s="242" t="s">
        <v>272</v>
      </c>
      <c r="H12" s="100"/>
    </row>
    <row r="13" spans="2:11" ht="15.75" customHeight="1" x14ac:dyDescent="0.15">
      <c r="B13" s="243" t="s">
        <v>275</v>
      </c>
      <c r="C13" s="392"/>
      <c r="D13" s="418">
        <f>C13*1.60934</f>
        <v>0</v>
      </c>
      <c r="E13" s="227">
        <f>'EFs all provinces'!C84</f>
        <v>0.70890000000000009</v>
      </c>
      <c r="F13" s="244">
        <f>D13*E13</f>
        <v>0</v>
      </c>
      <c r="G13" s="245">
        <f>F13/1000000</f>
        <v>0</v>
      </c>
      <c r="H13" s="100"/>
    </row>
    <row r="14" spans="2:11" ht="15.75" customHeight="1" x14ac:dyDescent="0.15">
      <c r="B14" s="159" t="s">
        <v>267</v>
      </c>
      <c r="C14" s="235" t="s">
        <v>268</v>
      </c>
      <c r="D14" s="246"/>
      <c r="E14" s="217" t="s">
        <v>276</v>
      </c>
      <c r="F14" s="160" t="s">
        <v>271</v>
      </c>
      <c r="G14" s="242" t="s">
        <v>272</v>
      </c>
      <c r="H14" s="100"/>
    </row>
    <row r="15" spans="2:11" ht="15.75" customHeight="1" x14ac:dyDescent="0.15">
      <c r="B15" s="243" t="s">
        <v>277</v>
      </c>
      <c r="C15" s="392"/>
      <c r="D15" s="247"/>
      <c r="E15" s="227">
        <f>'EFs all provinces'!C90</f>
        <v>1.3849999999999999E-2</v>
      </c>
      <c r="F15" s="244">
        <f>C15*E15</f>
        <v>0</v>
      </c>
      <c r="G15" s="245">
        <f>F15/1000</f>
        <v>0</v>
      </c>
      <c r="H15" s="219"/>
    </row>
    <row r="16" spans="2:11" ht="15.75" customHeight="1" x14ac:dyDescent="0.15">
      <c r="B16" s="159" t="s">
        <v>267</v>
      </c>
      <c r="C16" s="709" t="s">
        <v>278</v>
      </c>
      <c r="D16" s="248"/>
      <c r="E16" s="248"/>
      <c r="F16" s="248"/>
      <c r="G16" s="249"/>
    </row>
    <row r="17" spans="1:26" ht="15.75" customHeight="1" x14ac:dyDescent="0.15">
      <c r="B17" s="250" t="s">
        <v>279</v>
      </c>
      <c r="C17" s="710"/>
      <c r="D17" s="251"/>
      <c r="E17" s="251"/>
      <c r="F17" s="251"/>
      <c r="G17" s="252"/>
      <c r="I17" s="15"/>
    </row>
    <row r="18" spans="1:26" ht="15.75" customHeight="1" x14ac:dyDescent="0.15">
      <c r="B18" s="219"/>
      <c r="D18" s="15"/>
      <c r="E18" s="15"/>
      <c r="F18" s="219"/>
      <c r="G18" s="219"/>
      <c r="I18" s="15"/>
    </row>
    <row r="19" spans="1:26" ht="15.75" customHeight="1" x14ac:dyDescent="0.15">
      <c r="B19" s="219"/>
      <c r="D19" s="15"/>
      <c r="E19" s="15"/>
      <c r="I19" s="15"/>
    </row>
    <row r="20" spans="1:26" ht="15.75" customHeight="1" x14ac:dyDescent="0.15">
      <c r="I20" s="15"/>
    </row>
    <row r="21" spans="1:26" ht="27.75" customHeight="1" x14ac:dyDescent="0.15">
      <c r="B21" s="253" t="s">
        <v>280</v>
      </c>
      <c r="C21" s="235" t="s">
        <v>281</v>
      </c>
      <c r="D21" s="254" t="s">
        <v>282</v>
      </c>
      <c r="E21" s="255" t="s">
        <v>283</v>
      </c>
      <c r="F21" s="255" t="s">
        <v>284</v>
      </c>
      <c r="G21" s="254" t="s">
        <v>285</v>
      </c>
      <c r="H21" s="254" t="s">
        <v>286</v>
      </c>
      <c r="I21" s="254" t="s">
        <v>287</v>
      </c>
      <c r="J21" s="256" t="s">
        <v>288</v>
      </c>
      <c r="L21" s="15"/>
    </row>
    <row r="22" spans="1:26" ht="15.75" customHeight="1" x14ac:dyDescent="0.15">
      <c r="B22" s="257" t="s">
        <v>289</v>
      </c>
      <c r="C22" s="416"/>
      <c r="D22" s="419">
        <v>39.1</v>
      </c>
      <c r="E22" s="258">
        <f>D22/365</f>
        <v>0.10712328767123289</v>
      </c>
      <c r="F22" s="258">
        <f>E22*C22</f>
        <v>0</v>
      </c>
      <c r="G22" s="259">
        <f>F22*277.78</f>
        <v>0</v>
      </c>
      <c r="H22" s="419">
        <f>IF(D8="Choose One", 0, _xlfn.XLOOKUP(D8, 'EFs by province'!F53:F65, 'EFs by province'!H53:H65, 0))</f>
        <v>7</v>
      </c>
      <c r="I22" s="258">
        <f>G22*H22*0.25</f>
        <v>0</v>
      </c>
      <c r="J22" s="260">
        <f>I22*0.000001</f>
        <v>0</v>
      </c>
      <c r="K22" s="261"/>
      <c r="L22" s="15"/>
    </row>
    <row r="23" spans="1:26" ht="11.25" customHeight="1" x14ac:dyDescent="0.15">
      <c r="B23" s="14"/>
      <c r="C23" s="14"/>
      <c r="D23" s="262"/>
      <c r="E23" s="262"/>
      <c r="F23" s="262"/>
      <c r="G23" s="262"/>
      <c r="H23" s="262"/>
      <c r="I23" s="262"/>
      <c r="J23" s="263"/>
      <c r="K23" s="261"/>
      <c r="L23" s="15"/>
    </row>
    <row r="24" spans="1:26" ht="46.5" customHeight="1" x14ac:dyDescent="0.15">
      <c r="A24" s="3"/>
      <c r="B24" s="159" t="s">
        <v>280</v>
      </c>
      <c r="C24" s="160" t="s">
        <v>281</v>
      </c>
      <c r="D24" s="160" t="s">
        <v>282</v>
      </c>
      <c r="E24" s="264" t="s">
        <v>283</v>
      </c>
      <c r="F24" s="264" t="s">
        <v>284</v>
      </c>
      <c r="G24" s="265" t="s">
        <v>290</v>
      </c>
      <c r="H24" s="217" t="s">
        <v>45</v>
      </c>
      <c r="I24" s="160" t="s">
        <v>287</v>
      </c>
      <c r="J24" s="266" t="s">
        <v>288</v>
      </c>
      <c r="K24" s="261"/>
      <c r="L24" s="3"/>
      <c r="M24" s="3"/>
      <c r="N24" s="3"/>
      <c r="O24" s="3"/>
      <c r="P24" s="3"/>
      <c r="Q24" s="3"/>
      <c r="R24" s="3"/>
      <c r="S24" s="3"/>
      <c r="T24" s="3"/>
      <c r="U24" s="3"/>
      <c r="V24" s="3"/>
      <c r="W24" s="3"/>
      <c r="X24" s="3"/>
      <c r="Y24" s="3"/>
      <c r="Z24" s="3"/>
    </row>
    <row r="25" spans="1:26" ht="15.75" customHeight="1" x14ac:dyDescent="0.15">
      <c r="A25" s="3"/>
      <c r="B25" s="267" t="s">
        <v>35</v>
      </c>
      <c r="C25" s="535">
        <f>C22</f>
        <v>0</v>
      </c>
      <c r="D25" s="420">
        <v>84.9</v>
      </c>
      <c r="E25" s="268">
        <f>D25/365</f>
        <v>0.23260273972602741</v>
      </c>
      <c r="F25" s="268">
        <f>E25*C25</f>
        <v>0</v>
      </c>
      <c r="G25" s="268">
        <f>F25*26.8</f>
        <v>0</v>
      </c>
      <c r="H25" s="420">
        <f t="array" ref="H25">INDEX('EFs by province'!$D:$D,MATCH(D8,'EFs by province'!$B:$B,0)+3)</f>
        <v>1929.5540000000001</v>
      </c>
      <c r="I25" s="269">
        <f>G25*H25*0.25</f>
        <v>0</v>
      </c>
      <c r="J25" s="270">
        <f>I25*0.000001</f>
        <v>0</v>
      </c>
      <c r="K25" s="261"/>
      <c r="L25" s="3"/>
      <c r="M25" s="3"/>
      <c r="N25" s="3"/>
      <c r="O25" s="3"/>
      <c r="P25" s="3"/>
      <c r="Q25" s="3"/>
      <c r="R25" s="3"/>
      <c r="S25" s="3"/>
      <c r="T25" s="3"/>
      <c r="U25" s="3"/>
      <c r="V25" s="3"/>
      <c r="W25" s="3"/>
      <c r="X25" s="3"/>
      <c r="Y25" s="3"/>
      <c r="Z25" s="3"/>
    </row>
    <row r="26" spans="1:26" ht="33" customHeight="1" x14ac:dyDescent="0.15">
      <c r="A26" s="3"/>
      <c r="B26" s="159" t="s">
        <v>280</v>
      </c>
      <c r="C26" s="160" t="s">
        <v>281</v>
      </c>
      <c r="D26" s="160" t="s">
        <v>282</v>
      </c>
      <c r="E26" s="264" t="s">
        <v>283</v>
      </c>
      <c r="F26" s="264" t="s">
        <v>284</v>
      </c>
      <c r="G26" s="265" t="s">
        <v>291</v>
      </c>
      <c r="H26" s="217" t="s">
        <v>292</v>
      </c>
      <c r="I26" s="160" t="s">
        <v>287</v>
      </c>
      <c r="J26" s="266" t="s">
        <v>288</v>
      </c>
      <c r="K26" s="261"/>
      <c r="L26" s="3"/>
      <c r="M26" s="3"/>
      <c r="N26" s="3"/>
      <c r="O26" s="3"/>
      <c r="P26" s="3"/>
      <c r="Q26" s="3"/>
      <c r="R26" s="3"/>
      <c r="S26" s="3"/>
      <c r="T26" s="3"/>
      <c r="U26" s="3"/>
      <c r="V26" s="3"/>
      <c r="W26" s="3"/>
      <c r="X26" s="3"/>
      <c r="Y26" s="3"/>
      <c r="Z26" s="3"/>
    </row>
    <row r="27" spans="1:26" ht="15.75" customHeight="1" x14ac:dyDescent="0.15">
      <c r="A27" s="3"/>
      <c r="B27" s="271" t="s">
        <v>204</v>
      </c>
      <c r="C27" s="272">
        <f>C22</f>
        <v>0</v>
      </c>
      <c r="D27" s="421">
        <v>60.1</v>
      </c>
      <c r="E27" s="273">
        <f>D27/365</f>
        <v>0.16465753424657534</v>
      </c>
      <c r="F27" s="273">
        <f>E27*C27</f>
        <v>0</v>
      </c>
      <c r="G27" s="273">
        <f>F27*26.2</f>
        <v>0</v>
      </c>
      <c r="H27" s="226">
        <f>'EFs all provinces'!D23</f>
        <v>2762.1650000000004</v>
      </c>
      <c r="I27" s="274">
        <f>G27*H27*0.25</f>
        <v>0</v>
      </c>
      <c r="J27" s="275">
        <f>I27*0.000001</f>
        <v>0</v>
      </c>
      <c r="K27" s="261"/>
      <c r="L27" s="3"/>
      <c r="M27" s="3"/>
      <c r="N27" s="3"/>
      <c r="O27" s="3"/>
      <c r="P27" s="3"/>
      <c r="Q27" s="3"/>
      <c r="R27" s="3"/>
      <c r="S27" s="3"/>
      <c r="T27" s="3"/>
      <c r="U27" s="3"/>
      <c r="V27" s="3"/>
      <c r="W27" s="3"/>
      <c r="X27" s="3"/>
      <c r="Y27" s="3"/>
      <c r="Z27" s="3"/>
    </row>
    <row r="28" spans="1:26" ht="15.75" customHeight="1" x14ac:dyDescent="0.15">
      <c r="B28" s="168"/>
      <c r="C28" s="168"/>
      <c r="D28" s="3" t="s">
        <v>293</v>
      </c>
    </row>
    <row r="29" spans="1:26" ht="15.75" customHeight="1" x14ac:dyDescent="0.15">
      <c r="D29" s="276"/>
    </row>
    <row r="30" spans="1:26" ht="15.75" customHeight="1" x14ac:dyDescent="0.15"/>
    <row r="31" spans="1:26" ht="15.75" customHeight="1" x14ac:dyDescent="0.15"/>
    <row r="32" spans="1:26" ht="15.75" customHeight="1" x14ac:dyDescent="0.15">
      <c r="B32" s="597" t="s">
        <v>163</v>
      </c>
      <c r="C32" s="563"/>
      <c r="D32" s="563"/>
      <c r="E32" s="558"/>
    </row>
    <row r="33" spans="2:13" ht="15.75" customHeight="1" x14ac:dyDescent="0.15">
      <c r="B33" s="703" t="s">
        <v>294</v>
      </c>
      <c r="C33" s="704"/>
      <c r="D33" s="705"/>
      <c r="E33" s="277">
        <f>G11+G13+G15</f>
        <v>0</v>
      </c>
    </row>
    <row r="34" spans="2:13" ht="15.75" customHeight="1" x14ac:dyDescent="0.15">
      <c r="B34" s="706" t="s">
        <v>295</v>
      </c>
      <c r="C34" s="690"/>
      <c r="D34" s="691"/>
      <c r="E34" s="278">
        <f>SUM(J22,J25,J27)</f>
        <v>0</v>
      </c>
    </row>
    <row r="35" spans="2:13" ht="15.75" customHeight="1" x14ac:dyDescent="0.15"/>
    <row r="36" spans="2:13" ht="15.75" customHeight="1" x14ac:dyDescent="0.15"/>
    <row r="37" spans="2:13" ht="15.75" customHeight="1" x14ac:dyDescent="0.15"/>
    <row r="38" spans="2:13" ht="15.75" customHeight="1" x14ac:dyDescent="0.15">
      <c r="B38" s="279" t="s">
        <v>296</v>
      </c>
      <c r="C38" s="279"/>
    </row>
    <row r="39" spans="2:13" ht="15.75" customHeight="1" x14ac:dyDescent="0.15">
      <c r="B39" s="35" t="s">
        <v>297</v>
      </c>
      <c r="C39" s="280" t="s">
        <v>298</v>
      </c>
      <c r="D39" s="280" t="s">
        <v>299</v>
      </c>
      <c r="E39" s="280" t="s">
        <v>300</v>
      </c>
      <c r="F39" s="280" t="s">
        <v>301</v>
      </c>
      <c r="G39" s="280" t="s">
        <v>302</v>
      </c>
      <c r="H39" s="280" t="s">
        <v>275</v>
      </c>
      <c r="I39" s="280" t="s">
        <v>303</v>
      </c>
      <c r="J39" s="280" t="s">
        <v>277</v>
      </c>
      <c r="K39" s="280" t="s">
        <v>304</v>
      </c>
      <c r="L39" s="280" t="s">
        <v>279</v>
      </c>
      <c r="M39" s="280" t="s">
        <v>305</v>
      </c>
    </row>
    <row r="40" spans="2:13" ht="15.75" customHeight="1" x14ac:dyDescent="0.15">
      <c r="B40" s="55" t="s">
        <v>306</v>
      </c>
      <c r="C40" s="281">
        <v>8</v>
      </c>
      <c r="D40" s="282">
        <v>2</v>
      </c>
      <c r="E40" s="283">
        <f t="shared" ref="E40:E49" si="0">C40*2*D40</f>
        <v>32</v>
      </c>
      <c r="F40" s="282"/>
      <c r="G40" s="283">
        <f t="shared" ref="G40:G49" si="1">C40*F40</f>
        <v>0</v>
      </c>
      <c r="H40" s="282">
        <v>2</v>
      </c>
      <c r="I40" s="283">
        <f t="shared" ref="I40:I49" si="2">C40*2*H40</f>
        <v>32</v>
      </c>
      <c r="J40" s="282"/>
      <c r="K40" s="283">
        <f t="shared" ref="K40:K49" si="3">C40*2*J40</f>
        <v>0</v>
      </c>
      <c r="L40" s="282"/>
      <c r="M40" s="284">
        <v>1</v>
      </c>
    </row>
    <row r="41" spans="2:13" ht="15.75" customHeight="1" x14ac:dyDescent="0.15">
      <c r="B41" s="55" t="s">
        <v>307</v>
      </c>
      <c r="C41" s="281">
        <v>22</v>
      </c>
      <c r="D41" s="282"/>
      <c r="E41" s="283">
        <f t="shared" si="0"/>
        <v>0</v>
      </c>
      <c r="F41" s="282"/>
      <c r="G41" s="283">
        <f t="shared" si="1"/>
        <v>0</v>
      </c>
      <c r="H41" s="282"/>
      <c r="I41" s="283">
        <f t="shared" si="2"/>
        <v>0</v>
      </c>
      <c r="J41" s="282">
        <v>3</v>
      </c>
      <c r="K41" s="283">
        <f t="shared" si="3"/>
        <v>132</v>
      </c>
      <c r="L41" s="282"/>
      <c r="M41" s="284">
        <v>2</v>
      </c>
    </row>
    <row r="42" spans="2:13" ht="15.75" customHeight="1" x14ac:dyDescent="0.15">
      <c r="B42" s="55" t="s">
        <v>308</v>
      </c>
      <c r="C42" s="281">
        <v>40</v>
      </c>
      <c r="D42" s="282">
        <v>1</v>
      </c>
      <c r="E42" s="283">
        <f t="shared" si="0"/>
        <v>80</v>
      </c>
      <c r="F42" s="282"/>
      <c r="G42" s="283">
        <f t="shared" si="1"/>
        <v>0</v>
      </c>
      <c r="H42" s="282"/>
      <c r="I42" s="283">
        <f t="shared" si="2"/>
        <v>0</v>
      </c>
      <c r="J42" s="282"/>
      <c r="K42" s="283">
        <f t="shared" si="3"/>
        <v>0</v>
      </c>
      <c r="L42" s="282"/>
      <c r="M42" s="284">
        <v>4</v>
      </c>
    </row>
    <row r="43" spans="2:13" ht="15.75" customHeight="1" x14ac:dyDescent="0.15">
      <c r="B43" s="55" t="s">
        <v>309</v>
      </c>
      <c r="C43" s="281">
        <v>4</v>
      </c>
      <c r="D43" s="282"/>
      <c r="E43" s="283">
        <f t="shared" si="0"/>
        <v>0</v>
      </c>
      <c r="F43" s="282"/>
      <c r="G43" s="283">
        <f t="shared" si="1"/>
        <v>0</v>
      </c>
      <c r="H43" s="282"/>
      <c r="I43" s="283">
        <f t="shared" si="2"/>
        <v>0</v>
      </c>
      <c r="J43" s="282"/>
      <c r="K43" s="283">
        <f t="shared" si="3"/>
        <v>0</v>
      </c>
      <c r="L43" s="282">
        <v>2</v>
      </c>
      <c r="M43" s="284">
        <v>3</v>
      </c>
    </row>
    <row r="44" spans="2:13" ht="15.75" customHeight="1" x14ac:dyDescent="0.15">
      <c r="B44" s="55" t="s">
        <v>310</v>
      </c>
      <c r="C44" s="281">
        <v>6</v>
      </c>
      <c r="D44" s="282">
        <v>2</v>
      </c>
      <c r="E44" s="283">
        <f t="shared" si="0"/>
        <v>24</v>
      </c>
      <c r="F44" s="282">
        <v>1</v>
      </c>
      <c r="G44" s="283">
        <f t="shared" si="1"/>
        <v>6</v>
      </c>
      <c r="H44" s="282"/>
      <c r="I44" s="283">
        <f t="shared" si="2"/>
        <v>0</v>
      </c>
      <c r="J44" s="282"/>
      <c r="K44" s="283">
        <f t="shared" si="3"/>
        <v>0</v>
      </c>
      <c r="L44" s="282"/>
      <c r="M44" s="284">
        <v>2</v>
      </c>
    </row>
    <row r="45" spans="2:13" ht="15" customHeight="1" x14ac:dyDescent="0.15">
      <c r="B45" s="55" t="s">
        <v>311</v>
      </c>
      <c r="C45" s="281">
        <v>5</v>
      </c>
      <c r="D45" s="282"/>
      <c r="E45" s="283">
        <f t="shared" si="0"/>
        <v>0</v>
      </c>
      <c r="F45" s="282">
        <v>1</v>
      </c>
      <c r="G45" s="283">
        <f t="shared" si="1"/>
        <v>5</v>
      </c>
      <c r="H45" s="282">
        <v>1</v>
      </c>
      <c r="I45" s="283">
        <f t="shared" si="2"/>
        <v>10</v>
      </c>
      <c r="J45" s="282"/>
      <c r="K45" s="283">
        <f t="shared" si="3"/>
        <v>0</v>
      </c>
      <c r="L45" s="282"/>
      <c r="M45" s="284">
        <v>3</v>
      </c>
    </row>
    <row r="46" spans="2:13" ht="15" customHeight="1" x14ac:dyDescent="0.15">
      <c r="B46" s="55" t="s">
        <v>312</v>
      </c>
      <c r="C46" s="281">
        <v>16</v>
      </c>
      <c r="D46" s="282">
        <v>5</v>
      </c>
      <c r="E46" s="283">
        <f t="shared" si="0"/>
        <v>160</v>
      </c>
      <c r="F46" s="282"/>
      <c r="G46" s="283">
        <f t="shared" si="1"/>
        <v>0</v>
      </c>
      <c r="H46" s="282"/>
      <c r="I46" s="283">
        <f t="shared" si="2"/>
        <v>0</v>
      </c>
      <c r="J46" s="282"/>
      <c r="K46" s="283">
        <f t="shared" si="3"/>
        <v>0</v>
      </c>
      <c r="L46" s="282"/>
      <c r="M46" s="284">
        <v>0</v>
      </c>
    </row>
    <row r="47" spans="2:13" ht="15" customHeight="1" x14ac:dyDescent="0.15">
      <c r="B47" s="55" t="s">
        <v>313</v>
      </c>
      <c r="C47" s="281">
        <v>3</v>
      </c>
      <c r="D47" s="282"/>
      <c r="E47" s="283">
        <f t="shared" si="0"/>
        <v>0</v>
      </c>
      <c r="F47" s="282"/>
      <c r="G47" s="283">
        <f t="shared" si="1"/>
        <v>0</v>
      </c>
      <c r="H47" s="282"/>
      <c r="I47" s="283">
        <f t="shared" si="2"/>
        <v>0</v>
      </c>
      <c r="J47" s="282">
        <v>2</v>
      </c>
      <c r="K47" s="283">
        <f t="shared" si="3"/>
        <v>12</v>
      </c>
      <c r="L47" s="282">
        <v>1</v>
      </c>
      <c r="M47" s="284">
        <v>2</v>
      </c>
    </row>
    <row r="48" spans="2:13" ht="15" customHeight="1" x14ac:dyDescent="0.15">
      <c r="B48" s="55" t="s">
        <v>314</v>
      </c>
      <c r="C48" s="281">
        <v>7</v>
      </c>
      <c r="D48" s="282"/>
      <c r="E48" s="283">
        <f t="shared" si="0"/>
        <v>0</v>
      </c>
      <c r="F48" s="282"/>
      <c r="G48" s="283">
        <f t="shared" si="1"/>
        <v>0</v>
      </c>
      <c r="H48" s="282">
        <v>4</v>
      </c>
      <c r="I48" s="283">
        <f t="shared" si="2"/>
        <v>56</v>
      </c>
      <c r="J48" s="282"/>
      <c r="K48" s="283">
        <f t="shared" si="3"/>
        <v>0</v>
      </c>
      <c r="L48" s="282"/>
      <c r="M48" s="284">
        <v>1</v>
      </c>
    </row>
    <row r="49" spans="2:13" ht="15" customHeight="1" x14ac:dyDescent="0.15">
      <c r="B49" s="55" t="s">
        <v>315</v>
      </c>
      <c r="C49" s="285">
        <v>12</v>
      </c>
      <c r="D49" s="286"/>
      <c r="E49" s="287">
        <f t="shared" si="0"/>
        <v>0</v>
      </c>
      <c r="F49" s="286"/>
      <c r="G49" s="287">
        <f t="shared" si="1"/>
        <v>0</v>
      </c>
      <c r="H49" s="286">
        <v>3</v>
      </c>
      <c r="I49" s="287">
        <f t="shared" si="2"/>
        <v>72</v>
      </c>
      <c r="J49" s="286"/>
      <c r="K49" s="287">
        <f t="shared" si="3"/>
        <v>0</v>
      </c>
      <c r="L49" s="286"/>
      <c r="M49" s="288">
        <v>2</v>
      </c>
    </row>
    <row r="50" spans="2:13" ht="15" customHeight="1" x14ac:dyDescent="0.15">
      <c r="B50" s="465" t="s">
        <v>316</v>
      </c>
      <c r="C50" s="3"/>
      <c r="D50" s="289"/>
      <c r="E50" s="466">
        <f>SUM(E40:E49)</f>
        <v>296</v>
      </c>
      <c r="F50" s="289"/>
      <c r="G50" s="466">
        <f>SUM(G40:G49)</f>
        <v>11</v>
      </c>
      <c r="H50" s="289"/>
      <c r="I50" s="466">
        <f>SUM(I40:I49)</f>
        <v>170</v>
      </c>
      <c r="J50" s="289"/>
      <c r="K50" s="466">
        <f>SUM(K40:K49)</f>
        <v>144</v>
      </c>
      <c r="L50" s="289"/>
      <c r="M50" s="466">
        <f>SUM(M40:M49)</f>
        <v>20</v>
      </c>
    </row>
    <row r="51" spans="2:13" ht="15" customHeight="1" x14ac:dyDescent="0.15">
      <c r="B51" s="55" t="s">
        <v>317</v>
      </c>
      <c r="C51" s="55"/>
      <c r="D51" s="290"/>
      <c r="E51" s="291">
        <f>E50*1.56</f>
        <v>461.76</v>
      </c>
      <c r="F51" s="290"/>
      <c r="G51" s="291">
        <f>G50*1.56</f>
        <v>17.16</v>
      </c>
      <c r="H51" s="290"/>
      <c r="I51" s="291">
        <f>I50*1.56</f>
        <v>265.2</v>
      </c>
      <c r="J51" s="290"/>
      <c r="K51" s="291">
        <f>K50*1.56</f>
        <v>224.64000000000001</v>
      </c>
      <c r="L51" s="290"/>
      <c r="M51" s="291">
        <f>M50*1.56</f>
        <v>31.200000000000003</v>
      </c>
    </row>
    <row r="52" spans="2:13" ht="15" customHeight="1" x14ac:dyDescent="0.15">
      <c r="B52" s="55" t="s">
        <v>318</v>
      </c>
      <c r="C52" s="55"/>
      <c r="D52" s="290"/>
      <c r="E52" s="291">
        <f>E51*48</f>
        <v>22164.48</v>
      </c>
      <c r="F52" s="290"/>
      <c r="G52" s="291">
        <f>G51*48</f>
        <v>823.68000000000006</v>
      </c>
      <c r="H52" s="290"/>
      <c r="I52" s="292">
        <f>I51*48</f>
        <v>12729.599999999999</v>
      </c>
      <c r="J52" s="290"/>
      <c r="K52" s="292">
        <f>K51*48</f>
        <v>10782.720000000001</v>
      </c>
      <c r="L52" s="290"/>
      <c r="M52" s="292">
        <f>M51*48</f>
        <v>1497.6000000000001</v>
      </c>
    </row>
    <row r="53" spans="2:13" ht="15.75" customHeight="1" x14ac:dyDescent="0.15"/>
    <row r="54" spans="2:13" ht="15.75" customHeight="1" x14ac:dyDescent="0.15">
      <c r="B54" s="465" t="s">
        <v>319</v>
      </c>
      <c r="C54" s="467">
        <f>COUNTA(B40:B49)</f>
        <v>10</v>
      </c>
      <c r="F54" s="465" t="s">
        <v>320</v>
      </c>
      <c r="G54" s="468">
        <f>E52+G52</f>
        <v>22988.16</v>
      </c>
    </row>
    <row r="55" spans="2:13" ht="15.75" customHeight="1" x14ac:dyDescent="0.15">
      <c r="B55" s="465" t="s">
        <v>321</v>
      </c>
      <c r="C55" s="467">
        <v>18</v>
      </c>
    </row>
    <row r="56" spans="2:13" ht="15.75" customHeight="1" x14ac:dyDescent="0.15">
      <c r="B56" s="55" t="s">
        <v>322</v>
      </c>
      <c r="C56" s="293">
        <f>C54/C55</f>
        <v>0.55555555555555558</v>
      </c>
    </row>
    <row r="57" spans="2:13" ht="15.75" customHeight="1" x14ac:dyDescent="0.15">
      <c r="B57" s="3"/>
    </row>
    <row r="58" spans="2:13" ht="15.75" customHeight="1" x14ac:dyDescent="0.15"/>
    <row r="59" spans="2:13" ht="15.75" customHeight="1" x14ac:dyDescent="0.15">
      <c r="B59" s="294" t="s">
        <v>323</v>
      </c>
    </row>
    <row r="60" spans="2:13" ht="15.75" customHeight="1" x14ac:dyDescent="0.15">
      <c r="B60" s="3" t="s">
        <v>324</v>
      </c>
    </row>
    <row r="61" spans="2:13" ht="15.75" customHeight="1" x14ac:dyDescent="0.15">
      <c r="B61" s="3" t="s">
        <v>325</v>
      </c>
    </row>
    <row r="62" spans="2:13" ht="15.75" customHeight="1" x14ac:dyDescent="0.15">
      <c r="B62" s="3" t="s">
        <v>326</v>
      </c>
    </row>
    <row r="63" spans="2:13" ht="15.75" customHeight="1" x14ac:dyDescent="0.15">
      <c r="B63" s="3" t="s">
        <v>327</v>
      </c>
    </row>
    <row r="64" spans="2:13"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DdEMhb7ZxpM8IxkSAL6C5gceDfXyQejn8ciqWQrOniKt+vXxVn4aMxhqeyVFIMoUaec0CwsajkwDXuWpM7g3pg==" saltValue="0ZjUWio6r7s9+B1GTgJdiQ==" spinCount="100000" sheet="1" objects="1" scenarios="1"/>
  <mergeCells count="8">
    <mergeCell ref="B33:D33"/>
    <mergeCell ref="B34:D34"/>
    <mergeCell ref="B5:J5"/>
    <mergeCell ref="B7:D7"/>
    <mergeCell ref="B8:C8"/>
    <mergeCell ref="C16:C17"/>
    <mergeCell ref="B32:E32"/>
    <mergeCell ref="B6:J6"/>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1300-000000000000}">
          <x14:formula1>
            <xm:f>'Dropdown (tab to be hidden) '!$F$9:$F$23</xm:f>
          </x14:formula1>
          <xm:sqref>D8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A9C0CE"/>
  </sheetPr>
  <dimension ref="A1:A1000"/>
  <sheetViews>
    <sheetView workbookViewId="0"/>
  </sheetViews>
  <sheetFormatPr baseColWidth="10" defaultColWidth="12.6640625" defaultRowHeight="15" customHeight="1"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A9C0CE"/>
    <outlinePr summaryBelow="0" summaryRight="0"/>
  </sheetPr>
  <dimension ref="B5:J1003"/>
  <sheetViews>
    <sheetView showGridLines="0" topLeftCell="D3" workbookViewId="0">
      <selection activeCell="A21" sqref="A21"/>
    </sheetView>
  </sheetViews>
  <sheetFormatPr baseColWidth="10" defaultColWidth="12.6640625" defaultRowHeight="15" customHeight="1" x14ac:dyDescent="0.15"/>
  <cols>
    <col min="2" max="2" width="40.33203125" customWidth="1"/>
    <col min="3" max="3" width="33.6640625" customWidth="1"/>
    <col min="4" max="4" width="28" customWidth="1"/>
    <col min="5" max="5" width="40.33203125" customWidth="1"/>
    <col min="6" max="6" width="41.1640625" customWidth="1"/>
    <col min="7" max="7" width="41" customWidth="1"/>
    <col min="8" max="8" width="46" customWidth="1"/>
    <col min="9" max="9" width="40.1640625" customWidth="1"/>
    <col min="10" max="10" width="23.83203125" customWidth="1"/>
  </cols>
  <sheetData>
    <row r="5" spans="2:10" ht="12.75" customHeight="1" x14ac:dyDescent="0.15"/>
    <row r="6" spans="2:10" ht="12.75" customHeight="1" x14ac:dyDescent="0.15">
      <c r="B6" s="295"/>
      <c r="C6" s="296" t="s">
        <v>328</v>
      </c>
      <c r="D6" s="296" t="s">
        <v>329</v>
      </c>
      <c r="E6" s="297" t="s">
        <v>330</v>
      </c>
    </row>
    <row r="7" spans="2:10" ht="12.75" customHeight="1" x14ac:dyDescent="0.15">
      <c r="B7" s="298" t="s">
        <v>331</v>
      </c>
      <c r="C7" s="299">
        <v>1</v>
      </c>
      <c r="D7" s="299">
        <v>27</v>
      </c>
      <c r="E7" s="300">
        <v>273</v>
      </c>
    </row>
    <row r="8" spans="2:10" ht="12.75" customHeight="1" x14ac:dyDescent="0.15">
      <c r="B8" s="301" t="s">
        <v>332</v>
      </c>
      <c r="C8" s="3"/>
      <c r="D8" s="3"/>
      <c r="E8" s="302"/>
    </row>
    <row r="9" spans="2:10" ht="12.75" customHeight="1" x14ac:dyDescent="0.15">
      <c r="B9" s="303" t="s">
        <v>333</v>
      </c>
      <c r="C9" s="304"/>
      <c r="D9" s="304"/>
      <c r="E9" s="305"/>
    </row>
    <row r="10" spans="2:10" ht="12.75" customHeight="1" x14ac:dyDescent="0.15">
      <c r="B10" s="195"/>
    </row>
    <row r="11" spans="2:10" ht="12.75" customHeight="1" x14ac:dyDescent="0.15">
      <c r="B11" s="195"/>
      <c r="E11" s="276"/>
    </row>
    <row r="12" spans="2:10" ht="12.75" customHeight="1" x14ac:dyDescent="0.15">
      <c r="B12" s="714" t="s">
        <v>334</v>
      </c>
      <c r="C12" s="563"/>
      <c r="D12" s="558"/>
      <c r="E12" s="276"/>
      <c r="F12" s="721" t="s">
        <v>335</v>
      </c>
      <c r="G12" s="722"/>
      <c r="H12" s="722"/>
      <c r="I12" s="722"/>
      <c r="J12" s="722"/>
    </row>
    <row r="13" spans="2:10" ht="12.75" customHeight="1" x14ac:dyDescent="0.15">
      <c r="B13" s="728"/>
      <c r="C13" s="558"/>
      <c r="D13" s="306" t="s">
        <v>336</v>
      </c>
      <c r="F13" s="307" t="s">
        <v>337</v>
      </c>
      <c r="G13" s="307" t="s">
        <v>215</v>
      </c>
      <c r="H13" s="308" t="s">
        <v>338</v>
      </c>
      <c r="I13" s="307" t="s">
        <v>217</v>
      </c>
      <c r="J13" s="307" t="s">
        <v>216</v>
      </c>
    </row>
    <row r="14" spans="2:10" ht="12.75" customHeight="1" x14ac:dyDescent="0.15">
      <c r="B14" s="717" t="s">
        <v>185</v>
      </c>
      <c r="C14" s="309" t="s">
        <v>328</v>
      </c>
      <c r="D14" s="310">
        <v>1966</v>
      </c>
      <c r="F14" s="311"/>
      <c r="G14" s="729" t="s">
        <v>339</v>
      </c>
      <c r="H14" s="563"/>
      <c r="I14" s="563"/>
      <c r="J14" s="558"/>
    </row>
    <row r="15" spans="2:10" ht="12.75" customHeight="1" x14ac:dyDescent="0.15">
      <c r="B15" s="718"/>
      <c r="C15" s="312" t="s">
        <v>340</v>
      </c>
      <c r="D15" s="302">
        <v>3.6999999999999998E-2</v>
      </c>
      <c r="F15" s="313" t="s">
        <v>40</v>
      </c>
      <c r="G15" s="314">
        <v>0.65718600227633606</v>
      </c>
      <c r="H15" s="315">
        <v>1.066411534402794</v>
      </c>
      <c r="I15" s="315">
        <v>0.49658782203949497</v>
      </c>
      <c r="J15" s="310">
        <v>1.401488980776096</v>
      </c>
    </row>
    <row r="16" spans="2:10" ht="12.75" customHeight="1" x14ac:dyDescent="0.15">
      <c r="B16" s="718"/>
      <c r="C16" s="312" t="s">
        <v>330</v>
      </c>
      <c r="D16" s="302">
        <v>3.5000000000000003E-2</v>
      </c>
      <c r="F16" s="316" t="s">
        <v>185</v>
      </c>
      <c r="G16" s="301">
        <v>0.64778456040343113</v>
      </c>
      <c r="H16" s="3">
        <v>0.59537784894733015</v>
      </c>
      <c r="I16" s="3">
        <v>0.75904382480778332</v>
      </c>
      <c r="J16" s="302">
        <v>1.0659817564307841</v>
      </c>
    </row>
    <row r="17" spans="2:10" ht="12.75" customHeight="1" x14ac:dyDescent="0.15">
      <c r="B17" s="719"/>
      <c r="C17" s="317" t="s">
        <v>341</v>
      </c>
      <c r="D17" s="305">
        <v>1976.5540000000001</v>
      </c>
      <c r="F17" s="316" t="s">
        <v>133</v>
      </c>
      <c r="G17" s="301">
        <v>0.74283544313814576</v>
      </c>
      <c r="H17" s="3">
        <v>0.77797238609602171</v>
      </c>
      <c r="I17" s="3">
        <v>0.47089698189189538</v>
      </c>
      <c r="J17" s="302">
        <v>1.0380480239109049</v>
      </c>
    </row>
    <row r="18" spans="2:10" ht="12.75" customHeight="1" x14ac:dyDescent="0.15">
      <c r="B18" s="725" t="s">
        <v>40</v>
      </c>
      <c r="C18" s="309" t="s">
        <v>328</v>
      </c>
      <c r="D18" s="310">
        <v>1962</v>
      </c>
      <c r="F18" s="316" t="s">
        <v>187</v>
      </c>
      <c r="G18" s="301">
        <v>0.56103050693567158</v>
      </c>
      <c r="H18" s="3">
        <v>0.79628669239584604</v>
      </c>
      <c r="I18" s="3">
        <v>0.42197055165504532</v>
      </c>
      <c r="J18" s="302">
        <v>1.110584718838816</v>
      </c>
    </row>
    <row r="19" spans="2:10" ht="12.75" customHeight="1" x14ac:dyDescent="0.15">
      <c r="B19" s="726"/>
      <c r="C19" s="312" t="s">
        <v>340</v>
      </c>
      <c r="D19" s="302">
        <v>3.6999999999999998E-2</v>
      </c>
      <c r="F19" s="316" t="s">
        <v>192</v>
      </c>
      <c r="G19" s="301">
        <v>0.99604279596421119</v>
      </c>
      <c r="H19" s="3">
        <v>0.87901232834391307</v>
      </c>
      <c r="I19" s="3">
        <v>0.84652968577661081</v>
      </c>
      <c r="J19" s="302">
        <v>0.9111389355501347</v>
      </c>
    </row>
    <row r="20" spans="2:10" ht="12.75" customHeight="1" x14ac:dyDescent="0.15">
      <c r="B20" s="726"/>
      <c r="C20" s="312" t="s">
        <v>330</v>
      </c>
      <c r="D20" s="302">
        <v>3.5000000000000003E-2</v>
      </c>
      <c r="F20" s="316" t="s">
        <v>196</v>
      </c>
      <c r="G20" s="301">
        <v>0.79730322907469153</v>
      </c>
      <c r="H20" s="3">
        <v>1.016345535423415</v>
      </c>
      <c r="I20" s="3">
        <v>0.60231680751231342</v>
      </c>
      <c r="J20" s="302">
        <v>1.2159325663057829</v>
      </c>
    </row>
    <row r="21" spans="2:10" ht="12.75" customHeight="1" x14ac:dyDescent="0.15">
      <c r="B21" s="727"/>
      <c r="C21" s="317" t="s">
        <v>341</v>
      </c>
      <c r="D21" s="305">
        <v>1972.5540000000001</v>
      </c>
      <c r="F21" s="316" t="s">
        <v>198</v>
      </c>
      <c r="G21" s="301">
        <v>0.55846841575000716</v>
      </c>
      <c r="H21" s="3">
        <v>0.43804939471884619</v>
      </c>
      <c r="I21" s="3">
        <v>0.49702762838781422</v>
      </c>
      <c r="J21" s="302">
        <v>1.2087941634665531</v>
      </c>
    </row>
    <row r="22" spans="2:10" ht="12.75" customHeight="1" x14ac:dyDescent="0.15">
      <c r="B22" s="725" t="s">
        <v>207</v>
      </c>
      <c r="C22" s="309" t="s">
        <v>328</v>
      </c>
      <c r="D22" s="310">
        <v>1920</v>
      </c>
      <c r="F22" s="316" t="s">
        <v>203</v>
      </c>
      <c r="G22" s="301">
        <v>0.32670203232633233</v>
      </c>
      <c r="H22" s="3">
        <v>0</v>
      </c>
      <c r="I22" s="3">
        <v>0</v>
      </c>
      <c r="J22" s="302">
        <v>0.50296300653980719</v>
      </c>
    </row>
    <row r="23" spans="2:10" ht="12.75" customHeight="1" x14ac:dyDescent="0.15">
      <c r="B23" s="726"/>
      <c r="C23" s="312" t="s">
        <v>340</v>
      </c>
      <c r="D23" s="302">
        <v>3.6999999999999998E-2</v>
      </c>
      <c r="F23" s="316" t="s">
        <v>167</v>
      </c>
      <c r="G23" s="301">
        <v>0.73064787946494569</v>
      </c>
      <c r="H23" s="3">
        <v>0.73590478247057489</v>
      </c>
      <c r="I23" s="3">
        <v>0.54155378104091256</v>
      </c>
      <c r="J23" s="302">
        <v>1.337119558481195</v>
      </c>
    </row>
    <row r="24" spans="2:10" ht="12.75" customHeight="1" x14ac:dyDescent="0.15">
      <c r="B24" s="726"/>
      <c r="C24" s="312" t="s">
        <v>330</v>
      </c>
      <c r="D24" s="302">
        <v>3.5000000000000003E-2</v>
      </c>
      <c r="F24" s="316" t="s">
        <v>186</v>
      </c>
      <c r="G24" s="301">
        <v>0.88700476984063936</v>
      </c>
      <c r="H24" s="3">
        <v>1.3145241412045969</v>
      </c>
      <c r="I24" s="3">
        <v>0</v>
      </c>
      <c r="J24" s="302">
        <v>0.99359859428927677</v>
      </c>
    </row>
    <row r="25" spans="2:10" ht="12.75" customHeight="1" x14ac:dyDescent="0.15">
      <c r="B25" s="727"/>
      <c r="C25" s="317" t="s">
        <v>341</v>
      </c>
      <c r="D25" s="305">
        <v>1930.5540000000001</v>
      </c>
      <c r="F25" s="316" t="s">
        <v>206</v>
      </c>
      <c r="G25" s="301">
        <v>0.75188350461597631</v>
      </c>
      <c r="H25" s="3">
        <v>1.14111765537191</v>
      </c>
      <c r="I25" s="3">
        <v>0.37904091546959068</v>
      </c>
      <c r="J25" s="302">
        <v>1.2850239745292229</v>
      </c>
    </row>
    <row r="26" spans="2:10" ht="12.75" customHeight="1" x14ac:dyDescent="0.15">
      <c r="B26" s="725" t="s">
        <v>133</v>
      </c>
      <c r="C26" s="309" t="s">
        <v>328</v>
      </c>
      <c r="D26" s="310">
        <v>1915</v>
      </c>
      <c r="F26" s="316" t="s">
        <v>207</v>
      </c>
      <c r="G26" s="301">
        <v>0.80138118497399535</v>
      </c>
      <c r="H26" s="3">
        <v>0.27612495479091742</v>
      </c>
      <c r="I26" s="3">
        <v>0.84423855690283334</v>
      </c>
      <c r="J26" s="302">
        <v>1.075434373733674</v>
      </c>
    </row>
    <row r="27" spans="2:10" ht="12.75" customHeight="1" x14ac:dyDescent="0.15">
      <c r="B27" s="726"/>
      <c r="C27" s="312" t="s">
        <v>340</v>
      </c>
      <c r="D27" s="302">
        <v>3.6999999999999998E-2</v>
      </c>
      <c r="F27" s="318" t="s">
        <v>208</v>
      </c>
      <c r="G27" s="303">
        <v>0.61650525765833841</v>
      </c>
      <c r="H27" s="304">
        <v>0.2134960062535643</v>
      </c>
      <c r="I27" s="304">
        <v>0</v>
      </c>
      <c r="J27" s="305">
        <v>0.81375602251369572</v>
      </c>
    </row>
    <row r="28" spans="2:10" ht="15.75" customHeight="1" x14ac:dyDescent="0.15">
      <c r="B28" s="726"/>
      <c r="C28" s="312" t="s">
        <v>330</v>
      </c>
      <c r="D28" s="302">
        <v>3.5000000000000003E-2</v>
      </c>
      <c r="F28" s="724" t="s">
        <v>342</v>
      </c>
      <c r="G28" s="713"/>
      <c r="H28" s="713"/>
      <c r="I28" s="713"/>
      <c r="J28" s="556"/>
    </row>
    <row r="29" spans="2:10" ht="13.5" customHeight="1" x14ac:dyDescent="0.15">
      <c r="B29" s="727"/>
      <c r="C29" s="317" t="s">
        <v>341</v>
      </c>
      <c r="D29" s="305">
        <v>1925.5540000000001</v>
      </c>
      <c r="F29" s="551"/>
      <c r="G29" s="548"/>
      <c r="H29" s="548"/>
      <c r="I29" s="548"/>
      <c r="J29" s="549"/>
    </row>
    <row r="30" spans="2:10" ht="12.75" customHeight="1" x14ac:dyDescent="0.15">
      <c r="B30" s="725" t="s">
        <v>167</v>
      </c>
      <c r="C30" s="309" t="s">
        <v>328</v>
      </c>
      <c r="D30" s="310">
        <v>1921</v>
      </c>
    </row>
    <row r="31" spans="2:10" ht="12.75" customHeight="1" x14ac:dyDescent="0.15">
      <c r="B31" s="726"/>
      <c r="C31" s="312" t="s">
        <v>340</v>
      </c>
      <c r="D31" s="302">
        <v>3.6999999999999998E-2</v>
      </c>
      <c r="F31" s="721" t="s">
        <v>343</v>
      </c>
      <c r="G31" s="722"/>
      <c r="H31" s="722"/>
      <c r="I31" s="722"/>
    </row>
    <row r="32" spans="2:10" ht="12.75" customHeight="1" x14ac:dyDescent="0.15">
      <c r="B32" s="726"/>
      <c r="C32" s="312" t="s">
        <v>330</v>
      </c>
      <c r="D32" s="302">
        <v>3.5000000000000003E-2</v>
      </c>
      <c r="F32" s="319" t="s">
        <v>337</v>
      </c>
      <c r="G32" s="319" t="s">
        <v>344</v>
      </c>
      <c r="H32" s="319" t="s">
        <v>345</v>
      </c>
      <c r="I32" s="319" t="s">
        <v>346</v>
      </c>
    </row>
    <row r="33" spans="2:10" ht="12.75" customHeight="1" x14ac:dyDescent="0.15">
      <c r="B33" s="727"/>
      <c r="C33" s="317" t="s">
        <v>341</v>
      </c>
      <c r="D33" s="305">
        <v>1931.5540000000001</v>
      </c>
      <c r="F33" s="313" t="s">
        <v>40</v>
      </c>
      <c r="G33" s="314">
        <v>0.20499999999999999</v>
      </c>
      <c r="H33" s="315">
        <f>G53</f>
        <v>440</v>
      </c>
      <c r="I33" s="310">
        <f t="shared" ref="I33:I45" si="0">H33*G33</f>
        <v>90.199999999999989</v>
      </c>
    </row>
    <row r="34" spans="2:10" ht="12.75" customHeight="1" x14ac:dyDescent="0.15">
      <c r="B34" s="717" t="s">
        <v>206</v>
      </c>
      <c r="C34" s="309" t="s">
        <v>328</v>
      </c>
      <c r="D34" s="310">
        <v>1926</v>
      </c>
      <c r="F34" s="316" t="s">
        <v>185</v>
      </c>
      <c r="G34" s="301">
        <v>0.20499999999999999</v>
      </c>
      <c r="H34" s="3">
        <f t="shared" ref="H34:H45" si="1">H54</f>
        <v>17</v>
      </c>
      <c r="I34" s="302">
        <f t="shared" si="0"/>
        <v>3.4849999999999999</v>
      </c>
    </row>
    <row r="35" spans="2:10" ht="12.75" customHeight="1" x14ac:dyDescent="0.15">
      <c r="B35" s="718"/>
      <c r="C35" s="312" t="s">
        <v>340</v>
      </c>
      <c r="D35" s="302">
        <v>3.6999999999999998E-2</v>
      </c>
      <c r="F35" s="316" t="s">
        <v>133</v>
      </c>
      <c r="G35" s="301">
        <v>0.20499999999999999</v>
      </c>
      <c r="H35" s="3">
        <f t="shared" si="1"/>
        <v>2.2000000000000002</v>
      </c>
      <c r="I35" s="302">
        <f t="shared" si="0"/>
        <v>0.45100000000000001</v>
      </c>
    </row>
    <row r="36" spans="2:10" ht="12.75" customHeight="1" x14ac:dyDescent="0.15">
      <c r="B36" s="718"/>
      <c r="C36" s="312" t="s">
        <v>330</v>
      </c>
      <c r="D36" s="302">
        <v>3.5000000000000003E-2</v>
      </c>
      <c r="F36" s="316" t="s">
        <v>187</v>
      </c>
      <c r="G36" s="301">
        <v>0.20499999999999999</v>
      </c>
      <c r="H36" s="3">
        <f t="shared" si="1"/>
        <v>230</v>
      </c>
      <c r="I36" s="302">
        <f t="shared" si="0"/>
        <v>47.15</v>
      </c>
    </row>
    <row r="37" spans="2:10" ht="12.75" customHeight="1" x14ac:dyDescent="0.15">
      <c r="B37" s="719"/>
      <c r="C37" s="317" t="s">
        <v>341</v>
      </c>
      <c r="D37" s="305">
        <v>1936.5540000000001</v>
      </c>
      <c r="F37" s="316" t="s">
        <v>192</v>
      </c>
      <c r="G37" s="301">
        <v>0.20499999999999999</v>
      </c>
      <c r="H37" s="3">
        <f t="shared" si="1"/>
        <v>16</v>
      </c>
      <c r="I37" s="302">
        <f t="shared" si="0"/>
        <v>3.28</v>
      </c>
    </row>
    <row r="38" spans="2:10" ht="12.75" customHeight="1" x14ac:dyDescent="0.15">
      <c r="B38" s="717" t="s">
        <v>187</v>
      </c>
      <c r="C38" s="309" t="s">
        <v>328</v>
      </c>
      <c r="D38" s="310">
        <v>1919</v>
      </c>
      <c r="F38" s="316" t="s">
        <v>196</v>
      </c>
      <c r="G38" s="301">
        <v>0.20499999999999999</v>
      </c>
      <c r="H38" s="3">
        <f t="shared" si="1"/>
        <v>540</v>
      </c>
      <c r="I38" s="302">
        <f t="shared" si="0"/>
        <v>110.69999999999999</v>
      </c>
    </row>
    <row r="39" spans="2:10" ht="12.75" customHeight="1" x14ac:dyDescent="0.15">
      <c r="B39" s="718"/>
      <c r="C39" s="312" t="s">
        <v>340</v>
      </c>
      <c r="D39" s="302">
        <v>3.6999999999999998E-2</v>
      </c>
      <c r="F39" s="316" t="s">
        <v>198</v>
      </c>
      <c r="G39" s="301">
        <v>0.20499999999999999</v>
      </c>
      <c r="H39" s="3">
        <f t="shared" si="1"/>
        <v>390</v>
      </c>
      <c r="I39" s="302">
        <f t="shared" si="0"/>
        <v>79.949999999999989</v>
      </c>
    </row>
    <row r="40" spans="2:10" ht="12.75" customHeight="1" x14ac:dyDescent="0.15">
      <c r="B40" s="718"/>
      <c r="C40" s="312" t="s">
        <v>330</v>
      </c>
      <c r="D40" s="302">
        <v>3.5000000000000003E-2</v>
      </c>
      <c r="F40" s="316" t="s">
        <v>203</v>
      </c>
      <c r="G40" s="301">
        <v>0.20499999999999999</v>
      </c>
      <c r="H40" s="3">
        <f t="shared" si="1"/>
        <v>780</v>
      </c>
      <c r="I40" s="302">
        <f t="shared" si="0"/>
        <v>159.89999999999998</v>
      </c>
    </row>
    <row r="41" spans="2:10" ht="12.75" customHeight="1" x14ac:dyDescent="0.15">
      <c r="B41" s="719"/>
      <c r="C41" s="317" t="s">
        <v>341</v>
      </c>
      <c r="D41" s="305">
        <v>1929.5540000000001</v>
      </c>
      <c r="F41" s="316" t="s">
        <v>167</v>
      </c>
      <c r="G41" s="301">
        <v>0.20499999999999999</v>
      </c>
      <c r="H41" s="3">
        <f t="shared" si="1"/>
        <v>54</v>
      </c>
      <c r="I41" s="302">
        <f t="shared" si="0"/>
        <v>11.069999999999999</v>
      </c>
    </row>
    <row r="42" spans="2:10" ht="12.75" customHeight="1" x14ac:dyDescent="0.15">
      <c r="B42" s="717" t="s">
        <v>196</v>
      </c>
      <c r="C42" s="309" t="s">
        <v>328</v>
      </c>
      <c r="D42" s="310">
        <v>1919</v>
      </c>
      <c r="F42" s="316" t="s">
        <v>186</v>
      </c>
      <c r="G42" s="301">
        <v>0.20499999999999999</v>
      </c>
      <c r="H42" s="3">
        <f t="shared" si="1"/>
        <v>7</v>
      </c>
      <c r="I42" s="302">
        <f t="shared" si="0"/>
        <v>1.4349999999999998</v>
      </c>
    </row>
    <row r="43" spans="2:10" ht="12.75" customHeight="1" x14ac:dyDescent="0.15">
      <c r="B43" s="718"/>
      <c r="C43" s="312" t="s">
        <v>340</v>
      </c>
      <c r="D43" s="302">
        <v>3.6999999999999998E-2</v>
      </c>
      <c r="F43" s="316" t="s">
        <v>206</v>
      </c>
      <c r="G43" s="301">
        <v>0.20499999999999999</v>
      </c>
      <c r="H43" s="3">
        <f t="shared" si="1"/>
        <v>1.5</v>
      </c>
      <c r="I43" s="302">
        <f t="shared" si="0"/>
        <v>0.3075</v>
      </c>
    </row>
    <row r="44" spans="2:10" ht="12.75" customHeight="1" x14ac:dyDescent="0.15">
      <c r="B44" s="718"/>
      <c r="C44" s="312" t="s">
        <v>330</v>
      </c>
      <c r="D44" s="302">
        <v>3.5000000000000003E-2</v>
      </c>
      <c r="F44" s="316" t="s">
        <v>207</v>
      </c>
      <c r="G44" s="301">
        <v>0.20499999999999999</v>
      </c>
      <c r="H44" s="3">
        <f t="shared" si="1"/>
        <v>590</v>
      </c>
      <c r="I44" s="302">
        <f t="shared" si="0"/>
        <v>120.94999999999999</v>
      </c>
      <c r="J44" s="320"/>
    </row>
    <row r="45" spans="2:10" ht="12.75" customHeight="1" x14ac:dyDescent="0.15">
      <c r="B45" s="719"/>
      <c r="C45" s="317" t="s">
        <v>341</v>
      </c>
      <c r="D45" s="305">
        <v>1929.5540000000001</v>
      </c>
      <c r="F45" s="318" t="s">
        <v>208</v>
      </c>
      <c r="G45" s="303">
        <v>0.20499999999999999</v>
      </c>
      <c r="H45" s="304">
        <f t="shared" si="1"/>
        <v>70</v>
      </c>
      <c r="I45" s="305">
        <f t="shared" si="0"/>
        <v>14.35</v>
      </c>
      <c r="J45" s="320"/>
    </row>
    <row r="46" spans="2:10" ht="13.5" customHeight="1" x14ac:dyDescent="0.15">
      <c r="B46" s="717" t="s">
        <v>186</v>
      </c>
      <c r="C46" s="309" t="s">
        <v>328</v>
      </c>
      <c r="D46" s="310">
        <v>1919</v>
      </c>
      <c r="F46" s="720" t="s">
        <v>347</v>
      </c>
      <c r="G46" s="713"/>
      <c r="H46" s="713"/>
      <c r="I46" s="556"/>
    </row>
    <row r="47" spans="2:10" ht="12.75" customHeight="1" x14ac:dyDescent="0.15">
      <c r="B47" s="718"/>
      <c r="C47" s="312" t="s">
        <v>340</v>
      </c>
      <c r="D47" s="302">
        <v>3.6999999999999998E-2</v>
      </c>
      <c r="F47" s="551"/>
      <c r="G47" s="548"/>
      <c r="H47" s="548"/>
      <c r="I47" s="549"/>
    </row>
    <row r="48" spans="2:10" ht="12.75" customHeight="1" x14ac:dyDescent="0.15">
      <c r="B48" s="718"/>
      <c r="C48" s="312" t="s">
        <v>330</v>
      </c>
      <c r="D48" s="302">
        <v>3.5000000000000003E-2</v>
      </c>
    </row>
    <row r="49" spans="2:9" ht="12.75" customHeight="1" x14ac:dyDescent="0.15">
      <c r="B49" s="719"/>
      <c r="C49" s="317" t="s">
        <v>341</v>
      </c>
      <c r="D49" s="305">
        <v>1929.5540000000001</v>
      </c>
    </row>
    <row r="50" spans="2:9" ht="12.75" customHeight="1" x14ac:dyDescent="0.15">
      <c r="B50" s="717" t="s">
        <v>192</v>
      </c>
      <c r="C50" s="309" t="s">
        <v>328</v>
      </c>
      <c r="D50" s="310">
        <v>1919</v>
      </c>
      <c r="F50" s="721" t="s">
        <v>348</v>
      </c>
      <c r="G50" s="722"/>
      <c r="H50" s="722"/>
      <c r="I50" s="722"/>
    </row>
    <row r="51" spans="2:9" ht="12.75" customHeight="1" x14ac:dyDescent="0.15">
      <c r="B51" s="718"/>
      <c r="C51" s="312" t="s">
        <v>340</v>
      </c>
      <c r="D51" s="302">
        <v>3.6999999999999998E-2</v>
      </c>
      <c r="F51" s="319" t="s">
        <v>337</v>
      </c>
      <c r="G51" s="319" t="s">
        <v>349</v>
      </c>
      <c r="H51" s="319" t="s">
        <v>193</v>
      </c>
      <c r="I51" s="319" t="s">
        <v>350</v>
      </c>
    </row>
    <row r="52" spans="2:9" ht="12.75" customHeight="1" x14ac:dyDescent="0.15">
      <c r="B52" s="718"/>
      <c r="C52" s="312" t="s">
        <v>330</v>
      </c>
      <c r="D52" s="302">
        <v>3.5000000000000003E-2</v>
      </c>
      <c r="F52" s="321"/>
      <c r="G52" s="723" t="s">
        <v>351</v>
      </c>
      <c r="H52" s="563"/>
      <c r="I52" s="558"/>
    </row>
    <row r="53" spans="2:9" ht="12.75" customHeight="1" x14ac:dyDescent="0.15">
      <c r="B53" s="719"/>
      <c r="C53" s="317" t="s">
        <v>341</v>
      </c>
      <c r="D53" s="305">
        <v>1929.5540000000001</v>
      </c>
      <c r="F53" s="313" t="s">
        <v>40</v>
      </c>
      <c r="G53" s="314">
        <v>440</v>
      </c>
      <c r="H53" s="315">
        <v>420</v>
      </c>
      <c r="I53" s="310">
        <v>20</v>
      </c>
    </row>
    <row r="54" spans="2:9" ht="12.75" customHeight="1" x14ac:dyDescent="0.15">
      <c r="B54" s="717" t="s">
        <v>208</v>
      </c>
      <c r="C54" s="309" t="s">
        <v>328</v>
      </c>
      <c r="D54" s="310">
        <v>1966</v>
      </c>
      <c r="F54" s="316" t="s">
        <v>185</v>
      </c>
      <c r="G54" s="301">
        <v>18</v>
      </c>
      <c r="H54" s="3">
        <v>17</v>
      </c>
      <c r="I54" s="302">
        <v>1</v>
      </c>
    </row>
    <row r="55" spans="2:9" ht="12.75" customHeight="1" x14ac:dyDescent="0.15">
      <c r="B55" s="718"/>
      <c r="C55" s="312" t="s">
        <v>340</v>
      </c>
      <c r="D55" s="302">
        <v>3.6999999999999998E-2</v>
      </c>
      <c r="F55" s="316" t="s">
        <v>133</v>
      </c>
      <c r="G55" s="301">
        <v>2.5</v>
      </c>
      <c r="H55" s="3">
        <v>2.2000000000000002</v>
      </c>
      <c r="I55" s="302">
        <v>0.29999999999999982</v>
      </c>
    </row>
    <row r="56" spans="2:9" ht="12.75" customHeight="1" x14ac:dyDescent="0.15">
      <c r="B56" s="718"/>
      <c r="C56" s="312" t="s">
        <v>330</v>
      </c>
      <c r="D56" s="302">
        <v>3.5000000000000003E-2</v>
      </c>
      <c r="F56" s="316" t="s">
        <v>187</v>
      </c>
      <c r="G56" s="301">
        <v>230</v>
      </c>
      <c r="H56" s="3">
        <v>230</v>
      </c>
      <c r="I56" s="302">
        <v>0</v>
      </c>
    </row>
    <row r="57" spans="2:9" ht="12.75" customHeight="1" x14ac:dyDescent="0.15">
      <c r="B57" s="719"/>
      <c r="C57" s="317" t="s">
        <v>341</v>
      </c>
      <c r="D57" s="305">
        <v>1976.5540000000001</v>
      </c>
      <c r="F57" s="316" t="s">
        <v>192</v>
      </c>
      <c r="G57" s="301">
        <v>17</v>
      </c>
      <c r="H57" s="3">
        <v>16</v>
      </c>
      <c r="I57" s="302">
        <v>1</v>
      </c>
    </row>
    <row r="58" spans="2:9" ht="12.75" customHeight="1" x14ac:dyDescent="0.15">
      <c r="B58" s="717" t="s">
        <v>198</v>
      </c>
      <c r="C58" s="309" t="s">
        <v>328</v>
      </c>
      <c r="D58" s="310">
        <v>1966</v>
      </c>
      <c r="F58" s="316" t="s">
        <v>196</v>
      </c>
      <c r="G58" s="301">
        <v>580</v>
      </c>
      <c r="H58" s="3">
        <v>540</v>
      </c>
      <c r="I58" s="302">
        <v>40</v>
      </c>
    </row>
    <row r="59" spans="2:9" ht="12.75" customHeight="1" x14ac:dyDescent="0.15">
      <c r="B59" s="718"/>
      <c r="C59" s="312" t="s">
        <v>340</v>
      </c>
      <c r="D59" s="302">
        <v>3.6999999999999998E-2</v>
      </c>
      <c r="F59" s="316" t="s">
        <v>198</v>
      </c>
      <c r="G59" s="301">
        <v>420</v>
      </c>
      <c r="H59" s="3">
        <v>390</v>
      </c>
      <c r="I59" s="302">
        <v>30</v>
      </c>
    </row>
    <row r="60" spans="2:9" ht="12.75" customHeight="1" x14ac:dyDescent="0.15">
      <c r="B60" s="718"/>
      <c r="C60" s="312" t="s">
        <v>330</v>
      </c>
      <c r="D60" s="302">
        <v>3.5000000000000003E-2</v>
      </c>
      <c r="F60" s="316" t="s">
        <v>203</v>
      </c>
      <c r="G60" s="301">
        <v>800</v>
      </c>
      <c r="H60" s="3">
        <v>780</v>
      </c>
      <c r="I60" s="302">
        <v>20</v>
      </c>
    </row>
    <row r="61" spans="2:9" ht="12.75" customHeight="1" x14ac:dyDescent="0.15">
      <c r="B61" s="719"/>
      <c r="C61" s="317" t="s">
        <v>341</v>
      </c>
      <c r="D61" s="305">
        <v>1976.5540000000001</v>
      </c>
      <c r="F61" s="316" t="s">
        <v>167</v>
      </c>
      <c r="G61" s="301">
        <v>59</v>
      </c>
      <c r="H61" s="3">
        <v>54</v>
      </c>
      <c r="I61" s="302">
        <v>5</v>
      </c>
    </row>
    <row r="62" spans="2:9" ht="12.75" customHeight="1" x14ac:dyDescent="0.15">
      <c r="B62" s="717" t="s">
        <v>203</v>
      </c>
      <c r="C62" s="309" t="s">
        <v>328</v>
      </c>
      <c r="D62" s="310">
        <v>1966</v>
      </c>
      <c r="F62" s="316" t="s">
        <v>186</v>
      </c>
      <c r="G62" s="301">
        <v>230</v>
      </c>
      <c r="H62" s="3">
        <v>7</v>
      </c>
      <c r="I62" s="302">
        <v>223</v>
      </c>
    </row>
    <row r="63" spans="2:9" ht="12.75" customHeight="1" x14ac:dyDescent="0.15">
      <c r="B63" s="718"/>
      <c r="C63" s="312" t="s">
        <v>340</v>
      </c>
      <c r="D63" s="302">
        <v>3.6999999999999998E-2</v>
      </c>
      <c r="F63" s="316" t="s">
        <v>206</v>
      </c>
      <c r="G63" s="301">
        <v>1.9</v>
      </c>
      <c r="H63" s="3">
        <v>1.5</v>
      </c>
      <c r="I63" s="302">
        <v>0.39999999999999991</v>
      </c>
    </row>
    <row r="64" spans="2:9" ht="12.75" customHeight="1" x14ac:dyDescent="0.15">
      <c r="B64" s="718"/>
      <c r="C64" s="312" t="s">
        <v>330</v>
      </c>
      <c r="D64" s="302">
        <v>3.5000000000000003E-2</v>
      </c>
      <c r="F64" s="316" t="s">
        <v>207</v>
      </c>
      <c r="G64" s="301">
        <v>630</v>
      </c>
      <c r="H64" s="3">
        <v>590</v>
      </c>
      <c r="I64" s="302">
        <v>40</v>
      </c>
    </row>
    <row r="65" spans="2:9" ht="12.75" customHeight="1" x14ac:dyDescent="0.15">
      <c r="B65" s="719"/>
      <c r="C65" s="317" t="s">
        <v>341</v>
      </c>
      <c r="D65" s="305">
        <v>1976.5540000000001</v>
      </c>
      <c r="F65" s="318" t="s">
        <v>208</v>
      </c>
      <c r="G65" s="303">
        <v>70</v>
      </c>
      <c r="H65" s="304">
        <v>70</v>
      </c>
      <c r="I65" s="305">
        <v>0</v>
      </c>
    </row>
    <row r="66" spans="2:9" ht="19.5" customHeight="1" x14ac:dyDescent="0.15">
      <c r="B66" s="724" t="s">
        <v>352</v>
      </c>
      <c r="C66" s="713"/>
      <c r="D66" s="556"/>
      <c r="F66" s="712" t="s">
        <v>353</v>
      </c>
      <c r="G66" s="713"/>
      <c r="H66" s="713"/>
      <c r="I66" s="556"/>
    </row>
    <row r="67" spans="2:9" ht="28.5" customHeight="1" x14ac:dyDescent="0.15">
      <c r="B67" s="551"/>
      <c r="C67" s="548"/>
      <c r="D67" s="549"/>
      <c r="F67" s="551"/>
      <c r="G67" s="548"/>
      <c r="H67" s="548"/>
      <c r="I67" s="549"/>
    </row>
    <row r="68" spans="2:9" ht="12.75" customHeight="1" x14ac:dyDescent="0.15">
      <c r="B68" s="195"/>
      <c r="F68" s="322"/>
      <c r="G68" s="322"/>
      <c r="H68" s="322"/>
      <c r="I68" s="322"/>
    </row>
    <row r="69" spans="2:9" ht="12.75" customHeight="1" x14ac:dyDescent="0.15">
      <c r="B69" s="195"/>
    </row>
    <row r="70" spans="2:9" ht="12.75" customHeight="1" x14ac:dyDescent="0.15">
      <c r="B70" s="195"/>
      <c r="F70" s="714" t="s">
        <v>354</v>
      </c>
      <c r="G70" s="558"/>
    </row>
    <row r="71" spans="2:9" ht="39" customHeight="1" x14ac:dyDescent="0.15">
      <c r="B71" s="195"/>
      <c r="F71" s="715" t="s">
        <v>355</v>
      </c>
      <c r="G71" s="558"/>
    </row>
    <row r="72" spans="2:9" ht="18" customHeight="1" x14ac:dyDescent="0.15">
      <c r="B72" s="195"/>
      <c r="F72" s="319" t="s">
        <v>356</v>
      </c>
      <c r="G72" s="319" t="s">
        <v>357</v>
      </c>
    </row>
    <row r="73" spans="2:9" ht="12.75" customHeight="1" x14ac:dyDescent="0.15">
      <c r="B73" s="195"/>
      <c r="F73" s="316" t="s">
        <v>40</v>
      </c>
      <c r="G73" s="302">
        <v>0.18957164073791041</v>
      </c>
    </row>
    <row r="74" spans="2:9" ht="12.75" customHeight="1" x14ac:dyDescent="0.15">
      <c r="B74" s="195"/>
      <c r="F74" s="316" t="s">
        <v>185</v>
      </c>
      <c r="G74" s="302">
        <v>0.1679049200998482</v>
      </c>
    </row>
    <row r="75" spans="2:9" ht="12.75" customHeight="1" x14ac:dyDescent="0.15">
      <c r="B75" s="195"/>
      <c r="F75" s="316" t="s">
        <v>133</v>
      </c>
      <c r="G75" s="302">
        <v>0.16495657492542229</v>
      </c>
    </row>
    <row r="76" spans="2:9" ht="12.75" customHeight="1" x14ac:dyDescent="0.15">
      <c r="B76" s="195"/>
      <c r="F76" s="316" t="s">
        <v>187</v>
      </c>
      <c r="G76" s="302">
        <v>0.20909888652093259</v>
      </c>
    </row>
    <row r="77" spans="2:9" ht="12.75" customHeight="1" x14ac:dyDescent="0.15">
      <c r="B77" s="195"/>
      <c r="F77" s="316" t="s">
        <v>192</v>
      </c>
      <c r="G77" s="302">
        <v>0.15756287845465641</v>
      </c>
    </row>
    <row r="78" spans="2:9" ht="12.75" customHeight="1" x14ac:dyDescent="0.15">
      <c r="B78" s="195"/>
      <c r="F78" s="316" t="s">
        <v>196</v>
      </c>
      <c r="G78" s="302">
        <v>0.19670626820473269</v>
      </c>
    </row>
    <row r="79" spans="2:9" ht="12.75" customHeight="1" x14ac:dyDescent="0.15">
      <c r="B79" s="195"/>
      <c r="F79" s="316" t="s">
        <v>198</v>
      </c>
      <c r="G79" s="302">
        <v>0.35533729155047172</v>
      </c>
    </row>
    <row r="80" spans="2:9" ht="12.75" customHeight="1" x14ac:dyDescent="0.15">
      <c r="B80" s="195"/>
      <c r="F80" s="316" t="s">
        <v>196</v>
      </c>
      <c r="G80" s="302">
        <v>0.19670626820473269</v>
      </c>
    </row>
    <row r="81" spans="2:7" ht="12.75" customHeight="1" x14ac:dyDescent="0.15">
      <c r="B81" s="195"/>
      <c r="F81" s="316" t="s">
        <v>203</v>
      </c>
      <c r="G81" s="302">
        <v>0.1406800584033758</v>
      </c>
    </row>
    <row r="82" spans="2:7" ht="12.75" customHeight="1" x14ac:dyDescent="0.15">
      <c r="B82" s="195"/>
      <c r="F82" s="316" t="s">
        <v>167</v>
      </c>
      <c r="G82" s="302">
        <v>0.17033991649531621</v>
      </c>
    </row>
    <row r="83" spans="2:7" ht="12.75" customHeight="1" x14ac:dyDescent="0.15">
      <c r="B83" s="195"/>
      <c r="F83" s="316" t="s">
        <v>186</v>
      </c>
      <c r="G83" s="302">
        <v>0.16801209437754419</v>
      </c>
    </row>
    <row r="84" spans="2:7" ht="12.75" customHeight="1" x14ac:dyDescent="0.15">
      <c r="B84" s="195"/>
      <c r="F84" s="316" t="s">
        <v>206</v>
      </c>
      <c r="G84" s="302">
        <v>0.18118178560971371</v>
      </c>
    </row>
    <row r="85" spans="2:7" ht="12.75" customHeight="1" x14ac:dyDescent="0.15">
      <c r="B85" s="195"/>
      <c r="F85" s="316" t="s">
        <v>207</v>
      </c>
      <c r="G85" s="302">
        <v>0.2329757357076937</v>
      </c>
    </row>
    <row r="86" spans="2:7" ht="15.75" customHeight="1" x14ac:dyDescent="0.15">
      <c r="B86" s="195"/>
      <c r="F86" s="316" t="s">
        <v>208</v>
      </c>
      <c r="G86" s="305">
        <v>0.1506945910865726</v>
      </c>
    </row>
    <row r="87" spans="2:7" ht="12.75" customHeight="1" x14ac:dyDescent="0.15">
      <c r="B87" s="195"/>
      <c r="F87" s="716" t="s">
        <v>342</v>
      </c>
      <c r="G87" s="556"/>
    </row>
    <row r="88" spans="2:7" ht="13.5" customHeight="1" x14ac:dyDescent="0.15">
      <c r="B88" s="195"/>
      <c r="F88" s="550"/>
      <c r="G88" s="547"/>
    </row>
    <row r="89" spans="2:7" ht="12.75" customHeight="1" x14ac:dyDescent="0.15">
      <c r="B89" s="195"/>
      <c r="E89" s="276"/>
      <c r="F89" s="551"/>
      <c r="G89" s="549"/>
    </row>
    <row r="90" spans="2:7" ht="12.75" customHeight="1" x14ac:dyDescent="0.15">
      <c r="B90" s="195"/>
      <c r="E90" s="276"/>
    </row>
    <row r="91" spans="2:7" ht="12.75" customHeight="1" x14ac:dyDescent="0.15">
      <c r="B91" s="195"/>
      <c r="E91" s="276"/>
    </row>
    <row r="92" spans="2:7" ht="12.75" customHeight="1" x14ac:dyDescent="0.15">
      <c r="B92" s="195"/>
      <c r="E92" s="276"/>
    </row>
    <row r="93" spans="2:7" ht="12.75" customHeight="1" x14ac:dyDescent="0.15">
      <c r="B93" s="195"/>
      <c r="E93" s="276"/>
    </row>
    <row r="94" spans="2:7" ht="12.75" customHeight="1" x14ac:dyDescent="0.15">
      <c r="B94" s="195"/>
      <c r="E94" s="323"/>
    </row>
    <row r="95" spans="2:7" ht="12.75" customHeight="1" x14ac:dyDescent="0.15">
      <c r="B95" s="195"/>
    </row>
    <row r="96" spans="2:7" ht="12.75" customHeight="1" x14ac:dyDescent="0.15">
      <c r="B96" s="195"/>
    </row>
    <row r="97" spans="2:5" ht="12.75" customHeight="1" x14ac:dyDescent="0.15">
      <c r="B97" s="195"/>
    </row>
    <row r="98" spans="2:5" ht="12.75" customHeight="1" x14ac:dyDescent="0.15">
      <c r="B98" s="195"/>
    </row>
    <row r="99" spans="2:5" ht="12.75" customHeight="1" x14ac:dyDescent="0.15">
      <c r="B99" s="195"/>
    </row>
    <row r="100" spans="2:5" ht="12.75" customHeight="1" x14ac:dyDescent="0.15">
      <c r="B100" s="195"/>
    </row>
    <row r="101" spans="2:5" ht="12.75" customHeight="1" x14ac:dyDescent="0.15">
      <c r="B101" s="195"/>
    </row>
    <row r="102" spans="2:5" ht="12.75" customHeight="1" x14ac:dyDescent="0.15">
      <c r="B102" s="195"/>
    </row>
    <row r="103" spans="2:5" ht="12.75" customHeight="1" x14ac:dyDescent="0.15">
      <c r="B103" s="195"/>
    </row>
    <row r="104" spans="2:5" ht="12.75" customHeight="1" x14ac:dyDescent="0.15">
      <c r="B104" s="195"/>
    </row>
    <row r="105" spans="2:5" ht="12.75" customHeight="1" x14ac:dyDescent="0.15">
      <c r="B105" s="195"/>
    </row>
    <row r="106" spans="2:5" ht="12.75" customHeight="1" x14ac:dyDescent="0.15">
      <c r="B106" s="195"/>
    </row>
    <row r="107" spans="2:5" ht="12.75" customHeight="1" x14ac:dyDescent="0.15">
      <c r="B107" s="195"/>
    </row>
    <row r="108" spans="2:5" ht="12.75" customHeight="1" x14ac:dyDescent="0.15">
      <c r="B108" s="195"/>
    </row>
    <row r="109" spans="2:5" ht="12.75" customHeight="1" x14ac:dyDescent="0.15">
      <c r="B109" s="195"/>
    </row>
    <row r="110" spans="2:5" ht="12.75" customHeight="1" x14ac:dyDescent="0.15">
      <c r="B110" s="195"/>
    </row>
    <row r="111" spans="2:5" ht="12.75" customHeight="1" x14ac:dyDescent="0.15">
      <c r="B111" s="195"/>
    </row>
    <row r="112" spans="2:5" ht="12.75" customHeight="1" x14ac:dyDescent="0.15">
      <c r="B112" s="195"/>
      <c r="E112" s="276"/>
    </row>
    <row r="113" spans="2:5" ht="12.75" customHeight="1" x14ac:dyDescent="0.15">
      <c r="B113" s="195"/>
      <c r="E113" s="276"/>
    </row>
    <row r="114" spans="2:5" ht="12.75" customHeight="1" x14ac:dyDescent="0.15">
      <c r="B114" s="195"/>
      <c r="E114" s="276"/>
    </row>
    <row r="115" spans="2:5" ht="12.75" customHeight="1" x14ac:dyDescent="0.15">
      <c r="B115" s="195"/>
      <c r="E115" s="276"/>
    </row>
    <row r="116" spans="2:5" ht="12.75" customHeight="1" x14ac:dyDescent="0.15">
      <c r="B116" s="195"/>
      <c r="E116" s="276"/>
    </row>
    <row r="117" spans="2:5" ht="12.75" customHeight="1" x14ac:dyDescent="0.15">
      <c r="B117" s="195"/>
      <c r="E117" s="276"/>
    </row>
    <row r="118" spans="2:5" ht="12.75" customHeight="1" x14ac:dyDescent="0.15">
      <c r="B118" s="195"/>
      <c r="E118" s="276"/>
    </row>
    <row r="119" spans="2:5" ht="12.75" customHeight="1" x14ac:dyDescent="0.15">
      <c r="B119" s="195"/>
      <c r="E119" s="276"/>
    </row>
    <row r="120" spans="2:5" ht="12.75" customHeight="1" x14ac:dyDescent="0.15">
      <c r="B120" s="195"/>
      <c r="E120" s="276"/>
    </row>
    <row r="121" spans="2:5" ht="12.75" customHeight="1" x14ac:dyDescent="0.15">
      <c r="B121" s="195"/>
      <c r="E121" s="276"/>
    </row>
    <row r="122" spans="2:5" ht="12.75" customHeight="1" x14ac:dyDescent="0.15">
      <c r="B122" s="195"/>
      <c r="E122" s="276"/>
    </row>
    <row r="123" spans="2:5" ht="12.75" customHeight="1" x14ac:dyDescent="0.15">
      <c r="B123" s="195"/>
      <c r="E123" s="276"/>
    </row>
    <row r="124" spans="2:5" ht="12.75" customHeight="1" x14ac:dyDescent="0.15">
      <c r="B124" s="195"/>
      <c r="E124" s="276"/>
    </row>
    <row r="125" spans="2:5" ht="12.75" customHeight="1" x14ac:dyDescent="0.15">
      <c r="B125" s="195"/>
      <c r="E125" s="276"/>
    </row>
    <row r="126" spans="2:5" ht="12.75" customHeight="1" x14ac:dyDescent="0.15">
      <c r="B126" s="195"/>
      <c r="E126" s="276"/>
    </row>
    <row r="127" spans="2:5" ht="12.75" customHeight="1" x14ac:dyDescent="0.15">
      <c r="B127" s="195"/>
      <c r="E127" s="276"/>
    </row>
    <row r="128" spans="2:5" ht="12.75" customHeight="1" x14ac:dyDescent="0.15">
      <c r="B128" s="195"/>
      <c r="E128" s="276"/>
    </row>
    <row r="129" spans="2:5" ht="12.75" customHeight="1" x14ac:dyDescent="0.15">
      <c r="B129" s="195"/>
      <c r="E129" s="276"/>
    </row>
    <row r="130" spans="2:5" ht="12.75" customHeight="1" x14ac:dyDescent="0.15">
      <c r="B130" s="195"/>
      <c r="E130" s="276"/>
    </row>
    <row r="131" spans="2:5" ht="12.75" customHeight="1" x14ac:dyDescent="0.15">
      <c r="B131" s="195"/>
      <c r="E131" s="276"/>
    </row>
    <row r="132" spans="2:5" ht="12.75" customHeight="1" x14ac:dyDescent="0.15">
      <c r="B132" s="195"/>
      <c r="E132" s="276"/>
    </row>
    <row r="133" spans="2:5" ht="12.75" customHeight="1" x14ac:dyDescent="0.15">
      <c r="B133" s="195"/>
      <c r="E133" s="276"/>
    </row>
    <row r="134" spans="2:5" ht="12.75" customHeight="1" x14ac:dyDescent="0.15">
      <c r="B134" s="195"/>
      <c r="E134" s="276"/>
    </row>
    <row r="135" spans="2:5" ht="12.75" customHeight="1" x14ac:dyDescent="0.15">
      <c r="B135" s="195"/>
      <c r="E135" s="276"/>
    </row>
    <row r="136" spans="2:5" ht="12.75" customHeight="1" x14ac:dyDescent="0.15">
      <c r="B136" s="195"/>
      <c r="E136" s="276"/>
    </row>
    <row r="137" spans="2:5" ht="12.75" customHeight="1" x14ac:dyDescent="0.15">
      <c r="B137" s="195"/>
      <c r="E137" s="276"/>
    </row>
    <row r="138" spans="2:5" ht="12.75" customHeight="1" x14ac:dyDescent="0.15">
      <c r="B138" s="195"/>
      <c r="E138" s="276"/>
    </row>
    <row r="139" spans="2:5" ht="12.75" customHeight="1" x14ac:dyDescent="0.15">
      <c r="B139" s="195"/>
      <c r="E139" s="276"/>
    </row>
    <row r="140" spans="2:5" ht="12.75" customHeight="1" x14ac:dyDescent="0.15">
      <c r="B140" s="195"/>
      <c r="E140" s="276"/>
    </row>
    <row r="141" spans="2:5" ht="12.75" customHeight="1" x14ac:dyDescent="0.15">
      <c r="B141" s="195"/>
      <c r="E141" s="276"/>
    </row>
    <row r="142" spans="2:5" ht="12.75" customHeight="1" x14ac:dyDescent="0.15">
      <c r="B142" s="195"/>
      <c r="E142" s="276"/>
    </row>
    <row r="143" spans="2:5" ht="12.75" customHeight="1" x14ac:dyDescent="0.15">
      <c r="B143" s="195"/>
      <c r="E143" s="276"/>
    </row>
    <row r="144" spans="2:5" ht="12.75" customHeight="1" x14ac:dyDescent="0.15">
      <c r="B144" s="195"/>
      <c r="E144" s="276"/>
    </row>
    <row r="145" spans="2:5" ht="12.75" customHeight="1" x14ac:dyDescent="0.15">
      <c r="B145" s="195"/>
      <c r="E145" s="276"/>
    </row>
    <row r="146" spans="2:5" ht="12.75" customHeight="1" x14ac:dyDescent="0.15">
      <c r="B146" s="195"/>
      <c r="E146" s="276"/>
    </row>
    <row r="147" spans="2:5" ht="12.75" customHeight="1" x14ac:dyDescent="0.15">
      <c r="B147" s="195"/>
      <c r="E147" s="276"/>
    </row>
    <row r="148" spans="2:5" ht="12.75" customHeight="1" x14ac:dyDescent="0.15">
      <c r="B148" s="195"/>
      <c r="E148" s="276"/>
    </row>
    <row r="149" spans="2:5" ht="12.75" customHeight="1" x14ac:dyDescent="0.15">
      <c r="B149" s="195"/>
      <c r="E149" s="276"/>
    </row>
    <row r="150" spans="2:5" ht="12.75" customHeight="1" x14ac:dyDescent="0.15">
      <c r="B150" s="195"/>
      <c r="E150" s="276"/>
    </row>
    <row r="151" spans="2:5" ht="12.75" customHeight="1" x14ac:dyDescent="0.15">
      <c r="B151" s="195"/>
      <c r="E151" s="276"/>
    </row>
    <row r="152" spans="2:5" ht="12.75" customHeight="1" x14ac:dyDescent="0.15">
      <c r="B152" s="195"/>
      <c r="E152" s="276"/>
    </row>
    <row r="153" spans="2:5" ht="12.75" customHeight="1" x14ac:dyDescent="0.15">
      <c r="B153" s="195"/>
      <c r="E153" s="276"/>
    </row>
    <row r="154" spans="2:5" ht="12.75" customHeight="1" x14ac:dyDescent="0.15">
      <c r="B154" s="195"/>
      <c r="E154" s="276"/>
    </row>
    <row r="155" spans="2:5" ht="12.75" customHeight="1" x14ac:dyDescent="0.15">
      <c r="B155" s="195"/>
      <c r="E155" s="276"/>
    </row>
    <row r="156" spans="2:5" ht="12.75" customHeight="1" x14ac:dyDescent="0.15">
      <c r="B156" s="195"/>
      <c r="E156" s="276"/>
    </row>
    <row r="157" spans="2:5" ht="12.75" customHeight="1" x14ac:dyDescent="0.15">
      <c r="B157" s="195"/>
      <c r="E157" s="276"/>
    </row>
    <row r="158" spans="2:5" ht="12.75" customHeight="1" x14ac:dyDescent="0.15">
      <c r="B158" s="195"/>
      <c r="E158" s="276"/>
    </row>
    <row r="159" spans="2:5" ht="12.75" customHeight="1" x14ac:dyDescent="0.15">
      <c r="B159" s="195"/>
      <c r="E159" s="276"/>
    </row>
    <row r="160" spans="2:5" ht="12.75" customHeight="1" x14ac:dyDescent="0.15">
      <c r="B160" s="195"/>
      <c r="E160" s="276"/>
    </row>
    <row r="161" spans="2:5" ht="12.75" customHeight="1" x14ac:dyDescent="0.15">
      <c r="B161" s="195"/>
      <c r="E161" s="276"/>
    </row>
    <row r="162" spans="2:5" ht="12.75" customHeight="1" x14ac:dyDescent="0.15">
      <c r="B162" s="195"/>
      <c r="E162" s="276"/>
    </row>
    <row r="163" spans="2:5" ht="12.75" customHeight="1" x14ac:dyDescent="0.15">
      <c r="B163" s="195"/>
      <c r="E163" s="276"/>
    </row>
    <row r="164" spans="2:5" ht="12.75" customHeight="1" x14ac:dyDescent="0.15">
      <c r="B164" s="195"/>
      <c r="E164" s="276"/>
    </row>
    <row r="165" spans="2:5" ht="12.75" customHeight="1" x14ac:dyDescent="0.15">
      <c r="B165" s="195"/>
      <c r="E165" s="276"/>
    </row>
    <row r="166" spans="2:5" ht="12.75" customHeight="1" x14ac:dyDescent="0.15">
      <c r="B166" s="195"/>
      <c r="E166" s="276"/>
    </row>
    <row r="167" spans="2:5" ht="12.75" customHeight="1" x14ac:dyDescent="0.15">
      <c r="B167" s="195"/>
      <c r="E167" s="276"/>
    </row>
    <row r="168" spans="2:5" ht="12.75" customHeight="1" x14ac:dyDescent="0.15">
      <c r="B168" s="195"/>
      <c r="E168" s="276"/>
    </row>
    <row r="169" spans="2:5" ht="12.75" customHeight="1" x14ac:dyDescent="0.15">
      <c r="B169" s="195"/>
      <c r="E169" s="276"/>
    </row>
    <row r="170" spans="2:5" ht="12.75" customHeight="1" x14ac:dyDescent="0.15">
      <c r="B170" s="195"/>
      <c r="E170" s="276"/>
    </row>
    <row r="171" spans="2:5" ht="12.75" customHeight="1" x14ac:dyDescent="0.15">
      <c r="B171" s="195"/>
      <c r="E171" s="276"/>
    </row>
    <row r="172" spans="2:5" ht="12.75" customHeight="1" x14ac:dyDescent="0.15">
      <c r="B172" s="195"/>
      <c r="E172" s="276"/>
    </row>
    <row r="173" spans="2:5" ht="12.75" customHeight="1" x14ac:dyDescent="0.15">
      <c r="B173" s="195"/>
      <c r="E173" s="276"/>
    </row>
    <row r="174" spans="2:5" ht="12.75" customHeight="1" x14ac:dyDescent="0.15">
      <c r="B174" s="195"/>
      <c r="E174" s="276"/>
    </row>
    <row r="175" spans="2:5" ht="12.75" customHeight="1" x14ac:dyDescent="0.15">
      <c r="B175" s="195"/>
      <c r="E175" s="276"/>
    </row>
    <row r="176" spans="2:5" ht="12.75" customHeight="1" x14ac:dyDescent="0.15">
      <c r="B176" s="195"/>
      <c r="E176" s="276"/>
    </row>
    <row r="177" spans="2:5" ht="12.75" customHeight="1" x14ac:dyDescent="0.15">
      <c r="B177" s="195"/>
      <c r="E177" s="276"/>
    </row>
    <row r="178" spans="2:5" ht="12.75" customHeight="1" x14ac:dyDescent="0.15">
      <c r="B178" s="195"/>
      <c r="E178" s="276"/>
    </row>
    <row r="179" spans="2:5" ht="12.75" customHeight="1" x14ac:dyDescent="0.15">
      <c r="B179" s="195"/>
      <c r="E179" s="276"/>
    </row>
    <row r="180" spans="2:5" ht="12.75" customHeight="1" x14ac:dyDescent="0.15">
      <c r="B180" s="195"/>
      <c r="E180" s="276"/>
    </row>
    <row r="181" spans="2:5" ht="12.75" customHeight="1" x14ac:dyDescent="0.15">
      <c r="B181" s="195"/>
      <c r="E181" s="276"/>
    </row>
    <row r="182" spans="2:5" ht="12.75" customHeight="1" x14ac:dyDescent="0.15">
      <c r="B182" s="195"/>
      <c r="E182" s="276"/>
    </row>
    <row r="183" spans="2:5" ht="12.75" customHeight="1" x14ac:dyDescent="0.15">
      <c r="B183" s="195"/>
      <c r="E183" s="276"/>
    </row>
    <row r="184" spans="2:5" ht="12.75" customHeight="1" x14ac:dyDescent="0.15">
      <c r="B184" s="195"/>
      <c r="E184" s="276"/>
    </row>
    <row r="185" spans="2:5" ht="12.75" customHeight="1" x14ac:dyDescent="0.15">
      <c r="B185" s="195"/>
      <c r="E185" s="276"/>
    </row>
    <row r="186" spans="2:5" ht="12.75" customHeight="1" x14ac:dyDescent="0.15">
      <c r="B186" s="195"/>
      <c r="E186" s="276"/>
    </row>
    <row r="187" spans="2:5" ht="12.75" customHeight="1" x14ac:dyDescent="0.15">
      <c r="B187" s="195"/>
      <c r="E187" s="276"/>
    </row>
    <row r="188" spans="2:5" ht="12.75" customHeight="1" x14ac:dyDescent="0.15">
      <c r="B188" s="195"/>
      <c r="E188" s="276"/>
    </row>
    <row r="189" spans="2:5" ht="12.75" customHeight="1" x14ac:dyDescent="0.15">
      <c r="B189" s="195"/>
      <c r="E189" s="276"/>
    </row>
    <row r="190" spans="2:5" ht="12.75" customHeight="1" x14ac:dyDescent="0.15">
      <c r="B190" s="195"/>
      <c r="E190" s="276"/>
    </row>
    <row r="191" spans="2:5" ht="12.75" customHeight="1" x14ac:dyDescent="0.15">
      <c r="B191" s="195"/>
      <c r="E191" s="276"/>
    </row>
    <row r="192" spans="2:5" ht="12.75" customHeight="1" x14ac:dyDescent="0.15">
      <c r="B192" s="195"/>
      <c r="E192" s="276"/>
    </row>
    <row r="193" spans="2:5" ht="12.75" customHeight="1" x14ac:dyDescent="0.15">
      <c r="B193" s="195"/>
      <c r="E193" s="276"/>
    </row>
    <row r="194" spans="2:5" ht="12.75" customHeight="1" x14ac:dyDescent="0.15">
      <c r="B194" s="195"/>
      <c r="E194" s="276"/>
    </row>
    <row r="195" spans="2:5" ht="12.75" customHeight="1" x14ac:dyDescent="0.15">
      <c r="B195" s="195"/>
      <c r="E195" s="276"/>
    </row>
    <row r="196" spans="2:5" ht="12.75" customHeight="1" x14ac:dyDescent="0.15">
      <c r="B196" s="195"/>
      <c r="E196" s="276"/>
    </row>
    <row r="197" spans="2:5" ht="12.75" customHeight="1" x14ac:dyDescent="0.15">
      <c r="B197" s="195"/>
      <c r="E197" s="276"/>
    </row>
    <row r="198" spans="2:5" ht="12.75" customHeight="1" x14ac:dyDescent="0.15">
      <c r="B198" s="195"/>
      <c r="E198" s="276"/>
    </row>
    <row r="199" spans="2:5" ht="12.75" customHeight="1" x14ac:dyDescent="0.15">
      <c r="B199" s="195"/>
      <c r="E199" s="276"/>
    </row>
    <row r="200" spans="2:5" ht="12.75" customHeight="1" x14ac:dyDescent="0.15">
      <c r="B200" s="195"/>
      <c r="E200" s="276"/>
    </row>
    <row r="201" spans="2:5" ht="12.75" customHeight="1" x14ac:dyDescent="0.15">
      <c r="B201" s="195"/>
      <c r="E201" s="276"/>
    </row>
    <row r="202" spans="2:5" ht="12.75" customHeight="1" x14ac:dyDescent="0.15">
      <c r="B202" s="195"/>
      <c r="E202" s="276"/>
    </row>
    <row r="203" spans="2:5" ht="12.75" customHeight="1" x14ac:dyDescent="0.15">
      <c r="B203" s="195"/>
      <c r="E203" s="276"/>
    </row>
    <row r="204" spans="2:5" ht="12.75" customHeight="1" x14ac:dyDescent="0.15">
      <c r="B204" s="195"/>
      <c r="E204" s="276"/>
    </row>
    <row r="205" spans="2:5" ht="12.75" customHeight="1" x14ac:dyDescent="0.15">
      <c r="B205" s="195"/>
      <c r="E205" s="276"/>
    </row>
    <row r="206" spans="2:5" ht="12.75" customHeight="1" x14ac:dyDescent="0.15">
      <c r="B206" s="195"/>
      <c r="E206" s="276"/>
    </row>
    <row r="207" spans="2:5" ht="12.75" customHeight="1" x14ac:dyDescent="0.15">
      <c r="B207" s="195"/>
      <c r="E207" s="276"/>
    </row>
    <row r="208" spans="2:5" ht="12.75" customHeight="1" x14ac:dyDescent="0.15">
      <c r="B208" s="195"/>
      <c r="E208" s="276"/>
    </row>
    <row r="209" spans="2:5" ht="12.75" customHeight="1" x14ac:dyDescent="0.15">
      <c r="B209" s="195"/>
      <c r="E209" s="276"/>
    </row>
    <row r="210" spans="2:5" ht="12.75" customHeight="1" x14ac:dyDescent="0.15">
      <c r="B210" s="195"/>
      <c r="E210" s="276"/>
    </row>
    <row r="211" spans="2:5" ht="12.75" customHeight="1" x14ac:dyDescent="0.15">
      <c r="B211" s="195"/>
      <c r="E211" s="276"/>
    </row>
    <row r="212" spans="2:5" ht="12.75" customHeight="1" x14ac:dyDescent="0.15">
      <c r="B212" s="195"/>
      <c r="E212" s="276"/>
    </row>
    <row r="213" spans="2:5" ht="12.75" customHeight="1" x14ac:dyDescent="0.15">
      <c r="B213" s="195"/>
      <c r="E213" s="276"/>
    </row>
    <row r="214" spans="2:5" ht="12.75" customHeight="1" x14ac:dyDescent="0.15">
      <c r="B214" s="195"/>
      <c r="E214" s="276"/>
    </row>
    <row r="215" spans="2:5" ht="12.75" customHeight="1" x14ac:dyDescent="0.15">
      <c r="B215" s="195"/>
      <c r="E215" s="276"/>
    </row>
    <row r="216" spans="2:5" ht="12.75" customHeight="1" x14ac:dyDescent="0.15">
      <c r="B216" s="195"/>
      <c r="E216" s="276"/>
    </row>
    <row r="217" spans="2:5" ht="12.75" customHeight="1" x14ac:dyDescent="0.15">
      <c r="B217" s="195"/>
      <c r="E217" s="276"/>
    </row>
    <row r="218" spans="2:5" ht="12.75" customHeight="1" x14ac:dyDescent="0.15">
      <c r="B218" s="195"/>
      <c r="E218" s="276"/>
    </row>
    <row r="219" spans="2:5" ht="12.75" customHeight="1" x14ac:dyDescent="0.15">
      <c r="B219" s="195"/>
      <c r="E219" s="276"/>
    </row>
    <row r="220" spans="2:5" ht="12.75" customHeight="1" x14ac:dyDescent="0.15">
      <c r="B220" s="195"/>
      <c r="E220" s="276"/>
    </row>
    <row r="221" spans="2:5" ht="12.75" customHeight="1" x14ac:dyDescent="0.15">
      <c r="B221" s="195"/>
      <c r="E221" s="276"/>
    </row>
    <row r="222" spans="2:5" ht="12.75" customHeight="1" x14ac:dyDescent="0.15">
      <c r="B222" s="195"/>
      <c r="E222" s="276"/>
    </row>
    <row r="223" spans="2:5" ht="12.75" customHeight="1" x14ac:dyDescent="0.15">
      <c r="B223" s="195"/>
      <c r="E223" s="276"/>
    </row>
    <row r="224" spans="2:5" ht="12.75" customHeight="1" x14ac:dyDescent="0.15">
      <c r="B224" s="195"/>
      <c r="E224" s="276"/>
    </row>
    <row r="225" spans="2:5" ht="12.75" customHeight="1" x14ac:dyDescent="0.15">
      <c r="B225" s="195"/>
      <c r="E225" s="276"/>
    </row>
    <row r="226" spans="2:5" ht="12.75" customHeight="1" x14ac:dyDescent="0.15">
      <c r="B226" s="195"/>
      <c r="E226" s="276"/>
    </row>
    <row r="227" spans="2:5" ht="12.75" customHeight="1" x14ac:dyDescent="0.15">
      <c r="B227" s="195"/>
      <c r="E227" s="276"/>
    </row>
    <row r="228" spans="2:5" ht="12.75" customHeight="1" x14ac:dyDescent="0.15">
      <c r="B228" s="195"/>
      <c r="E228" s="276"/>
    </row>
    <row r="229" spans="2:5" ht="12.75" customHeight="1" x14ac:dyDescent="0.15">
      <c r="B229" s="195"/>
      <c r="E229" s="276"/>
    </row>
    <row r="230" spans="2:5" ht="12.75" customHeight="1" x14ac:dyDescent="0.15">
      <c r="B230" s="195"/>
      <c r="E230" s="276"/>
    </row>
    <row r="231" spans="2:5" ht="12.75" customHeight="1" x14ac:dyDescent="0.15">
      <c r="B231" s="195"/>
      <c r="E231" s="276"/>
    </row>
    <row r="232" spans="2:5" ht="12.75" customHeight="1" x14ac:dyDescent="0.15">
      <c r="B232" s="195"/>
      <c r="E232" s="276"/>
    </row>
    <row r="233" spans="2:5" ht="12.75" customHeight="1" x14ac:dyDescent="0.15">
      <c r="B233" s="195"/>
      <c r="E233" s="276"/>
    </row>
    <row r="234" spans="2:5" ht="12.75" customHeight="1" x14ac:dyDescent="0.15">
      <c r="B234" s="195"/>
      <c r="E234" s="276"/>
    </row>
    <row r="235" spans="2:5" ht="12.75" customHeight="1" x14ac:dyDescent="0.15">
      <c r="B235" s="195"/>
      <c r="E235" s="276"/>
    </row>
    <row r="236" spans="2:5" ht="12.75" customHeight="1" x14ac:dyDescent="0.15">
      <c r="B236" s="195"/>
      <c r="E236" s="276"/>
    </row>
    <row r="237" spans="2:5" ht="12.75" customHeight="1" x14ac:dyDescent="0.15">
      <c r="B237" s="195"/>
      <c r="E237" s="276"/>
    </row>
    <row r="238" spans="2:5" ht="12.75" customHeight="1" x14ac:dyDescent="0.15">
      <c r="B238" s="195"/>
      <c r="E238" s="276"/>
    </row>
    <row r="239" spans="2:5" ht="12.75" customHeight="1" x14ac:dyDescent="0.15">
      <c r="B239" s="195"/>
      <c r="E239" s="276"/>
    </row>
    <row r="240" spans="2:5" ht="12.75" customHeight="1" x14ac:dyDescent="0.15">
      <c r="B240" s="195"/>
      <c r="E240" s="276"/>
    </row>
    <row r="241" spans="2:5" ht="12.75" customHeight="1" x14ac:dyDescent="0.15">
      <c r="B241" s="195"/>
      <c r="E241" s="276"/>
    </row>
    <row r="242" spans="2:5" ht="12.75" customHeight="1" x14ac:dyDescent="0.15">
      <c r="B242" s="195"/>
      <c r="E242" s="276"/>
    </row>
    <row r="243" spans="2:5" ht="12.75" customHeight="1" x14ac:dyDescent="0.15">
      <c r="B243" s="195"/>
      <c r="E243" s="276"/>
    </row>
    <row r="244" spans="2:5" ht="12.75" customHeight="1" x14ac:dyDescent="0.15">
      <c r="B244" s="195"/>
      <c r="E244" s="276"/>
    </row>
    <row r="245" spans="2:5" ht="12.75" customHeight="1" x14ac:dyDescent="0.15">
      <c r="B245" s="195"/>
      <c r="E245" s="276"/>
    </row>
    <row r="246" spans="2:5" ht="12.75" customHeight="1" x14ac:dyDescent="0.15">
      <c r="B246" s="195"/>
      <c r="E246" s="276"/>
    </row>
    <row r="247" spans="2:5" ht="12.75" customHeight="1" x14ac:dyDescent="0.15">
      <c r="B247" s="195"/>
      <c r="E247" s="276"/>
    </row>
    <row r="248" spans="2:5" ht="12.75" customHeight="1" x14ac:dyDescent="0.15">
      <c r="B248" s="195"/>
      <c r="E248" s="276"/>
    </row>
    <row r="249" spans="2:5" ht="12.75" customHeight="1" x14ac:dyDescent="0.15">
      <c r="B249" s="195"/>
      <c r="E249" s="276"/>
    </row>
    <row r="250" spans="2:5" ht="12.75" customHeight="1" x14ac:dyDescent="0.15">
      <c r="B250" s="195"/>
      <c r="E250" s="276"/>
    </row>
    <row r="251" spans="2:5" ht="12.75" customHeight="1" x14ac:dyDescent="0.15">
      <c r="B251" s="195"/>
      <c r="E251" s="276"/>
    </row>
    <row r="252" spans="2:5" ht="12.75" customHeight="1" x14ac:dyDescent="0.15">
      <c r="B252" s="195"/>
      <c r="E252" s="276"/>
    </row>
    <row r="253" spans="2:5" ht="12.75" customHeight="1" x14ac:dyDescent="0.15">
      <c r="B253" s="195"/>
      <c r="E253" s="276"/>
    </row>
    <row r="254" spans="2:5" ht="12.75" customHeight="1" x14ac:dyDescent="0.15">
      <c r="B254" s="195"/>
      <c r="E254" s="276"/>
    </row>
    <row r="255" spans="2:5" ht="12.75" customHeight="1" x14ac:dyDescent="0.15">
      <c r="B255" s="195"/>
      <c r="E255" s="276"/>
    </row>
    <row r="256" spans="2:5" ht="12.75" customHeight="1" x14ac:dyDescent="0.15">
      <c r="B256" s="195"/>
      <c r="E256" s="276"/>
    </row>
    <row r="257" spans="2:5" ht="12.75" customHeight="1" x14ac:dyDescent="0.15">
      <c r="B257" s="195"/>
      <c r="E257" s="276"/>
    </row>
    <row r="258" spans="2:5" ht="12.75" customHeight="1" x14ac:dyDescent="0.15">
      <c r="B258" s="195"/>
      <c r="E258" s="276"/>
    </row>
    <row r="259" spans="2:5" ht="12.75" customHeight="1" x14ac:dyDescent="0.15">
      <c r="B259" s="195"/>
      <c r="E259" s="276"/>
    </row>
    <row r="260" spans="2:5" ht="12.75" customHeight="1" x14ac:dyDescent="0.15">
      <c r="B260" s="195"/>
      <c r="E260" s="276"/>
    </row>
    <row r="261" spans="2:5" ht="12.75" customHeight="1" x14ac:dyDescent="0.15">
      <c r="B261" s="195"/>
      <c r="E261" s="276"/>
    </row>
    <row r="262" spans="2:5" ht="12.75" customHeight="1" x14ac:dyDescent="0.15">
      <c r="B262" s="195"/>
      <c r="E262" s="276"/>
    </row>
    <row r="263" spans="2:5" ht="12.75" customHeight="1" x14ac:dyDescent="0.15">
      <c r="B263" s="195"/>
      <c r="E263" s="276"/>
    </row>
    <row r="264" spans="2:5" ht="12.75" customHeight="1" x14ac:dyDescent="0.15">
      <c r="B264" s="195"/>
      <c r="E264" s="276"/>
    </row>
    <row r="265" spans="2:5" ht="12.75" customHeight="1" x14ac:dyDescent="0.15">
      <c r="B265" s="195"/>
      <c r="E265" s="276"/>
    </row>
    <row r="266" spans="2:5" ht="12.75" customHeight="1" x14ac:dyDescent="0.15">
      <c r="B266" s="195"/>
      <c r="E266" s="276"/>
    </row>
    <row r="267" spans="2:5" ht="12.75" customHeight="1" x14ac:dyDescent="0.15">
      <c r="B267" s="195"/>
      <c r="E267" s="276"/>
    </row>
    <row r="268" spans="2:5" ht="12.75" customHeight="1" x14ac:dyDescent="0.15">
      <c r="B268" s="195"/>
      <c r="E268" s="276"/>
    </row>
    <row r="269" spans="2:5" ht="12.75" customHeight="1" x14ac:dyDescent="0.15">
      <c r="B269" s="195"/>
      <c r="E269" s="276"/>
    </row>
    <row r="270" spans="2:5" ht="12.75" customHeight="1" x14ac:dyDescent="0.15">
      <c r="B270" s="195"/>
      <c r="E270" s="276"/>
    </row>
    <row r="271" spans="2:5" ht="12.75" customHeight="1" x14ac:dyDescent="0.15">
      <c r="B271" s="195"/>
      <c r="E271" s="276"/>
    </row>
    <row r="272" spans="2:5" ht="12.75" customHeight="1" x14ac:dyDescent="0.15">
      <c r="B272" s="195"/>
      <c r="E272" s="276"/>
    </row>
    <row r="273" spans="2:5" ht="12.75" customHeight="1" x14ac:dyDescent="0.15">
      <c r="B273" s="195"/>
      <c r="E273" s="276"/>
    </row>
    <row r="274" spans="2:5" ht="12.75" customHeight="1" x14ac:dyDescent="0.15">
      <c r="B274" s="195"/>
      <c r="E274" s="276"/>
    </row>
    <row r="275" spans="2:5" ht="12.75" customHeight="1" x14ac:dyDescent="0.15">
      <c r="B275" s="195"/>
      <c r="E275" s="276"/>
    </row>
    <row r="276" spans="2:5" ht="12.75" customHeight="1" x14ac:dyDescent="0.15">
      <c r="B276" s="195"/>
      <c r="E276" s="276"/>
    </row>
    <row r="277" spans="2:5" ht="12.75" customHeight="1" x14ac:dyDescent="0.15">
      <c r="B277" s="195"/>
      <c r="E277" s="276"/>
    </row>
    <row r="278" spans="2:5" ht="12.75" customHeight="1" x14ac:dyDescent="0.15">
      <c r="B278" s="195"/>
      <c r="E278" s="276"/>
    </row>
    <row r="279" spans="2:5" ht="12.75" customHeight="1" x14ac:dyDescent="0.15">
      <c r="B279" s="195"/>
      <c r="E279" s="276"/>
    </row>
    <row r="280" spans="2:5" ht="12.75" customHeight="1" x14ac:dyDescent="0.15">
      <c r="B280" s="195"/>
      <c r="E280" s="276"/>
    </row>
    <row r="281" spans="2:5" ht="12.75" customHeight="1" x14ac:dyDescent="0.15">
      <c r="B281" s="195"/>
      <c r="E281" s="276"/>
    </row>
    <row r="282" spans="2:5" ht="12.75" customHeight="1" x14ac:dyDescent="0.15">
      <c r="B282" s="195"/>
      <c r="E282" s="276"/>
    </row>
    <row r="283" spans="2:5" ht="12.75" customHeight="1" x14ac:dyDescent="0.15">
      <c r="B283" s="195"/>
      <c r="E283" s="276"/>
    </row>
    <row r="284" spans="2:5" ht="12.75" customHeight="1" x14ac:dyDescent="0.15">
      <c r="B284" s="195"/>
      <c r="E284" s="276"/>
    </row>
    <row r="285" spans="2:5" ht="12.75" customHeight="1" x14ac:dyDescent="0.15">
      <c r="B285" s="195"/>
      <c r="E285" s="276"/>
    </row>
    <row r="286" spans="2:5" ht="12.75" customHeight="1" x14ac:dyDescent="0.15">
      <c r="B286" s="195"/>
      <c r="E286" s="276"/>
    </row>
    <row r="287" spans="2:5" ht="12.75" customHeight="1" x14ac:dyDescent="0.15">
      <c r="B287" s="195"/>
      <c r="E287" s="276"/>
    </row>
    <row r="288" spans="2:5" ht="12.75" customHeight="1" x14ac:dyDescent="0.15">
      <c r="B288" s="195"/>
    </row>
    <row r="289" spans="2:2" ht="12.75" customHeight="1" x14ac:dyDescent="0.15">
      <c r="B289" s="195"/>
    </row>
    <row r="290" spans="2:2" ht="12.75" customHeight="1" x14ac:dyDescent="0.15">
      <c r="B290" s="195"/>
    </row>
    <row r="291" spans="2:2" ht="12.75" customHeight="1" x14ac:dyDescent="0.15">
      <c r="B291" s="195"/>
    </row>
    <row r="292" spans="2:2" ht="12.75" customHeight="1" x14ac:dyDescent="0.15">
      <c r="B292" s="195"/>
    </row>
    <row r="293" spans="2:2" ht="12.75" customHeight="1" x14ac:dyDescent="0.15">
      <c r="B293" s="195"/>
    </row>
    <row r="294" spans="2:2" ht="12.75" customHeight="1" x14ac:dyDescent="0.15">
      <c r="B294" s="195"/>
    </row>
    <row r="295" spans="2:2" ht="12.75" customHeight="1" x14ac:dyDescent="0.15">
      <c r="B295" s="195"/>
    </row>
    <row r="296" spans="2:2" ht="12.75" customHeight="1" x14ac:dyDescent="0.15">
      <c r="B296" s="195"/>
    </row>
    <row r="297" spans="2:2" ht="12.75" customHeight="1" x14ac:dyDescent="0.15">
      <c r="B297" s="195"/>
    </row>
    <row r="298" spans="2:2" ht="12.75" customHeight="1" x14ac:dyDescent="0.15">
      <c r="B298" s="195"/>
    </row>
    <row r="299" spans="2:2" ht="12.75" customHeight="1" x14ac:dyDescent="0.15">
      <c r="B299" s="195"/>
    </row>
    <row r="300" spans="2:2" ht="12.75" customHeight="1" x14ac:dyDescent="0.15">
      <c r="B300" s="195"/>
    </row>
    <row r="301" spans="2:2" ht="12.75" customHeight="1" x14ac:dyDescent="0.15">
      <c r="B301" s="195"/>
    </row>
    <row r="302" spans="2:2" ht="12.75" customHeight="1" x14ac:dyDescent="0.15">
      <c r="B302" s="195"/>
    </row>
    <row r="303" spans="2:2" ht="12.75" customHeight="1" x14ac:dyDescent="0.15">
      <c r="B303" s="195"/>
    </row>
    <row r="304" spans="2:2" ht="12.75" customHeight="1" x14ac:dyDescent="0.15">
      <c r="B304" s="195"/>
    </row>
    <row r="305" spans="2:2" ht="12.75" customHeight="1" x14ac:dyDescent="0.15">
      <c r="B305" s="195"/>
    </row>
    <row r="306" spans="2:2" ht="12.75" customHeight="1" x14ac:dyDescent="0.15">
      <c r="B306" s="195"/>
    </row>
    <row r="307" spans="2:2" ht="12.75" customHeight="1" x14ac:dyDescent="0.15">
      <c r="B307" s="195"/>
    </row>
    <row r="308" spans="2:2" ht="12.75" customHeight="1" x14ac:dyDescent="0.15">
      <c r="B308" s="195"/>
    </row>
    <row r="309" spans="2:2" ht="12.75" customHeight="1" x14ac:dyDescent="0.15">
      <c r="B309" s="195"/>
    </row>
    <row r="310" spans="2:2" ht="12.75" customHeight="1" x14ac:dyDescent="0.15">
      <c r="B310" s="195"/>
    </row>
    <row r="311" spans="2:2" ht="12.75" customHeight="1" x14ac:dyDescent="0.15">
      <c r="B311" s="195"/>
    </row>
    <row r="312" spans="2:2" ht="12.75" customHeight="1" x14ac:dyDescent="0.15">
      <c r="B312" s="195"/>
    </row>
    <row r="313" spans="2:2" ht="12.75" customHeight="1" x14ac:dyDescent="0.15">
      <c r="B313" s="195"/>
    </row>
    <row r="314" spans="2:2" ht="12.75" customHeight="1" x14ac:dyDescent="0.15">
      <c r="B314" s="195"/>
    </row>
    <row r="315" spans="2:2" ht="12.75" customHeight="1" x14ac:dyDescent="0.15">
      <c r="B315" s="195"/>
    </row>
    <row r="316" spans="2:2" ht="12.75" customHeight="1" x14ac:dyDescent="0.15">
      <c r="B316" s="195"/>
    </row>
    <row r="317" spans="2:2" ht="12.75" customHeight="1" x14ac:dyDescent="0.15">
      <c r="B317" s="195"/>
    </row>
    <row r="318" spans="2:2" ht="12.75" customHeight="1" x14ac:dyDescent="0.15">
      <c r="B318" s="195"/>
    </row>
    <row r="319" spans="2:2" ht="12.75" customHeight="1" x14ac:dyDescent="0.15">
      <c r="B319" s="195"/>
    </row>
    <row r="320" spans="2:2" ht="12.75" customHeight="1" x14ac:dyDescent="0.15">
      <c r="B320" s="195"/>
    </row>
    <row r="321" spans="2:2" ht="12.75" customHeight="1" x14ac:dyDescent="0.15">
      <c r="B321" s="195"/>
    </row>
    <row r="322" spans="2:2" ht="12.75" customHeight="1" x14ac:dyDescent="0.15">
      <c r="B322" s="195"/>
    </row>
    <row r="323" spans="2:2" ht="12.75" customHeight="1" x14ac:dyDescent="0.15">
      <c r="B323" s="195"/>
    </row>
    <row r="324" spans="2:2" ht="12.75" customHeight="1" x14ac:dyDescent="0.15">
      <c r="B324" s="195"/>
    </row>
    <row r="325" spans="2:2" ht="12.75" customHeight="1" x14ac:dyDescent="0.15">
      <c r="B325" s="195"/>
    </row>
    <row r="326" spans="2:2" ht="12.75" customHeight="1" x14ac:dyDescent="0.15">
      <c r="B326" s="195"/>
    </row>
    <row r="327" spans="2:2" ht="12.75" customHeight="1" x14ac:dyDescent="0.15">
      <c r="B327" s="195"/>
    </row>
    <row r="328" spans="2:2" ht="12.75" customHeight="1" x14ac:dyDescent="0.15">
      <c r="B328" s="195"/>
    </row>
    <row r="329" spans="2:2" ht="12.75" customHeight="1" x14ac:dyDescent="0.15">
      <c r="B329" s="195"/>
    </row>
    <row r="330" spans="2:2" ht="12.75" customHeight="1" x14ac:dyDescent="0.15">
      <c r="B330" s="195"/>
    </row>
    <row r="331" spans="2:2" ht="12.75" customHeight="1" x14ac:dyDescent="0.15">
      <c r="B331" s="195"/>
    </row>
    <row r="332" spans="2:2" ht="12.75" customHeight="1" x14ac:dyDescent="0.15">
      <c r="B332" s="195"/>
    </row>
    <row r="333" spans="2:2" ht="12.75" customHeight="1" x14ac:dyDescent="0.15">
      <c r="B333" s="195"/>
    </row>
    <row r="334" spans="2:2" ht="12.75" customHeight="1" x14ac:dyDescent="0.15">
      <c r="B334" s="195"/>
    </row>
    <row r="335" spans="2:2" ht="12.75" customHeight="1" x14ac:dyDescent="0.15">
      <c r="B335" s="195"/>
    </row>
    <row r="336" spans="2:2" ht="12.75" customHeight="1" x14ac:dyDescent="0.15">
      <c r="B336" s="195"/>
    </row>
    <row r="337" spans="2:2" ht="12.75" customHeight="1" x14ac:dyDescent="0.15">
      <c r="B337" s="195"/>
    </row>
    <row r="338" spans="2:2" ht="12.75" customHeight="1" x14ac:dyDescent="0.15">
      <c r="B338" s="195"/>
    </row>
    <row r="339" spans="2:2" ht="12.75" customHeight="1" x14ac:dyDescent="0.15">
      <c r="B339" s="195"/>
    </row>
    <row r="340" spans="2:2" ht="12.75" customHeight="1" x14ac:dyDescent="0.15">
      <c r="B340" s="195"/>
    </row>
    <row r="341" spans="2:2" ht="12.75" customHeight="1" x14ac:dyDescent="0.15">
      <c r="B341" s="195"/>
    </row>
    <row r="342" spans="2:2" ht="12.75" customHeight="1" x14ac:dyDescent="0.15">
      <c r="B342" s="195"/>
    </row>
    <row r="343" spans="2:2" ht="12.75" customHeight="1" x14ac:dyDescent="0.15">
      <c r="B343" s="195"/>
    </row>
    <row r="344" spans="2:2" ht="12.75" customHeight="1" x14ac:dyDescent="0.15">
      <c r="B344" s="195"/>
    </row>
    <row r="345" spans="2:2" ht="12.75" customHeight="1" x14ac:dyDescent="0.15">
      <c r="B345" s="195"/>
    </row>
    <row r="346" spans="2:2" ht="12.75" customHeight="1" x14ac:dyDescent="0.15">
      <c r="B346" s="195"/>
    </row>
    <row r="347" spans="2:2" ht="12.75" customHeight="1" x14ac:dyDescent="0.15">
      <c r="B347" s="195"/>
    </row>
    <row r="348" spans="2:2" ht="12.75" customHeight="1" x14ac:dyDescent="0.15">
      <c r="B348" s="195"/>
    </row>
    <row r="349" spans="2:2" ht="12.75" customHeight="1" x14ac:dyDescent="0.15">
      <c r="B349" s="195"/>
    </row>
    <row r="350" spans="2:2" ht="12.75" customHeight="1" x14ac:dyDescent="0.15">
      <c r="B350" s="195"/>
    </row>
    <row r="351" spans="2:2" ht="12.75" customHeight="1" x14ac:dyDescent="0.15">
      <c r="B351" s="195"/>
    </row>
    <row r="352" spans="2:2" ht="12.75" customHeight="1" x14ac:dyDescent="0.15">
      <c r="B352" s="195"/>
    </row>
    <row r="353" spans="2:2" ht="12.75" customHeight="1" x14ac:dyDescent="0.15">
      <c r="B353" s="195"/>
    </row>
    <row r="354" spans="2:2" ht="12.75" customHeight="1" x14ac:dyDescent="0.15">
      <c r="B354" s="195"/>
    </row>
    <row r="355" spans="2:2" ht="12.75" customHeight="1" x14ac:dyDescent="0.15">
      <c r="B355" s="195"/>
    </row>
    <row r="356" spans="2:2" ht="12.75" customHeight="1" x14ac:dyDescent="0.15">
      <c r="B356" s="195"/>
    </row>
    <row r="357" spans="2:2" ht="12.75" customHeight="1" x14ac:dyDescent="0.15">
      <c r="B357" s="195"/>
    </row>
    <row r="358" spans="2:2" ht="12.75" customHeight="1" x14ac:dyDescent="0.15">
      <c r="B358" s="195"/>
    </row>
    <row r="359" spans="2:2" ht="12.75" customHeight="1" x14ac:dyDescent="0.15">
      <c r="B359" s="195"/>
    </row>
    <row r="360" spans="2:2" ht="12.75" customHeight="1" x14ac:dyDescent="0.15">
      <c r="B360" s="195"/>
    </row>
    <row r="361" spans="2:2" ht="12.75" customHeight="1" x14ac:dyDescent="0.15">
      <c r="B361" s="195"/>
    </row>
    <row r="362" spans="2:2" ht="12.75" customHeight="1" x14ac:dyDescent="0.15">
      <c r="B362" s="195"/>
    </row>
    <row r="363" spans="2:2" ht="12.75" customHeight="1" x14ac:dyDescent="0.15">
      <c r="B363" s="195"/>
    </row>
    <row r="364" spans="2:2" ht="12.75" customHeight="1" x14ac:dyDescent="0.15">
      <c r="B364" s="195"/>
    </row>
    <row r="365" spans="2:2" ht="12.75" customHeight="1" x14ac:dyDescent="0.15">
      <c r="B365" s="195"/>
    </row>
    <row r="366" spans="2:2" ht="12.75" customHeight="1" x14ac:dyDescent="0.15">
      <c r="B366" s="195"/>
    </row>
    <row r="367" spans="2:2" ht="12.75" customHeight="1" x14ac:dyDescent="0.15">
      <c r="B367" s="195"/>
    </row>
    <row r="368" spans="2:2" ht="12.75" customHeight="1" x14ac:dyDescent="0.15">
      <c r="B368" s="195"/>
    </row>
    <row r="369" spans="2:2" ht="12.75" customHeight="1" x14ac:dyDescent="0.15">
      <c r="B369" s="195"/>
    </row>
    <row r="370" spans="2:2" ht="12.75" customHeight="1" x14ac:dyDescent="0.15">
      <c r="B370" s="195"/>
    </row>
    <row r="371" spans="2:2" ht="12.75" customHeight="1" x14ac:dyDescent="0.15">
      <c r="B371" s="195"/>
    </row>
    <row r="372" spans="2:2" ht="12.75" customHeight="1" x14ac:dyDescent="0.15">
      <c r="B372" s="195"/>
    </row>
    <row r="373" spans="2:2" ht="12.75" customHeight="1" x14ac:dyDescent="0.15">
      <c r="B373" s="195"/>
    </row>
    <row r="374" spans="2:2" ht="12.75" customHeight="1" x14ac:dyDescent="0.15">
      <c r="B374" s="195"/>
    </row>
    <row r="375" spans="2:2" ht="12.75" customHeight="1" x14ac:dyDescent="0.15">
      <c r="B375" s="195"/>
    </row>
    <row r="376" spans="2:2" ht="12.75" customHeight="1" x14ac:dyDescent="0.15">
      <c r="B376" s="195"/>
    </row>
    <row r="377" spans="2:2" ht="12.75" customHeight="1" x14ac:dyDescent="0.15">
      <c r="B377" s="195"/>
    </row>
    <row r="378" spans="2:2" ht="12.75" customHeight="1" x14ac:dyDescent="0.15">
      <c r="B378" s="195"/>
    </row>
    <row r="379" spans="2:2" ht="12.75" customHeight="1" x14ac:dyDescent="0.15">
      <c r="B379" s="195"/>
    </row>
    <row r="380" spans="2:2" ht="12.75" customHeight="1" x14ac:dyDescent="0.15">
      <c r="B380" s="195"/>
    </row>
    <row r="381" spans="2:2" ht="12.75" customHeight="1" x14ac:dyDescent="0.15">
      <c r="B381" s="195"/>
    </row>
    <row r="382" spans="2:2" ht="12.75" customHeight="1" x14ac:dyDescent="0.15">
      <c r="B382" s="195"/>
    </row>
    <row r="383" spans="2:2" ht="12.75" customHeight="1" x14ac:dyDescent="0.15">
      <c r="B383" s="195"/>
    </row>
    <row r="384" spans="2:2" ht="12.75" customHeight="1" x14ac:dyDescent="0.15">
      <c r="B384" s="195"/>
    </row>
    <row r="385" spans="2:2" ht="12.75" customHeight="1" x14ac:dyDescent="0.15">
      <c r="B385" s="195"/>
    </row>
    <row r="386" spans="2:2" ht="12.75" customHeight="1" x14ac:dyDescent="0.15">
      <c r="B386" s="195"/>
    </row>
    <row r="387" spans="2:2" ht="12.75" customHeight="1" x14ac:dyDescent="0.15">
      <c r="B387" s="195"/>
    </row>
    <row r="388" spans="2:2" ht="12.75" customHeight="1" x14ac:dyDescent="0.15">
      <c r="B388" s="195"/>
    </row>
    <row r="389" spans="2:2" ht="12.75" customHeight="1" x14ac:dyDescent="0.15">
      <c r="B389" s="195"/>
    </row>
    <row r="390" spans="2:2" ht="12.75" customHeight="1" x14ac:dyDescent="0.15">
      <c r="B390" s="195"/>
    </row>
    <row r="391" spans="2:2" ht="12.75" customHeight="1" x14ac:dyDescent="0.15">
      <c r="B391" s="195"/>
    </row>
    <row r="392" spans="2:2" ht="12.75" customHeight="1" x14ac:dyDescent="0.15">
      <c r="B392" s="195"/>
    </row>
    <row r="393" spans="2:2" ht="12.75" customHeight="1" x14ac:dyDescent="0.15">
      <c r="B393" s="195"/>
    </row>
    <row r="394" spans="2:2" ht="12.75" customHeight="1" x14ac:dyDescent="0.15">
      <c r="B394" s="195"/>
    </row>
    <row r="395" spans="2:2" ht="12.75" customHeight="1" x14ac:dyDescent="0.15">
      <c r="B395" s="195"/>
    </row>
    <row r="396" spans="2:2" ht="12.75" customHeight="1" x14ac:dyDescent="0.15">
      <c r="B396" s="195"/>
    </row>
    <row r="397" spans="2:2" ht="12.75" customHeight="1" x14ac:dyDescent="0.15">
      <c r="B397" s="195"/>
    </row>
    <row r="398" spans="2:2" ht="12.75" customHeight="1" x14ac:dyDescent="0.15">
      <c r="B398" s="195"/>
    </row>
    <row r="399" spans="2:2" ht="12.75" customHeight="1" x14ac:dyDescent="0.15">
      <c r="B399" s="195"/>
    </row>
    <row r="400" spans="2:2" ht="12.75" customHeight="1" x14ac:dyDescent="0.15">
      <c r="B400" s="195"/>
    </row>
    <row r="401" spans="2:2" ht="12.75" customHeight="1" x14ac:dyDescent="0.15">
      <c r="B401" s="195"/>
    </row>
    <row r="402" spans="2:2" ht="12.75" customHeight="1" x14ac:dyDescent="0.15">
      <c r="B402" s="195"/>
    </row>
    <row r="403" spans="2:2" ht="12.75" customHeight="1" x14ac:dyDescent="0.15">
      <c r="B403" s="195"/>
    </row>
    <row r="404" spans="2:2" ht="12.75" customHeight="1" x14ac:dyDescent="0.15">
      <c r="B404" s="195"/>
    </row>
    <row r="405" spans="2:2" ht="12.75" customHeight="1" x14ac:dyDescent="0.15">
      <c r="B405" s="195"/>
    </row>
    <row r="406" spans="2:2" ht="12.75" customHeight="1" x14ac:dyDescent="0.15">
      <c r="B406" s="195"/>
    </row>
    <row r="407" spans="2:2" ht="12.75" customHeight="1" x14ac:dyDescent="0.15">
      <c r="B407" s="195"/>
    </row>
    <row r="408" spans="2:2" ht="12.75" customHeight="1" x14ac:dyDescent="0.15">
      <c r="B408" s="195"/>
    </row>
    <row r="409" spans="2:2" ht="12.75" customHeight="1" x14ac:dyDescent="0.15">
      <c r="B409" s="195"/>
    </row>
    <row r="410" spans="2:2" ht="12.75" customHeight="1" x14ac:dyDescent="0.15">
      <c r="B410" s="195"/>
    </row>
    <row r="411" spans="2:2" ht="12.75" customHeight="1" x14ac:dyDescent="0.15">
      <c r="B411" s="195"/>
    </row>
    <row r="412" spans="2:2" ht="12.75" customHeight="1" x14ac:dyDescent="0.15">
      <c r="B412" s="195"/>
    </row>
    <row r="413" spans="2:2" ht="12.75" customHeight="1" x14ac:dyDescent="0.15">
      <c r="B413" s="195"/>
    </row>
    <row r="414" spans="2:2" ht="12.75" customHeight="1" x14ac:dyDescent="0.15">
      <c r="B414" s="195"/>
    </row>
    <row r="415" spans="2:2" ht="12.75" customHeight="1" x14ac:dyDescent="0.15">
      <c r="B415" s="195"/>
    </row>
    <row r="416" spans="2:2" ht="12.75" customHeight="1" x14ac:dyDescent="0.15">
      <c r="B416" s="195"/>
    </row>
    <row r="417" spans="2:2" ht="12.75" customHeight="1" x14ac:dyDescent="0.15">
      <c r="B417" s="195"/>
    </row>
    <row r="418" spans="2:2" ht="12.75" customHeight="1" x14ac:dyDescent="0.15">
      <c r="B418" s="195"/>
    </row>
    <row r="419" spans="2:2" ht="12.75" customHeight="1" x14ac:dyDescent="0.15">
      <c r="B419" s="195"/>
    </row>
    <row r="420" spans="2:2" ht="12.75" customHeight="1" x14ac:dyDescent="0.15">
      <c r="B420" s="195"/>
    </row>
    <row r="421" spans="2:2" ht="12.75" customHeight="1" x14ac:dyDescent="0.15">
      <c r="B421" s="195"/>
    </row>
    <row r="422" spans="2:2" ht="12.75" customHeight="1" x14ac:dyDescent="0.15">
      <c r="B422" s="195"/>
    </row>
    <row r="423" spans="2:2" ht="12.75" customHeight="1" x14ac:dyDescent="0.15">
      <c r="B423" s="195"/>
    </row>
    <row r="424" spans="2:2" ht="12.75" customHeight="1" x14ac:dyDescent="0.15">
      <c r="B424" s="195"/>
    </row>
    <row r="425" spans="2:2" ht="12.75" customHeight="1" x14ac:dyDescent="0.15">
      <c r="B425" s="195"/>
    </row>
    <row r="426" spans="2:2" ht="12.75" customHeight="1" x14ac:dyDescent="0.15">
      <c r="B426" s="195"/>
    </row>
    <row r="427" spans="2:2" ht="12.75" customHeight="1" x14ac:dyDescent="0.15">
      <c r="B427" s="195"/>
    </row>
    <row r="428" spans="2:2" ht="12.75" customHeight="1" x14ac:dyDescent="0.15">
      <c r="B428" s="195"/>
    </row>
    <row r="429" spans="2:2" ht="12.75" customHeight="1" x14ac:dyDescent="0.15">
      <c r="B429" s="195"/>
    </row>
    <row r="430" spans="2:2" ht="12.75" customHeight="1" x14ac:dyDescent="0.15">
      <c r="B430" s="195"/>
    </row>
    <row r="431" spans="2:2" ht="12.75" customHeight="1" x14ac:dyDescent="0.15">
      <c r="B431" s="195"/>
    </row>
    <row r="432" spans="2:2" ht="12.75" customHeight="1" x14ac:dyDescent="0.15">
      <c r="B432" s="195"/>
    </row>
    <row r="433" spans="2:2" ht="12.75" customHeight="1" x14ac:dyDescent="0.15">
      <c r="B433" s="195"/>
    </row>
    <row r="434" spans="2:2" ht="12.75" customHeight="1" x14ac:dyDescent="0.15">
      <c r="B434" s="195"/>
    </row>
    <row r="435" spans="2:2" ht="12.75" customHeight="1" x14ac:dyDescent="0.15">
      <c r="B435" s="195"/>
    </row>
    <row r="436" spans="2:2" ht="12.75" customHeight="1" x14ac:dyDescent="0.15">
      <c r="B436" s="195"/>
    </row>
    <row r="437" spans="2:2" ht="12.75" customHeight="1" x14ac:dyDescent="0.15">
      <c r="B437" s="195"/>
    </row>
    <row r="438" spans="2:2" ht="12.75" customHeight="1" x14ac:dyDescent="0.15">
      <c r="B438" s="195"/>
    </row>
    <row r="439" spans="2:2" ht="12.75" customHeight="1" x14ac:dyDescent="0.15">
      <c r="B439" s="195"/>
    </row>
    <row r="440" spans="2:2" ht="12.75" customHeight="1" x14ac:dyDescent="0.15">
      <c r="B440" s="195"/>
    </row>
    <row r="441" spans="2:2" ht="12.75" customHeight="1" x14ac:dyDescent="0.15">
      <c r="B441" s="195"/>
    </row>
    <row r="442" spans="2:2" ht="12.75" customHeight="1" x14ac:dyDescent="0.15">
      <c r="B442" s="195"/>
    </row>
    <row r="443" spans="2:2" ht="12.75" customHeight="1" x14ac:dyDescent="0.15">
      <c r="B443" s="195"/>
    </row>
    <row r="444" spans="2:2" ht="12.75" customHeight="1" x14ac:dyDescent="0.15">
      <c r="B444" s="195"/>
    </row>
    <row r="445" spans="2:2" ht="12.75" customHeight="1" x14ac:dyDescent="0.15">
      <c r="B445" s="195"/>
    </row>
    <row r="446" spans="2:2" ht="12.75" customHeight="1" x14ac:dyDescent="0.15">
      <c r="B446" s="195"/>
    </row>
    <row r="447" spans="2:2" ht="12.75" customHeight="1" x14ac:dyDescent="0.15">
      <c r="B447" s="195"/>
    </row>
    <row r="448" spans="2:2" ht="12.75" customHeight="1" x14ac:dyDescent="0.15">
      <c r="B448" s="195"/>
    </row>
    <row r="449" spans="2:2" ht="12.75" customHeight="1" x14ac:dyDescent="0.15">
      <c r="B449" s="195"/>
    </row>
    <row r="450" spans="2:2" ht="12.75" customHeight="1" x14ac:dyDescent="0.15">
      <c r="B450" s="195"/>
    </row>
    <row r="451" spans="2:2" ht="12.75" customHeight="1" x14ac:dyDescent="0.15">
      <c r="B451" s="195"/>
    </row>
    <row r="452" spans="2:2" ht="12.75" customHeight="1" x14ac:dyDescent="0.15">
      <c r="B452" s="195"/>
    </row>
    <row r="453" spans="2:2" ht="12.75" customHeight="1" x14ac:dyDescent="0.15">
      <c r="B453" s="195"/>
    </row>
    <row r="454" spans="2:2" ht="12.75" customHeight="1" x14ac:dyDescent="0.15">
      <c r="B454" s="195"/>
    </row>
    <row r="455" spans="2:2" ht="12.75" customHeight="1" x14ac:dyDescent="0.15">
      <c r="B455" s="195"/>
    </row>
    <row r="456" spans="2:2" ht="12.75" customHeight="1" x14ac:dyDescent="0.15">
      <c r="B456" s="195"/>
    </row>
    <row r="457" spans="2:2" ht="12.75" customHeight="1" x14ac:dyDescent="0.15">
      <c r="B457" s="195"/>
    </row>
    <row r="458" spans="2:2" ht="12.75" customHeight="1" x14ac:dyDescent="0.15">
      <c r="B458" s="195"/>
    </row>
    <row r="459" spans="2:2" ht="12.75" customHeight="1" x14ac:dyDescent="0.15">
      <c r="B459" s="195"/>
    </row>
    <row r="460" spans="2:2" ht="12.75" customHeight="1" x14ac:dyDescent="0.15">
      <c r="B460" s="195"/>
    </row>
    <row r="461" spans="2:2" ht="12.75" customHeight="1" x14ac:dyDescent="0.15">
      <c r="B461" s="195"/>
    </row>
    <row r="462" spans="2:2" ht="12.75" customHeight="1" x14ac:dyDescent="0.15">
      <c r="B462" s="195"/>
    </row>
    <row r="463" spans="2:2" ht="12.75" customHeight="1" x14ac:dyDescent="0.15">
      <c r="B463" s="195"/>
    </row>
    <row r="464" spans="2:2" ht="12.75" customHeight="1" x14ac:dyDescent="0.15">
      <c r="B464" s="195"/>
    </row>
    <row r="465" spans="2:2" ht="12.75" customHeight="1" x14ac:dyDescent="0.15">
      <c r="B465" s="195"/>
    </row>
    <row r="466" spans="2:2" ht="12.75" customHeight="1" x14ac:dyDescent="0.15">
      <c r="B466" s="195"/>
    </row>
    <row r="467" spans="2:2" ht="12.75" customHeight="1" x14ac:dyDescent="0.15">
      <c r="B467" s="195"/>
    </row>
    <row r="468" spans="2:2" ht="12.75" customHeight="1" x14ac:dyDescent="0.15">
      <c r="B468" s="195"/>
    </row>
    <row r="469" spans="2:2" ht="12.75" customHeight="1" x14ac:dyDescent="0.15">
      <c r="B469" s="195"/>
    </row>
    <row r="470" spans="2:2" ht="12.75" customHeight="1" x14ac:dyDescent="0.15">
      <c r="B470" s="195"/>
    </row>
    <row r="471" spans="2:2" ht="12.75" customHeight="1" x14ac:dyDescent="0.15">
      <c r="B471" s="195"/>
    </row>
    <row r="472" spans="2:2" ht="12.75" customHeight="1" x14ac:dyDescent="0.15">
      <c r="B472" s="195"/>
    </row>
    <row r="473" spans="2:2" ht="12.75" customHeight="1" x14ac:dyDescent="0.15">
      <c r="B473" s="195"/>
    </row>
    <row r="474" spans="2:2" ht="12.75" customHeight="1" x14ac:dyDescent="0.15">
      <c r="B474" s="195"/>
    </row>
    <row r="475" spans="2:2" ht="12.75" customHeight="1" x14ac:dyDescent="0.15">
      <c r="B475" s="195"/>
    </row>
    <row r="476" spans="2:2" ht="12.75" customHeight="1" x14ac:dyDescent="0.15">
      <c r="B476" s="195"/>
    </row>
    <row r="477" spans="2:2" ht="12.75" customHeight="1" x14ac:dyDescent="0.15">
      <c r="B477" s="195"/>
    </row>
    <row r="478" spans="2:2" ht="12.75" customHeight="1" x14ac:dyDescent="0.15">
      <c r="B478" s="195"/>
    </row>
    <row r="479" spans="2:2" ht="12.75" customHeight="1" x14ac:dyDescent="0.15">
      <c r="B479" s="195"/>
    </row>
    <row r="480" spans="2:2" ht="12.75" customHeight="1" x14ac:dyDescent="0.15">
      <c r="B480" s="195"/>
    </row>
    <row r="481" spans="2:2" ht="12.75" customHeight="1" x14ac:dyDescent="0.15">
      <c r="B481" s="195"/>
    </row>
    <row r="482" spans="2:2" ht="12.75" customHeight="1" x14ac:dyDescent="0.15">
      <c r="B482" s="195"/>
    </row>
    <row r="483" spans="2:2" ht="12.75" customHeight="1" x14ac:dyDescent="0.15">
      <c r="B483" s="195"/>
    </row>
    <row r="484" spans="2:2" ht="12.75" customHeight="1" x14ac:dyDescent="0.15">
      <c r="B484" s="195"/>
    </row>
    <row r="485" spans="2:2" ht="12.75" customHeight="1" x14ac:dyDescent="0.15">
      <c r="B485" s="195"/>
    </row>
    <row r="486" spans="2:2" ht="12.75" customHeight="1" x14ac:dyDescent="0.15">
      <c r="B486" s="195"/>
    </row>
    <row r="487" spans="2:2" ht="12.75" customHeight="1" x14ac:dyDescent="0.15">
      <c r="B487" s="195"/>
    </row>
    <row r="488" spans="2:2" ht="12.75" customHeight="1" x14ac:dyDescent="0.15">
      <c r="B488" s="195"/>
    </row>
    <row r="489" spans="2:2" ht="12.75" customHeight="1" x14ac:dyDescent="0.15">
      <c r="B489" s="195"/>
    </row>
    <row r="490" spans="2:2" ht="12.75" customHeight="1" x14ac:dyDescent="0.15">
      <c r="B490" s="195"/>
    </row>
    <row r="491" spans="2:2" ht="12.75" customHeight="1" x14ac:dyDescent="0.15">
      <c r="B491" s="195"/>
    </row>
    <row r="492" spans="2:2" ht="12.75" customHeight="1" x14ac:dyDescent="0.15">
      <c r="B492" s="195"/>
    </row>
    <row r="493" spans="2:2" ht="12.75" customHeight="1" x14ac:dyDescent="0.15">
      <c r="B493" s="195"/>
    </row>
    <row r="494" spans="2:2" ht="12.75" customHeight="1" x14ac:dyDescent="0.15">
      <c r="B494" s="195"/>
    </row>
    <row r="495" spans="2:2" ht="12.75" customHeight="1" x14ac:dyDescent="0.15">
      <c r="B495" s="195"/>
    </row>
    <row r="496" spans="2:2" ht="12.75" customHeight="1" x14ac:dyDescent="0.15">
      <c r="B496" s="195"/>
    </row>
    <row r="497" spans="2:2" ht="12.75" customHeight="1" x14ac:dyDescent="0.15">
      <c r="B497" s="195"/>
    </row>
    <row r="498" spans="2:2" ht="12.75" customHeight="1" x14ac:dyDescent="0.15">
      <c r="B498" s="195"/>
    </row>
    <row r="499" spans="2:2" ht="12.75" customHeight="1" x14ac:dyDescent="0.15">
      <c r="B499" s="195"/>
    </row>
    <row r="500" spans="2:2" ht="12.75" customHeight="1" x14ac:dyDescent="0.15">
      <c r="B500" s="195"/>
    </row>
    <row r="501" spans="2:2" ht="12.75" customHeight="1" x14ac:dyDescent="0.15">
      <c r="B501" s="195"/>
    </row>
    <row r="502" spans="2:2" ht="12.75" customHeight="1" x14ac:dyDescent="0.15">
      <c r="B502" s="195"/>
    </row>
    <row r="503" spans="2:2" ht="12.75" customHeight="1" x14ac:dyDescent="0.15">
      <c r="B503" s="195"/>
    </row>
    <row r="504" spans="2:2" ht="12.75" customHeight="1" x14ac:dyDescent="0.15">
      <c r="B504" s="195"/>
    </row>
    <row r="505" spans="2:2" ht="12.75" customHeight="1" x14ac:dyDescent="0.15">
      <c r="B505" s="195"/>
    </row>
    <row r="506" spans="2:2" ht="12.75" customHeight="1" x14ac:dyDescent="0.15">
      <c r="B506" s="195"/>
    </row>
    <row r="507" spans="2:2" ht="12.75" customHeight="1" x14ac:dyDescent="0.15">
      <c r="B507" s="195"/>
    </row>
    <row r="508" spans="2:2" ht="12.75" customHeight="1" x14ac:dyDescent="0.15">
      <c r="B508" s="195"/>
    </row>
    <row r="509" spans="2:2" ht="12.75" customHeight="1" x14ac:dyDescent="0.15">
      <c r="B509" s="195"/>
    </row>
    <row r="510" spans="2:2" ht="12.75" customHeight="1" x14ac:dyDescent="0.15">
      <c r="B510" s="195"/>
    </row>
    <row r="511" spans="2:2" ht="12.75" customHeight="1" x14ac:dyDescent="0.15">
      <c r="B511" s="195"/>
    </row>
    <row r="512" spans="2:2" ht="12.75" customHeight="1" x14ac:dyDescent="0.15">
      <c r="B512" s="195"/>
    </row>
    <row r="513" spans="2:2" ht="12.75" customHeight="1" x14ac:dyDescent="0.15">
      <c r="B513" s="195"/>
    </row>
    <row r="514" spans="2:2" ht="12.75" customHeight="1" x14ac:dyDescent="0.15">
      <c r="B514" s="195"/>
    </row>
    <row r="515" spans="2:2" ht="12.75" customHeight="1" x14ac:dyDescent="0.15">
      <c r="B515" s="195"/>
    </row>
    <row r="516" spans="2:2" ht="12.75" customHeight="1" x14ac:dyDescent="0.15">
      <c r="B516" s="195"/>
    </row>
    <row r="517" spans="2:2" ht="12.75" customHeight="1" x14ac:dyDescent="0.15">
      <c r="B517" s="195"/>
    </row>
    <row r="518" spans="2:2" ht="12.75" customHeight="1" x14ac:dyDescent="0.15">
      <c r="B518" s="195"/>
    </row>
    <row r="519" spans="2:2" ht="12.75" customHeight="1" x14ac:dyDescent="0.15">
      <c r="B519" s="195"/>
    </row>
    <row r="520" spans="2:2" ht="12.75" customHeight="1" x14ac:dyDescent="0.15">
      <c r="B520" s="195"/>
    </row>
    <row r="521" spans="2:2" ht="12.75" customHeight="1" x14ac:dyDescent="0.15">
      <c r="B521" s="195"/>
    </row>
    <row r="522" spans="2:2" ht="12.75" customHeight="1" x14ac:dyDescent="0.15">
      <c r="B522" s="195"/>
    </row>
    <row r="523" spans="2:2" ht="12.75" customHeight="1" x14ac:dyDescent="0.15">
      <c r="B523" s="195"/>
    </row>
    <row r="524" spans="2:2" ht="12.75" customHeight="1" x14ac:dyDescent="0.15">
      <c r="B524" s="195"/>
    </row>
    <row r="525" spans="2:2" ht="12.75" customHeight="1" x14ac:dyDescent="0.15">
      <c r="B525" s="195"/>
    </row>
    <row r="526" spans="2:2" ht="12.75" customHeight="1" x14ac:dyDescent="0.15">
      <c r="B526" s="195"/>
    </row>
    <row r="527" spans="2:2" ht="12.75" customHeight="1" x14ac:dyDescent="0.15">
      <c r="B527" s="195"/>
    </row>
    <row r="528" spans="2:2" ht="12.75" customHeight="1" x14ac:dyDescent="0.15">
      <c r="B528" s="195"/>
    </row>
    <row r="529" spans="2:2" ht="12.75" customHeight="1" x14ac:dyDescent="0.15">
      <c r="B529" s="195"/>
    </row>
    <row r="530" spans="2:2" ht="12.75" customHeight="1" x14ac:dyDescent="0.15">
      <c r="B530" s="195"/>
    </row>
    <row r="531" spans="2:2" ht="12.75" customHeight="1" x14ac:dyDescent="0.15">
      <c r="B531" s="195"/>
    </row>
    <row r="532" spans="2:2" ht="12.75" customHeight="1" x14ac:dyDescent="0.15">
      <c r="B532" s="195"/>
    </row>
    <row r="533" spans="2:2" ht="12.75" customHeight="1" x14ac:dyDescent="0.15">
      <c r="B533" s="195"/>
    </row>
    <row r="534" spans="2:2" ht="12.75" customHeight="1" x14ac:dyDescent="0.15">
      <c r="B534" s="195"/>
    </row>
    <row r="535" spans="2:2" ht="12.75" customHeight="1" x14ac:dyDescent="0.15">
      <c r="B535" s="195"/>
    </row>
    <row r="536" spans="2:2" ht="12.75" customHeight="1" x14ac:dyDescent="0.15">
      <c r="B536" s="195"/>
    </row>
    <row r="537" spans="2:2" ht="12.75" customHeight="1" x14ac:dyDescent="0.15">
      <c r="B537" s="195"/>
    </row>
    <row r="538" spans="2:2" ht="12.75" customHeight="1" x14ac:dyDescent="0.15">
      <c r="B538" s="195"/>
    </row>
    <row r="539" spans="2:2" ht="12.75" customHeight="1" x14ac:dyDescent="0.15">
      <c r="B539" s="195"/>
    </row>
    <row r="540" spans="2:2" ht="12.75" customHeight="1" x14ac:dyDescent="0.15">
      <c r="B540" s="195"/>
    </row>
    <row r="541" spans="2:2" ht="12.75" customHeight="1" x14ac:dyDescent="0.15">
      <c r="B541" s="195"/>
    </row>
    <row r="542" spans="2:2" ht="12.75" customHeight="1" x14ac:dyDescent="0.15">
      <c r="B542" s="195"/>
    </row>
    <row r="543" spans="2:2" ht="12.75" customHeight="1" x14ac:dyDescent="0.15">
      <c r="B543" s="195"/>
    </row>
    <row r="544" spans="2:2" ht="12.75" customHeight="1" x14ac:dyDescent="0.15">
      <c r="B544" s="195"/>
    </row>
    <row r="545" spans="2:2" ht="12.75" customHeight="1" x14ac:dyDescent="0.15">
      <c r="B545" s="195"/>
    </row>
    <row r="546" spans="2:2" ht="12.75" customHeight="1" x14ac:dyDescent="0.15">
      <c r="B546" s="195"/>
    </row>
    <row r="547" spans="2:2" ht="12.75" customHeight="1" x14ac:dyDescent="0.15">
      <c r="B547" s="195"/>
    </row>
    <row r="548" spans="2:2" ht="12.75" customHeight="1" x14ac:dyDescent="0.15">
      <c r="B548" s="195"/>
    </row>
    <row r="549" spans="2:2" ht="12.75" customHeight="1" x14ac:dyDescent="0.15">
      <c r="B549" s="195"/>
    </row>
    <row r="550" spans="2:2" ht="12.75" customHeight="1" x14ac:dyDescent="0.15">
      <c r="B550" s="195"/>
    </row>
    <row r="551" spans="2:2" ht="12.75" customHeight="1" x14ac:dyDescent="0.15">
      <c r="B551" s="195"/>
    </row>
    <row r="552" spans="2:2" ht="12.75" customHeight="1" x14ac:dyDescent="0.15">
      <c r="B552" s="195"/>
    </row>
    <row r="553" spans="2:2" ht="12.75" customHeight="1" x14ac:dyDescent="0.15">
      <c r="B553" s="195"/>
    </row>
    <row r="554" spans="2:2" ht="12.75" customHeight="1" x14ac:dyDescent="0.15">
      <c r="B554" s="195"/>
    </row>
    <row r="555" spans="2:2" ht="12.75" customHeight="1" x14ac:dyDescent="0.15">
      <c r="B555" s="195"/>
    </row>
    <row r="556" spans="2:2" ht="12.75" customHeight="1" x14ac:dyDescent="0.15">
      <c r="B556" s="195"/>
    </row>
    <row r="557" spans="2:2" ht="12.75" customHeight="1" x14ac:dyDescent="0.15">
      <c r="B557" s="195"/>
    </row>
    <row r="558" spans="2:2" ht="12.75" customHeight="1" x14ac:dyDescent="0.15">
      <c r="B558" s="195"/>
    </row>
    <row r="559" spans="2:2" ht="12.75" customHeight="1" x14ac:dyDescent="0.15">
      <c r="B559" s="195"/>
    </row>
    <row r="560" spans="2:2" ht="12.75" customHeight="1" x14ac:dyDescent="0.15">
      <c r="B560" s="195"/>
    </row>
    <row r="561" spans="2:2" ht="12.75" customHeight="1" x14ac:dyDescent="0.15">
      <c r="B561" s="195"/>
    </row>
    <row r="562" spans="2:2" ht="12.75" customHeight="1" x14ac:dyDescent="0.15">
      <c r="B562" s="195"/>
    </row>
    <row r="563" spans="2:2" ht="12.75" customHeight="1" x14ac:dyDescent="0.15">
      <c r="B563" s="195"/>
    </row>
    <row r="564" spans="2:2" ht="12.75" customHeight="1" x14ac:dyDescent="0.15">
      <c r="B564" s="195"/>
    </row>
    <row r="565" spans="2:2" ht="12.75" customHeight="1" x14ac:dyDescent="0.15">
      <c r="B565" s="195"/>
    </row>
    <row r="566" spans="2:2" ht="12.75" customHeight="1" x14ac:dyDescent="0.15">
      <c r="B566" s="195"/>
    </row>
    <row r="567" spans="2:2" ht="12.75" customHeight="1" x14ac:dyDescent="0.15">
      <c r="B567" s="195"/>
    </row>
    <row r="568" spans="2:2" ht="12.75" customHeight="1" x14ac:dyDescent="0.15">
      <c r="B568" s="195"/>
    </row>
    <row r="569" spans="2:2" ht="12.75" customHeight="1" x14ac:dyDescent="0.15">
      <c r="B569" s="195"/>
    </row>
    <row r="570" spans="2:2" ht="12.75" customHeight="1" x14ac:dyDescent="0.15">
      <c r="B570" s="195"/>
    </row>
    <row r="571" spans="2:2" ht="12.75" customHeight="1" x14ac:dyDescent="0.15">
      <c r="B571" s="195"/>
    </row>
    <row r="572" spans="2:2" ht="12.75" customHeight="1" x14ac:dyDescent="0.15">
      <c r="B572" s="195"/>
    </row>
    <row r="573" spans="2:2" ht="12.75" customHeight="1" x14ac:dyDescent="0.15">
      <c r="B573" s="195"/>
    </row>
    <row r="574" spans="2:2" ht="12.75" customHeight="1" x14ac:dyDescent="0.15">
      <c r="B574" s="195"/>
    </row>
    <row r="575" spans="2:2" ht="12.75" customHeight="1" x14ac:dyDescent="0.15">
      <c r="B575" s="195"/>
    </row>
    <row r="576" spans="2:2" ht="12.75" customHeight="1" x14ac:dyDescent="0.15">
      <c r="B576" s="195"/>
    </row>
    <row r="577" spans="2:2" ht="12.75" customHeight="1" x14ac:dyDescent="0.15">
      <c r="B577" s="195"/>
    </row>
    <row r="578" spans="2:2" ht="12.75" customHeight="1" x14ac:dyDescent="0.15">
      <c r="B578" s="195"/>
    </row>
    <row r="579" spans="2:2" ht="12.75" customHeight="1" x14ac:dyDescent="0.15">
      <c r="B579" s="195"/>
    </row>
    <row r="580" spans="2:2" ht="12.75" customHeight="1" x14ac:dyDescent="0.15">
      <c r="B580" s="195"/>
    </row>
    <row r="581" spans="2:2" ht="12.75" customHeight="1" x14ac:dyDescent="0.15">
      <c r="B581" s="195"/>
    </row>
    <row r="582" spans="2:2" ht="12.75" customHeight="1" x14ac:dyDescent="0.15">
      <c r="B582" s="195"/>
    </row>
    <row r="583" spans="2:2" ht="12.75" customHeight="1" x14ac:dyDescent="0.15">
      <c r="B583" s="195"/>
    </row>
    <row r="584" spans="2:2" ht="12.75" customHeight="1" x14ac:dyDescent="0.15">
      <c r="B584" s="195"/>
    </row>
    <row r="585" spans="2:2" ht="12.75" customHeight="1" x14ac:dyDescent="0.15">
      <c r="B585" s="195"/>
    </row>
    <row r="586" spans="2:2" ht="12.75" customHeight="1" x14ac:dyDescent="0.15">
      <c r="B586" s="195"/>
    </row>
    <row r="587" spans="2:2" ht="12.75" customHeight="1" x14ac:dyDescent="0.15">
      <c r="B587" s="195"/>
    </row>
    <row r="588" spans="2:2" ht="12.75" customHeight="1" x14ac:dyDescent="0.15">
      <c r="B588" s="195"/>
    </row>
    <row r="589" spans="2:2" ht="12.75" customHeight="1" x14ac:dyDescent="0.15">
      <c r="B589" s="195"/>
    </row>
    <row r="590" spans="2:2" ht="12.75" customHeight="1" x14ac:dyDescent="0.15">
      <c r="B590" s="195"/>
    </row>
    <row r="591" spans="2:2" ht="12.75" customHeight="1" x14ac:dyDescent="0.15">
      <c r="B591" s="195"/>
    </row>
    <row r="592" spans="2:2" ht="12.75" customHeight="1" x14ac:dyDescent="0.15">
      <c r="B592" s="195"/>
    </row>
    <row r="593" spans="2:2" ht="12.75" customHeight="1" x14ac:dyDescent="0.15">
      <c r="B593" s="195"/>
    </row>
    <row r="594" spans="2:2" ht="12.75" customHeight="1" x14ac:dyDescent="0.15">
      <c r="B594" s="195"/>
    </row>
    <row r="595" spans="2:2" ht="12.75" customHeight="1" x14ac:dyDescent="0.15">
      <c r="B595" s="195"/>
    </row>
    <row r="596" spans="2:2" ht="12.75" customHeight="1" x14ac:dyDescent="0.15">
      <c r="B596" s="195"/>
    </row>
    <row r="597" spans="2:2" ht="12.75" customHeight="1" x14ac:dyDescent="0.15">
      <c r="B597" s="195"/>
    </row>
    <row r="598" spans="2:2" ht="12.75" customHeight="1" x14ac:dyDescent="0.15">
      <c r="B598" s="195"/>
    </row>
    <row r="599" spans="2:2" ht="12.75" customHeight="1" x14ac:dyDescent="0.15">
      <c r="B599" s="195"/>
    </row>
    <row r="600" spans="2:2" ht="12.75" customHeight="1" x14ac:dyDescent="0.15">
      <c r="B600" s="195"/>
    </row>
    <row r="601" spans="2:2" ht="12.75" customHeight="1" x14ac:dyDescent="0.15">
      <c r="B601" s="195"/>
    </row>
    <row r="602" spans="2:2" ht="12.75" customHeight="1" x14ac:dyDescent="0.15">
      <c r="B602" s="195"/>
    </row>
    <row r="603" spans="2:2" ht="12.75" customHeight="1" x14ac:dyDescent="0.15">
      <c r="B603" s="195"/>
    </row>
    <row r="604" spans="2:2" ht="12.75" customHeight="1" x14ac:dyDescent="0.15">
      <c r="B604" s="195"/>
    </row>
    <row r="605" spans="2:2" ht="12.75" customHeight="1" x14ac:dyDescent="0.15">
      <c r="B605" s="195"/>
    </row>
    <row r="606" spans="2:2" ht="12.75" customHeight="1" x14ac:dyDescent="0.15">
      <c r="B606" s="195"/>
    </row>
    <row r="607" spans="2:2" ht="12.75" customHeight="1" x14ac:dyDescent="0.15">
      <c r="B607" s="195"/>
    </row>
    <row r="608" spans="2:2" ht="12.75" customHeight="1" x14ac:dyDescent="0.15">
      <c r="B608" s="195"/>
    </row>
    <row r="609" spans="2:2" ht="12.75" customHeight="1" x14ac:dyDescent="0.15">
      <c r="B609" s="195"/>
    </row>
    <row r="610" spans="2:2" ht="12.75" customHeight="1" x14ac:dyDescent="0.15">
      <c r="B610" s="195"/>
    </row>
    <row r="611" spans="2:2" ht="12.75" customHeight="1" x14ac:dyDescent="0.15">
      <c r="B611" s="195"/>
    </row>
    <row r="612" spans="2:2" ht="12.75" customHeight="1" x14ac:dyDescent="0.15">
      <c r="B612" s="195"/>
    </row>
    <row r="613" spans="2:2" ht="12.75" customHeight="1" x14ac:dyDescent="0.15">
      <c r="B613" s="195"/>
    </row>
    <row r="614" spans="2:2" ht="12.75" customHeight="1" x14ac:dyDescent="0.15">
      <c r="B614" s="195"/>
    </row>
    <row r="615" spans="2:2" ht="12.75" customHeight="1" x14ac:dyDescent="0.15">
      <c r="B615" s="195"/>
    </row>
    <row r="616" spans="2:2" ht="12.75" customHeight="1" x14ac:dyDescent="0.15">
      <c r="B616" s="195"/>
    </row>
    <row r="617" spans="2:2" ht="12.75" customHeight="1" x14ac:dyDescent="0.15">
      <c r="B617" s="195"/>
    </row>
    <row r="618" spans="2:2" ht="12.75" customHeight="1" x14ac:dyDescent="0.15">
      <c r="B618" s="195"/>
    </row>
    <row r="619" spans="2:2" ht="12.75" customHeight="1" x14ac:dyDescent="0.15">
      <c r="B619" s="195"/>
    </row>
    <row r="620" spans="2:2" ht="12.75" customHeight="1" x14ac:dyDescent="0.15">
      <c r="B620" s="195"/>
    </row>
    <row r="621" spans="2:2" ht="12.75" customHeight="1" x14ac:dyDescent="0.15">
      <c r="B621" s="195"/>
    </row>
    <row r="622" spans="2:2" ht="12.75" customHeight="1" x14ac:dyDescent="0.15">
      <c r="B622" s="195"/>
    </row>
    <row r="623" spans="2:2" ht="12.75" customHeight="1" x14ac:dyDescent="0.15">
      <c r="B623" s="195"/>
    </row>
    <row r="624" spans="2:2" ht="12.75" customHeight="1" x14ac:dyDescent="0.15">
      <c r="B624" s="195"/>
    </row>
    <row r="625" spans="2:2" ht="12.75" customHeight="1" x14ac:dyDescent="0.15">
      <c r="B625" s="195"/>
    </row>
    <row r="626" spans="2:2" ht="12.75" customHeight="1" x14ac:dyDescent="0.15">
      <c r="B626" s="195"/>
    </row>
    <row r="627" spans="2:2" ht="12.75" customHeight="1" x14ac:dyDescent="0.15">
      <c r="B627" s="195"/>
    </row>
    <row r="628" spans="2:2" ht="12.75" customHeight="1" x14ac:dyDescent="0.15">
      <c r="B628" s="195"/>
    </row>
    <row r="629" spans="2:2" ht="12.75" customHeight="1" x14ac:dyDescent="0.15">
      <c r="B629" s="195"/>
    </row>
    <row r="630" spans="2:2" ht="12.75" customHeight="1" x14ac:dyDescent="0.15">
      <c r="B630" s="195"/>
    </row>
    <row r="631" spans="2:2" ht="12.75" customHeight="1" x14ac:dyDescent="0.15">
      <c r="B631" s="195"/>
    </row>
    <row r="632" spans="2:2" ht="12.75" customHeight="1" x14ac:dyDescent="0.15">
      <c r="B632" s="195"/>
    </row>
    <row r="633" spans="2:2" ht="12.75" customHeight="1" x14ac:dyDescent="0.15">
      <c r="B633" s="195"/>
    </row>
    <row r="634" spans="2:2" ht="12.75" customHeight="1" x14ac:dyDescent="0.15">
      <c r="B634" s="195"/>
    </row>
    <row r="635" spans="2:2" ht="12.75" customHeight="1" x14ac:dyDescent="0.15">
      <c r="B635" s="195"/>
    </row>
    <row r="636" spans="2:2" ht="12.75" customHeight="1" x14ac:dyDescent="0.15">
      <c r="B636" s="195"/>
    </row>
    <row r="637" spans="2:2" ht="12.75" customHeight="1" x14ac:dyDescent="0.15">
      <c r="B637" s="195"/>
    </row>
    <row r="638" spans="2:2" ht="12.75" customHeight="1" x14ac:dyDescent="0.15">
      <c r="B638" s="195"/>
    </row>
    <row r="639" spans="2:2" ht="12.75" customHeight="1" x14ac:dyDescent="0.15">
      <c r="B639" s="195"/>
    </row>
    <row r="640" spans="2:2" ht="12.75" customHeight="1" x14ac:dyDescent="0.15">
      <c r="B640" s="195"/>
    </row>
    <row r="641" spans="2:2" ht="12.75" customHeight="1" x14ac:dyDescent="0.15">
      <c r="B641" s="195"/>
    </row>
    <row r="642" spans="2:2" ht="12.75" customHeight="1" x14ac:dyDescent="0.15">
      <c r="B642" s="195"/>
    </row>
    <row r="643" spans="2:2" ht="12.75" customHeight="1" x14ac:dyDescent="0.15">
      <c r="B643" s="195"/>
    </row>
    <row r="644" spans="2:2" ht="12.75" customHeight="1" x14ac:dyDescent="0.15">
      <c r="B644" s="195"/>
    </row>
    <row r="645" spans="2:2" ht="12.75" customHeight="1" x14ac:dyDescent="0.15">
      <c r="B645" s="195"/>
    </row>
    <row r="646" spans="2:2" ht="12.75" customHeight="1" x14ac:dyDescent="0.15">
      <c r="B646" s="195"/>
    </row>
    <row r="647" spans="2:2" ht="12.75" customHeight="1" x14ac:dyDescent="0.15">
      <c r="B647" s="195"/>
    </row>
    <row r="648" spans="2:2" ht="12.75" customHeight="1" x14ac:dyDescent="0.15">
      <c r="B648" s="195"/>
    </row>
    <row r="649" spans="2:2" ht="12.75" customHeight="1" x14ac:dyDescent="0.15">
      <c r="B649" s="195"/>
    </row>
    <row r="650" spans="2:2" ht="12.75" customHeight="1" x14ac:dyDescent="0.15">
      <c r="B650" s="195"/>
    </row>
    <row r="651" spans="2:2" ht="12.75" customHeight="1" x14ac:dyDescent="0.15">
      <c r="B651" s="195"/>
    </row>
    <row r="652" spans="2:2" ht="12.75" customHeight="1" x14ac:dyDescent="0.15">
      <c r="B652" s="195"/>
    </row>
    <row r="653" spans="2:2" ht="12.75" customHeight="1" x14ac:dyDescent="0.15">
      <c r="B653" s="195"/>
    </row>
    <row r="654" spans="2:2" ht="12.75" customHeight="1" x14ac:dyDescent="0.15">
      <c r="B654" s="195"/>
    </row>
    <row r="655" spans="2:2" ht="12.75" customHeight="1" x14ac:dyDescent="0.15">
      <c r="B655" s="195"/>
    </row>
    <row r="656" spans="2:2" ht="12.75" customHeight="1" x14ac:dyDescent="0.15">
      <c r="B656" s="195"/>
    </row>
    <row r="657" spans="2:2" ht="12.75" customHeight="1" x14ac:dyDescent="0.15">
      <c r="B657" s="195"/>
    </row>
    <row r="658" spans="2:2" ht="12.75" customHeight="1" x14ac:dyDescent="0.15">
      <c r="B658" s="195"/>
    </row>
    <row r="659" spans="2:2" ht="12.75" customHeight="1" x14ac:dyDescent="0.15">
      <c r="B659" s="195"/>
    </row>
    <row r="660" spans="2:2" ht="12.75" customHeight="1" x14ac:dyDescent="0.15">
      <c r="B660" s="195"/>
    </row>
    <row r="661" spans="2:2" ht="12.75" customHeight="1" x14ac:dyDescent="0.15">
      <c r="B661" s="195"/>
    </row>
    <row r="662" spans="2:2" ht="12.75" customHeight="1" x14ac:dyDescent="0.15">
      <c r="B662" s="195"/>
    </row>
    <row r="663" spans="2:2" ht="12.75" customHeight="1" x14ac:dyDescent="0.15">
      <c r="B663" s="195"/>
    </row>
    <row r="664" spans="2:2" ht="12.75" customHeight="1" x14ac:dyDescent="0.15">
      <c r="B664" s="195"/>
    </row>
    <row r="665" spans="2:2" ht="12.75" customHeight="1" x14ac:dyDescent="0.15">
      <c r="B665" s="195"/>
    </row>
    <row r="666" spans="2:2" ht="12.75" customHeight="1" x14ac:dyDescent="0.15">
      <c r="B666" s="195"/>
    </row>
    <row r="667" spans="2:2" ht="12.75" customHeight="1" x14ac:dyDescent="0.15">
      <c r="B667" s="195"/>
    </row>
    <row r="668" spans="2:2" ht="12.75" customHeight="1" x14ac:dyDescent="0.15">
      <c r="B668" s="195"/>
    </row>
    <row r="669" spans="2:2" ht="12.75" customHeight="1" x14ac:dyDescent="0.15">
      <c r="B669" s="195"/>
    </row>
    <row r="670" spans="2:2" ht="12.75" customHeight="1" x14ac:dyDescent="0.15">
      <c r="B670" s="195"/>
    </row>
    <row r="671" spans="2:2" ht="12.75" customHeight="1" x14ac:dyDescent="0.15">
      <c r="B671" s="195"/>
    </row>
    <row r="672" spans="2:2" ht="12.75" customHeight="1" x14ac:dyDescent="0.15">
      <c r="B672" s="195"/>
    </row>
    <row r="673" spans="2:2" ht="12.75" customHeight="1" x14ac:dyDescent="0.15">
      <c r="B673" s="195"/>
    </row>
    <row r="674" spans="2:2" ht="12.75" customHeight="1" x14ac:dyDescent="0.15">
      <c r="B674" s="195"/>
    </row>
    <row r="675" spans="2:2" ht="12.75" customHeight="1" x14ac:dyDescent="0.15">
      <c r="B675" s="195"/>
    </row>
    <row r="676" spans="2:2" ht="12.75" customHeight="1" x14ac:dyDescent="0.15">
      <c r="B676" s="195"/>
    </row>
    <row r="677" spans="2:2" ht="12.75" customHeight="1" x14ac:dyDescent="0.15">
      <c r="B677" s="195"/>
    </row>
    <row r="678" spans="2:2" ht="12.75" customHeight="1" x14ac:dyDescent="0.15">
      <c r="B678" s="195"/>
    </row>
    <row r="679" spans="2:2" ht="12.75" customHeight="1" x14ac:dyDescent="0.15">
      <c r="B679" s="195"/>
    </row>
    <row r="680" spans="2:2" ht="12.75" customHeight="1" x14ac:dyDescent="0.15">
      <c r="B680" s="195"/>
    </row>
    <row r="681" spans="2:2" ht="12.75" customHeight="1" x14ac:dyDescent="0.15">
      <c r="B681" s="195"/>
    </row>
    <row r="682" spans="2:2" ht="12.75" customHeight="1" x14ac:dyDescent="0.15">
      <c r="B682" s="195"/>
    </row>
    <row r="683" spans="2:2" ht="12.75" customHeight="1" x14ac:dyDescent="0.15">
      <c r="B683" s="195"/>
    </row>
    <row r="684" spans="2:2" ht="12.75" customHeight="1" x14ac:dyDescent="0.15">
      <c r="B684" s="195"/>
    </row>
    <row r="685" spans="2:2" ht="12.75" customHeight="1" x14ac:dyDescent="0.15">
      <c r="B685" s="195"/>
    </row>
    <row r="686" spans="2:2" ht="12.75" customHeight="1" x14ac:dyDescent="0.15">
      <c r="B686" s="195"/>
    </row>
    <row r="687" spans="2:2" ht="12.75" customHeight="1" x14ac:dyDescent="0.15">
      <c r="B687" s="195"/>
    </row>
    <row r="688" spans="2:2" ht="12.75" customHeight="1" x14ac:dyDescent="0.15">
      <c r="B688" s="195"/>
    </row>
    <row r="689" spans="2:2" ht="12.75" customHeight="1" x14ac:dyDescent="0.15">
      <c r="B689" s="195"/>
    </row>
    <row r="690" spans="2:2" ht="12.75" customHeight="1" x14ac:dyDescent="0.15">
      <c r="B690" s="195"/>
    </row>
    <row r="691" spans="2:2" ht="12.75" customHeight="1" x14ac:dyDescent="0.15">
      <c r="B691" s="195"/>
    </row>
    <row r="692" spans="2:2" ht="12.75" customHeight="1" x14ac:dyDescent="0.15">
      <c r="B692" s="195"/>
    </row>
    <row r="693" spans="2:2" ht="12.75" customHeight="1" x14ac:dyDescent="0.15">
      <c r="B693" s="195"/>
    </row>
    <row r="694" spans="2:2" ht="12.75" customHeight="1" x14ac:dyDescent="0.15">
      <c r="B694" s="195"/>
    </row>
    <row r="695" spans="2:2" ht="12.75" customHeight="1" x14ac:dyDescent="0.15">
      <c r="B695" s="195"/>
    </row>
    <row r="696" spans="2:2" ht="12.75" customHeight="1" x14ac:dyDescent="0.15">
      <c r="B696" s="195"/>
    </row>
    <row r="697" spans="2:2" ht="12.75" customHeight="1" x14ac:dyDescent="0.15">
      <c r="B697" s="195"/>
    </row>
    <row r="698" spans="2:2" ht="12.75" customHeight="1" x14ac:dyDescent="0.15">
      <c r="B698" s="195"/>
    </row>
    <row r="699" spans="2:2" ht="12.75" customHeight="1" x14ac:dyDescent="0.15">
      <c r="B699" s="195"/>
    </row>
    <row r="700" spans="2:2" ht="12.75" customHeight="1" x14ac:dyDescent="0.15">
      <c r="B700" s="195"/>
    </row>
    <row r="701" spans="2:2" ht="12.75" customHeight="1" x14ac:dyDescent="0.15">
      <c r="B701" s="195"/>
    </row>
    <row r="702" spans="2:2" ht="12.75" customHeight="1" x14ac:dyDescent="0.15">
      <c r="B702" s="195"/>
    </row>
    <row r="703" spans="2:2" ht="12.75" customHeight="1" x14ac:dyDescent="0.15">
      <c r="B703" s="195"/>
    </row>
    <row r="704" spans="2:2" ht="12.75" customHeight="1" x14ac:dyDescent="0.15">
      <c r="B704" s="195"/>
    </row>
    <row r="705" spans="2:2" ht="12.75" customHeight="1" x14ac:dyDescent="0.15">
      <c r="B705" s="195"/>
    </row>
    <row r="706" spans="2:2" ht="12.75" customHeight="1" x14ac:dyDescent="0.15">
      <c r="B706" s="195"/>
    </row>
    <row r="707" spans="2:2" ht="12.75" customHeight="1" x14ac:dyDescent="0.15">
      <c r="B707" s="195"/>
    </row>
    <row r="708" spans="2:2" ht="12.75" customHeight="1" x14ac:dyDescent="0.15">
      <c r="B708" s="195"/>
    </row>
    <row r="709" spans="2:2" ht="12.75" customHeight="1" x14ac:dyDescent="0.15">
      <c r="B709" s="195"/>
    </row>
    <row r="710" spans="2:2" ht="12.75" customHeight="1" x14ac:dyDescent="0.15">
      <c r="B710" s="195"/>
    </row>
    <row r="711" spans="2:2" ht="12.75" customHeight="1" x14ac:dyDescent="0.15">
      <c r="B711" s="195"/>
    </row>
    <row r="712" spans="2:2" ht="12.75" customHeight="1" x14ac:dyDescent="0.15">
      <c r="B712" s="195"/>
    </row>
    <row r="713" spans="2:2" ht="12.75" customHeight="1" x14ac:dyDescent="0.15">
      <c r="B713" s="195"/>
    </row>
    <row r="714" spans="2:2" ht="12.75" customHeight="1" x14ac:dyDescent="0.15">
      <c r="B714" s="195"/>
    </row>
    <row r="715" spans="2:2" ht="12.75" customHeight="1" x14ac:dyDescent="0.15">
      <c r="B715" s="195"/>
    </row>
    <row r="716" spans="2:2" ht="12.75" customHeight="1" x14ac:dyDescent="0.15">
      <c r="B716" s="195"/>
    </row>
    <row r="717" spans="2:2" ht="12.75" customHeight="1" x14ac:dyDescent="0.15">
      <c r="B717" s="195"/>
    </row>
    <row r="718" spans="2:2" ht="12.75" customHeight="1" x14ac:dyDescent="0.15">
      <c r="B718" s="195"/>
    </row>
    <row r="719" spans="2:2" ht="12.75" customHeight="1" x14ac:dyDescent="0.15">
      <c r="B719" s="195"/>
    </row>
    <row r="720" spans="2:2" ht="12.75" customHeight="1" x14ac:dyDescent="0.15">
      <c r="B720" s="195"/>
    </row>
    <row r="721" spans="2:2" ht="12.75" customHeight="1" x14ac:dyDescent="0.15">
      <c r="B721" s="195"/>
    </row>
    <row r="722" spans="2:2" ht="12.75" customHeight="1" x14ac:dyDescent="0.15">
      <c r="B722" s="195"/>
    </row>
    <row r="723" spans="2:2" ht="12.75" customHeight="1" x14ac:dyDescent="0.15">
      <c r="B723" s="195"/>
    </row>
    <row r="724" spans="2:2" ht="12.75" customHeight="1" x14ac:dyDescent="0.15">
      <c r="B724" s="195"/>
    </row>
    <row r="725" spans="2:2" ht="12.75" customHeight="1" x14ac:dyDescent="0.15">
      <c r="B725" s="195"/>
    </row>
    <row r="726" spans="2:2" ht="12.75" customHeight="1" x14ac:dyDescent="0.15">
      <c r="B726" s="195"/>
    </row>
    <row r="727" spans="2:2" ht="12.75" customHeight="1" x14ac:dyDescent="0.15">
      <c r="B727" s="195"/>
    </row>
    <row r="728" spans="2:2" ht="12.75" customHeight="1" x14ac:dyDescent="0.15">
      <c r="B728" s="195"/>
    </row>
    <row r="729" spans="2:2" ht="12.75" customHeight="1" x14ac:dyDescent="0.15">
      <c r="B729" s="195"/>
    </row>
    <row r="730" spans="2:2" ht="12.75" customHeight="1" x14ac:dyDescent="0.15">
      <c r="B730" s="195"/>
    </row>
    <row r="731" spans="2:2" ht="12.75" customHeight="1" x14ac:dyDescent="0.15">
      <c r="B731" s="195"/>
    </row>
    <row r="732" spans="2:2" ht="12.75" customHeight="1" x14ac:dyDescent="0.15">
      <c r="B732" s="195"/>
    </row>
    <row r="733" spans="2:2" ht="12.75" customHeight="1" x14ac:dyDescent="0.15">
      <c r="B733" s="195"/>
    </row>
    <row r="734" spans="2:2" ht="12.75" customHeight="1" x14ac:dyDescent="0.15">
      <c r="B734" s="195"/>
    </row>
    <row r="735" spans="2:2" ht="12.75" customHeight="1" x14ac:dyDescent="0.15">
      <c r="B735" s="195"/>
    </row>
    <row r="736" spans="2:2" ht="12.75" customHeight="1" x14ac:dyDescent="0.15">
      <c r="B736" s="195"/>
    </row>
    <row r="737" spans="2:2" ht="12.75" customHeight="1" x14ac:dyDescent="0.15">
      <c r="B737" s="195"/>
    </row>
    <row r="738" spans="2:2" ht="12.75" customHeight="1" x14ac:dyDescent="0.15">
      <c r="B738" s="195"/>
    </row>
    <row r="739" spans="2:2" ht="12.75" customHeight="1" x14ac:dyDescent="0.15">
      <c r="B739" s="195"/>
    </row>
    <row r="740" spans="2:2" ht="12.75" customHeight="1" x14ac:dyDescent="0.15">
      <c r="B740" s="195"/>
    </row>
    <row r="741" spans="2:2" ht="12.75" customHeight="1" x14ac:dyDescent="0.15">
      <c r="B741" s="195"/>
    </row>
    <row r="742" spans="2:2" ht="12.75" customHeight="1" x14ac:dyDescent="0.15">
      <c r="B742" s="195"/>
    </row>
    <row r="743" spans="2:2" ht="12.75" customHeight="1" x14ac:dyDescent="0.15">
      <c r="B743" s="195"/>
    </row>
    <row r="744" spans="2:2" ht="12.75" customHeight="1" x14ac:dyDescent="0.15">
      <c r="B744" s="195"/>
    </row>
    <row r="745" spans="2:2" ht="12.75" customHeight="1" x14ac:dyDescent="0.15">
      <c r="B745" s="195"/>
    </row>
    <row r="746" spans="2:2" ht="12.75" customHeight="1" x14ac:dyDescent="0.15">
      <c r="B746" s="195"/>
    </row>
    <row r="747" spans="2:2" ht="12.75" customHeight="1" x14ac:dyDescent="0.15">
      <c r="B747" s="195"/>
    </row>
    <row r="748" spans="2:2" ht="12.75" customHeight="1" x14ac:dyDescent="0.15">
      <c r="B748" s="195"/>
    </row>
    <row r="749" spans="2:2" ht="12.75" customHeight="1" x14ac:dyDescent="0.15">
      <c r="B749" s="195"/>
    </row>
    <row r="750" spans="2:2" ht="12.75" customHeight="1" x14ac:dyDescent="0.15">
      <c r="B750" s="195"/>
    </row>
    <row r="751" spans="2:2" ht="12.75" customHeight="1" x14ac:dyDescent="0.15">
      <c r="B751" s="195"/>
    </row>
    <row r="752" spans="2:2" ht="12.75" customHeight="1" x14ac:dyDescent="0.15">
      <c r="B752" s="195"/>
    </row>
    <row r="753" spans="2:2" ht="12.75" customHeight="1" x14ac:dyDescent="0.15">
      <c r="B753" s="195"/>
    </row>
    <row r="754" spans="2:2" ht="12.75" customHeight="1" x14ac:dyDescent="0.15">
      <c r="B754" s="195"/>
    </row>
    <row r="755" spans="2:2" ht="12.75" customHeight="1" x14ac:dyDescent="0.15">
      <c r="B755" s="195"/>
    </row>
    <row r="756" spans="2:2" ht="12.75" customHeight="1" x14ac:dyDescent="0.15">
      <c r="B756" s="195"/>
    </row>
    <row r="757" spans="2:2" ht="12.75" customHeight="1" x14ac:dyDescent="0.15">
      <c r="B757" s="195"/>
    </row>
    <row r="758" spans="2:2" ht="12.75" customHeight="1" x14ac:dyDescent="0.15">
      <c r="B758" s="195"/>
    </row>
    <row r="759" spans="2:2" ht="12.75" customHeight="1" x14ac:dyDescent="0.15">
      <c r="B759" s="195"/>
    </row>
    <row r="760" spans="2:2" ht="12.75" customHeight="1" x14ac:dyDescent="0.15">
      <c r="B760" s="195"/>
    </row>
    <row r="761" spans="2:2" ht="12.75" customHeight="1" x14ac:dyDescent="0.15">
      <c r="B761" s="195"/>
    </row>
    <row r="762" spans="2:2" ht="12.75" customHeight="1" x14ac:dyDescent="0.15">
      <c r="B762" s="195"/>
    </row>
    <row r="763" spans="2:2" ht="12.75" customHeight="1" x14ac:dyDescent="0.15">
      <c r="B763" s="195"/>
    </row>
    <row r="764" spans="2:2" ht="12.75" customHeight="1" x14ac:dyDescent="0.15">
      <c r="B764" s="195"/>
    </row>
    <row r="765" spans="2:2" ht="12.75" customHeight="1" x14ac:dyDescent="0.15">
      <c r="B765" s="195"/>
    </row>
    <row r="766" spans="2:2" ht="12.75" customHeight="1" x14ac:dyDescent="0.15">
      <c r="B766" s="195"/>
    </row>
    <row r="767" spans="2:2" ht="12.75" customHeight="1" x14ac:dyDescent="0.15">
      <c r="B767" s="195"/>
    </row>
    <row r="768" spans="2:2" ht="12.75" customHeight="1" x14ac:dyDescent="0.15">
      <c r="B768" s="195"/>
    </row>
    <row r="769" spans="2:2" ht="12.75" customHeight="1" x14ac:dyDescent="0.15">
      <c r="B769" s="195"/>
    </row>
    <row r="770" spans="2:2" ht="12.75" customHeight="1" x14ac:dyDescent="0.15">
      <c r="B770" s="195"/>
    </row>
    <row r="771" spans="2:2" ht="12.75" customHeight="1" x14ac:dyDescent="0.15">
      <c r="B771" s="195"/>
    </row>
    <row r="772" spans="2:2" ht="12.75" customHeight="1" x14ac:dyDescent="0.15">
      <c r="B772" s="195"/>
    </row>
    <row r="773" spans="2:2" ht="12.75" customHeight="1" x14ac:dyDescent="0.15">
      <c r="B773" s="195"/>
    </row>
    <row r="774" spans="2:2" ht="12.75" customHeight="1" x14ac:dyDescent="0.15">
      <c r="B774" s="195"/>
    </row>
    <row r="775" spans="2:2" ht="12.75" customHeight="1" x14ac:dyDescent="0.15">
      <c r="B775" s="195"/>
    </row>
    <row r="776" spans="2:2" ht="12.75" customHeight="1" x14ac:dyDescent="0.15">
      <c r="B776" s="195"/>
    </row>
    <row r="777" spans="2:2" ht="12.75" customHeight="1" x14ac:dyDescent="0.15">
      <c r="B777" s="195"/>
    </row>
    <row r="778" spans="2:2" ht="12.75" customHeight="1" x14ac:dyDescent="0.15">
      <c r="B778" s="195"/>
    </row>
    <row r="779" spans="2:2" ht="12.75" customHeight="1" x14ac:dyDescent="0.15">
      <c r="B779" s="195"/>
    </row>
    <row r="780" spans="2:2" ht="12.75" customHeight="1" x14ac:dyDescent="0.15">
      <c r="B780" s="195"/>
    </row>
    <row r="781" spans="2:2" ht="12.75" customHeight="1" x14ac:dyDescent="0.15">
      <c r="B781" s="195"/>
    </row>
    <row r="782" spans="2:2" ht="12.75" customHeight="1" x14ac:dyDescent="0.15">
      <c r="B782" s="195"/>
    </row>
    <row r="783" spans="2:2" ht="12.75" customHeight="1" x14ac:dyDescent="0.15">
      <c r="B783" s="195"/>
    </row>
    <row r="784" spans="2:2" ht="12.75" customHeight="1" x14ac:dyDescent="0.15">
      <c r="B784" s="195"/>
    </row>
    <row r="785" spans="2:2" ht="12.75" customHeight="1" x14ac:dyDescent="0.15">
      <c r="B785" s="195"/>
    </row>
    <row r="786" spans="2:2" ht="12.75" customHeight="1" x14ac:dyDescent="0.15">
      <c r="B786" s="195"/>
    </row>
    <row r="787" spans="2:2" ht="12.75" customHeight="1" x14ac:dyDescent="0.15">
      <c r="B787" s="195"/>
    </row>
    <row r="788" spans="2:2" ht="12.75" customHeight="1" x14ac:dyDescent="0.15">
      <c r="B788" s="195"/>
    </row>
    <row r="789" spans="2:2" ht="12.75" customHeight="1" x14ac:dyDescent="0.15">
      <c r="B789" s="195"/>
    </row>
    <row r="790" spans="2:2" ht="12.75" customHeight="1" x14ac:dyDescent="0.15">
      <c r="B790" s="195"/>
    </row>
    <row r="791" spans="2:2" ht="12.75" customHeight="1" x14ac:dyDescent="0.15">
      <c r="B791" s="195"/>
    </row>
    <row r="792" spans="2:2" ht="12.75" customHeight="1" x14ac:dyDescent="0.15">
      <c r="B792" s="195"/>
    </row>
    <row r="793" spans="2:2" ht="12.75" customHeight="1" x14ac:dyDescent="0.15">
      <c r="B793" s="195"/>
    </row>
    <row r="794" spans="2:2" ht="12.75" customHeight="1" x14ac:dyDescent="0.15">
      <c r="B794" s="195"/>
    </row>
    <row r="795" spans="2:2" ht="12.75" customHeight="1" x14ac:dyDescent="0.15">
      <c r="B795" s="195"/>
    </row>
    <row r="796" spans="2:2" ht="12.75" customHeight="1" x14ac:dyDescent="0.15">
      <c r="B796" s="195"/>
    </row>
    <row r="797" spans="2:2" ht="12.75" customHeight="1" x14ac:dyDescent="0.15">
      <c r="B797" s="195"/>
    </row>
    <row r="798" spans="2:2" ht="12.75" customHeight="1" x14ac:dyDescent="0.15">
      <c r="B798" s="195"/>
    </row>
    <row r="799" spans="2:2" ht="12.75" customHeight="1" x14ac:dyDescent="0.15">
      <c r="B799" s="195"/>
    </row>
    <row r="800" spans="2:2" ht="12.75" customHeight="1" x14ac:dyDescent="0.15">
      <c r="B800" s="195"/>
    </row>
    <row r="801" spans="2:2" ht="12.75" customHeight="1" x14ac:dyDescent="0.15">
      <c r="B801" s="195"/>
    </row>
    <row r="802" spans="2:2" ht="12.75" customHeight="1" x14ac:dyDescent="0.15">
      <c r="B802" s="195"/>
    </row>
    <row r="803" spans="2:2" ht="12.75" customHeight="1" x14ac:dyDescent="0.15">
      <c r="B803" s="195"/>
    </row>
    <row r="804" spans="2:2" ht="12.75" customHeight="1" x14ac:dyDescent="0.15">
      <c r="B804" s="195"/>
    </row>
    <row r="805" spans="2:2" ht="12.75" customHeight="1" x14ac:dyDescent="0.15">
      <c r="B805" s="195"/>
    </row>
    <row r="806" spans="2:2" ht="12.75" customHeight="1" x14ac:dyDescent="0.15">
      <c r="B806" s="195"/>
    </row>
    <row r="807" spans="2:2" ht="12.75" customHeight="1" x14ac:dyDescent="0.15">
      <c r="B807" s="195"/>
    </row>
    <row r="808" spans="2:2" ht="12.75" customHeight="1" x14ac:dyDescent="0.15">
      <c r="B808" s="195"/>
    </row>
    <row r="809" spans="2:2" ht="12.75" customHeight="1" x14ac:dyDescent="0.15">
      <c r="B809" s="195"/>
    </row>
    <row r="810" spans="2:2" ht="12.75" customHeight="1" x14ac:dyDescent="0.15">
      <c r="B810" s="195"/>
    </row>
    <row r="811" spans="2:2" ht="12.75" customHeight="1" x14ac:dyDescent="0.15">
      <c r="B811" s="195"/>
    </row>
    <row r="812" spans="2:2" ht="12.75" customHeight="1" x14ac:dyDescent="0.15">
      <c r="B812" s="195"/>
    </row>
    <row r="813" spans="2:2" ht="12.75" customHeight="1" x14ac:dyDescent="0.15">
      <c r="B813" s="195"/>
    </row>
    <row r="814" spans="2:2" ht="12.75" customHeight="1" x14ac:dyDescent="0.15">
      <c r="B814" s="195"/>
    </row>
    <row r="815" spans="2:2" ht="12.75" customHeight="1" x14ac:dyDescent="0.15">
      <c r="B815" s="195"/>
    </row>
    <row r="816" spans="2:2" ht="12.75" customHeight="1" x14ac:dyDescent="0.15">
      <c r="B816" s="195"/>
    </row>
    <row r="817" spans="2:2" ht="12.75" customHeight="1" x14ac:dyDescent="0.15">
      <c r="B817" s="195"/>
    </row>
    <row r="818" spans="2:2" ht="12.75" customHeight="1" x14ac:dyDescent="0.15">
      <c r="B818" s="195"/>
    </row>
    <row r="819" spans="2:2" ht="12.75" customHeight="1" x14ac:dyDescent="0.15">
      <c r="B819" s="195"/>
    </row>
    <row r="820" spans="2:2" ht="12.75" customHeight="1" x14ac:dyDescent="0.15">
      <c r="B820" s="195"/>
    </row>
    <row r="821" spans="2:2" ht="12.75" customHeight="1" x14ac:dyDescent="0.15">
      <c r="B821" s="195"/>
    </row>
    <row r="822" spans="2:2" ht="12.75" customHeight="1" x14ac:dyDescent="0.15">
      <c r="B822" s="195"/>
    </row>
    <row r="823" spans="2:2" ht="12.75" customHeight="1" x14ac:dyDescent="0.15">
      <c r="B823" s="195"/>
    </row>
    <row r="824" spans="2:2" ht="12.75" customHeight="1" x14ac:dyDescent="0.15">
      <c r="B824" s="195"/>
    </row>
    <row r="825" spans="2:2" ht="12.75" customHeight="1" x14ac:dyDescent="0.15">
      <c r="B825" s="195"/>
    </row>
    <row r="826" spans="2:2" ht="12.75" customHeight="1" x14ac:dyDescent="0.15">
      <c r="B826" s="195"/>
    </row>
    <row r="827" spans="2:2" ht="12.75" customHeight="1" x14ac:dyDescent="0.15">
      <c r="B827" s="195"/>
    </row>
    <row r="828" spans="2:2" ht="12.75" customHeight="1" x14ac:dyDescent="0.15">
      <c r="B828" s="195"/>
    </row>
    <row r="829" spans="2:2" ht="12.75" customHeight="1" x14ac:dyDescent="0.15">
      <c r="B829" s="195"/>
    </row>
    <row r="830" spans="2:2" ht="12.75" customHeight="1" x14ac:dyDescent="0.15">
      <c r="B830" s="195"/>
    </row>
    <row r="831" spans="2:2" ht="12.75" customHeight="1" x14ac:dyDescent="0.15">
      <c r="B831" s="195"/>
    </row>
    <row r="832" spans="2:2" ht="12.75" customHeight="1" x14ac:dyDescent="0.15">
      <c r="B832" s="195"/>
    </row>
    <row r="833" spans="2:2" ht="12.75" customHeight="1" x14ac:dyDescent="0.15">
      <c r="B833" s="195"/>
    </row>
    <row r="834" spans="2:2" ht="12.75" customHeight="1" x14ac:dyDescent="0.15">
      <c r="B834" s="195"/>
    </row>
    <row r="835" spans="2:2" ht="12.75" customHeight="1" x14ac:dyDescent="0.15">
      <c r="B835" s="195"/>
    </row>
    <row r="836" spans="2:2" ht="12.75" customHeight="1" x14ac:dyDescent="0.15">
      <c r="B836" s="195"/>
    </row>
    <row r="837" spans="2:2" ht="12.75" customHeight="1" x14ac:dyDescent="0.15">
      <c r="B837" s="195"/>
    </row>
    <row r="838" spans="2:2" ht="12.75" customHeight="1" x14ac:dyDescent="0.15">
      <c r="B838" s="195"/>
    </row>
    <row r="839" spans="2:2" ht="12.75" customHeight="1" x14ac:dyDescent="0.15">
      <c r="B839" s="195"/>
    </row>
    <row r="840" spans="2:2" ht="12.75" customHeight="1" x14ac:dyDescent="0.15">
      <c r="B840" s="195"/>
    </row>
    <row r="841" spans="2:2" ht="12.75" customHeight="1" x14ac:dyDescent="0.15">
      <c r="B841" s="195"/>
    </row>
    <row r="842" spans="2:2" ht="12.75" customHeight="1" x14ac:dyDescent="0.15">
      <c r="B842" s="195"/>
    </row>
    <row r="843" spans="2:2" ht="12.75" customHeight="1" x14ac:dyDescent="0.15">
      <c r="B843" s="195"/>
    </row>
    <row r="844" spans="2:2" ht="12.75" customHeight="1" x14ac:dyDescent="0.15">
      <c r="B844" s="195"/>
    </row>
    <row r="845" spans="2:2" ht="12.75" customHeight="1" x14ac:dyDescent="0.15">
      <c r="B845" s="195"/>
    </row>
    <row r="846" spans="2:2" ht="12.75" customHeight="1" x14ac:dyDescent="0.15">
      <c r="B846" s="195"/>
    </row>
    <row r="847" spans="2:2" ht="12.75" customHeight="1" x14ac:dyDescent="0.15">
      <c r="B847" s="195"/>
    </row>
    <row r="848" spans="2:2" ht="12.75" customHeight="1" x14ac:dyDescent="0.15">
      <c r="B848" s="195"/>
    </row>
    <row r="849" spans="2:2" ht="12.75" customHeight="1" x14ac:dyDescent="0.15">
      <c r="B849" s="195"/>
    </row>
    <row r="850" spans="2:2" ht="12.75" customHeight="1" x14ac:dyDescent="0.15">
      <c r="B850" s="195"/>
    </row>
    <row r="851" spans="2:2" ht="12.75" customHeight="1" x14ac:dyDescent="0.15">
      <c r="B851" s="195"/>
    </row>
    <row r="852" spans="2:2" ht="12.75" customHeight="1" x14ac:dyDescent="0.15">
      <c r="B852" s="195"/>
    </row>
    <row r="853" spans="2:2" ht="12.75" customHeight="1" x14ac:dyDescent="0.15">
      <c r="B853" s="195"/>
    </row>
    <row r="854" spans="2:2" ht="12.75" customHeight="1" x14ac:dyDescent="0.15">
      <c r="B854" s="195"/>
    </row>
    <row r="855" spans="2:2" ht="12.75" customHeight="1" x14ac:dyDescent="0.15">
      <c r="B855" s="195"/>
    </row>
    <row r="856" spans="2:2" ht="12.75" customHeight="1" x14ac:dyDescent="0.15">
      <c r="B856" s="195"/>
    </row>
    <row r="857" spans="2:2" ht="12.75" customHeight="1" x14ac:dyDescent="0.15">
      <c r="B857" s="195"/>
    </row>
    <row r="858" spans="2:2" ht="12.75" customHeight="1" x14ac:dyDescent="0.15">
      <c r="B858" s="195"/>
    </row>
    <row r="859" spans="2:2" ht="12.75" customHeight="1" x14ac:dyDescent="0.15">
      <c r="B859" s="195"/>
    </row>
    <row r="860" spans="2:2" ht="12.75" customHeight="1" x14ac:dyDescent="0.15">
      <c r="B860" s="195"/>
    </row>
    <row r="861" spans="2:2" ht="12.75" customHeight="1" x14ac:dyDescent="0.15">
      <c r="B861" s="195"/>
    </row>
    <row r="862" spans="2:2" ht="12.75" customHeight="1" x14ac:dyDescent="0.15">
      <c r="B862" s="195"/>
    </row>
    <row r="863" spans="2:2" ht="12.75" customHeight="1" x14ac:dyDescent="0.15">
      <c r="B863" s="195"/>
    </row>
    <row r="864" spans="2:2" ht="12.75" customHeight="1" x14ac:dyDescent="0.15">
      <c r="B864" s="195"/>
    </row>
    <row r="865" spans="2:2" ht="12.75" customHeight="1" x14ac:dyDescent="0.15">
      <c r="B865" s="195"/>
    </row>
    <row r="866" spans="2:2" ht="12.75" customHeight="1" x14ac:dyDescent="0.15">
      <c r="B866" s="195"/>
    </row>
    <row r="867" spans="2:2" ht="12.75" customHeight="1" x14ac:dyDescent="0.15">
      <c r="B867" s="195"/>
    </row>
    <row r="868" spans="2:2" ht="12.75" customHeight="1" x14ac:dyDescent="0.15">
      <c r="B868" s="195"/>
    </row>
    <row r="869" spans="2:2" ht="12.75" customHeight="1" x14ac:dyDescent="0.15">
      <c r="B869" s="195"/>
    </row>
    <row r="870" spans="2:2" ht="12.75" customHeight="1" x14ac:dyDescent="0.15">
      <c r="B870" s="195"/>
    </row>
    <row r="871" spans="2:2" ht="12.75" customHeight="1" x14ac:dyDescent="0.15">
      <c r="B871" s="195"/>
    </row>
    <row r="872" spans="2:2" ht="12.75" customHeight="1" x14ac:dyDescent="0.15">
      <c r="B872" s="195"/>
    </row>
    <row r="873" spans="2:2" ht="12.75" customHeight="1" x14ac:dyDescent="0.15">
      <c r="B873" s="195"/>
    </row>
    <row r="874" spans="2:2" ht="12.75" customHeight="1" x14ac:dyDescent="0.15">
      <c r="B874" s="195"/>
    </row>
    <row r="875" spans="2:2" ht="12.75" customHeight="1" x14ac:dyDescent="0.15">
      <c r="B875" s="195"/>
    </row>
    <row r="876" spans="2:2" ht="12.75" customHeight="1" x14ac:dyDescent="0.15">
      <c r="B876" s="195"/>
    </row>
    <row r="877" spans="2:2" ht="12.75" customHeight="1" x14ac:dyDescent="0.15">
      <c r="B877" s="195"/>
    </row>
    <row r="878" spans="2:2" ht="12.75" customHeight="1" x14ac:dyDescent="0.15">
      <c r="B878" s="195"/>
    </row>
    <row r="879" spans="2:2" ht="12.75" customHeight="1" x14ac:dyDescent="0.15">
      <c r="B879" s="195"/>
    </row>
    <row r="880" spans="2:2" ht="12.75" customHeight="1" x14ac:dyDescent="0.15">
      <c r="B880" s="195"/>
    </row>
    <row r="881" spans="2:2" ht="12.75" customHeight="1" x14ac:dyDescent="0.15">
      <c r="B881" s="195"/>
    </row>
    <row r="882" spans="2:2" ht="12.75" customHeight="1" x14ac:dyDescent="0.15">
      <c r="B882" s="195"/>
    </row>
    <row r="883" spans="2:2" ht="12.75" customHeight="1" x14ac:dyDescent="0.15">
      <c r="B883" s="195"/>
    </row>
    <row r="884" spans="2:2" ht="12.75" customHeight="1" x14ac:dyDescent="0.15">
      <c r="B884" s="195"/>
    </row>
    <row r="885" spans="2:2" ht="12.75" customHeight="1" x14ac:dyDescent="0.15">
      <c r="B885" s="195"/>
    </row>
    <row r="886" spans="2:2" ht="12.75" customHeight="1" x14ac:dyDescent="0.15">
      <c r="B886" s="195"/>
    </row>
    <row r="887" spans="2:2" ht="12.75" customHeight="1" x14ac:dyDescent="0.15">
      <c r="B887" s="195"/>
    </row>
    <row r="888" spans="2:2" ht="12.75" customHeight="1" x14ac:dyDescent="0.15">
      <c r="B888" s="195"/>
    </row>
    <row r="889" spans="2:2" ht="12.75" customHeight="1" x14ac:dyDescent="0.15">
      <c r="B889" s="195"/>
    </row>
    <row r="890" spans="2:2" ht="12.75" customHeight="1" x14ac:dyDescent="0.15">
      <c r="B890" s="195"/>
    </row>
    <row r="891" spans="2:2" ht="12.75" customHeight="1" x14ac:dyDescent="0.15">
      <c r="B891" s="195"/>
    </row>
    <row r="892" spans="2:2" ht="12.75" customHeight="1" x14ac:dyDescent="0.15">
      <c r="B892" s="195"/>
    </row>
    <row r="893" spans="2:2" ht="12.75" customHeight="1" x14ac:dyDescent="0.15">
      <c r="B893" s="195"/>
    </row>
    <row r="894" spans="2:2" ht="12.75" customHeight="1" x14ac:dyDescent="0.15">
      <c r="B894" s="195"/>
    </row>
    <row r="895" spans="2:2" ht="12.75" customHeight="1" x14ac:dyDescent="0.15">
      <c r="B895" s="195"/>
    </row>
    <row r="896" spans="2:2" ht="12.75" customHeight="1" x14ac:dyDescent="0.15">
      <c r="B896" s="195"/>
    </row>
    <row r="897" spans="2:2" ht="12.75" customHeight="1" x14ac:dyDescent="0.15">
      <c r="B897" s="195"/>
    </row>
    <row r="898" spans="2:2" ht="12.75" customHeight="1" x14ac:dyDescent="0.15">
      <c r="B898" s="195"/>
    </row>
    <row r="899" spans="2:2" ht="12.75" customHeight="1" x14ac:dyDescent="0.15">
      <c r="B899" s="195"/>
    </row>
    <row r="900" spans="2:2" ht="12.75" customHeight="1" x14ac:dyDescent="0.15">
      <c r="B900" s="195"/>
    </row>
    <row r="901" spans="2:2" ht="12.75" customHeight="1" x14ac:dyDescent="0.15">
      <c r="B901" s="195"/>
    </row>
    <row r="902" spans="2:2" ht="12.75" customHeight="1" x14ac:dyDescent="0.15">
      <c r="B902" s="195"/>
    </row>
    <row r="903" spans="2:2" ht="12.75" customHeight="1" x14ac:dyDescent="0.15">
      <c r="B903" s="195"/>
    </row>
    <row r="904" spans="2:2" ht="12.75" customHeight="1" x14ac:dyDescent="0.15">
      <c r="B904" s="195"/>
    </row>
    <row r="905" spans="2:2" ht="12.75" customHeight="1" x14ac:dyDescent="0.15">
      <c r="B905" s="195"/>
    </row>
    <row r="906" spans="2:2" ht="12.75" customHeight="1" x14ac:dyDescent="0.15">
      <c r="B906" s="195"/>
    </row>
    <row r="907" spans="2:2" ht="12.75" customHeight="1" x14ac:dyDescent="0.15">
      <c r="B907" s="195"/>
    </row>
    <row r="908" spans="2:2" ht="12.75" customHeight="1" x14ac:dyDescent="0.15">
      <c r="B908" s="195"/>
    </row>
    <row r="909" spans="2:2" ht="12.75" customHeight="1" x14ac:dyDescent="0.15">
      <c r="B909" s="195"/>
    </row>
    <row r="910" spans="2:2" ht="12.75" customHeight="1" x14ac:dyDescent="0.15">
      <c r="B910" s="195"/>
    </row>
    <row r="911" spans="2:2" ht="12.75" customHeight="1" x14ac:dyDescent="0.15">
      <c r="B911" s="195"/>
    </row>
    <row r="912" spans="2:2" ht="12.75" customHeight="1" x14ac:dyDescent="0.15">
      <c r="B912" s="195"/>
    </row>
    <row r="913" spans="2:2" ht="12.75" customHeight="1" x14ac:dyDescent="0.15">
      <c r="B913" s="195"/>
    </row>
    <row r="914" spans="2:2" ht="12.75" customHeight="1" x14ac:dyDescent="0.15">
      <c r="B914" s="195"/>
    </row>
    <row r="915" spans="2:2" ht="12.75" customHeight="1" x14ac:dyDescent="0.15">
      <c r="B915" s="195"/>
    </row>
    <row r="916" spans="2:2" ht="12.75" customHeight="1" x14ac:dyDescent="0.15">
      <c r="B916" s="195"/>
    </row>
    <row r="917" spans="2:2" ht="12.75" customHeight="1" x14ac:dyDescent="0.15">
      <c r="B917" s="195"/>
    </row>
    <row r="918" spans="2:2" ht="12.75" customHeight="1" x14ac:dyDescent="0.15">
      <c r="B918" s="195"/>
    </row>
    <row r="919" spans="2:2" ht="12.75" customHeight="1" x14ac:dyDescent="0.15">
      <c r="B919" s="195"/>
    </row>
    <row r="920" spans="2:2" ht="12.75" customHeight="1" x14ac:dyDescent="0.15">
      <c r="B920" s="195"/>
    </row>
    <row r="921" spans="2:2" ht="12.75" customHeight="1" x14ac:dyDescent="0.15">
      <c r="B921" s="195"/>
    </row>
    <row r="922" spans="2:2" ht="12.75" customHeight="1" x14ac:dyDescent="0.15">
      <c r="B922" s="195"/>
    </row>
    <row r="923" spans="2:2" ht="12.75" customHeight="1" x14ac:dyDescent="0.15">
      <c r="B923" s="195"/>
    </row>
    <row r="924" spans="2:2" ht="12.75" customHeight="1" x14ac:dyDescent="0.15">
      <c r="B924" s="195"/>
    </row>
    <row r="925" spans="2:2" ht="12.75" customHeight="1" x14ac:dyDescent="0.15">
      <c r="B925" s="195"/>
    </row>
    <row r="926" spans="2:2" ht="12.75" customHeight="1" x14ac:dyDescent="0.15">
      <c r="B926" s="195"/>
    </row>
    <row r="927" spans="2:2" ht="12.75" customHeight="1" x14ac:dyDescent="0.15">
      <c r="B927" s="195"/>
    </row>
    <row r="928" spans="2:2" ht="12.75" customHeight="1" x14ac:dyDescent="0.15">
      <c r="B928" s="195"/>
    </row>
    <row r="929" spans="2:2" ht="12.75" customHeight="1" x14ac:dyDescent="0.15">
      <c r="B929" s="195"/>
    </row>
    <row r="930" spans="2:2" ht="12.75" customHeight="1" x14ac:dyDescent="0.15">
      <c r="B930" s="195"/>
    </row>
    <row r="931" spans="2:2" ht="12.75" customHeight="1" x14ac:dyDescent="0.15">
      <c r="B931" s="195"/>
    </row>
    <row r="932" spans="2:2" ht="12.75" customHeight="1" x14ac:dyDescent="0.15">
      <c r="B932" s="195"/>
    </row>
    <row r="933" spans="2:2" ht="12.75" customHeight="1" x14ac:dyDescent="0.15">
      <c r="B933" s="195"/>
    </row>
    <row r="934" spans="2:2" ht="12.75" customHeight="1" x14ac:dyDescent="0.15">
      <c r="B934" s="195"/>
    </row>
    <row r="935" spans="2:2" ht="12.75" customHeight="1" x14ac:dyDescent="0.15">
      <c r="B935" s="195"/>
    </row>
    <row r="936" spans="2:2" ht="12.75" customHeight="1" x14ac:dyDescent="0.15">
      <c r="B936" s="195"/>
    </row>
    <row r="937" spans="2:2" ht="12.75" customHeight="1" x14ac:dyDescent="0.15">
      <c r="B937" s="195"/>
    </row>
    <row r="938" spans="2:2" ht="12.75" customHeight="1" x14ac:dyDescent="0.15">
      <c r="B938" s="195"/>
    </row>
    <row r="939" spans="2:2" ht="12.75" customHeight="1" x14ac:dyDescent="0.15">
      <c r="B939" s="195"/>
    </row>
    <row r="940" spans="2:2" ht="12.75" customHeight="1" x14ac:dyDescent="0.15">
      <c r="B940" s="195"/>
    </row>
    <row r="941" spans="2:2" ht="12.75" customHeight="1" x14ac:dyDescent="0.15">
      <c r="B941" s="195"/>
    </row>
    <row r="942" spans="2:2" ht="12.75" customHeight="1" x14ac:dyDescent="0.15">
      <c r="B942" s="195"/>
    </row>
    <row r="943" spans="2:2" ht="12.75" customHeight="1" x14ac:dyDescent="0.15">
      <c r="B943" s="195"/>
    </row>
    <row r="944" spans="2:2" ht="12.75" customHeight="1" x14ac:dyDescent="0.15">
      <c r="B944" s="195"/>
    </row>
    <row r="945" spans="2:2" ht="12.75" customHeight="1" x14ac:dyDescent="0.15">
      <c r="B945" s="195"/>
    </row>
    <row r="946" spans="2:2" ht="12.75" customHeight="1" x14ac:dyDescent="0.15">
      <c r="B946" s="195"/>
    </row>
    <row r="947" spans="2:2" ht="12.75" customHeight="1" x14ac:dyDescent="0.15">
      <c r="B947" s="195"/>
    </row>
    <row r="948" spans="2:2" ht="12.75" customHeight="1" x14ac:dyDescent="0.15">
      <c r="B948" s="195"/>
    </row>
    <row r="949" spans="2:2" ht="12.75" customHeight="1" x14ac:dyDescent="0.15">
      <c r="B949" s="195"/>
    </row>
    <row r="950" spans="2:2" ht="12.75" customHeight="1" x14ac:dyDescent="0.15">
      <c r="B950" s="195"/>
    </row>
    <row r="951" spans="2:2" ht="12.75" customHeight="1" x14ac:dyDescent="0.15">
      <c r="B951" s="195"/>
    </row>
    <row r="952" spans="2:2" ht="12.75" customHeight="1" x14ac:dyDescent="0.15">
      <c r="B952" s="195"/>
    </row>
    <row r="953" spans="2:2" ht="12.75" customHeight="1" x14ac:dyDescent="0.15">
      <c r="B953" s="195"/>
    </row>
    <row r="954" spans="2:2" ht="12.75" customHeight="1" x14ac:dyDescent="0.15">
      <c r="B954" s="195"/>
    </row>
    <row r="955" spans="2:2" ht="12.75" customHeight="1" x14ac:dyDescent="0.15">
      <c r="B955" s="195"/>
    </row>
    <row r="956" spans="2:2" ht="12.75" customHeight="1" x14ac:dyDescent="0.15">
      <c r="B956" s="195"/>
    </row>
    <row r="957" spans="2:2" ht="12.75" customHeight="1" x14ac:dyDescent="0.15">
      <c r="B957" s="195"/>
    </row>
    <row r="958" spans="2:2" ht="12.75" customHeight="1" x14ac:dyDescent="0.15">
      <c r="B958" s="195"/>
    </row>
    <row r="959" spans="2:2" ht="12.75" customHeight="1" x14ac:dyDescent="0.15">
      <c r="B959" s="195"/>
    </row>
    <row r="960" spans="2:2" ht="12.75" customHeight="1" x14ac:dyDescent="0.15">
      <c r="B960" s="195"/>
    </row>
    <row r="961" spans="2:2" ht="12.75" customHeight="1" x14ac:dyDescent="0.15">
      <c r="B961" s="195"/>
    </row>
    <row r="962" spans="2:2" ht="12.75" customHeight="1" x14ac:dyDescent="0.15">
      <c r="B962" s="195"/>
    </row>
    <row r="963" spans="2:2" ht="12.75" customHeight="1" x14ac:dyDescent="0.15">
      <c r="B963" s="195"/>
    </row>
    <row r="964" spans="2:2" ht="12.75" customHeight="1" x14ac:dyDescent="0.15">
      <c r="B964" s="195"/>
    </row>
    <row r="965" spans="2:2" ht="12.75" customHeight="1" x14ac:dyDescent="0.15">
      <c r="B965" s="195"/>
    </row>
    <row r="966" spans="2:2" ht="12.75" customHeight="1" x14ac:dyDescent="0.15">
      <c r="B966" s="195"/>
    </row>
    <row r="967" spans="2:2" ht="12.75" customHeight="1" x14ac:dyDescent="0.15">
      <c r="B967" s="195"/>
    </row>
    <row r="968" spans="2:2" ht="12.75" customHeight="1" x14ac:dyDescent="0.15">
      <c r="B968" s="195"/>
    </row>
    <row r="969" spans="2:2" ht="12.75" customHeight="1" x14ac:dyDescent="0.15">
      <c r="B969" s="195"/>
    </row>
    <row r="970" spans="2:2" ht="12.75" customHeight="1" x14ac:dyDescent="0.15">
      <c r="B970" s="195"/>
    </row>
    <row r="971" spans="2:2" ht="12.75" customHeight="1" x14ac:dyDescent="0.15">
      <c r="B971" s="195"/>
    </row>
    <row r="972" spans="2:2" ht="12.75" customHeight="1" x14ac:dyDescent="0.15">
      <c r="B972" s="195"/>
    </row>
    <row r="973" spans="2:2" ht="12.75" customHeight="1" x14ac:dyDescent="0.15">
      <c r="B973" s="195"/>
    </row>
    <row r="974" spans="2:2" ht="12.75" customHeight="1" x14ac:dyDescent="0.15">
      <c r="B974" s="195"/>
    </row>
    <row r="975" spans="2:2" ht="12.75" customHeight="1" x14ac:dyDescent="0.15">
      <c r="B975" s="195"/>
    </row>
    <row r="976" spans="2:2" ht="12.75" customHeight="1" x14ac:dyDescent="0.15">
      <c r="B976" s="195"/>
    </row>
    <row r="977" spans="2:2" ht="12.75" customHeight="1" x14ac:dyDescent="0.15">
      <c r="B977" s="195"/>
    </row>
    <row r="978" spans="2:2" ht="12.75" customHeight="1" x14ac:dyDescent="0.15">
      <c r="B978" s="195"/>
    </row>
    <row r="979" spans="2:2" ht="12.75" customHeight="1" x14ac:dyDescent="0.15">
      <c r="B979" s="195"/>
    </row>
    <row r="980" spans="2:2" ht="12.75" customHeight="1" x14ac:dyDescent="0.15">
      <c r="B980" s="195"/>
    </row>
    <row r="981" spans="2:2" ht="12.75" customHeight="1" x14ac:dyDescent="0.15">
      <c r="B981" s="195"/>
    </row>
    <row r="982" spans="2:2" ht="12.75" customHeight="1" x14ac:dyDescent="0.15">
      <c r="B982" s="195"/>
    </row>
    <row r="983" spans="2:2" ht="12.75" customHeight="1" x14ac:dyDescent="0.15">
      <c r="B983" s="195"/>
    </row>
    <row r="984" spans="2:2" ht="12.75" customHeight="1" x14ac:dyDescent="0.15">
      <c r="B984" s="195"/>
    </row>
    <row r="985" spans="2:2" ht="12.75" customHeight="1" x14ac:dyDescent="0.15">
      <c r="B985" s="195"/>
    </row>
    <row r="986" spans="2:2" ht="12.75" customHeight="1" x14ac:dyDescent="0.15">
      <c r="B986" s="195"/>
    </row>
    <row r="987" spans="2:2" ht="12.75" customHeight="1" x14ac:dyDescent="0.15">
      <c r="B987" s="195"/>
    </row>
    <row r="988" spans="2:2" ht="12.75" customHeight="1" x14ac:dyDescent="0.15">
      <c r="B988" s="195"/>
    </row>
    <row r="989" spans="2:2" ht="12.75" customHeight="1" x14ac:dyDescent="0.15">
      <c r="B989" s="195"/>
    </row>
    <row r="990" spans="2:2" ht="12.75" customHeight="1" x14ac:dyDescent="0.15">
      <c r="B990" s="195"/>
    </row>
    <row r="991" spans="2:2" ht="12.75" customHeight="1" x14ac:dyDescent="0.15">
      <c r="B991" s="195"/>
    </row>
    <row r="992" spans="2:2" ht="12.75" customHeight="1" x14ac:dyDescent="0.15">
      <c r="B992" s="195"/>
    </row>
    <row r="993" spans="2:2" ht="12.75" customHeight="1" x14ac:dyDescent="0.15">
      <c r="B993" s="195"/>
    </row>
    <row r="994" spans="2:2" ht="12.75" customHeight="1" x14ac:dyDescent="0.15">
      <c r="B994" s="195"/>
    </row>
    <row r="995" spans="2:2" ht="12.75" customHeight="1" x14ac:dyDescent="0.15">
      <c r="B995" s="195"/>
    </row>
    <row r="996" spans="2:2" ht="12.75" customHeight="1" x14ac:dyDescent="0.15">
      <c r="B996" s="195"/>
    </row>
    <row r="997" spans="2:2" ht="12.75" customHeight="1" x14ac:dyDescent="0.15">
      <c r="B997" s="195"/>
    </row>
    <row r="998" spans="2:2" ht="12.75" customHeight="1" x14ac:dyDescent="0.15">
      <c r="B998" s="195"/>
    </row>
    <row r="999" spans="2:2" ht="12.75" customHeight="1" x14ac:dyDescent="0.15">
      <c r="B999" s="195"/>
    </row>
    <row r="1000" spans="2:2" ht="12.75" customHeight="1" x14ac:dyDescent="0.15">
      <c r="B1000" s="195"/>
    </row>
    <row r="1001" spans="2:2" ht="12.75" customHeight="1" x14ac:dyDescent="0.15">
      <c r="B1001" s="195"/>
    </row>
    <row r="1002" spans="2:2" ht="12.75" customHeight="1" x14ac:dyDescent="0.15">
      <c r="B1002" s="195"/>
    </row>
    <row r="1003" spans="2:2" ht="12.75" customHeight="1" x14ac:dyDescent="0.15">
      <c r="B1003" s="195"/>
    </row>
  </sheetData>
  <sheetProtection algorithmName="SHA-512" hashValue="ykjWqhrvUHG9ojRb1tJBCGI+05vxFnSkoBXopEbYeLCXUc0sFxf7fNDU8de8fv7mbYCmvl4kkdEeYxI6cKP/aA==" saltValue="/wEiXH2Vu50Y/t6LE7Gl7A==" spinCount="100000" sheet="1" objects="1" scenarios="1"/>
  <mergeCells count="27">
    <mergeCell ref="B12:D12"/>
    <mergeCell ref="F12:J12"/>
    <mergeCell ref="B13:C13"/>
    <mergeCell ref="B14:B17"/>
    <mergeCell ref="G14:J14"/>
    <mergeCell ref="B18:B21"/>
    <mergeCell ref="B22:B25"/>
    <mergeCell ref="B26:B29"/>
    <mergeCell ref="F28:J29"/>
    <mergeCell ref="B30:B33"/>
    <mergeCell ref="F31:I31"/>
    <mergeCell ref="B34:B37"/>
    <mergeCell ref="B38:B41"/>
    <mergeCell ref="B42:B45"/>
    <mergeCell ref="B62:B65"/>
    <mergeCell ref="B66:D67"/>
    <mergeCell ref="F66:I67"/>
    <mergeCell ref="F70:G70"/>
    <mergeCell ref="F71:G71"/>
    <mergeCell ref="F87:G89"/>
    <mergeCell ref="B46:B49"/>
    <mergeCell ref="F46:I47"/>
    <mergeCell ref="B50:B53"/>
    <mergeCell ref="F50:I50"/>
    <mergeCell ref="G52:I52"/>
    <mergeCell ref="B54:B57"/>
    <mergeCell ref="B58:B61"/>
  </mergeCells>
  <pageMargins left="0.7" right="0.7" top="0.75" bottom="0.75" header="0" footer="0"/>
  <pageSetup orientation="landscape"/>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A9C0CE"/>
    <outlinePr summaryBelow="0" summaryRight="0"/>
  </sheetPr>
  <dimension ref="A1:P1003"/>
  <sheetViews>
    <sheetView showGridLines="0" workbookViewId="0">
      <selection activeCell="F31" sqref="F31"/>
    </sheetView>
  </sheetViews>
  <sheetFormatPr baseColWidth="10" defaultColWidth="12.6640625" defaultRowHeight="15" customHeight="1" x14ac:dyDescent="0.15"/>
  <cols>
    <col min="2" max="2" width="60.1640625" customWidth="1"/>
    <col min="3" max="3" width="32.33203125" customWidth="1"/>
    <col min="4" max="4" width="13" customWidth="1"/>
    <col min="5" max="5" width="23.83203125" customWidth="1"/>
    <col min="6" max="6" width="83.83203125" customWidth="1"/>
    <col min="7" max="7" width="15.1640625" customWidth="1"/>
    <col min="8" max="8" width="28.6640625" customWidth="1"/>
    <col min="12" max="12" width="59.1640625" customWidth="1"/>
    <col min="13" max="13" width="26.1640625" customWidth="1"/>
    <col min="15" max="15" width="20.83203125" customWidth="1"/>
    <col min="16" max="16" width="49.33203125" customWidth="1"/>
  </cols>
  <sheetData>
    <row r="1" spans="2:13" ht="12.75" customHeight="1" x14ac:dyDescent="0.15">
      <c r="H1" s="15"/>
      <c r="I1" s="15"/>
      <c r="J1" s="15"/>
      <c r="K1" s="15"/>
      <c r="L1" s="15"/>
    </row>
    <row r="2" spans="2:13" ht="12.75" customHeight="1" x14ac:dyDescent="0.15">
      <c r="H2" s="15"/>
      <c r="I2" s="15"/>
      <c r="J2" s="15"/>
      <c r="K2" s="15"/>
      <c r="L2" s="15"/>
    </row>
    <row r="3" spans="2:13" ht="12.75" customHeight="1" x14ac:dyDescent="0.15">
      <c r="H3" s="15"/>
      <c r="I3" s="15"/>
      <c r="J3" s="15"/>
      <c r="K3" s="15"/>
      <c r="L3" s="15"/>
    </row>
    <row r="4" spans="2:13" ht="12.75" customHeight="1" x14ac:dyDescent="0.15">
      <c r="H4" s="15"/>
      <c r="I4" s="15"/>
      <c r="J4" s="15"/>
      <c r="K4" s="15"/>
      <c r="L4" s="15"/>
    </row>
    <row r="5" spans="2:13" ht="12.75" customHeight="1" x14ac:dyDescent="0.15">
      <c r="B5" s="15"/>
      <c r="C5" s="15"/>
      <c r="D5" s="15"/>
      <c r="E5" s="15"/>
      <c r="F5" s="15"/>
      <c r="H5" s="324"/>
      <c r="I5" s="31"/>
      <c r="J5" s="15"/>
      <c r="K5" s="15"/>
      <c r="L5" s="15"/>
    </row>
    <row r="6" spans="2:13" ht="12.75" customHeight="1" x14ac:dyDescent="0.15">
      <c r="B6" s="714" t="s">
        <v>358</v>
      </c>
      <c r="C6" s="563"/>
      <c r="D6" s="558"/>
      <c r="F6" s="15"/>
      <c r="G6" s="15"/>
      <c r="H6" s="15"/>
    </row>
    <row r="7" spans="2:13" ht="12.75" customHeight="1" x14ac:dyDescent="0.15">
      <c r="B7" s="325"/>
      <c r="C7" s="326"/>
      <c r="D7" s="306" t="s">
        <v>359</v>
      </c>
      <c r="F7" s="15"/>
      <c r="G7" s="15"/>
      <c r="H7" s="15"/>
      <c r="J7" s="14"/>
    </row>
    <row r="8" spans="2:13" ht="12.75" customHeight="1" x14ac:dyDescent="0.15">
      <c r="B8" s="717" t="s">
        <v>75</v>
      </c>
      <c r="C8" s="309" t="s">
        <v>328</v>
      </c>
      <c r="D8" s="310">
        <v>2681</v>
      </c>
      <c r="F8" s="14"/>
      <c r="G8" s="14"/>
      <c r="H8" s="14"/>
      <c r="J8" s="14"/>
      <c r="K8" s="14"/>
      <c r="L8" s="14"/>
      <c r="M8" s="14"/>
    </row>
    <row r="9" spans="2:13" ht="12.75" customHeight="1" x14ac:dyDescent="0.15">
      <c r="B9" s="718"/>
      <c r="C9" s="312" t="s">
        <v>340</v>
      </c>
      <c r="D9" s="302">
        <v>7.8E-2</v>
      </c>
      <c r="F9" s="15"/>
      <c r="G9" s="276"/>
      <c r="H9" s="327"/>
      <c r="J9" s="15"/>
      <c r="K9" s="220"/>
    </row>
    <row r="10" spans="2:13" ht="12.75" customHeight="1" x14ac:dyDescent="0.15">
      <c r="B10" s="718"/>
      <c r="C10" s="312" t="s">
        <v>330</v>
      </c>
      <c r="D10" s="302">
        <v>2.1999999999999999E-2</v>
      </c>
      <c r="F10" s="15"/>
      <c r="G10" s="15"/>
      <c r="H10" s="15"/>
      <c r="J10" s="15"/>
      <c r="K10" s="328"/>
    </row>
    <row r="11" spans="2:13" ht="12.75" customHeight="1" x14ac:dyDescent="0.15">
      <c r="B11" s="719"/>
      <c r="C11" s="317" t="s">
        <v>341</v>
      </c>
      <c r="D11" s="305">
        <v>2689.1120000000001</v>
      </c>
      <c r="F11" s="329"/>
      <c r="G11" s="15"/>
      <c r="H11" s="15"/>
      <c r="J11" s="328"/>
      <c r="K11" s="329"/>
    </row>
    <row r="12" spans="2:13" ht="12.75" customHeight="1" x14ac:dyDescent="0.15">
      <c r="B12" s="717" t="s">
        <v>76</v>
      </c>
      <c r="C12" s="309" t="s">
        <v>328</v>
      </c>
      <c r="D12" s="310">
        <v>1515</v>
      </c>
      <c r="F12" s="328"/>
      <c r="G12" s="15"/>
      <c r="H12" s="739"/>
      <c r="J12" s="328"/>
      <c r="K12" s="328"/>
    </row>
    <row r="13" spans="2:13" ht="12.75" customHeight="1" x14ac:dyDescent="0.15">
      <c r="B13" s="718"/>
      <c r="C13" s="312" t="s">
        <v>340</v>
      </c>
      <c r="D13" s="302">
        <v>2.4E-2</v>
      </c>
      <c r="F13" s="328"/>
      <c r="G13" s="329"/>
      <c r="H13" s="546"/>
      <c r="J13" s="328"/>
      <c r="K13" s="328"/>
    </row>
    <row r="14" spans="2:13" ht="12.75" customHeight="1" x14ac:dyDescent="0.15">
      <c r="B14" s="718"/>
      <c r="C14" s="312" t="s">
        <v>330</v>
      </c>
      <c r="D14" s="302">
        <v>0.108</v>
      </c>
      <c r="F14" s="328"/>
      <c r="G14" s="329"/>
      <c r="H14" s="546"/>
      <c r="J14" s="328"/>
      <c r="K14" s="328"/>
    </row>
    <row r="15" spans="2:13" ht="12.75" customHeight="1" x14ac:dyDescent="0.15">
      <c r="B15" s="719"/>
      <c r="C15" s="317" t="s">
        <v>341</v>
      </c>
      <c r="D15" s="305">
        <v>1545.1319999999998</v>
      </c>
      <c r="F15" s="330"/>
      <c r="G15" s="15"/>
      <c r="H15" s="15"/>
      <c r="J15" s="15"/>
      <c r="K15" s="331"/>
    </row>
    <row r="16" spans="2:13" ht="12.75" customHeight="1" x14ac:dyDescent="0.15">
      <c r="B16" s="717" t="s">
        <v>360</v>
      </c>
      <c r="C16" s="309" t="s">
        <v>328</v>
      </c>
      <c r="D16" s="310">
        <v>2307</v>
      </c>
      <c r="F16" s="15"/>
      <c r="G16" s="276"/>
      <c r="H16" s="332"/>
      <c r="J16" s="15"/>
      <c r="K16" s="220"/>
    </row>
    <row r="17" spans="2:16" ht="12.75" customHeight="1" x14ac:dyDescent="0.15">
      <c r="B17" s="718"/>
      <c r="C17" s="312" t="s">
        <v>340</v>
      </c>
      <c r="D17" s="302">
        <v>0.1</v>
      </c>
      <c r="F17" s="15"/>
      <c r="G17" s="15"/>
      <c r="H17" s="15"/>
      <c r="J17" s="15"/>
      <c r="K17" s="15"/>
    </row>
    <row r="18" spans="2:16" ht="12.75" customHeight="1" x14ac:dyDescent="0.15">
      <c r="B18" s="718"/>
      <c r="C18" s="312" t="s">
        <v>330</v>
      </c>
      <c r="D18" s="302">
        <v>0.02</v>
      </c>
      <c r="F18" s="15"/>
      <c r="G18" s="15"/>
      <c r="H18" s="736"/>
      <c r="J18" s="276"/>
      <c r="K18" s="220"/>
    </row>
    <row r="19" spans="2:16" ht="12.75" customHeight="1" x14ac:dyDescent="0.15">
      <c r="B19" s="719"/>
      <c r="C19" s="317" t="s">
        <v>341</v>
      </c>
      <c r="D19" s="305">
        <v>2315.16</v>
      </c>
      <c r="F19" s="15"/>
      <c r="G19" s="15"/>
      <c r="H19" s="546"/>
      <c r="J19" s="276"/>
      <c r="K19" s="220"/>
    </row>
    <row r="20" spans="2:16" ht="12.75" customHeight="1" x14ac:dyDescent="0.15">
      <c r="B20" s="717" t="s">
        <v>70</v>
      </c>
      <c r="C20" s="309" t="s">
        <v>328</v>
      </c>
      <c r="D20" s="310">
        <v>2753</v>
      </c>
      <c r="F20" s="15"/>
      <c r="G20" s="15"/>
      <c r="H20" s="546"/>
      <c r="J20" s="276"/>
      <c r="K20" s="220"/>
    </row>
    <row r="21" spans="2:16" ht="12.75" customHeight="1" x14ac:dyDescent="0.15">
      <c r="B21" s="718"/>
      <c r="C21" s="312" t="s">
        <v>340</v>
      </c>
      <c r="D21" s="302">
        <v>2.5999999999999999E-2</v>
      </c>
      <c r="P21" s="15"/>
    </row>
    <row r="22" spans="2:16" ht="12.75" customHeight="1" x14ac:dyDescent="0.15">
      <c r="B22" s="718"/>
      <c r="C22" s="312" t="s">
        <v>330</v>
      </c>
      <c r="D22" s="302">
        <v>3.1E-2</v>
      </c>
      <c r="J22" s="14"/>
      <c r="P22" s="332"/>
    </row>
    <row r="23" spans="2:16" ht="12.75" customHeight="1" x14ac:dyDescent="0.15">
      <c r="B23" s="719"/>
      <c r="C23" s="317" t="s">
        <v>341</v>
      </c>
      <c r="D23" s="305">
        <v>2762.1650000000004</v>
      </c>
      <c r="F23" s="14"/>
      <c r="G23" s="14"/>
      <c r="H23" s="14"/>
      <c r="J23" s="14"/>
      <c r="K23" s="14"/>
      <c r="O23" s="15"/>
      <c r="P23" s="15"/>
    </row>
    <row r="24" spans="2:16" ht="12.75" customHeight="1" x14ac:dyDescent="0.15">
      <c r="B24" s="737" t="s">
        <v>361</v>
      </c>
      <c r="C24" s="713"/>
      <c r="D24" s="556"/>
      <c r="F24" s="15"/>
      <c r="G24" s="15"/>
      <c r="H24" s="327"/>
      <c r="J24" s="15"/>
      <c r="K24" s="220"/>
      <c r="O24" s="15"/>
      <c r="P24" s="736"/>
    </row>
    <row r="25" spans="2:16" ht="12.75" customHeight="1" x14ac:dyDescent="0.15">
      <c r="B25" s="551"/>
      <c r="C25" s="548"/>
      <c r="D25" s="549"/>
      <c r="F25" s="15"/>
      <c r="G25" s="15"/>
      <c r="H25" s="15"/>
      <c r="J25" s="15"/>
      <c r="K25" s="328"/>
      <c r="O25" s="15"/>
      <c r="P25" s="546"/>
    </row>
    <row r="26" spans="2:16" ht="12.75" customHeight="1" x14ac:dyDescent="0.15">
      <c r="B26" s="15"/>
      <c r="D26" s="328"/>
      <c r="E26" s="329"/>
      <c r="F26" s="329"/>
      <c r="G26" s="15"/>
      <c r="H26" s="15"/>
      <c r="J26" s="328"/>
      <c r="K26" s="329"/>
      <c r="O26" s="334"/>
      <c r="P26" s="546"/>
    </row>
    <row r="27" spans="2:16" ht="12.75" customHeight="1" x14ac:dyDescent="0.2">
      <c r="H27" s="276"/>
      <c r="I27" s="335"/>
      <c r="J27" s="15"/>
      <c r="K27" s="15"/>
      <c r="O27" s="15"/>
      <c r="P27" s="702"/>
    </row>
    <row r="28" spans="2:16" ht="12.75" customHeight="1" x14ac:dyDescent="0.15">
      <c r="B28" s="738" t="s">
        <v>354</v>
      </c>
      <c r="C28" s="731"/>
      <c r="O28" s="15"/>
      <c r="P28" s="546"/>
    </row>
    <row r="29" spans="2:16" ht="12.75" customHeight="1" x14ac:dyDescent="0.15">
      <c r="B29" s="336" t="s">
        <v>362</v>
      </c>
      <c r="C29" s="337" t="s">
        <v>363</v>
      </c>
      <c r="H29" s="14"/>
      <c r="O29" s="329"/>
      <c r="P29" s="15"/>
    </row>
    <row r="30" spans="2:16" ht="12.75" customHeight="1" x14ac:dyDescent="0.15">
      <c r="B30" s="309" t="s">
        <v>364</v>
      </c>
      <c r="C30" s="338">
        <v>1.3450778999999999</v>
      </c>
      <c r="H30" s="14"/>
      <c r="O30" s="329"/>
      <c r="P30" s="332"/>
    </row>
    <row r="31" spans="2:16" ht="12.75" customHeight="1" x14ac:dyDescent="0.15">
      <c r="B31" s="312" t="s">
        <v>365</v>
      </c>
      <c r="C31" s="302">
        <v>3.09515524</v>
      </c>
      <c r="H31" s="14"/>
      <c r="I31" s="14"/>
      <c r="J31" s="14"/>
      <c r="K31" s="14"/>
      <c r="O31" s="15"/>
      <c r="P31" s="15"/>
    </row>
    <row r="32" spans="2:16" ht="12.75" customHeight="1" x14ac:dyDescent="0.15">
      <c r="B32" s="312" t="s">
        <v>366</v>
      </c>
      <c r="C32" s="302">
        <v>2.5775717199999999</v>
      </c>
      <c r="H32" s="15"/>
      <c r="I32" s="220"/>
      <c r="J32" s="15"/>
      <c r="K32" s="15"/>
      <c r="O32" s="15"/>
      <c r="P32" s="736"/>
    </row>
    <row r="33" spans="2:16" ht="12.75" customHeight="1" x14ac:dyDescent="0.15">
      <c r="B33" s="317" t="s">
        <v>367</v>
      </c>
      <c r="C33" s="305">
        <v>2.8639013100000001</v>
      </c>
      <c r="H33" s="15"/>
      <c r="I33" s="328"/>
      <c r="J33" s="15"/>
      <c r="K33" s="15"/>
      <c r="O33" s="15"/>
      <c r="P33" s="546"/>
    </row>
    <row r="34" spans="2:16" ht="15.75" customHeight="1" x14ac:dyDescent="0.15">
      <c r="B34" s="732" t="s">
        <v>368</v>
      </c>
      <c r="C34" s="556"/>
      <c r="H34" s="328"/>
      <c r="I34" s="329"/>
      <c r="J34" s="329"/>
      <c r="K34" s="15"/>
      <c r="O34" s="334"/>
      <c r="P34" s="546"/>
    </row>
    <row r="35" spans="2:16" ht="15.75" customHeight="1" x14ac:dyDescent="0.15">
      <c r="B35" s="550"/>
      <c r="C35" s="547"/>
      <c r="H35" s="328"/>
      <c r="I35" s="329"/>
      <c r="J35" s="329"/>
      <c r="K35" s="15"/>
      <c r="O35" s="334"/>
    </row>
    <row r="36" spans="2:16" ht="12.75" customHeight="1" x14ac:dyDescent="0.15">
      <c r="B36" s="551"/>
      <c r="C36" s="549"/>
      <c r="H36" s="328"/>
      <c r="I36" s="328"/>
      <c r="J36" s="328"/>
      <c r="K36" s="15"/>
      <c r="O36" s="15"/>
    </row>
    <row r="37" spans="2:16" ht="12.75" customHeight="1" x14ac:dyDescent="0.15">
      <c r="B37" s="336" t="s">
        <v>369</v>
      </c>
      <c r="C37" s="319" t="s">
        <v>357</v>
      </c>
      <c r="H37" s="328"/>
      <c r="I37" s="328"/>
      <c r="J37" s="328"/>
      <c r="K37" s="329"/>
      <c r="O37" s="15"/>
    </row>
    <row r="38" spans="2:16" ht="12.75" customHeight="1" x14ac:dyDescent="0.15">
      <c r="B38" s="312" t="s">
        <v>370</v>
      </c>
      <c r="C38" s="312">
        <v>0.16</v>
      </c>
      <c r="H38" s="328"/>
      <c r="I38" s="328"/>
      <c r="J38" s="328"/>
      <c r="K38" s="329"/>
      <c r="P38" s="14"/>
    </row>
    <row r="39" spans="2:16" ht="12.75" customHeight="1" x14ac:dyDescent="0.15">
      <c r="B39" s="312" t="s">
        <v>371</v>
      </c>
      <c r="C39" s="312">
        <v>7.0000000000000007E-2</v>
      </c>
      <c r="H39" s="15"/>
      <c r="I39" s="331"/>
      <c r="J39" s="330"/>
      <c r="K39" s="15"/>
      <c r="P39" s="327"/>
    </row>
    <row r="40" spans="2:16" ht="12.75" customHeight="1" x14ac:dyDescent="0.15">
      <c r="B40" s="312" t="s">
        <v>159</v>
      </c>
      <c r="C40" s="312">
        <v>0.16</v>
      </c>
      <c r="H40" s="15"/>
      <c r="I40" s="220"/>
      <c r="J40" s="15"/>
      <c r="K40" s="15"/>
      <c r="O40" s="14"/>
      <c r="P40" s="15"/>
    </row>
    <row r="41" spans="2:16" ht="12.75" customHeight="1" x14ac:dyDescent="0.15">
      <c r="B41" s="312" t="s">
        <v>180</v>
      </c>
      <c r="C41" s="312">
        <v>0.25</v>
      </c>
      <c r="H41" s="15"/>
      <c r="I41" s="15"/>
      <c r="J41" s="15"/>
      <c r="K41" s="15"/>
      <c r="O41" s="15"/>
      <c r="P41" s="15"/>
    </row>
    <row r="42" spans="2:16" ht="12.75" customHeight="1" x14ac:dyDescent="0.15">
      <c r="B42" s="317" t="s">
        <v>372</v>
      </c>
      <c r="C42" s="317">
        <v>0.04</v>
      </c>
      <c r="H42" s="276"/>
      <c r="I42" s="220"/>
      <c r="J42" s="15"/>
      <c r="K42" s="334"/>
      <c r="O42" s="15"/>
      <c r="P42" s="739"/>
    </row>
    <row r="43" spans="2:16" ht="12.75" customHeight="1" x14ac:dyDescent="0.15">
      <c r="B43" s="732" t="s">
        <v>373</v>
      </c>
      <c r="C43" s="556"/>
      <c r="H43" s="276"/>
      <c r="I43" s="220"/>
      <c r="J43" s="15"/>
      <c r="K43" s="15"/>
      <c r="O43" s="15"/>
      <c r="P43" s="546"/>
    </row>
    <row r="44" spans="2:16" ht="12.75" customHeight="1" x14ac:dyDescent="0.15">
      <c r="B44" s="550"/>
      <c r="C44" s="547"/>
      <c r="H44" s="276"/>
      <c r="I44" s="220"/>
      <c r="J44" s="15"/>
      <c r="K44" s="15"/>
      <c r="O44" s="15"/>
      <c r="P44" s="546"/>
    </row>
    <row r="45" spans="2:16" ht="12.75" customHeight="1" x14ac:dyDescent="0.15">
      <c r="B45" s="551"/>
      <c r="C45" s="549"/>
      <c r="O45" s="329"/>
      <c r="P45" s="15"/>
    </row>
    <row r="46" spans="2:16" ht="12.75" customHeight="1" x14ac:dyDescent="0.15">
      <c r="B46" s="329"/>
      <c r="C46" s="15"/>
      <c r="H46" s="14"/>
      <c r="O46" s="329"/>
      <c r="P46" s="332"/>
    </row>
    <row r="47" spans="2:16" ht="12.75" customHeight="1" x14ac:dyDescent="0.15">
      <c r="B47" s="329"/>
      <c r="C47" s="15"/>
      <c r="H47" s="14"/>
      <c r="O47" s="329"/>
      <c r="P47" s="332"/>
    </row>
    <row r="48" spans="2:16" ht="12.75" customHeight="1" x14ac:dyDescent="0.15">
      <c r="B48" s="714" t="s">
        <v>374</v>
      </c>
      <c r="C48" s="558"/>
      <c r="H48" s="14"/>
      <c r="I48" s="14"/>
      <c r="J48" s="14"/>
      <c r="K48" s="14"/>
      <c r="O48" s="15"/>
      <c r="P48" s="15"/>
    </row>
    <row r="49" spans="1:16" ht="12.75" customHeight="1" x14ac:dyDescent="0.15">
      <c r="B49" s="336" t="s">
        <v>375</v>
      </c>
      <c r="C49" s="336" t="s">
        <v>376</v>
      </c>
      <c r="H49" s="15"/>
      <c r="I49" s="220"/>
      <c r="J49" s="15"/>
      <c r="K49" s="15"/>
      <c r="O49" s="15"/>
      <c r="P49" s="736"/>
    </row>
    <row r="50" spans="1:16" ht="12.75" customHeight="1" x14ac:dyDescent="0.15">
      <c r="B50" s="309" t="s">
        <v>225</v>
      </c>
      <c r="C50" s="309">
        <v>4.6856799999999996</v>
      </c>
      <c r="H50" s="15"/>
      <c r="I50" s="328"/>
      <c r="J50" s="15"/>
      <c r="K50" s="15"/>
      <c r="O50" s="15"/>
      <c r="P50" s="546"/>
    </row>
    <row r="51" spans="1:16" ht="12.75" customHeight="1" x14ac:dyDescent="0.15">
      <c r="B51" s="312" t="s">
        <v>226</v>
      </c>
      <c r="C51" s="312">
        <v>8.9831099999999999</v>
      </c>
      <c r="D51" s="330"/>
      <c r="H51" s="328"/>
      <c r="I51" s="329"/>
      <c r="J51" s="329"/>
      <c r="K51" s="15"/>
      <c r="O51" s="334"/>
      <c r="P51" s="546"/>
    </row>
    <row r="52" spans="1:16" ht="12.75" customHeight="1" x14ac:dyDescent="0.15">
      <c r="B52" s="312" t="s">
        <v>227</v>
      </c>
      <c r="C52" s="312">
        <v>8.9831099999999999</v>
      </c>
      <c r="D52" s="15"/>
      <c r="H52" s="328"/>
      <c r="I52" s="328"/>
      <c r="J52" s="328"/>
      <c r="K52" s="15"/>
      <c r="O52" s="15"/>
    </row>
    <row r="53" spans="1:16" ht="12.75" customHeight="1" x14ac:dyDescent="0.15">
      <c r="B53" s="312" t="s">
        <v>228</v>
      </c>
      <c r="C53" s="312">
        <v>700.30885999999998</v>
      </c>
      <c r="D53" s="15"/>
      <c r="H53" s="328"/>
      <c r="I53" s="328"/>
      <c r="J53" s="328"/>
      <c r="K53" s="329"/>
      <c r="O53" s="15"/>
    </row>
    <row r="54" spans="1:16" ht="12.75" customHeight="1" x14ac:dyDescent="0.15">
      <c r="B54" s="312" t="s">
        <v>229</v>
      </c>
      <c r="C54" s="312">
        <v>4.6856799999999996</v>
      </c>
      <c r="D54" s="15"/>
      <c r="H54" s="328"/>
      <c r="I54" s="328"/>
      <c r="J54" s="328"/>
      <c r="K54" s="329"/>
    </row>
    <row r="55" spans="1:16" ht="12.75" customHeight="1" x14ac:dyDescent="0.15">
      <c r="B55" s="312" t="s">
        <v>230</v>
      </c>
      <c r="C55" s="312">
        <v>1164.4893999999999</v>
      </c>
      <c r="D55" s="15"/>
      <c r="H55" s="15"/>
      <c r="I55" s="331"/>
      <c r="J55" s="330"/>
      <c r="K55" s="15"/>
    </row>
    <row r="56" spans="1:16" ht="12.75" customHeight="1" x14ac:dyDescent="0.15">
      <c r="B56" s="312" t="s">
        <v>231</v>
      </c>
      <c r="C56" s="312">
        <v>520.53269999999998</v>
      </c>
      <c r="D56" s="15"/>
      <c r="H56" s="15"/>
      <c r="I56" s="220"/>
      <c r="J56" s="15"/>
      <c r="K56" s="15"/>
      <c r="P56" s="14"/>
    </row>
    <row r="57" spans="1:16" ht="12.75" customHeight="1" x14ac:dyDescent="0.15">
      <c r="B57" s="312" t="s">
        <v>232</v>
      </c>
      <c r="C57" s="312">
        <v>4.6856799999999996</v>
      </c>
      <c r="H57" s="15"/>
      <c r="I57" s="15"/>
      <c r="J57" s="15"/>
      <c r="K57" s="15"/>
      <c r="P57" s="327"/>
    </row>
    <row r="58" spans="1:16" ht="12.75" customHeight="1" x14ac:dyDescent="0.15">
      <c r="B58" s="317" t="s">
        <v>233</v>
      </c>
      <c r="C58" s="317">
        <v>8.9831099999999999</v>
      </c>
      <c r="H58" s="276"/>
      <c r="I58" s="220"/>
      <c r="J58" s="15"/>
      <c r="K58" s="334"/>
      <c r="O58" s="14"/>
      <c r="P58" s="15"/>
    </row>
    <row r="59" spans="1:16" ht="12.75" customHeight="1" x14ac:dyDescent="0.15">
      <c r="B59" s="720" t="s">
        <v>368</v>
      </c>
      <c r="C59" s="556"/>
      <c r="H59" s="276"/>
      <c r="I59" s="220"/>
      <c r="J59" s="15"/>
      <c r="K59" s="15"/>
      <c r="O59" s="15"/>
      <c r="P59" s="15"/>
    </row>
    <row r="60" spans="1:16" ht="12.75" customHeight="1" x14ac:dyDescent="0.15">
      <c r="B60" s="550"/>
      <c r="C60" s="547"/>
      <c r="D60" s="14"/>
      <c r="H60" s="276"/>
      <c r="I60" s="220"/>
      <c r="J60" s="15"/>
      <c r="K60" s="15"/>
      <c r="O60" s="15"/>
      <c r="P60" s="327"/>
    </row>
    <row r="61" spans="1:16" ht="12.75" customHeight="1" x14ac:dyDescent="0.15">
      <c r="B61" s="550"/>
      <c r="C61" s="547"/>
      <c r="D61" s="15"/>
      <c r="O61" s="15"/>
    </row>
    <row r="62" spans="1:16" ht="12.75" customHeight="1" x14ac:dyDescent="0.15">
      <c r="B62" s="551"/>
      <c r="C62" s="549"/>
      <c r="D62" s="15"/>
      <c r="O62" s="15"/>
    </row>
    <row r="63" spans="1:16" ht="12.75" customHeight="1" x14ac:dyDescent="0.15">
      <c r="B63" s="15"/>
      <c r="C63" s="328"/>
      <c r="D63" s="329"/>
      <c r="O63" s="329"/>
    </row>
    <row r="64" spans="1:16" ht="12.75" customHeight="1" x14ac:dyDescent="0.15">
      <c r="A64" s="15"/>
      <c r="B64" s="332"/>
      <c r="C64" s="328"/>
      <c r="D64" s="328"/>
      <c r="H64" s="14"/>
    </row>
    <row r="65" spans="2:16" ht="12.75" customHeight="1" x14ac:dyDescent="0.15">
      <c r="B65" s="730" t="s">
        <v>377</v>
      </c>
      <c r="C65" s="733"/>
      <c r="D65" s="330"/>
      <c r="H65" s="15"/>
      <c r="I65" s="328"/>
      <c r="J65" s="15"/>
      <c r="K65" s="15"/>
    </row>
    <row r="66" spans="2:16" ht="12.75" customHeight="1" x14ac:dyDescent="0.15">
      <c r="B66" s="336" t="s">
        <v>378</v>
      </c>
      <c r="C66" s="339" t="s">
        <v>379</v>
      </c>
      <c r="D66" s="15"/>
      <c r="H66" s="328"/>
      <c r="I66" s="329"/>
      <c r="J66" s="329"/>
      <c r="K66" s="15"/>
    </row>
    <row r="67" spans="2:16" ht="12.75" customHeight="1" x14ac:dyDescent="0.15">
      <c r="B67" s="309" t="s">
        <v>380</v>
      </c>
      <c r="C67" s="177">
        <v>7.4</v>
      </c>
      <c r="D67" s="15"/>
      <c r="H67" s="328"/>
      <c r="I67" s="328"/>
      <c r="J67" s="328"/>
      <c r="K67" s="15"/>
    </row>
    <row r="68" spans="2:16" ht="48.75" customHeight="1" x14ac:dyDescent="0.15">
      <c r="B68" s="734" t="s">
        <v>368</v>
      </c>
      <c r="C68" s="558"/>
      <c r="D68" s="15"/>
      <c r="H68" s="328"/>
      <c r="I68" s="328"/>
      <c r="J68" s="328"/>
      <c r="K68" s="329"/>
      <c r="O68" s="15"/>
    </row>
    <row r="69" spans="2:16" ht="12.75" customHeight="1" x14ac:dyDescent="0.15">
      <c r="B69" s="336" t="s">
        <v>381</v>
      </c>
      <c r="C69" s="337" t="s">
        <v>382</v>
      </c>
      <c r="D69" s="15"/>
      <c r="G69" s="328"/>
      <c r="H69" s="328"/>
      <c r="I69" s="328"/>
      <c r="J69" s="329"/>
      <c r="O69" s="14"/>
    </row>
    <row r="70" spans="2:16" ht="12.75" customHeight="1" x14ac:dyDescent="0.15">
      <c r="B70" s="309" t="s">
        <v>253</v>
      </c>
      <c r="C70" s="310">
        <v>2.1816</v>
      </c>
      <c r="D70" s="15"/>
      <c r="G70" s="331"/>
      <c r="H70" s="330"/>
      <c r="I70" s="15"/>
      <c r="J70" s="15"/>
      <c r="O70" s="327"/>
    </row>
    <row r="71" spans="2:16" ht="12.75" customHeight="1" x14ac:dyDescent="0.15">
      <c r="B71" s="312" t="s">
        <v>605</v>
      </c>
      <c r="C71" s="302">
        <v>1.2645000000000002</v>
      </c>
      <c r="G71" s="220"/>
      <c r="H71" s="15"/>
      <c r="I71" s="15"/>
      <c r="J71" s="332"/>
      <c r="O71" s="15"/>
    </row>
    <row r="72" spans="2:16" ht="12.75" customHeight="1" x14ac:dyDescent="0.15">
      <c r="B72" s="317" t="s">
        <v>254</v>
      </c>
      <c r="C72" s="305">
        <v>1.5988</v>
      </c>
      <c r="G72" s="15"/>
      <c r="H72" s="15"/>
      <c r="I72" s="15"/>
      <c r="J72" s="15"/>
      <c r="O72" s="15"/>
    </row>
    <row r="73" spans="2:16" ht="41.25" customHeight="1" x14ac:dyDescent="0.15">
      <c r="B73" s="735" t="s">
        <v>383</v>
      </c>
      <c r="C73" s="558"/>
      <c r="D73" s="14"/>
      <c r="G73" s="220"/>
      <c r="H73" s="15"/>
      <c r="I73" s="334"/>
      <c r="J73" s="333"/>
      <c r="O73" s="327"/>
    </row>
    <row r="74" spans="2:16" ht="12.75" customHeight="1" x14ac:dyDescent="0.15">
      <c r="B74" s="336" t="s">
        <v>384</v>
      </c>
      <c r="C74" s="337" t="s">
        <v>385</v>
      </c>
      <c r="D74" s="15"/>
      <c r="G74" s="220"/>
      <c r="H74" s="15"/>
      <c r="I74" s="15"/>
    </row>
    <row r="75" spans="2:16" ht="12.75" customHeight="1" x14ac:dyDescent="0.15">
      <c r="B75" s="340" t="s">
        <v>386</v>
      </c>
      <c r="C75" s="341">
        <v>0.29860619999999993</v>
      </c>
      <c r="D75" s="15"/>
      <c r="H75" s="276"/>
      <c r="I75" s="220"/>
      <c r="J75" s="15"/>
      <c r="K75" s="15"/>
    </row>
    <row r="76" spans="2:16" ht="12.75" customHeight="1" x14ac:dyDescent="0.15">
      <c r="B76" s="720" t="s">
        <v>383</v>
      </c>
      <c r="C76" s="556"/>
      <c r="D76" s="329"/>
      <c r="P76" s="15"/>
    </row>
    <row r="77" spans="2:16" ht="12.75" customHeight="1" x14ac:dyDescent="0.15">
      <c r="B77" s="550"/>
      <c r="C77" s="547"/>
      <c r="D77" s="328"/>
      <c r="H77" s="14"/>
      <c r="O77" s="329"/>
      <c r="P77" s="332"/>
    </row>
    <row r="78" spans="2:16" ht="12.75" customHeight="1" x14ac:dyDescent="0.15">
      <c r="B78" s="550"/>
      <c r="C78" s="547"/>
      <c r="D78" s="328"/>
      <c r="H78" s="14"/>
      <c r="I78" s="14"/>
      <c r="J78" s="14"/>
      <c r="K78" s="14"/>
      <c r="O78" s="15"/>
      <c r="P78" s="15"/>
    </row>
    <row r="79" spans="2:16" ht="12.75" customHeight="1" x14ac:dyDescent="0.15">
      <c r="B79" s="551"/>
      <c r="C79" s="549"/>
      <c r="D79" s="328"/>
      <c r="H79" s="15"/>
      <c r="I79" s="220"/>
      <c r="J79" s="15"/>
      <c r="K79" s="15"/>
      <c r="O79" s="15"/>
      <c r="P79" s="736"/>
    </row>
    <row r="80" spans="2:16" ht="12.75" customHeight="1" x14ac:dyDescent="0.15">
      <c r="B80" s="15"/>
      <c r="C80" s="15"/>
      <c r="D80" s="330"/>
      <c r="H80" s="15"/>
      <c r="I80" s="328"/>
      <c r="J80" s="15"/>
      <c r="K80" s="15"/>
      <c r="O80" s="15"/>
      <c r="P80" s="546"/>
    </row>
    <row r="81" spans="2:16" ht="12.75" customHeight="1" x14ac:dyDescent="0.15">
      <c r="B81" s="332"/>
      <c r="C81" s="15"/>
      <c r="D81" s="15"/>
      <c r="H81" s="328"/>
      <c r="I81" s="329"/>
      <c r="J81" s="329"/>
      <c r="K81" s="15"/>
      <c r="L81" s="15"/>
      <c r="M81" s="328"/>
      <c r="N81" s="329"/>
      <c r="O81" s="334"/>
      <c r="P81" s="546"/>
    </row>
    <row r="82" spans="2:16" ht="12.75" customHeight="1" x14ac:dyDescent="0.15">
      <c r="B82" s="730" t="s">
        <v>343</v>
      </c>
      <c r="C82" s="731"/>
      <c r="D82" s="15"/>
      <c r="H82" s="328"/>
      <c r="I82" s="328"/>
      <c r="J82" s="328"/>
      <c r="K82" s="329"/>
      <c r="L82" s="702"/>
      <c r="M82" s="328"/>
      <c r="N82" s="328"/>
      <c r="O82" s="15"/>
    </row>
    <row r="83" spans="2:16" ht="12.75" customHeight="1" x14ac:dyDescent="0.15">
      <c r="B83" s="342"/>
      <c r="C83" s="321" t="s">
        <v>387</v>
      </c>
      <c r="D83" s="15"/>
      <c r="H83" s="328"/>
      <c r="I83" s="328"/>
      <c r="J83" s="328"/>
      <c r="K83" s="329"/>
      <c r="L83" s="546"/>
      <c r="M83" s="328"/>
      <c r="N83" s="328"/>
      <c r="P83" s="14"/>
    </row>
    <row r="84" spans="2:16" ht="12.75" customHeight="1" x14ac:dyDescent="0.15">
      <c r="B84" s="343" t="s">
        <v>388</v>
      </c>
      <c r="C84" s="310">
        <v>0.70890000000000009</v>
      </c>
      <c r="D84" s="15"/>
      <c r="H84" s="15"/>
      <c r="I84" s="331"/>
      <c r="J84" s="330"/>
      <c r="K84" s="15"/>
      <c r="L84" s="15"/>
      <c r="M84" s="15"/>
      <c r="N84" s="330"/>
      <c r="P84" s="327"/>
    </row>
    <row r="85" spans="2:16" ht="41.25" customHeight="1" x14ac:dyDescent="0.15">
      <c r="B85" s="740" t="s">
        <v>383</v>
      </c>
      <c r="C85" s="558"/>
      <c r="H85" s="15"/>
      <c r="I85" s="220"/>
      <c r="J85" s="15"/>
      <c r="K85" s="15"/>
      <c r="L85" s="332"/>
      <c r="M85" s="15"/>
      <c r="N85" s="15"/>
      <c r="O85" s="14"/>
      <c r="P85" s="15"/>
    </row>
    <row r="86" spans="2:16" ht="12.75" customHeight="1" x14ac:dyDescent="0.15">
      <c r="B86" s="336"/>
      <c r="C86" s="319" t="s">
        <v>385</v>
      </c>
      <c r="H86" s="15"/>
      <c r="I86" s="15"/>
      <c r="J86" s="15"/>
      <c r="K86" s="15"/>
      <c r="L86" s="15"/>
      <c r="M86" s="15"/>
      <c r="N86" s="15"/>
      <c r="O86" s="15"/>
      <c r="P86" s="15"/>
    </row>
    <row r="87" spans="2:16" ht="12.75" customHeight="1" x14ac:dyDescent="0.15">
      <c r="B87" s="343" t="s">
        <v>273</v>
      </c>
      <c r="C87" s="305">
        <v>0.31512699999999999</v>
      </c>
      <c r="H87" s="276"/>
      <c r="I87" s="220"/>
      <c r="J87" s="15"/>
      <c r="K87" s="334"/>
      <c r="L87" s="736"/>
      <c r="M87" s="276"/>
      <c r="N87" s="15"/>
      <c r="O87" s="15"/>
      <c r="P87" s="739"/>
    </row>
    <row r="88" spans="2:16" ht="49.5" customHeight="1" x14ac:dyDescent="0.15">
      <c r="B88" s="740" t="s">
        <v>383</v>
      </c>
      <c r="C88" s="558"/>
      <c r="H88" s="276"/>
      <c r="I88" s="220"/>
      <c r="J88" s="15"/>
      <c r="K88" s="15"/>
      <c r="L88" s="546"/>
      <c r="M88" s="276"/>
      <c r="N88" s="15"/>
      <c r="O88" s="15"/>
      <c r="P88" s="546"/>
    </row>
    <row r="89" spans="2:16" ht="12.75" customHeight="1" x14ac:dyDescent="0.15">
      <c r="B89" s="342"/>
      <c r="C89" s="321" t="s">
        <v>389</v>
      </c>
      <c r="D89" s="14"/>
      <c r="H89" s="276"/>
      <c r="I89" s="220"/>
      <c r="J89" s="15"/>
      <c r="K89" s="15"/>
      <c r="L89" s="546"/>
      <c r="M89" s="276"/>
      <c r="N89" s="15"/>
      <c r="O89" s="15"/>
      <c r="P89" s="546"/>
    </row>
    <row r="90" spans="2:16" ht="33.75" customHeight="1" x14ac:dyDescent="0.15">
      <c r="B90" s="343" t="s">
        <v>390</v>
      </c>
      <c r="C90" s="341">
        <v>1.3849999999999999E-2</v>
      </c>
      <c r="D90" s="15"/>
      <c r="O90" s="329"/>
      <c r="P90" s="15"/>
    </row>
    <row r="91" spans="2:16" ht="12.75" customHeight="1" x14ac:dyDescent="0.15">
      <c r="B91" s="737" t="s">
        <v>391</v>
      </c>
      <c r="C91" s="556"/>
      <c r="D91" s="15"/>
      <c r="M91" s="14"/>
      <c r="O91" s="329"/>
      <c r="P91" s="327"/>
    </row>
    <row r="92" spans="2:16" ht="12.75" customHeight="1" x14ac:dyDescent="0.15">
      <c r="B92" s="550"/>
      <c r="C92" s="547"/>
      <c r="D92" s="15"/>
      <c r="M92" s="14"/>
      <c r="O92" s="329"/>
      <c r="P92" s="327"/>
    </row>
    <row r="93" spans="2:16" ht="12.75" customHeight="1" x14ac:dyDescent="0.15">
      <c r="B93" s="550"/>
      <c r="C93" s="547"/>
      <c r="D93" s="329"/>
      <c r="M93" s="14"/>
      <c r="N93" s="14"/>
      <c r="O93" s="15"/>
      <c r="P93" s="15"/>
    </row>
    <row r="94" spans="2:16" ht="12.75" customHeight="1" x14ac:dyDescent="0.15">
      <c r="B94" s="551"/>
      <c r="C94" s="549"/>
      <c r="D94" s="328"/>
      <c r="M94" s="15"/>
      <c r="N94" s="15"/>
      <c r="O94" s="15"/>
      <c r="P94" s="736"/>
    </row>
    <row r="95" spans="2:16" ht="12.75" customHeight="1" x14ac:dyDescent="0.15">
      <c r="C95" s="328"/>
      <c r="D95" s="328"/>
      <c r="M95" s="15"/>
      <c r="N95" s="15"/>
      <c r="O95" s="15"/>
      <c r="P95" s="546"/>
    </row>
    <row r="96" spans="2:16" ht="12.75" customHeight="1" x14ac:dyDescent="0.15">
      <c r="C96" s="328"/>
      <c r="D96" s="329"/>
      <c r="M96" s="328"/>
      <c r="N96" s="329"/>
      <c r="O96" s="334"/>
      <c r="P96" s="546"/>
    </row>
    <row r="97" spans="2:15" ht="12.75" customHeight="1" x14ac:dyDescent="0.15">
      <c r="B97" s="15"/>
      <c r="C97" s="330"/>
      <c r="D97" s="15"/>
      <c r="M97" s="328"/>
      <c r="N97" s="328"/>
      <c r="O97" s="15"/>
    </row>
    <row r="98" spans="2:15" ht="12.75" customHeight="1" x14ac:dyDescent="0.15">
      <c r="B98" s="730" t="s">
        <v>392</v>
      </c>
      <c r="C98" s="731"/>
      <c r="D98" s="344"/>
      <c r="M98" s="328"/>
      <c r="N98" s="328"/>
      <c r="O98" s="15"/>
    </row>
    <row r="99" spans="2:15" ht="12.75" customHeight="1" x14ac:dyDescent="0.15">
      <c r="B99" s="345" t="s">
        <v>393</v>
      </c>
      <c r="C99" s="346" t="s">
        <v>394</v>
      </c>
      <c r="D99" s="347" t="s">
        <v>395</v>
      </c>
      <c r="M99" s="328"/>
      <c r="N99" s="328"/>
    </row>
    <row r="100" spans="2:15" ht="12.75" customHeight="1" x14ac:dyDescent="0.15">
      <c r="B100" s="309" t="s">
        <v>396</v>
      </c>
      <c r="C100" s="309">
        <v>1760</v>
      </c>
      <c r="D100" s="348" t="s">
        <v>397</v>
      </c>
      <c r="M100" s="15"/>
      <c r="N100" s="330"/>
    </row>
    <row r="101" spans="2:15" ht="12.75" customHeight="1" x14ac:dyDescent="0.15">
      <c r="B101" s="312" t="s">
        <v>398</v>
      </c>
      <c r="C101" s="312">
        <f>677</f>
        <v>677</v>
      </c>
      <c r="D101" s="349" t="s">
        <v>399</v>
      </c>
      <c r="M101" s="15"/>
      <c r="N101" s="15"/>
    </row>
    <row r="102" spans="2:15" ht="12.75" customHeight="1" x14ac:dyDescent="0.15">
      <c r="B102" s="312" t="s">
        <v>400</v>
      </c>
      <c r="C102" s="312">
        <f>3170</f>
        <v>3170</v>
      </c>
      <c r="D102" s="349" t="s">
        <v>399</v>
      </c>
      <c r="M102" s="15"/>
      <c r="N102" s="15"/>
    </row>
    <row r="103" spans="2:15" ht="12.75" customHeight="1" x14ac:dyDescent="0.15">
      <c r="B103" s="317" t="s">
        <v>401</v>
      </c>
      <c r="C103" s="317">
        <f>(C102*0.5+C101*0.5)</f>
        <v>1923.5</v>
      </c>
      <c r="D103" s="350" t="s">
        <v>402</v>
      </c>
      <c r="M103" s="276"/>
      <c r="N103" s="15"/>
    </row>
    <row r="104" spans="2:15" ht="12.75" customHeight="1" x14ac:dyDescent="0.15">
      <c r="C104" s="14"/>
      <c r="M104" s="276"/>
      <c r="N104" s="15"/>
    </row>
    <row r="105" spans="2:15" ht="12.75" customHeight="1" x14ac:dyDescent="0.15">
      <c r="B105" s="14"/>
      <c r="C105" s="14"/>
      <c r="D105" s="14"/>
      <c r="M105" s="276"/>
      <c r="N105" s="15"/>
    </row>
    <row r="106" spans="2:15" ht="12.75" customHeight="1" x14ac:dyDescent="0.15">
      <c r="B106" s="327"/>
      <c r="C106" s="15"/>
      <c r="D106" s="15"/>
    </row>
    <row r="107" spans="2:15" ht="12.75" customHeight="1" x14ac:dyDescent="0.15">
      <c r="B107" s="15"/>
      <c r="C107" s="15"/>
      <c r="D107" s="15"/>
    </row>
    <row r="108" spans="2:15" ht="12.75" customHeight="1" x14ac:dyDescent="0.15"/>
    <row r="109" spans="2:15" ht="12.75" customHeight="1" x14ac:dyDescent="0.15"/>
    <row r="110" spans="2:15" ht="12.75" customHeight="1" x14ac:dyDescent="0.15"/>
    <row r="111" spans="2:15" ht="12.75" customHeight="1" x14ac:dyDescent="0.15"/>
    <row r="112" spans="2:15"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row r="1001" ht="12.75" customHeight="1" x14ac:dyDescent="0.15"/>
    <row r="1002" ht="12.75" customHeight="1" x14ac:dyDescent="0.15"/>
    <row r="1003" ht="12.75" customHeight="1" x14ac:dyDescent="0.15"/>
  </sheetData>
  <sheetProtection algorithmName="SHA-512" hashValue="pZgnmMOuf5INkGwoH/ClXIlBBiKQsHTno1y5LSmwptWzh4IZtD9GvVwCIH2HHtdt7S+T73UTXw5NvAxcSlqiXQ==" saltValue="JeHP0pkFutJHqtSDAkHtPQ==" spinCount="100000" sheet="1" objects="1" scenarios="1"/>
  <mergeCells count="32">
    <mergeCell ref="P87:P89"/>
    <mergeCell ref="B6:D6"/>
    <mergeCell ref="B8:B11"/>
    <mergeCell ref="B12:B15"/>
    <mergeCell ref="H12:H14"/>
    <mergeCell ref="B16:B19"/>
    <mergeCell ref="H18:H20"/>
    <mergeCell ref="B20:B23"/>
    <mergeCell ref="P94:P96"/>
    <mergeCell ref="B24:D25"/>
    <mergeCell ref="P24:P26"/>
    <mergeCell ref="P27:P28"/>
    <mergeCell ref="B28:C28"/>
    <mergeCell ref="P32:P34"/>
    <mergeCell ref="B34:C36"/>
    <mergeCell ref="P42:P44"/>
    <mergeCell ref="B82:C82"/>
    <mergeCell ref="B85:C85"/>
    <mergeCell ref="B88:C88"/>
    <mergeCell ref="B91:C94"/>
    <mergeCell ref="P49:P51"/>
    <mergeCell ref="P79:P81"/>
    <mergeCell ref="L82:L83"/>
    <mergeCell ref="L87:L89"/>
    <mergeCell ref="B98:C98"/>
    <mergeCell ref="B43:C45"/>
    <mergeCell ref="B48:C48"/>
    <mergeCell ref="B59:C62"/>
    <mergeCell ref="B65:C65"/>
    <mergeCell ref="B68:C68"/>
    <mergeCell ref="B73:C73"/>
    <mergeCell ref="B76:C79"/>
  </mergeCells>
  <pageMargins left="0.7" right="0.7" top="0.75" bottom="0.75" header="0" footer="0"/>
  <pageSetup orientation="landscape"/>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A9C0CE"/>
  </sheetPr>
  <dimension ref="A1:Z1000"/>
  <sheetViews>
    <sheetView workbookViewId="0"/>
  </sheetViews>
  <sheetFormatPr baseColWidth="10" defaultColWidth="12.6640625" defaultRowHeight="15" customHeight="1" x14ac:dyDescent="0.15"/>
  <cols>
    <col min="1" max="26" width="9.1640625" customWidth="1"/>
  </cols>
  <sheetData>
    <row r="1" spans="1:26" ht="14.25" customHeight="1" x14ac:dyDescent="0.15">
      <c r="A1" s="351"/>
      <c r="B1" s="351"/>
      <c r="C1" s="351"/>
      <c r="D1" s="351"/>
      <c r="E1" s="351"/>
      <c r="F1" s="351"/>
      <c r="G1" s="351"/>
      <c r="H1" s="351"/>
      <c r="I1" s="351"/>
      <c r="J1" s="351"/>
      <c r="K1" s="351"/>
      <c r="L1" s="351"/>
      <c r="M1" s="351"/>
      <c r="N1" s="351"/>
      <c r="O1" s="351"/>
      <c r="P1" s="351"/>
      <c r="Q1" s="351"/>
      <c r="R1" s="351"/>
      <c r="S1" s="351"/>
      <c r="T1" s="351"/>
      <c r="U1" s="351"/>
      <c r="V1" s="351"/>
      <c r="W1" s="351"/>
      <c r="X1" s="351"/>
      <c r="Y1" s="351"/>
      <c r="Z1" s="351"/>
    </row>
    <row r="2" spans="1:26" ht="14.25" customHeight="1" x14ac:dyDescent="0.15">
      <c r="A2" s="351"/>
      <c r="B2" s="352" t="s">
        <v>403</v>
      </c>
      <c r="C2" s="351"/>
      <c r="D2" s="351"/>
      <c r="E2" s="351"/>
      <c r="F2" s="351"/>
      <c r="G2" s="351"/>
      <c r="H2" s="351"/>
      <c r="I2" s="351"/>
      <c r="J2" s="351"/>
      <c r="K2" s="351"/>
      <c r="L2" s="351"/>
      <c r="M2" s="351"/>
      <c r="N2" s="351"/>
      <c r="O2" s="351"/>
      <c r="P2" s="351"/>
      <c r="Q2" s="351"/>
      <c r="R2" s="351"/>
      <c r="S2" s="351"/>
      <c r="T2" s="351"/>
      <c r="U2" s="351"/>
      <c r="V2" s="351"/>
      <c r="W2" s="351"/>
      <c r="X2" s="351"/>
      <c r="Y2" s="351"/>
      <c r="Z2" s="351"/>
    </row>
    <row r="3" spans="1:26" ht="14.25" customHeight="1" x14ac:dyDescent="0.15">
      <c r="A3" s="351"/>
      <c r="B3" s="351"/>
      <c r="C3" s="351"/>
      <c r="D3" s="351"/>
      <c r="E3" s="351"/>
      <c r="F3" s="351"/>
      <c r="G3" s="351"/>
      <c r="H3" s="351"/>
      <c r="I3" s="351"/>
      <c r="J3" s="351"/>
      <c r="K3" s="351"/>
      <c r="L3" s="351"/>
      <c r="M3" s="351"/>
      <c r="N3" s="351"/>
      <c r="O3" s="351"/>
      <c r="P3" s="351"/>
      <c r="Q3" s="351"/>
      <c r="R3" s="351"/>
      <c r="S3" s="351"/>
      <c r="T3" s="351"/>
      <c r="U3" s="351"/>
      <c r="V3" s="351"/>
      <c r="W3" s="351"/>
      <c r="X3" s="351"/>
      <c r="Y3" s="351"/>
      <c r="Z3" s="351"/>
    </row>
    <row r="4" spans="1:26" ht="14.25" customHeight="1" x14ac:dyDescent="0.15">
      <c r="A4" s="351"/>
      <c r="B4" s="351"/>
      <c r="C4" s="351"/>
      <c r="D4" s="351"/>
      <c r="E4" s="351"/>
      <c r="F4" s="351"/>
      <c r="G4" s="351"/>
      <c r="H4" s="351"/>
      <c r="I4" s="351"/>
      <c r="J4" s="351"/>
      <c r="K4" s="351"/>
      <c r="L4" s="351"/>
      <c r="M4" s="351"/>
      <c r="N4" s="351"/>
      <c r="O4" s="351"/>
      <c r="P4" s="351"/>
      <c r="Q4" s="351"/>
      <c r="R4" s="351"/>
      <c r="S4" s="351"/>
      <c r="T4" s="351"/>
      <c r="U4" s="351"/>
      <c r="V4" s="351"/>
      <c r="W4" s="351"/>
      <c r="X4" s="351"/>
      <c r="Y4" s="351"/>
      <c r="Z4" s="351"/>
    </row>
    <row r="5" spans="1:26" ht="14.25" customHeight="1" x14ac:dyDescent="0.15">
      <c r="A5" s="351"/>
      <c r="B5" s="351"/>
      <c r="C5" s="351"/>
      <c r="D5" s="351"/>
      <c r="E5" s="351"/>
      <c r="F5" s="351"/>
      <c r="G5" s="351"/>
      <c r="H5" s="351"/>
      <c r="I5" s="351"/>
      <c r="J5" s="351"/>
      <c r="K5" s="351"/>
      <c r="L5" s="351"/>
      <c r="M5" s="351"/>
      <c r="N5" s="351"/>
      <c r="O5" s="351"/>
      <c r="P5" s="351"/>
      <c r="Q5" s="351"/>
      <c r="R5" s="351"/>
      <c r="S5" s="351"/>
      <c r="T5" s="351"/>
      <c r="U5" s="351"/>
      <c r="V5" s="351"/>
      <c r="W5" s="351"/>
      <c r="X5" s="351"/>
      <c r="Y5" s="351"/>
      <c r="Z5" s="351"/>
    </row>
    <row r="6" spans="1:26" ht="14.25" customHeight="1" x14ac:dyDescent="0.15">
      <c r="A6" s="351"/>
      <c r="B6" s="351"/>
      <c r="C6" s="351"/>
      <c r="D6" s="351"/>
      <c r="E6" s="351"/>
      <c r="F6" s="351"/>
      <c r="G6" s="351"/>
      <c r="H6" s="351"/>
      <c r="I6" s="351"/>
      <c r="J6" s="351"/>
      <c r="K6" s="351"/>
      <c r="L6" s="351"/>
      <c r="M6" s="351"/>
      <c r="N6" s="351"/>
      <c r="O6" s="351"/>
      <c r="P6" s="351"/>
      <c r="Q6" s="351"/>
      <c r="R6" s="351"/>
      <c r="S6" s="351"/>
      <c r="T6" s="351"/>
      <c r="U6" s="351"/>
      <c r="V6" s="351"/>
      <c r="W6" s="351"/>
      <c r="X6" s="351"/>
      <c r="Y6" s="351"/>
      <c r="Z6" s="351"/>
    </row>
    <row r="7" spans="1:26" ht="14.25" customHeight="1" x14ac:dyDescent="0.15">
      <c r="A7" s="351"/>
      <c r="B7" s="351"/>
      <c r="C7" s="351"/>
      <c r="D7" s="351"/>
      <c r="E7" s="351"/>
      <c r="F7" s="351"/>
      <c r="G7" s="351"/>
      <c r="H7" s="351"/>
      <c r="I7" s="351"/>
      <c r="J7" s="351"/>
      <c r="K7" s="351"/>
      <c r="L7" s="351"/>
      <c r="M7" s="351"/>
      <c r="N7" s="351"/>
      <c r="O7" s="351"/>
      <c r="P7" s="351"/>
      <c r="Q7" s="351"/>
      <c r="R7" s="351"/>
      <c r="S7" s="351"/>
      <c r="T7" s="351"/>
      <c r="U7" s="351"/>
      <c r="V7" s="351"/>
      <c r="W7" s="351"/>
      <c r="X7" s="351"/>
      <c r="Y7" s="351"/>
      <c r="Z7" s="351"/>
    </row>
    <row r="8" spans="1:26" ht="14.25" customHeight="1" x14ac:dyDescent="0.15">
      <c r="A8" s="351"/>
      <c r="B8" s="351"/>
      <c r="C8" s="351"/>
      <c r="D8" s="351"/>
      <c r="E8" s="351"/>
      <c r="F8" s="351"/>
      <c r="G8" s="351"/>
      <c r="H8" s="351"/>
      <c r="I8" s="351"/>
      <c r="J8" s="351"/>
      <c r="K8" s="351"/>
      <c r="L8" s="351"/>
      <c r="M8" s="351"/>
      <c r="N8" s="351"/>
      <c r="O8" s="351"/>
      <c r="P8" s="351"/>
      <c r="Q8" s="351"/>
      <c r="R8" s="351"/>
      <c r="S8" s="351"/>
      <c r="T8" s="351"/>
      <c r="U8" s="351"/>
      <c r="V8" s="351"/>
      <c r="W8" s="351"/>
      <c r="X8" s="351"/>
      <c r="Y8" s="351"/>
      <c r="Z8" s="351"/>
    </row>
    <row r="9" spans="1:26" ht="14.25" customHeight="1" x14ac:dyDescent="0.15">
      <c r="A9" s="351"/>
      <c r="B9" s="351"/>
      <c r="C9" s="351"/>
      <c r="D9" s="351"/>
      <c r="E9" s="351"/>
      <c r="F9" s="351"/>
      <c r="G9" s="351"/>
      <c r="H9" s="351"/>
      <c r="I9" s="351"/>
      <c r="J9" s="351"/>
      <c r="K9" s="351"/>
      <c r="L9" s="351"/>
      <c r="M9" s="351"/>
      <c r="N9" s="351"/>
      <c r="O9" s="351"/>
      <c r="P9" s="351"/>
      <c r="Q9" s="351"/>
      <c r="R9" s="351"/>
      <c r="S9" s="351"/>
      <c r="T9" s="351"/>
      <c r="U9" s="351"/>
      <c r="V9" s="351"/>
      <c r="W9" s="351"/>
      <c r="X9" s="351"/>
      <c r="Y9" s="351"/>
      <c r="Z9" s="351"/>
    </row>
    <row r="10" spans="1:26" ht="14.25" customHeight="1" x14ac:dyDescent="0.15">
      <c r="A10" s="351"/>
      <c r="B10" s="351"/>
      <c r="C10" s="351"/>
      <c r="D10" s="351"/>
      <c r="E10" s="351"/>
      <c r="F10" s="351"/>
      <c r="G10" s="351"/>
      <c r="H10" s="351"/>
      <c r="I10" s="351"/>
      <c r="J10" s="351"/>
      <c r="K10" s="351"/>
      <c r="L10" s="351"/>
      <c r="M10" s="351"/>
      <c r="N10" s="351"/>
      <c r="O10" s="351"/>
      <c r="P10" s="351"/>
      <c r="Q10" s="351"/>
      <c r="R10" s="351"/>
      <c r="S10" s="351"/>
      <c r="T10" s="351"/>
      <c r="U10" s="351"/>
      <c r="V10" s="351"/>
      <c r="W10" s="351"/>
      <c r="X10" s="351"/>
      <c r="Y10" s="351"/>
      <c r="Z10" s="351"/>
    </row>
    <row r="11" spans="1:26" ht="14.25" customHeight="1" x14ac:dyDescent="0.15">
      <c r="A11" s="351"/>
      <c r="B11" s="351"/>
      <c r="C11" s="351"/>
      <c r="D11" s="351"/>
      <c r="E11" s="351"/>
      <c r="F11" s="351"/>
      <c r="G11" s="351"/>
      <c r="H11" s="351"/>
      <c r="I11" s="351"/>
      <c r="J11" s="351"/>
      <c r="K11" s="351"/>
      <c r="L11" s="351"/>
      <c r="M11" s="351"/>
      <c r="N11" s="351"/>
      <c r="O11" s="351"/>
      <c r="P11" s="351"/>
      <c r="Q11" s="351"/>
      <c r="R11" s="351"/>
      <c r="S11" s="351"/>
      <c r="T11" s="351"/>
      <c r="U11" s="351"/>
      <c r="V11" s="351"/>
      <c r="W11" s="351"/>
      <c r="X11" s="351"/>
      <c r="Y11" s="351"/>
      <c r="Z11" s="351"/>
    </row>
    <row r="12" spans="1:26" ht="14.25" customHeight="1" x14ac:dyDescent="0.15">
      <c r="A12" s="351"/>
      <c r="B12" s="351"/>
      <c r="C12" s="351"/>
      <c r="D12" s="351"/>
      <c r="E12" s="351"/>
      <c r="F12" s="351"/>
      <c r="G12" s="351"/>
      <c r="H12" s="351"/>
      <c r="I12" s="351"/>
      <c r="J12" s="351"/>
      <c r="K12" s="351"/>
      <c r="L12" s="351"/>
      <c r="M12" s="351"/>
      <c r="N12" s="351"/>
      <c r="O12" s="351"/>
      <c r="P12" s="351"/>
      <c r="Q12" s="351"/>
      <c r="R12" s="351"/>
      <c r="S12" s="351"/>
      <c r="T12" s="351"/>
      <c r="U12" s="351"/>
      <c r="V12" s="351"/>
      <c r="W12" s="351"/>
      <c r="X12" s="351"/>
      <c r="Y12" s="351"/>
      <c r="Z12" s="351"/>
    </row>
    <row r="13" spans="1:26" ht="14.25" customHeight="1" x14ac:dyDescent="0.15">
      <c r="A13" s="351"/>
      <c r="B13" s="351"/>
      <c r="C13" s="351"/>
      <c r="D13" s="351"/>
      <c r="E13" s="351"/>
      <c r="F13" s="351"/>
      <c r="G13" s="351"/>
      <c r="H13" s="351"/>
      <c r="I13" s="351"/>
      <c r="J13" s="351"/>
      <c r="K13" s="351"/>
      <c r="L13" s="351"/>
      <c r="M13" s="351"/>
      <c r="N13" s="351"/>
      <c r="O13" s="351"/>
      <c r="P13" s="351"/>
      <c r="Q13" s="351"/>
      <c r="R13" s="351"/>
      <c r="S13" s="351"/>
      <c r="T13" s="351"/>
      <c r="U13" s="351"/>
      <c r="V13" s="351"/>
      <c r="W13" s="351"/>
      <c r="X13" s="351"/>
      <c r="Y13" s="351"/>
      <c r="Z13" s="351"/>
    </row>
    <row r="14" spans="1:26" ht="14.25" customHeight="1" x14ac:dyDescent="0.15">
      <c r="A14" s="351"/>
      <c r="B14" s="351"/>
      <c r="C14" s="351"/>
      <c r="D14" s="351"/>
      <c r="E14" s="351"/>
      <c r="F14" s="351"/>
      <c r="G14" s="351"/>
      <c r="H14" s="351"/>
      <c r="I14" s="351"/>
      <c r="J14" s="351"/>
      <c r="K14" s="351"/>
      <c r="L14" s="351"/>
      <c r="M14" s="351"/>
      <c r="N14" s="351"/>
      <c r="O14" s="351"/>
      <c r="P14" s="351"/>
      <c r="Q14" s="351"/>
      <c r="R14" s="351"/>
      <c r="S14" s="351"/>
      <c r="T14" s="351"/>
      <c r="U14" s="351"/>
      <c r="V14" s="351"/>
      <c r="W14" s="351"/>
      <c r="X14" s="351"/>
      <c r="Y14" s="351"/>
      <c r="Z14" s="351"/>
    </row>
    <row r="15" spans="1:26" ht="14.25" customHeight="1" x14ac:dyDescent="0.15">
      <c r="A15" s="351"/>
      <c r="B15" s="351"/>
      <c r="C15" s="351"/>
      <c r="D15" s="351"/>
      <c r="E15" s="351"/>
      <c r="F15" s="351"/>
      <c r="G15" s="351"/>
      <c r="H15" s="351"/>
      <c r="I15" s="351"/>
      <c r="J15" s="351"/>
      <c r="K15" s="351"/>
      <c r="L15" s="351"/>
      <c r="M15" s="351"/>
      <c r="N15" s="351"/>
      <c r="O15" s="351"/>
      <c r="P15" s="351"/>
      <c r="Q15" s="351"/>
      <c r="R15" s="351"/>
      <c r="S15" s="351"/>
      <c r="T15" s="351"/>
      <c r="U15" s="351"/>
      <c r="V15" s="351"/>
      <c r="W15" s="351"/>
      <c r="X15" s="351"/>
      <c r="Y15" s="351"/>
      <c r="Z15" s="351"/>
    </row>
    <row r="16" spans="1:26" ht="14.25" customHeight="1" x14ac:dyDescent="0.15">
      <c r="A16" s="351"/>
      <c r="B16" s="351"/>
      <c r="C16" s="351"/>
      <c r="D16" s="351"/>
      <c r="E16" s="351"/>
      <c r="F16" s="351"/>
      <c r="G16" s="351"/>
      <c r="H16" s="351"/>
      <c r="I16" s="351"/>
      <c r="J16" s="351"/>
      <c r="K16" s="351"/>
      <c r="L16" s="351"/>
      <c r="M16" s="351"/>
      <c r="N16" s="351"/>
      <c r="O16" s="351"/>
      <c r="P16" s="351"/>
      <c r="Q16" s="351"/>
      <c r="R16" s="351"/>
      <c r="S16" s="351"/>
      <c r="T16" s="351"/>
      <c r="U16" s="351"/>
      <c r="V16" s="351"/>
      <c r="W16" s="351"/>
      <c r="X16" s="351"/>
      <c r="Y16" s="351"/>
      <c r="Z16" s="351"/>
    </row>
    <row r="17" spans="1:26" ht="14.25" customHeight="1" x14ac:dyDescent="0.15">
      <c r="A17" s="351"/>
      <c r="B17" s="351"/>
      <c r="C17" s="351"/>
      <c r="D17" s="351"/>
      <c r="E17" s="351"/>
      <c r="F17" s="351"/>
      <c r="G17" s="351"/>
      <c r="H17" s="351"/>
      <c r="I17" s="351"/>
      <c r="J17" s="351"/>
      <c r="K17" s="351"/>
      <c r="L17" s="351"/>
      <c r="M17" s="351"/>
      <c r="N17" s="351"/>
      <c r="O17" s="351"/>
      <c r="P17" s="351"/>
      <c r="Q17" s="351"/>
      <c r="R17" s="351"/>
      <c r="S17" s="351"/>
      <c r="T17" s="351"/>
      <c r="U17" s="351"/>
      <c r="V17" s="351"/>
      <c r="W17" s="351"/>
      <c r="X17" s="351"/>
      <c r="Y17" s="351"/>
      <c r="Z17" s="351"/>
    </row>
    <row r="18" spans="1:26" ht="14.25" customHeight="1" x14ac:dyDescent="0.15">
      <c r="A18" s="351"/>
      <c r="B18" s="351"/>
      <c r="C18" s="351"/>
      <c r="D18" s="351"/>
      <c r="E18" s="351"/>
      <c r="F18" s="351"/>
      <c r="G18" s="351"/>
      <c r="H18" s="351"/>
      <c r="I18" s="351"/>
      <c r="J18" s="351"/>
      <c r="K18" s="351"/>
      <c r="L18" s="351"/>
      <c r="M18" s="351"/>
      <c r="N18" s="351"/>
      <c r="O18" s="351"/>
      <c r="P18" s="351"/>
      <c r="Q18" s="351"/>
      <c r="R18" s="351"/>
      <c r="S18" s="351"/>
      <c r="T18" s="351"/>
      <c r="U18" s="351"/>
      <c r="V18" s="351"/>
      <c r="W18" s="351"/>
      <c r="X18" s="351"/>
      <c r="Y18" s="351"/>
      <c r="Z18" s="351"/>
    </row>
    <row r="19" spans="1:26" ht="14.25" customHeight="1" x14ac:dyDescent="0.15">
      <c r="A19" s="351"/>
      <c r="B19" s="351"/>
      <c r="C19" s="351"/>
      <c r="D19" s="351"/>
      <c r="E19" s="351"/>
      <c r="F19" s="351"/>
      <c r="G19" s="351"/>
      <c r="H19" s="351"/>
      <c r="I19" s="351"/>
      <c r="J19" s="351"/>
      <c r="K19" s="351"/>
      <c r="L19" s="351"/>
      <c r="M19" s="351"/>
      <c r="N19" s="351"/>
      <c r="O19" s="351"/>
      <c r="P19" s="351"/>
      <c r="Q19" s="351"/>
      <c r="R19" s="351"/>
      <c r="S19" s="351"/>
      <c r="T19" s="351"/>
      <c r="U19" s="351"/>
      <c r="V19" s="351"/>
      <c r="W19" s="351"/>
      <c r="X19" s="351"/>
      <c r="Y19" s="351"/>
      <c r="Z19" s="351"/>
    </row>
    <row r="20" spans="1:26" ht="14.25" customHeight="1" x14ac:dyDescent="0.15">
      <c r="A20" s="351"/>
      <c r="B20" s="351"/>
      <c r="C20" s="351"/>
      <c r="D20" s="351"/>
      <c r="E20" s="351"/>
      <c r="F20" s="351"/>
      <c r="G20" s="351"/>
      <c r="H20" s="351"/>
      <c r="I20" s="351"/>
      <c r="J20" s="351"/>
      <c r="K20" s="351"/>
      <c r="L20" s="351"/>
      <c r="M20" s="351"/>
      <c r="N20" s="351"/>
      <c r="O20" s="351"/>
      <c r="P20" s="351"/>
      <c r="Q20" s="351"/>
      <c r="R20" s="351"/>
      <c r="S20" s="351"/>
      <c r="T20" s="351"/>
      <c r="U20" s="351"/>
      <c r="V20" s="351"/>
      <c r="W20" s="351"/>
      <c r="X20" s="351"/>
      <c r="Y20" s="351"/>
      <c r="Z20" s="351"/>
    </row>
    <row r="21" spans="1:26" ht="14.25" customHeight="1" x14ac:dyDescent="0.15">
      <c r="A21" s="351"/>
      <c r="B21" s="351"/>
      <c r="C21" s="351"/>
      <c r="D21" s="351"/>
      <c r="E21" s="351"/>
      <c r="F21" s="351"/>
      <c r="G21" s="351"/>
      <c r="H21" s="351"/>
      <c r="I21" s="351"/>
      <c r="J21" s="351"/>
      <c r="K21" s="351"/>
      <c r="L21" s="351"/>
      <c r="M21" s="351"/>
      <c r="N21" s="351"/>
      <c r="O21" s="351"/>
      <c r="P21" s="351"/>
      <c r="Q21" s="351"/>
      <c r="R21" s="351"/>
      <c r="S21" s="351"/>
      <c r="T21" s="351"/>
      <c r="U21" s="351"/>
      <c r="V21" s="351"/>
      <c r="W21" s="351"/>
      <c r="X21" s="351"/>
      <c r="Y21" s="351"/>
      <c r="Z21" s="351"/>
    </row>
    <row r="22" spans="1:26" ht="14.25" customHeight="1" x14ac:dyDescent="0.15">
      <c r="A22" s="351"/>
      <c r="B22" s="351"/>
      <c r="C22" s="351"/>
      <c r="D22" s="351"/>
      <c r="E22" s="351"/>
      <c r="F22" s="351"/>
      <c r="G22" s="351"/>
      <c r="H22" s="351"/>
      <c r="I22" s="351"/>
      <c r="J22" s="351"/>
      <c r="K22" s="351"/>
      <c r="L22" s="351"/>
      <c r="M22" s="351"/>
      <c r="N22" s="351"/>
      <c r="O22" s="351"/>
      <c r="P22" s="351"/>
      <c r="Q22" s="351"/>
      <c r="R22" s="351"/>
      <c r="S22" s="351"/>
      <c r="T22" s="351"/>
      <c r="U22" s="351"/>
      <c r="V22" s="351"/>
      <c r="W22" s="351"/>
      <c r="X22" s="351"/>
      <c r="Y22" s="351"/>
      <c r="Z22" s="351"/>
    </row>
    <row r="23" spans="1:26" ht="14.25" customHeight="1" x14ac:dyDescent="0.15">
      <c r="A23" s="351"/>
      <c r="B23" s="351"/>
      <c r="C23" s="351"/>
      <c r="D23" s="351"/>
      <c r="E23" s="351"/>
      <c r="F23" s="351"/>
      <c r="G23" s="351"/>
      <c r="H23" s="351"/>
      <c r="I23" s="351"/>
      <c r="J23" s="351"/>
      <c r="K23" s="351"/>
      <c r="L23" s="351"/>
      <c r="M23" s="351"/>
      <c r="N23" s="351"/>
      <c r="O23" s="351"/>
      <c r="P23" s="351"/>
      <c r="Q23" s="351"/>
      <c r="R23" s="351"/>
      <c r="S23" s="351"/>
      <c r="T23" s="351"/>
      <c r="U23" s="351"/>
      <c r="V23" s="351"/>
      <c r="W23" s="351"/>
      <c r="X23" s="351"/>
      <c r="Y23" s="351"/>
      <c r="Z23" s="351"/>
    </row>
    <row r="24" spans="1:26" ht="14.25" customHeight="1" x14ac:dyDescent="0.15">
      <c r="A24" s="351"/>
      <c r="B24" s="351"/>
      <c r="C24" s="351"/>
      <c r="D24" s="351"/>
      <c r="E24" s="351"/>
      <c r="F24" s="351"/>
      <c r="G24" s="351"/>
      <c r="H24" s="351"/>
      <c r="I24" s="351"/>
      <c r="J24" s="351"/>
      <c r="K24" s="351"/>
      <c r="L24" s="351"/>
      <c r="M24" s="351"/>
      <c r="N24" s="351"/>
      <c r="O24" s="351"/>
      <c r="P24" s="351"/>
      <c r="Q24" s="351"/>
      <c r="R24" s="351"/>
      <c r="S24" s="351"/>
      <c r="T24" s="351"/>
      <c r="U24" s="351"/>
      <c r="V24" s="351"/>
      <c r="W24" s="351"/>
      <c r="X24" s="351"/>
      <c r="Y24" s="351"/>
      <c r="Z24" s="351"/>
    </row>
    <row r="25" spans="1:26" ht="14.25" customHeight="1" x14ac:dyDescent="0.15">
      <c r="A25" s="351"/>
      <c r="B25" s="351"/>
      <c r="C25" s="351"/>
      <c r="D25" s="351"/>
      <c r="E25" s="351"/>
      <c r="F25" s="351"/>
      <c r="G25" s="351"/>
      <c r="H25" s="351"/>
      <c r="I25" s="351"/>
      <c r="J25" s="351"/>
      <c r="K25" s="351"/>
      <c r="L25" s="351"/>
      <c r="M25" s="351"/>
      <c r="N25" s="351"/>
      <c r="O25" s="351"/>
      <c r="P25" s="351"/>
      <c r="Q25" s="351"/>
      <c r="R25" s="351"/>
      <c r="S25" s="351"/>
      <c r="T25" s="351"/>
      <c r="U25" s="351"/>
      <c r="V25" s="351"/>
      <c r="W25" s="351"/>
      <c r="X25" s="351"/>
      <c r="Y25" s="351"/>
      <c r="Z25" s="351"/>
    </row>
    <row r="26" spans="1:26" ht="14.25" customHeight="1" x14ac:dyDescent="0.15">
      <c r="A26" s="351"/>
      <c r="B26" s="351"/>
      <c r="C26" s="351"/>
      <c r="D26" s="351"/>
      <c r="E26" s="351"/>
      <c r="F26" s="351"/>
      <c r="G26" s="351"/>
      <c r="H26" s="351"/>
      <c r="I26" s="351"/>
      <c r="J26" s="351"/>
      <c r="K26" s="351"/>
      <c r="L26" s="351"/>
      <c r="M26" s="351"/>
      <c r="N26" s="351"/>
      <c r="O26" s="351"/>
      <c r="P26" s="351"/>
      <c r="Q26" s="351"/>
      <c r="R26" s="351"/>
      <c r="S26" s="351"/>
      <c r="T26" s="351"/>
      <c r="U26" s="351"/>
      <c r="V26" s="351"/>
      <c r="W26" s="351"/>
      <c r="X26" s="351"/>
      <c r="Y26" s="351"/>
      <c r="Z26" s="351"/>
    </row>
    <row r="27" spans="1:26" ht="14.25" customHeight="1" x14ac:dyDescent="0.15">
      <c r="A27" s="351"/>
      <c r="B27" s="351"/>
      <c r="C27" s="351"/>
      <c r="D27" s="351"/>
      <c r="E27" s="351"/>
      <c r="F27" s="351"/>
      <c r="G27" s="351"/>
      <c r="H27" s="351"/>
      <c r="I27" s="351"/>
      <c r="J27" s="351"/>
      <c r="K27" s="351"/>
      <c r="L27" s="351"/>
      <c r="M27" s="351"/>
      <c r="N27" s="351"/>
      <c r="O27" s="351"/>
      <c r="P27" s="351"/>
      <c r="Q27" s="351"/>
      <c r="R27" s="351"/>
      <c r="S27" s="351"/>
      <c r="T27" s="351"/>
      <c r="U27" s="351"/>
      <c r="V27" s="351"/>
      <c r="W27" s="351"/>
      <c r="X27" s="351"/>
      <c r="Y27" s="351"/>
      <c r="Z27" s="351"/>
    </row>
    <row r="28" spans="1:26" ht="14.25" customHeight="1" x14ac:dyDescent="0.15">
      <c r="A28" s="351"/>
      <c r="B28" s="351"/>
      <c r="C28" s="351"/>
      <c r="D28" s="351"/>
      <c r="E28" s="351"/>
      <c r="F28" s="351"/>
      <c r="G28" s="351"/>
      <c r="H28" s="351"/>
      <c r="I28" s="351"/>
      <c r="J28" s="351"/>
      <c r="K28" s="351"/>
      <c r="L28" s="351"/>
      <c r="M28" s="351"/>
      <c r="N28" s="351"/>
      <c r="O28" s="351"/>
      <c r="P28" s="351"/>
      <c r="Q28" s="351"/>
      <c r="R28" s="351"/>
      <c r="S28" s="351"/>
      <c r="T28" s="351"/>
      <c r="U28" s="351"/>
      <c r="V28" s="351"/>
      <c r="W28" s="351"/>
      <c r="X28" s="351"/>
      <c r="Y28" s="351"/>
      <c r="Z28" s="351"/>
    </row>
    <row r="29" spans="1:26" ht="14.25" customHeight="1" x14ac:dyDescent="0.15">
      <c r="A29" s="351"/>
      <c r="B29" s="351"/>
      <c r="C29" s="351"/>
      <c r="D29" s="351"/>
      <c r="E29" s="351"/>
      <c r="F29" s="351"/>
      <c r="G29" s="351"/>
      <c r="H29" s="351"/>
      <c r="I29" s="351"/>
      <c r="J29" s="351"/>
      <c r="K29" s="351"/>
      <c r="L29" s="351"/>
      <c r="M29" s="351"/>
      <c r="N29" s="351"/>
      <c r="O29" s="351"/>
      <c r="P29" s="351"/>
      <c r="Q29" s="351"/>
      <c r="R29" s="351"/>
      <c r="S29" s="351"/>
      <c r="T29" s="351"/>
      <c r="U29" s="351"/>
      <c r="V29" s="351"/>
      <c r="W29" s="351"/>
      <c r="X29" s="351"/>
      <c r="Y29" s="351"/>
      <c r="Z29" s="351"/>
    </row>
    <row r="30" spans="1:26" ht="14.25" customHeight="1" x14ac:dyDescent="0.15">
      <c r="A30" s="351"/>
      <c r="B30" s="351"/>
      <c r="C30" s="351"/>
      <c r="D30" s="351"/>
      <c r="E30" s="351"/>
      <c r="F30" s="351"/>
      <c r="G30" s="351"/>
      <c r="H30" s="351"/>
      <c r="I30" s="351"/>
      <c r="J30" s="351"/>
      <c r="K30" s="351"/>
      <c r="L30" s="351"/>
      <c r="M30" s="351"/>
      <c r="N30" s="351"/>
      <c r="O30" s="351"/>
      <c r="P30" s="351"/>
      <c r="Q30" s="351"/>
      <c r="R30" s="351"/>
      <c r="S30" s="351"/>
      <c r="T30" s="351"/>
      <c r="U30" s="351"/>
      <c r="V30" s="351"/>
      <c r="W30" s="351"/>
      <c r="X30" s="351"/>
      <c r="Y30" s="351"/>
      <c r="Z30" s="351"/>
    </row>
    <row r="31" spans="1:26" ht="14.25" customHeight="1" x14ac:dyDescent="0.15">
      <c r="A31" s="351"/>
      <c r="B31" s="351"/>
      <c r="C31" s="351"/>
      <c r="D31" s="351"/>
      <c r="E31" s="351"/>
      <c r="F31" s="351"/>
      <c r="G31" s="351"/>
      <c r="H31" s="351"/>
      <c r="I31" s="351"/>
      <c r="J31" s="351"/>
      <c r="K31" s="351"/>
      <c r="L31" s="351"/>
      <c r="M31" s="351"/>
      <c r="N31" s="351"/>
      <c r="O31" s="351"/>
      <c r="P31" s="351"/>
      <c r="Q31" s="351"/>
      <c r="R31" s="351"/>
      <c r="S31" s="351"/>
      <c r="T31" s="351"/>
      <c r="U31" s="351"/>
      <c r="V31" s="351"/>
      <c r="W31" s="351"/>
      <c r="X31" s="351"/>
      <c r="Y31" s="351"/>
      <c r="Z31" s="351"/>
    </row>
    <row r="32" spans="1:26" ht="14.25" customHeight="1" x14ac:dyDescent="0.15">
      <c r="A32" s="351"/>
      <c r="B32" s="351"/>
      <c r="C32" s="351"/>
      <c r="D32" s="351"/>
      <c r="E32" s="351"/>
      <c r="F32" s="351"/>
      <c r="G32" s="351"/>
      <c r="H32" s="351"/>
      <c r="I32" s="351"/>
      <c r="J32" s="351"/>
      <c r="K32" s="351"/>
      <c r="L32" s="351"/>
      <c r="M32" s="351"/>
      <c r="N32" s="351"/>
      <c r="O32" s="351"/>
      <c r="P32" s="351"/>
      <c r="Q32" s="351"/>
      <c r="R32" s="351"/>
      <c r="S32" s="351"/>
      <c r="T32" s="351"/>
      <c r="U32" s="351"/>
      <c r="V32" s="351"/>
      <c r="W32" s="351"/>
      <c r="X32" s="351"/>
      <c r="Y32" s="351"/>
      <c r="Z32" s="351"/>
    </row>
    <row r="33" spans="1:26" ht="14.25" customHeight="1" x14ac:dyDescent="0.15">
      <c r="A33" s="351"/>
      <c r="B33" s="351"/>
      <c r="C33" s="351"/>
      <c r="D33" s="351"/>
      <c r="E33" s="351"/>
      <c r="F33" s="351"/>
      <c r="G33" s="351"/>
      <c r="H33" s="351"/>
      <c r="I33" s="351"/>
      <c r="J33" s="351"/>
      <c r="K33" s="351"/>
      <c r="L33" s="351"/>
      <c r="M33" s="351"/>
      <c r="N33" s="351"/>
      <c r="O33" s="351"/>
      <c r="P33" s="351"/>
      <c r="Q33" s="351"/>
      <c r="R33" s="351"/>
      <c r="S33" s="351"/>
      <c r="T33" s="351"/>
      <c r="U33" s="351"/>
      <c r="V33" s="351"/>
      <c r="W33" s="351"/>
      <c r="X33" s="351"/>
      <c r="Y33" s="351"/>
      <c r="Z33" s="351"/>
    </row>
    <row r="34" spans="1:26" ht="14.25" customHeight="1" x14ac:dyDescent="0.15">
      <c r="A34" s="351"/>
      <c r="B34" s="351"/>
      <c r="C34" s="351"/>
      <c r="D34" s="351"/>
      <c r="E34" s="351"/>
      <c r="F34" s="351"/>
      <c r="G34" s="351"/>
      <c r="H34" s="351"/>
      <c r="I34" s="351"/>
      <c r="J34" s="351"/>
      <c r="K34" s="351"/>
      <c r="L34" s="351"/>
      <c r="M34" s="351"/>
      <c r="N34" s="351"/>
      <c r="O34" s="351"/>
      <c r="P34" s="351"/>
      <c r="Q34" s="351"/>
      <c r="R34" s="351"/>
      <c r="S34" s="351"/>
      <c r="T34" s="351"/>
      <c r="U34" s="351"/>
      <c r="V34" s="351"/>
      <c r="W34" s="351"/>
      <c r="X34" s="351"/>
      <c r="Y34" s="351"/>
      <c r="Z34" s="351"/>
    </row>
    <row r="35" spans="1:26" ht="14.25" customHeight="1" x14ac:dyDescent="0.15">
      <c r="A35" s="351"/>
      <c r="B35" s="351"/>
      <c r="C35" s="351"/>
      <c r="D35" s="351"/>
      <c r="E35" s="351"/>
      <c r="F35" s="351"/>
      <c r="G35" s="351"/>
      <c r="H35" s="351"/>
      <c r="I35" s="351"/>
      <c r="J35" s="351"/>
      <c r="K35" s="351"/>
      <c r="L35" s="351"/>
      <c r="M35" s="351"/>
      <c r="N35" s="351"/>
      <c r="O35" s="351"/>
      <c r="P35" s="351"/>
      <c r="Q35" s="351"/>
      <c r="R35" s="351"/>
      <c r="S35" s="351"/>
      <c r="T35" s="351"/>
      <c r="U35" s="351"/>
      <c r="V35" s="351"/>
      <c r="W35" s="351"/>
      <c r="X35" s="351"/>
      <c r="Y35" s="351"/>
      <c r="Z35" s="351"/>
    </row>
    <row r="36" spans="1:26" ht="14.25" customHeight="1" x14ac:dyDescent="0.15">
      <c r="A36" s="351"/>
      <c r="B36" s="351"/>
      <c r="C36" s="351"/>
      <c r="D36" s="351"/>
      <c r="E36" s="351"/>
      <c r="F36" s="351"/>
      <c r="G36" s="351"/>
      <c r="H36" s="351"/>
      <c r="I36" s="351"/>
      <c r="J36" s="351"/>
      <c r="K36" s="351"/>
      <c r="L36" s="351"/>
      <c r="M36" s="351"/>
      <c r="N36" s="351"/>
      <c r="O36" s="351"/>
      <c r="P36" s="351"/>
      <c r="Q36" s="351"/>
      <c r="R36" s="351"/>
      <c r="S36" s="351"/>
      <c r="T36" s="351"/>
      <c r="U36" s="351"/>
      <c r="V36" s="351"/>
      <c r="W36" s="351"/>
      <c r="X36" s="351"/>
      <c r="Y36" s="351"/>
      <c r="Z36" s="351"/>
    </row>
    <row r="37" spans="1:26" ht="14.25" customHeight="1" x14ac:dyDescent="0.15">
      <c r="A37" s="351"/>
      <c r="B37" s="351"/>
      <c r="C37" s="351"/>
      <c r="D37" s="351"/>
      <c r="E37" s="351"/>
      <c r="F37" s="351"/>
      <c r="G37" s="351"/>
      <c r="H37" s="351"/>
      <c r="I37" s="351"/>
      <c r="J37" s="351"/>
      <c r="K37" s="351"/>
      <c r="L37" s="351"/>
      <c r="M37" s="351"/>
      <c r="N37" s="351"/>
      <c r="O37" s="351"/>
      <c r="P37" s="351"/>
      <c r="Q37" s="351"/>
      <c r="R37" s="351"/>
      <c r="S37" s="351"/>
      <c r="T37" s="351"/>
      <c r="U37" s="351"/>
      <c r="V37" s="351"/>
      <c r="W37" s="351"/>
      <c r="X37" s="351"/>
      <c r="Y37" s="351"/>
      <c r="Z37" s="351"/>
    </row>
    <row r="38" spans="1:26" ht="14.25" customHeight="1" x14ac:dyDescent="0.15">
      <c r="A38" s="351"/>
      <c r="B38" s="351"/>
      <c r="C38" s="351"/>
      <c r="D38" s="351"/>
      <c r="E38" s="351"/>
      <c r="F38" s="351"/>
      <c r="G38" s="351"/>
      <c r="H38" s="351"/>
      <c r="I38" s="351"/>
      <c r="J38" s="351"/>
      <c r="K38" s="351"/>
      <c r="L38" s="351"/>
      <c r="M38" s="351"/>
      <c r="N38" s="351"/>
      <c r="O38" s="351"/>
      <c r="P38" s="351"/>
      <c r="Q38" s="351"/>
      <c r="R38" s="351"/>
      <c r="S38" s="351"/>
      <c r="T38" s="351"/>
      <c r="U38" s="351"/>
      <c r="V38" s="351"/>
      <c r="W38" s="351"/>
      <c r="X38" s="351"/>
      <c r="Y38" s="351"/>
      <c r="Z38" s="351"/>
    </row>
    <row r="39" spans="1:26" ht="14.25" customHeight="1" x14ac:dyDescent="0.15">
      <c r="A39" s="351"/>
      <c r="B39" s="351"/>
      <c r="C39" s="351"/>
      <c r="D39" s="351"/>
      <c r="E39" s="351"/>
      <c r="F39" s="351"/>
      <c r="G39" s="351"/>
      <c r="H39" s="351"/>
      <c r="I39" s="351"/>
      <c r="J39" s="351"/>
      <c r="K39" s="351"/>
      <c r="L39" s="351"/>
      <c r="M39" s="351"/>
      <c r="N39" s="351"/>
      <c r="O39" s="351"/>
      <c r="P39" s="351"/>
      <c r="Q39" s="351"/>
      <c r="R39" s="351"/>
      <c r="S39" s="351"/>
      <c r="T39" s="351"/>
      <c r="U39" s="351"/>
      <c r="V39" s="351"/>
      <c r="W39" s="351"/>
      <c r="X39" s="351"/>
      <c r="Y39" s="351"/>
      <c r="Z39" s="351"/>
    </row>
    <row r="40" spans="1:26" ht="14.25" customHeight="1" x14ac:dyDescent="0.15">
      <c r="A40" s="351"/>
      <c r="B40" s="351"/>
      <c r="C40" s="351"/>
      <c r="D40" s="351"/>
      <c r="E40" s="351"/>
      <c r="F40" s="351"/>
      <c r="G40" s="351"/>
      <c r="H40" s="351"/>
      <c r="I40" s="351"/>
      <c r="J40" s="351"/>
      <c r="K40" s="351"/>
      <c r="L40" s="351"/>
      <c r="M40" s="351"/>
      <c r="N40" s="351"/>
      <c r="O40" s="351"/>
      <c r="P40" s="351"/>
      <c r="Q40" s="351"/>
      <c r="R40" s="351"/>
      <c r="S40" s="351"/>
      <c r="T40" s="351"/>
      <c r="U40" s="351"/>
      <c r="V40" s="351"/>
      <c r="W40" s="351"/>
      <c r="X40" s="351"/>
      <c r="Y40" s="351"/>
      <c r="Z40" s="351"/>
    </row>
    <row r="41" spans="1:26" ht="14.25" customHeight="1" x14ac:dyDescent="0.15">
      <c r="A41" s="351"/>
      <c r="B41" s="351"/>
      <c r="C41" s="351"/>
      <c r="D41" s="351"/>
      <c r="E41" s="351"/>
      <c r="F41" s="351"/>
      <c r="G41" s="351"/>
      <c r="H41" s="351"/>
      <c r="I41" s="351"/>
      <c r="J41" s="351"/>
      <c r="K41" s="351"/>
      <c r="L41" s="351"/>
      <c r="M41" s="351"/>
      <c r="N41" s="351"/>
      <c r="O41" s="351"/>
      <c r="P41" s="351"/>
      <c r="Q41" s="351"/>
      <c r="R41" s="351"/>
      <c r="S41" s="351"/>
      <c r="T41" s="351"/>
      <c r="U41" s="351"/>
      <c r="V41" s="351"/>
      <c r="W41" s="351"/>
      <c r="X41" s="351"/>
      <c r="Y41" s="351"/>
      <c r="Z41" s="351"/>
    </row>
    <row r="42" spans="1:26" ht="14.25" customHeight="1" x14ac:dyDescent="0.15">
      <c r="A42" s="351"/>
      <c r="B42" s="351"/>
      <c r="C42" s="351"/>
      <c r="D42" s="351"/>
      <c r="E42" s="351"/>
      <c r="F42" s="351"/>
      <c r="G42" s="351"/>
      <c r="H42" s="351"/>
      <c r="I42" s="351"/>
      <c r="J42" s="351"/>
      <c r="K42" s="351"/>
      <c r="L42" s="351"/>
      <c r="M42" s="351"/>
      <c r="N42" s="351"/>
      <c r="O42" s="351"/>
      <c r="P42" s="351"/>
      <c r="Q42" s="351"/>
      <c r="R42" s="351"/>
      <c r="S42" s="351"/>
      <c r="T42" s="351"/>
      <c r="U42" s="351"/>
      <c r="V42" s="351"/>
      <c r="W42" s="351"/>
      <c r="X42" s="351"/>
      <c r="Y42" s="351"/>
      <c r="Z42" s="351"/>
    </row>
    <row r="43" spans="1:26" ht="14.25" customHeight="1" x14ac:dyDescent="0.15">
      <c r="A43" s="351"/>
      <c r="B43" s="351"/>
      <c r="C43" s="351"/>
      <c r="D43" s="351"/>
      <c r="E43" s="351"/>
      <c r="F43" s="351"/>
      <c r="G43" s="351"/>
      <c r="H43" s="351"/>
      <c r="I43" s="351"/>
      <c r="J43" s="351"/>
      <c r="K43" s="351"/>
      <c r="L43" s="351"/>
      <c r="M43" s="351"/>
      <c r="N43" s="351"/>
      <c r="O43" s="351"/>
      <c r="P43" s="351"/>
      <c r="Q43" s="351"/>
      <c r="R43" s="351"/>
      <c r="S43" s="351"/>
      <c r="T43" s="351"/>
      <c r="U43" s="351"/>
      <c r="V43" s="351"/>
      <c r="W43" s="351"/>
      <c r="X43" s="351"/>
      <c r="Y43" s="351"/>
      <c r="Z43" s="351"/>
    </row>
    <row r="44" spans="1:26" ht="14.25" customHeight="1" x14ac:dyDescent="0.15">
      <c r="A44" s="351"/>
      <c r="B44" s="351"/>
      <c r="C44" s="351"/>
      <c r="D44" s="351"/>
      <c r="E44" s="351"/>
      <c r="F44" s="351"/>
      <c r="G44" s="351"/>
      <c r="H44" s="351"/>
      <c r="I44" s="351"/>
      <c r="J44" s="351"/>
      <c r="K44" s="351"/>
      <c r="L44" s="351"/>
      <c r="M44" s="351"/>
      <c r="N44" s="351"/>
      <c r="O44" s="351"/>
      <c r="P44" s="351"/>
      <c r="Q44" s="351"/>
      <c r="R44" s="351"/>
      <c r="S44" s="351"/>
      <c r="T44" s="351"/>
      <c r="U44" s="351"/>
      <c r="V44" s="351"/>
      <c r="W44" s="351"/>
      <c r="X44" s="351"/>
      <c r="Y44" s="351"/>
      <c r="Z44" s="351"/>
    </row>
    <row r="45" spans="1:26" ht="14.25" customHeight="1" x14ac:dyDescent="0.15">
      <c r="A45" s="351"/>
      <c r="B45" s="351"/>
      <c r="C45" s="351"/>
      <c r="D45" s="351"/>
      <c r="E45" s="351"/>
      <c r="F45" s="351"/>
      <c r="G45" s="351"/>
      <c r="H45" s="351"/>
      <c r="I45" s="351"/>
      <c r="J45" s="351"/>
      <c r="K45" s="351"/>
      <c r="L45" s="351"/>
      <c r="M45" s="351"/>
      <c r="N45" s="351"/>
      <c r="O45" s="351"/>
      <c r="P45" s="351"/>
      <c r="Q45" s="351"/>
      <c r="R45" s="351"/>
      <c r="S45" s="351"/>
      <c r="T45" s="351"/>
      <c r="U45" s="351"/>
      <c r="V45" s="351"/>
      <c r="W45" s="351"/>
      <c r="X45" s="351"/>
      <c r="Y45" s="351"/>
      <c r="Z45" s="351"/>
    </row>
    <row r="46" spans="1:26" ht="14.25" customHeight="1"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row>
    <row r="47" spans="1:26" ht="14.25" customHeight="1" x14ac:dyDescent="0.15">
      <c r="A47" s="351"/>
      <c r="B47" s="351"/>
      <c r="C47" s="351"/>
      <c r="D47" s="351"/>
      <c r="E47" s="351"/>
      <c r="F47" s="351"/>
      <c r="G47" s="351"/>
      <c r="H47" s="351"/>
      <c r="I47" s="351"/>
      <c r="J47" s="351"/>
      <c r="K47" s="351"/>
      <c r="L47" s="351"/>
      <c r="M47" s="351"/>
      <c r="N47" s="351"/>
      <c r="O47" s="351"/>
      <c r="P47" s="351"/>
      <c r="Q47" s="351"/>
      <c r="R47" s="351"/>
      <c r="S47" s="351"/>
      <c r="T47" s="351"/>
      <c r="U47" s="351"/>
      <c r="V47" s="351"/>
      <c r="W47" s="351"/>
      <c r="X47" s="351"/>
      <c r="Y47" s="351"/>
      <c r="Z47" s="351"/>
    </row>
    <row r="48" spans="1:26" ht="14.25" customHeight="1" x14ac:dyDescent="0.15">
      <c r="A48" s="351"/>
      <c r="B48" s="351"/>
      <c r="C48" s="351"/>
      <c r="D48" s="351"/>
      <c r="E48" s="351"/>
      <c r="F48" s="351"/>
      <c r="G48" s="351"/>
      <c r="H48" s="351"/>
      <c r="I48" s="351"/>
      <c r="J48" s="351"/>
      <c r="K48" s="351"/>
      <c r="L48" s="351"/>
      <c r="M48" s="351"/>
      <c r="N48" s="351"/>
      <c r="O48" s="351"/>
      <c r="P48" s="351"/>
      <c r="Q48" s="351"/>
      <c r="R48" s="351"/>
      <c r="S48" s="351"/>
      <c r="T48" s="351"/>
      <c r="U48" s="351"/>
      <c r="V48" s="351"/>
      <c r="W48" s="351"/>
      <c r="X48" s="351"/>
      <c r="Y48" s="351"/>
      <c r="Z48" s="351"/>
    </row>
    <row r="49" spans="1:26" ht="14.25" customHeight="1" x14ac:dyDescent="0.15">
      <c r="A49" s="351"/>
      <c r="B49" s="351"/>
      <c r="C49" s="351"/>
      <c r="D49" s="351"/>
      <c r="E49" s="351"/>
      <c r="F49" s="351"/>
      <c r="G49" s="351"/>
      <c r="H49" s="351"/>
      <c r="I49" s="351"/>
      <c r="J49" s="351"/>
      <c r="K49" s="351"/>
      <c r="L49" s="351"/>
      <c r="M49" s="351"/>
      <c r="N49" s="351"/>
      <c r="O49" s="351"/>
      <c r="P49" s="351"/>
      <c r="Q49" s="351"/>
      <c r="R49" s="351"/>
      <c r="S49" s="351"/>
      <c r="T49" s="351"/>
      <c r="U49" s="351"/>
      <c r="V49" s="351"/>
      <c r="W49" s="351"/>
      <c r="X49" s="351"/>
      <c r="Y49" s="351"/>
      <c r="Z49" s="351"/>
    </row>
    <row r="50" spans="1:26" ht="14.25" customHeight="1" x14ac:dyDescent="0.15">
      <c r="A50" s="351"/>
      <c r="B50" s="351"/>
      <c r="C50" s="351"/>
      <c r="D50" s="351"/>
      <c r="E50" s="351"/>
      <c r="F50" s="351"/>
      <c r="G50" s="351"/>
      <c r="H50" s="351"/>
      <c r="I50" s="351"/>
      <c r="J50" s="351"/>
      <c r="K50" s="351"/>
      <c r="L50" s="351"/>
      <c r="M50" s="351"/>
      <c r="N50" s="351"/>
      <c r="O50" s="351"/>
      <c r="P50" s="351"/>
      <c r="Q50" s="351"/>
      <c r="R50" s="351"/>
      <c r="S50" s="351"/>
      <c r="T50" s="351"/>
      <c r="U50" s="351"/>
      <c r="V50" s="351"/>
      <c r="W50" s="351"/>
      <c r="X50" s="351"/>
      <c r="Y50" s="351"/>
      <c r="Z50" s="351"/>
    </row>
    <row r="51" spans="1:26" ht="14.25" customHeight="1" x14ac:dyDescent="0.15">
      <c r="A51" s="351"/>
      <c r="B51" s="351"/>
      <c r="C51" s="351"/>
      <c r="D51" s="351"/>
      <c r="E51" s="351"/>
      <c r="F51" s="351"/>
      <c r="G51" s="351"/>
      <c r="H51" s="351"/>
      <c r="I51" s="351"/>
      <c r="J51" s="351"/>
      <c r="K51" s="351"/>
      <c r="L51" s="351"/>
      <c r="M51" s="351"/>
      <c r="N51" s="351"/>
      <c r="O51" s="351"/>
      <c r="P51" s="351"/>
      <c r="Q51" s="351"/>
      <c r="R51" s="351"/>
      <c r="S51" s="351"/>
      <c r="T51" s="351"/>
      <c r="U51" s="351"/>
      <c r="V51" s="351"/>
      <c r="W51" s="351"/>
      <c r="X51" s="351"/>
      <c r="Y51" s="351"/>
      <c r="Z51" s="351"/>
    </row>
    <row r="52" spans="1:26" ht="14.25" customHeight="1" x14ac:dyDescent="0.15">
      <c r="A52" s="351"/>
      <c r="B52" s="351"/>
      <c r="C52" s="351"/>
      <c r="D52" s="351"/>
      <c r="E52" s="351"/>
      <c r="F52" s="351"/>
      <c r="G52" s="351"/>
      <c r="H52" s="351"/>
      <c r="I52" s="351"/>
      <c r="J52" s="351"/>
      <c r="K52" s="351"/>
      <c r="L52" s="351"/>
      <c r="M52" s="351"/>
      <c r="N52" s="351"/>
      <c r="O52" s="351"/>
      <c r="P52" s="351"/>
      <c r="Q52" s="351"/>
      <c r="R52" s="351"/>
      <c r="S52" s="351"/>
      <c r="T52" s="351"/>
      <c r="U52" s="351"/>
      <c r="V52" s="351"/>
      <c r="W52" s="351"/>
      <c r="X52" s="351"/>
      <c r="Y52" s="351"/>
      <c r="Z52" s="351"/>
    </row>
    <row r="53" spans="1:26" ht="14.25" customHeight="1" x14ac:dyDescent="0.15">
      <c r="A53" s="351"/>
      <c r="B53" s="351"/>
      <c r="C53" s="351"/>
      <c r="D53" s="351"/>
      <c r="E53" s="351"/>
      <c r="F53" s="351"/>
      <c r="G53" s="351"/>
      <c r="H53" s="351"/>
      <c r="I53" s="351"/>
      <c r="J53" s="351"/>
      <c r="K53" s="351"/>
      <c r="L53" s="351"/>
      <c r="M53" s="351"/>
      <c r="N53" s="351"/>
      <c r="O53" s="351"/>
      <c r="P53" s="351"/>
      <c r="Q53" s="351"/>
      <c r="R53" s="351"/>
      <c r="S53" s="351"/>
      <c r="T53" s="351"/>
      <c r="U53" s="351"/>
      <c r="V53" s="351"/>
      <c r="W53" s="351"/>
      <c r="X53" s="351"/>
      <c r="Y53" s="351"/>
      <c r="Z53" s="351"/>
    </row>
    <row r="54" spans="1:26" ht="14.25" customHeight="1" x14ac:dyDescent="0.15">
      <c r="A54" s="351"/>
      <c r="B54" s="351"/>
      <c r="C54" s="351"/>
      <c r="D54" s="351"/>
      <c r="E54" s="351"/>
      <c r="F54" s="351"/>
      <c r="G54" s="351"/>
      <c r="H54" s="351"/>
      <c r="I54" s="351"/>
      <c r="J54" s="351"/>
      <c r="K54" s="351"/>
      <c r="L54" s="351"/>
      <c r="M54" s="351"/>
      <c r="N54" s="351"/>
      <c r="O54" s="351"/>
      <c r="P54" s="351"/>
      <c r="Q54" s="351"/>
      <c r="R54" s="351"/>
      <c r="S54" s="351"/>
      <c r="T54" s="351"/>
      <c r="U54" s="351"/>
      <c r="V54" s="351"/>
      <c r="W54" s="351"/>
      <c r="X54" s="351"/>
      <c r="Y54" s="351"/>
      <c r="Z54" s="351"/>
    </row>
    <row r="55" spans="1:26" ht="14.25" customHeight="1" x14ac:dyDescent="0.15">
      <c r="A55" s="351"/>
      <c r="B55" s="351"/>
      <c r="C55" s="351"/>
      <c r="D55" s="351"/>
      <c r="E55" s="351"/>
      <c r="F55" s="351"/>
      <c r="G55" s="351"/>
      <c r="H55" s="351"/>
      <c r="I55" s="351"/>
      <c r="J55" s="351"/>
      <c r="K55" s="351"/>
      <c r="L55" s="351"/>
      <c r="M55" s="351"/>
      <c r="N55" s="351"/>
      <c r="O55" s="351"/>
      <c r="P55" s="351"/>
      <c r="Q55" s="351"/>
      <c r="R55" s="351"/>
      <c r="S55" s="351"/>
      <c r="T55" s="351"/>
      <c r="U55" s="351"/>
      <c r="V55" s="351"/>
      <c r="W55" s="351"/>
      <c r="X55" s="351"/>
      <c r="Y55" s="351"/>
      <c r="Z55" s="351"/>
    </row>
    <row r="56" spans="1:26" ht="14.25" customHeight="1" x14ac:dyDescent="0.15">
      <c r="A56" s="351"/>
      <c r="B56" s="351"/>
      <c r="C56" s="351"/>
      <c r="D56" s="351"/>
      <c r="E56" s="351"/>
      <c r="F56" s="351"/>
      <c r="G56" s="351"/>
      <c r="H56" s="351"/>
      <c r="I56" s="351"/>
      <c r="J56" s="351"/>
      <c r="K56" s="351"/>
      <c r="L56" s="351"/>
      <c r="M56" s="351"/>
      <c r="N56" s="351"/>
      <c r="O56" s="351"/>
      <c r="P56" s="351"/>
      <c r="Q56" s="351"/>
      <c r="R56" s="351"/>
      <c r="S56" s="351"/>
      <c r="T56" s="351"/>
      <c r="U56" s="351"/>
      <c r="V56" s="351"/>
      <c r="W56" s="351"/>
      <c r="X56" s="351"/>
      <c r="Y56" s="351"/>
      <c r="Z56" s="351"/>
    </row>
    <row r="57" spans="1:26" ht="14.25" customHeight="1" x14ac:dyDescent="0.15">
      <c r="A57" s="351"/>
      <c r="B57" s="351"/>
      <c r="C57" s="351"/>
      <c r="D57" s="351"/>
      <c r="E57" s="351"/>
      <c r="F57" s="351"/>
      <c r="G57" s="351"/>
      <c r="H57" s="351"/>
      <c r="I57" s="351"/>
      <c r="J57" s="351"/>
      <c r="K57" s="351"/>
      <c r="L57" s="351"/>
      <c r="M57" s="351"/>
      <c r="N57" s="351"/>
      <c r="O57" s="351"/>
      <c r="P57" s="351"/>
      <c r="Q57" s="351"/>
      <c r="R57" s="351"/>
      <c r="S57" s="351"/>
      <c r="T57" s="351"/>
      <c r="U57" s="351"/>
      <c r="V57" s="351"/>
      <c r="W57" s="351"/>
      <c r="X57" s="351"/>
      <c r="Y57" s="351"/>
      <c r="Z57" s="351"/>
    </row>
    <row r="58" spans="1:26" ht="14.25" customHeight="1" x14ac:dyDescent="0.15">
      <c r="A58" s="351"/>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row>
    <row r="59" spans="1:26" ht="14.25" customHeight="1" x14ac:dyDescent="0.15">
      <c r="A59" s="351"/>
      <c r="B59" s="351"/>
      <c r="C59" s="351"/>
      <c r="D59" s="351"/>
      <c r="E59" s="351"/>
      <c r="F59" s="351"/>
      <c r="G59" s="351"/>
      <c r="H59" s="351"/>
      <c r="I59" s="351"/>
      <c r="J59" s="351"/>
      <c r="K59" s="351"/>
      <c r="L59" s="351"/>
      <c r="M59" s="351"/>
      <c r="N59" s="351"/>
      <c r="O59" s="351"/>
      <c r="P59" s="351"/>
      <c r="Q59" s="351"/>
      <c r="R59" s="351"/>
      <c r="S59" s="351"/>
      <c r="T59" s="351"/>
      <c r="U59" s="351"/>
      <c r="V59" s="351"/>
      <c r="W59" s="351"/>
      <c r="X59" s="351"/>
      <c r="Y59" s="351"/>
      <c r="Z59" s="351"/>
    </row>
    <row r="60" spans="1:26" ht="14.25" customHeight="1" x14ac:dyDescent="0.15">
      <c r="A60" s="351"/>
      <c r="B60" s="351"/>
      <c r="C60" s="351"/>
      <c r="D60" s="351"/>
      <c r="E60" s="351"/>
      <c r="F60" s="351"/>
      <c r="G60" s="351"/>
      <c r="H60" s="351"/>
      <c r="I60" s="351"/>
      <c r="J60" s="351"/>
      <c r="K60" s="351"/>
      <c r="L60" s="351"/>
      <c r="M60" s="351"/>
      <c r="N60" s="351"/>
      <c r="O60" s="351"/>
      <c r="P60" s="351"/>
      <c r="Q60" s="351"/>
      <c r="R60" s="351"/>
      <c r="S60" s="351"/>
      <c r="T60" s="351"/>
      <c r="U60" s="351"/>
      <c r="V60" s="351"/>
      <c r="W60" s="351"/>
      <c r="X60" s="351"/>
      <c r="Y60" s="351"/>
      <c r="Z60" s="351"/>
    </row>
    <row r="61" spans="1:26" ht="14.25" customHeight="1" x14ac:dyDescent="0.15">
      <c r="A61" s="351"/>
      <c r="B61" s="351"/>
      <c r="C61" s="351"/>
      <c r="D61" s="351"/>
      <c r="E61" s="351"/>
      <c r="F61" s="351"/>
      <c r="G61" s="351"/>
      <c r="H61" s="351"/>
      <c r="I61" s="351"/>
      <c r="J61" s="351"/>
      <c r="K61" s="351"/>
      <c r="L61" s="351"/>
      <c r="M61" s="351"/>
      <c r="N61" s="351"/>
      <c r="O61" s="351"/>
      <c r="P61" s="351"/>
      <c r="Q61" s="351"/>
      <c r="R61" s="351"/>
      <c r="S61" s="351"/>
      <c r="T61" s="351"/>
      <c r="U61" s="351"/>
      <c r="V61" s="351"/>
      <c r="W61" s="351"/>
      <c r="X61" s="351"/>
      <c r="Y61" s="351"/>
      <c r="Z61" s="351"/>
    </row>
    <row r="62" spans="1:26" ht="14.25" customHeight="1" x14ac:dyDescent="0.15">
      <c r="A62" s="351"/>
      <c r="B62" s="351"/>
      <c r="C62" s="351"/>
      <c r="D62" s="351"/>
      <c r="E62" s="351"/>
      <c r="F62" s="351"/>
      <c r="G62" s="351"/>
      <c r="H62" s="351"/>
      <c r="I62" s="351"/>
      <c r="J62" s="351"/>
      <c r="K62" s="351"/>
      <c r="L62" s="351"/>
      <c r="M62" s="351"/>
      <c r="N62" s="351"/>
      <c r="O62" s="351"/>
      <c r="P62" s="351"/>
      <c r="Q62" s="351"/>
      <c r="R62" s="351"/>
      <c r="S62" s="351"/>
      <c r="T62" s="351"/>
      <c r="U62" s="351"/>
      <c r="V62" s="351"/>
      <c r="W62" s="351"/>
      <c r="X62" s="351"/>
      <c r="Y62" s="351"/>
      <c r="Z62" s="351"/>
    </row>
    <row r="63" spans="1:26" ht="14.25" customHeight="1" x14ac:dyDescent="0.15">
      <c r="A63" s="351"/>
      <c r="B63" s="351"/>
      <c r="C63" s="351"/>
      <c r="D63" s="351"/>
      <c r="E63" s="351"/>
      <c r="F63" s="351"/>
      <c r="G63" s="351"/>
      <c r="H63" s="351"/>
      <c r="I63" s="351"/>
      <c r="J63" s="351"/>
      <c r="K63" s="351"/>
      <c r="L63" s="351"/>
      <c r="M63" s="351"/>
      <c r="N63" s="351"/>
      <c r="O63" s="351"/>
      <c r="P63" s="351"/>
      <c r="Q63" s="351"/>
      <c r="R63" s="351"/>
      <c r="S63" s="351"/>
      <c r="T63" s="351"/>
      <c r="U63" s="351"/>
      <c r="V63" s="351"/>
      <c r="W63" s="351"/>
      <c r="X63" s="351"/>
      <c r="Y63" s="351"/>
      <c r="Z63" s="351"/>
    </row>
    <row r="64" spans="1:26" ht="14.25" customHeight="1" x14ac:dyDescent="0.15">
      <c r="A64" s="351"/>
      <c r="B64" s="351"/>
      <c r="C64" s="351"/>
      <c r="D64" s="351"/>
      <c r="E64" s="351"/>
      <c r="F64" s="351"/>
      <c r="G64" s="351"/>
      <c r="H64" s="351"/>
      <c r="I64" s="351"/>
      <c r="J64" s="351"/>
      <c r="K64" s="351"/>
      <c r="L64" s="351"/>
      <c r="M64" s="351"/>
      <c r="N64" s="351"/>
      <c r="O64" s="351"/>
      <c r="P64" s="351"/>
      <c r="Q64" s="351"/>
      <c r="R64" s="351"/>
      <c r="S64" s="351"/>
      <c r="T64" s="351"/>
      <c r="U64" s="351"/>
      <c r="V64" s="351"/>
      <c r="W64" s="351"/>
      <c r="X64" s="351"/>
      <c r="Y64" s="351"/>
      <c r="Z64" s="351"/>
    </row>
    <row r="65" spans="1:26" ht="14.25" customHeight="1" x14ac:dyDescent="0.15">
      <c r="A65" s="351"/>
      <c r="B65" s="351"/>
      <c r="C65" s="351"/>
      <c r="D65" s="351"/>
      <c r="E65" s="351"/>
      <c r="F65" s="351"/>
      <c r="G65" s="351"/>
      <c r="H65" s="351"/>
      <c r="I65" s="351"/>
      <c r="J65" s="351"/>
      <c r="K65" s="351"/>
      <c r="L65" s="351"/>
      <c r="M65" s="351"/>
      <c r="N65" s="351"/>
      <c r="O65" s="351"/>
      <c r="P65" s="351"/>
      <c r="Q65" s="351"/>
      <c r="R65" s="351"/>
      <c r="S65" s="351"/>
      <c r="T65" s="351"/>
      <c r="U65" s="351"/>
      <c r="V65" s="351"/>
      <c r="W65" s="351"/>
      <c r="X65" s="351"/>
      <c r="Y65" s="351"/>
      <c r="Z65" s="351"/>
    </row>
    <row r="66" spans="1:26" ht="14.25" customHeight="1" x14ac:dyDescent="0.15">
      <c r="A66" s="351"/>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row>
    <row r="67" spans="1:26" ht="14.25" customHeight="1" x14ac:dyDescent="0.15">
      <c r="A67" s="351"/>
      <c r="B67" s="351"/>
      <c r="C67" s="351"/>
      <c r="D67" s="351"/>
      <c r="E67" s="351"/>
      <c r="F67" s="351"/>
      <c r="G67" s="351"/>
      <c r="H67" s="351"/>
      <c r="I67" s="351"/>
      <c r="J67" s="351"/>
      <c r="K67" s="351"/>
      <c r="L67" s="351"/>
      <c r="M67" s="351"/>
      <c r="N67" s="351"/>
      <c r="O67" s="351"/>
      <c r="P67" s="351"/>
      <c r="Q67" s="351"/>
      <c r="R67" s="351"/>
      <c r="S67" s="351"/>
      <c r="T67" s="351"/>
      <c r="U67" s="351"/>
      <c r="V67" s="351"/>
      <c r="W67" s="351"/>
      <c r="X67" s="351"/>
      <c r="Y67" s="351"/>
      <c r="Z67" s="351"/>
    </row>
    <row r="68" spans="1:26" ht="14.25" customHeight="1" x14ac:dyDescent="0.15">
      <c r="A68" s="351"/>
      <c r="B68" s="351"/>
      <c r="C68" s="351"/>
      <c r="D68" s="351"/>
      <c r="E68" s="351"/>
      <c r="F68" s="351"/>
      <c r="G68" s="351"/>
      <c r="H68" s="351"/>
      <c r="I68" s="351"/>
      <c r="J68" s="351"/>
      <c r="K68" s="351"/>
      <c r="L68" s="351"/>
      <c r="M68" s="351"/>
      <c r="N68" s="351"/>
      <c r="O68" s="351"/>
      <c r="P68" s="351"/>
      <c r="Q68" s="351"/>
      <c r="R68" s="351"/>
      <c r="S68" s="351"/>
      <c r="T68" s="351"/>
      <c r="U68" s="351"/>
      <c r="V68" s="351"/>
      <c r="W68" s="351"/>
      <c r="X68" s="351"/>
      <c r="Y68" s="351"/>
      <c r="Z68" s="351"/>
    </row>
    <row r="69" spans="1:26" ht="14.25" customHeight="1" x14ac:dyDescent="0.15">
      <c r="A69" s="351"/>
      <c r="B69" s="351"/>
      <c r="C69" s="351"/>
      <c r="D69" s="351"/>
      <c r="E69" s="351"/>
      <c r="F69" s="351"/>
      <c r="G69" s="351"/>
      <c r="H69" s="351"/>
      <c r="I69" s="351"/>
      <c r="J69" s="351"/>
      <c r="K69" s="351"/>
      <c r="L69" s="351"/>
      <c r="M69" s="351"/>
      <c r="N69" s="351"/>
      <c r="O69" s="351"/>
      <c r="P69" s="351"/>
      <c r="Q69" s="351"/>
      <c r="R69" s="351"/>
      <c r="S69" s="351"/>
      <c r="T69" s="351"/>
      <c r="U69" s="351"/>
      <c r="V69" s="351"/>
      <c r="W69" s="351"/>
      <c r="X69" s="351"/>
      <c r="Y69" s="351"/>
      <c r="Z69" s="351"/>
    </row>
    <row r="70" spans="1:26" ht="14.25" customHeight="1" x14ac:dyDescent="0.15">
      <c r="A70" s="351"/>
      <c r="B70" s="351"/>
      <c r="C70" s="351"/>
      <c r="D70" s="351"/>
      <c r="E70" s="351"/>
      <c r="F70" s="351"/>
      <c r="G70" s="351"/>
      <c r="H70" s="351"/>
      <c r="I70" s="351"/>
      <c r="J70" s="351"/>
      <c r="K70" s="351"/>
      <c r="L70" s="351"/>
      <c r="M70" s="351"/>
      <c r="N70" s="351"/>
      <c r="O70" s="351"/>
      <c r="P70" s="351"/>
      <c r="Q70" s="351"/>
      <c r="R70" s="351"/>
      <c r="S70" s="351"/>
      <c r="T70" s="351"/>
      <c r="U70" s="351"/>
      <c r="V70" s="351"/>
      <c r="W70" s="351"/>
      <c r="X70" s="351"/>
      <c r="Y70" s="351"/>
      <c r="Z70" s="351"/>
    </row>
    <row r="71" spans="1:26" ht="14.25" customHeight="1" x14ac:dyDescent="0.15">
      <c r="A71" s="351"/>
      <c r="B71" s="351"/>
      <c r="C71" s="351"/>
      <c r="D71" s="351"/>
      <c r="E71" s="351"/>
      <c r="F71" s="351"/>
      <c r="G71" s="351"/>
      <c r="H71" s="351"/>
      <c r="I71" s="351"/>
      <c r="J71" s="351"/>
      <c r="K71" s="351"/>
      <c r="L71" s="351"/>
      <c r="M71" s="351"/>
      <c r="N71" s="351"/>
      <c r="O71" s="351"/>
      <c r="P71" s="351"/>
      <c r="Q71" s="351"/>
      <c r="R71" s="351"/>
      <c r="S71" s="351"/>
      <c r="T71" s="351"/>
      <c r="U71" s="351"/>
      <c r="V71" s="351"/>
      <c r="W71" s="351"/>
      <c r="X71" s="351"/>
      <c r="Y71" s="351"/>
      <c r="Z71" s="351"/>
    </row>
    <row r="72" spans="1:26" ht="14.25" customHeight="1" x14ac:dyDescent="0.15">
      <c r="A72" s="351"/>
      <c r="B72" s="351"/>
      <c r="C72" s="351"/>
      <c r="D72" s="351"/>
      <c r="E72" s="351"/>
      <c r="F72" s="351"/>
      <c r="G72" s="351"/>
      <c r="H72" s="351"/>
      <c r="I72" s="351"/>
      <c r="J72" s="351"/>
      <c r="K72" s="351"/>
      <c r="L72" s="351"/>
      <c r="M72" s="351"/>
      <c r="N72" s="351"/>
      <c r="O72" s="351"/>
      <c r="P72" s="351"/>
      <c r="Q72" s="351"/>
      <c r="R72" s="351"/>
      <c r="S72" s="351"/>
      <c r="T72" s="351"/>
      <c r="U72" s="351"/>
      <c r="V72" s="351"/>
      <c r="W72" s="351"/>
      <c r="X72" s="351"/>
      <c r="Y72" s="351"/>
      <c r="Z72" s="351"/>
    </row>
    <row r="73" spans="1:26" ht="14.25" customHeight="1" x14ac:dyDescent="0.15">
      <c r="A73" s="351"/>
      <c r="B73" s="351"/>
      <c r="C73" s="351"/>
      <c r="D73" s="351"/>
      <c r="E73" s="351"/>
      <c r="F73" s="351"/>
      <c r="G73" s="351"/>
      <c r="H73" s="351"/>
      <c r="I73" s="351"/>
      <c r="J73" s="351"/>
      <c r="K73" s="351"/>
      <c r="L73" s="351"/>
      <c r="M73" s="351"/>
      <c r="N73" s="351"/>
      <c r="O73" s="351"/>
      <c r="P73" s="351"/>
      <c r="Q73" s="351"/>
      <c r="R73" s="351"/>
      <c r="S73" s="351"/>
      <c r="T73" s="351"/>
      <c r="U73" s="351"/>
      <c r="V73" s="351"/>
      <c r="W73" s="351"/>
      <c r="X73" s="351"/>
      <c r="Y73" s="351"/>
      <c r="Z73" s="351"/>
    </row>
    <row r="74" spans="1:26" ht="14.25" customHeight="1" x14ac:dyDescent="0.15">
      <c r="A74" s="351"/>
      <c r="B74" s="351"/>
      <c r="C74" s="351"/>
      <c r="D74" s="351"/>
      <c r="E74" s="351"/>
      <c r="F74" s="351"/>
      <c r="G74" s="351"/>
      <c r="H74" s="351"/>
      <c r="I74" s="351"/>
      <c r="J74" s="351"/>
      <c r="K74" s="351"/>
      <c r="L74" s="351"/>
      <c r="M74" s="351"/>
      <c r="N74" s="351"/>
      <c r="O74" s="351"/>
      <c r="P74" s="351"/>
      <c r="Q74" s="351"/>
      <c r="R74" s="351"/>
      <c r="S74" s="351"/>
      <c r="T74" s="351"/>
      <c r="U74" s="351"/>
      <c r="V74" s="351"/>
      <c r="W74" s="351"/>
      <c r="X74" s="351"/>
      <c r="Y74" s="351"/>
      <c r="Z74" s="351"/>
    </row>
    <row r="75" spans="1:26" ht="14.25" customHeight="1" x14ac:dyDescent="0.15">
      <c r="A75" s="351"/>
      <c r="B75" s="351"/>
      <c r="C75" s="351"/>
      <c r="D75" s="351"/>
      <c r="E75" s="351"/>
      <c r="F75" s="351"/>
      <c r="G75" s="351"/>
      <c r="H75" s="351"/>
      <c r="I75" s="351"/>
      <c r="J75" s="351"/>
      <c r="K75" s="351"/>
      <c r="L75" s="351"/>
      <c r="M75" s="351"/>
      <c r="N75" s="351"/>
      <c r="O75" s="351"/>
      <c r="P75" s="351"/>
      <c r="Q75" s="351"/>
      <c r="R75" s="351"/>
      <c r="S75" s="351"/>
      <c r="T75" s="351"/>
      <c r="U75" s="351"/>
      <c r="V75" s="351"/>
      <c r="W75" s="351"/>
      <c r="X75" s="351"/>
      <c r="Y75" s="351"/>
      <c r="Z75" s="351"/>
    </row>
    <row r="76" spans="1:26" ht="14.25" customHeight="1" x14ac:dyDescent="0.15">
      <c r="A76" s="351"/>
      <c r="B76" s="351"/>
      <c r="C76" s="351"/>
      <c r="D76" s="351"/>
      <c r="E76" s="351"/>
      <c r="F76" s="351"/>
      <c r="G76" s="351"/>
      <c r="H76" s="351"/>
      <c r="I76" s="351"/>
      <c r="J76" s="351"/>
      <c r="K76" s="351"/>
      <c r="L76" s="351"/>
      <c r="M76" s="351"/>
      <c r="N76" s="351"/>
      <c r="O76" s="351"/>
      <c r="P76" s="351"/>
      <c r="Q76" s="351"/>
      <c r="R76" s="351"/>
      <c r="S76" s="351"/>
      <c r="T76" s="351"/>
      <c r="U76" s="351"/>
      <c r="V76" s="351"/>
      <c r="W76" s="351"/>
      <c r="X76" s="351"/>
      <c r="Y76" s="351"/>
      <c r="Z76" s="351"/>
    </row>
    <row r="77" spans="1:26" ht="14.25" customHeight="1" x14ac:dyDescent="0.15">
      <c r="A77" s="351"/>
      <c r="B77" s="351"/>
      <c r="C77" s="351"/>
      <c r="D77" s="351"/>
      <c r="E77" s="351"/>
      <c r="F77" s="351"/>
      <c r="G77" s="351"/>
      <c r="H77" s="351"/>
      <c r="I77" s="351"/>
      <c r="J77" s="351"/>
      <c r="K77" s="351"/>
      <c r="L77" s="351"/>
      <c r="M77" s="351"/>
      <c r="N77" s="351"/>
      <c r="O77" s="351"/>
      <c r="P77" s="351"/>
      <c r="Q77" s="351"/>
      <c r="R77" s="351"/>
      <c r="S77" s="351"/>
      <c r="T77" s="351"/>
      <c r="U77" s="351"/>
      <c r="V77" s="351"/>
      <c r="W77" s="351"/>
      <c r="X77" s="351"/>
      <c r="Y77" s="351"/>
      <c r="Z77" s="351"/>
    </row>
    <row r="78" spans="1:26" ht="14.25" customHeight="1" x14ac:dyDescent="0.15">
      <c r="A78" s="351"/>
      <c r="B78" s="351"/>
      <c r="C78" s="351"/>
      <c r="D78" s="351"/>
      <c r="E78" s="351"/>
      <c r="F78" s="351"/>
      <c r="G78" s="351"/>
      <c r="H78" s="351"/>
      <c r="I78" s="351"/>
      <c r="J78" s="351"/>
      <c r="K78" s="351"/>
      <c r="L78" s="351"/>
      <c r="M78" s="351"/>
      <c r="N78" s="351"/>
      <c r="O78" s="351"/>
      <c r="P78" s="351"/>
      <c r="Q78" s="351"/>
      <c r="R78" s="351"/>
      <c r="S78" s="351"/>
      <c r="T78" s="351"/>
      <c r="U78" s="351"/>
      <c r="V78" s="351"/>
      <c r="W78" s="351"/>
      <c r="X78" s="351"/>
      <c r="Y78" s="351"/>
      <c r="Z78" s="351"/>
    </row>
    <row r="79" spans="1:26" ht="14.25" customHeight="1" x14ac:dyDescent="0.15">
      <c r="A79" s="351"/>
      <c r="B79" s="351"/>
      <c r="C79" s="351"/>
      <c r="D79" s="351"/>
      <c r="E79" s="351"/>
      <c r="F79" s="351"/>
      <c r="G79" s="351"/>
      <c r="H79" s="351"/>
      <c r="I79" s="351"/>
      <c r="J79" s="351"/>
      <c r="K79" s="351"/>
      <c r="L79" s="351"/>
      <c r="M79" s="351"/>
      <c r="N79" s="351"/>
      <c r="O79" s="351"/>
      <c r="P79" s="351"/>
      <c r="Q79" s="351"/>
      <c r="R79" s="351"/>
      <c r="S79" s="351"/>
      <c r="T79" s="351"/>
      <c r="U79" s="351"/>
      <c r="V79" s="351"/>
      <c r="W79" s="351"/>
      <c r="X79" s="351"/>
      <c r="Y79" s="351"/>
      <c r="Z79" s="351"/>
    </row>
    <row r="80" spans="1:26" ht="14.25" customHeight="1" x14ac:dyDescent="0.15">
      <c r="A80" s="351"/>
      <c r="B80" s="351"/>
      <c r="C80" s="351"/>
      <c r="D80" s="351"/>
      <c r="E80" s="351"/>
      <c r="F80" s="351"/>
      <c r="G80" s="351"/>
      <c r="H80" s="351"/>
      <c r="I80" s="351"/>
      <c r="J80" s="351"/>
      <c r="K80" s="351"/>
      <c r="L80" s="351"/>
      <c r="M80" s="351"/>
      <c r="N80" s="351"/>
      <c r="O80" s="351"/>
      <c r="P80" s="351"/>
      <c r="Q80" s="351"/>
      <c r="R80" s="351"/>
      <c r="S80" s="351"/>
      <c r="T80" s="351"/>
      <c r="U80" s="351"/>
      <c r="V80" s="351"/>
      <c r="W80" s="351"/>
      <c r="X80" s="351"/>
      <c r="Y80" s="351"/>
      <c r="Z80" s="351"/>
    </row>
    <row r="81" spans="1:26" ht="14.25" customHeight="1" x14ac:dyDescent="0.15">
      <c r="A81" s="351"/>
      <c r="B81" s="351"/>
      <c r="C81" s="351"/>
      <c r="D81" s="351"/>
      <c r="E81" s="351"/>
      <c r="F81" s="351"/>
      <c r="G81" s="351"/>
      <c r="H81" s="351"/>
      <c r="I81" s="351"/>
      <c r="J81" s="351"/>
      <c r="K81" s="351"/>
      <c r="L81" s="351"/>
      <c r="M81" s="351"/>
      <c r="N81" s="351"/>
      <c r="O81" s="351"/>
      <c r="P81" s="351"/>
      <c r="Q81" s="351"/>
      <c r="R81" s="351"/>
      <c r="S81" s="351"/>
      <c r="T81" s="351"/>
      <c r="U81" s="351"/>
      <c r="V81" s="351"/>
      <c r="W81" s="351"/>
      <c r="X81" s="351"/>
      <c r="Y81" s="351"/>
      <c r="Z81" s="351"/>
    </row>
    <row r="82" spans="1:26" ht="14.25" customHeight="1" x14ac:dyDescent="0.15">
      <c r="A82" s="351"/>
      <c r="B82" s="351"/>
      <c r="C82" s="351"/>
      <c r="D82" s="351"/>
      <c r="E82" s="351"/>
      <c r="F82" s="351"/>
      <c r="G82" s="351"/>
      <c r="H82" s="351"/>
      <c r="I82" s="351"/>
      <c r="J82" s="351"/>
      <c r="K82" s="351"/>
      <c r="L82" s="351"/>
      <c r="M82" s="351"/>
      <c r="N82" s="351"/>
      <c r="O82" s="351"/>
      <c r="P82" s="351"/>
      <c r="Q82" s="351"/>
      <c r="R82" s="351"/>
      <c r="S82" s="351"/>
      <c r="T82" s="351"/>
      <c r="U82" s="351"/>
      <c r="V82" s="351"/>
      <c r="W82" s="351"/>
      <c r="X82" s="351"/>
      <c r="Y82" s="351"/>
      <c r="Z82" s="351"/>
    </row>
    <row r="83" spans="1:26" ht="14.25" customHeight="1" x14ac:dyDescent="0.15">
      <c r="A83" s="351"/>
      <c r="B83" s="351"/>
      <c r="C83" s="351"/>
      <c r="D83" s="351"/>
      <c r="E83" s="351"/>
      <c r="F83" s="351"/>
      <c r="G83" s="351"/>
      <c r="H83" s="351"/>
      <c r="I83" s="351"/>
      <c r="J83" s="351"/>
      <c r="K83" s="351"/>
      <c r="L83" s="351"/>
      <c r="M83" s="351"/>
      <c r="N83" s="351"/>
      <c r="O83" s="351"/>
      <c r="P83" s="351"/>
      <c r="Q83" s="351"/>
      <c r="R83" s="351"/>
      <c r="S83" s="351"/>
      <c r="T83" s="351"/>
      <c r="U83" s="351"/>
      <c r="V83" s="351"/>
      <c r="W83" s="351"/>
      <c r="X83" s="351"/>
      <c r="Y83" s="351"/>
      <c r="Z83" s="351"/>
    </row>
    <row r="84" spans="1:26" ht="14.25" customHeight="1" x14ac:dyDescent="0.15">
      <c r="A84" s="351"/>
      <c r="B84" s="351"/>
      <c r="C84" s="351"/>
      <c r="D84" s="351"/>
      <c r="E84" s="351"/>
      <c r="F84" s="351"/>
      <c r="G84" s="351"/>
      <c r="H84" s="351"/>
      <c r="I84" s="351"/>
      <c r="J84" s="351"/>
      <c r="K84" s="351"/>
      <c r="L84" s="351"/>
      <c r="M84" s="351"/>
      <c r="N84" s="351"/>
      <c r="O84" s="351"/>
      <c r="P84" s="351"/>
      <c r="Q84" s="351"/>
      <c r="R84" s="351"/>
      <c r="S84" s="351"/>
      <c r="T84" s="351"/>
      <c r="U84" s="351"/>
      <c r="V84" s="351"/>
      <c r="W84" s="351"/>
      <c r="X84" s="351"/>
      <c r="Y84" s="351"/>
      <c r="Z84" s="351"/>
    </row>
    <row r="85" spans="1:26" ht="14.25" customHeight="1" x14ac:dyDescent="0.15">
      <c r="A85" s="351"/>
      <c r="B85" s="351"/>
      <c r="C85" s="351"/>
      <c r="D85" s="351"/>
      <c r="E85" s="351"/>
      <c r="F85" s="351"/>
      <c r="G85" s="351"/>
      <c r="H85" s="351"/>
      <c r="I85" s="351"/>
      <c r="J85" s="351"/>
      <c r="K85" s="351"/>
      <c r="L85" s="351"/>
      <c r="M85" s="351"/>
      <c r="N85" s="351"/>
      <c r="O85" s="351"/>
      <c r="P85" s="351"/>
      <c r="Q85" s="351"/>
      <c r="R85" s="351"/>
      <c r="S85" s="351"/>
      <c r="T85" s="351"/>
      <c r="U85" s="351"/>
      <c r="V85" s="351"/>
      <c r="W85" s="351"/>
      <c r="X85" s="351"/>
      <c r="Y85" s="351"/>
      <c r="Z85" s="351"/>
    </row>
    <row r="86" spans="1:26" ht="14.25" customHeight="1" x14ac:dyDescent="0.15">
      <c r="A86" s="351"/>
      <c r="B86" s="351"/>
      <c r="C86" s="351"/>
      <c r="D86" s="351"/>
      <c r="E86" s="351"/>
      <c r="F86" s="351"/>
      <c r="G86" s="351"/>
      <c r="H86" s="351"/>
      <c r="I86" s="351"/>
      <c r="J86" s="351"/>
      <c r="K86" s="351"/>
      <c r="L86" s="351"/>
      <c r="M86" s="351"/>
      <c r="N86" s="351"/>
      <c r="O86" s="351"/>
      <c r="P86" s="351"/>
      <c r="Q86" s="351"/>
      <c r="R86" s="351"/>
      <c r="S86" s="351"/>
      <c r="T86" s="351"/>
      <c r="U86" s="351"/>
      <c r="V86" s="351"/>
      <c r="W86" s="351"/>
      <c r="X86" s="351"/>
      <c r="Y86" s="351"/>
      <c r="Z86" s="351"/>
    </row>
    <row r="87" spans="1:26" ht="14.25" customHeight="1" x14ac:dyDescent="0.15">
      <c r="A87" s="351"/>
      <c r="B87" s="351"/>
      <c r="C87" s="351"/>
      <c r="D87" s="351"/>
      <c r="E87" s="351"/>
      <c r="F87" s="351"/>
      <c r="G87" s="351"/>
      <c r="H87" s="351"/>
      <c r="I87" s="351"/>
      <c r="J87" s="351"/>
      <c r="K87" s="351"/>
      <c r="L87" s="351"/>
      <c r="M87" s="351"/>
      <c r="N87" s="351"/>
      <c r="O87" s="351"/>
      <c r="P87" s="351"/>
      <c r="Q87" s="351"/>
      <c r="R87" s="351"/>
      <c r="S87" s="351"/>
      <c r="T87" s="351"/>
      <c r="U87" s="351"/>
      <c r="V87" s="351"/>
      <c r="W87" s="351"/>
      <c r="X87" s="351"/>
      <c r="Y87" s="351"/>
      <c r="Z87" s="351"/>
    </row>
    <row r="88" spans="1:26" ht="14.25" customHeight="1" x14ac:dyDescent="0.15">
      <c r="A88" s="351"/>
      <c r="B88" s="351"/>
      <c r="C88" s="351"/>
      <c r="D88" s="351"/>
      <c r="E88" s="351"/>
      <c r="F88" s="351"/>
      <c r="G88" s="351"/>
      <c r="H88" s="351"/>
      <c r="I88" s="351"/>
      <c r="J88" s="351"/>
      <c r="K88" s="351"/>
      <c r="L88" s="351"/>
      <c r="M88" s="351"/>
      <c r="N88" s="351"/>
      <c r="O88" s="351"/>
      <c r="P88" s="351"/>
      <c r="Q88" s="351"/>
      <c r="R88" s="351"/>
      <c r="S88" s="351"/>
      <c r="T88" s="351"/>
      <c r="U88" s="351"/>
      <c r="V88" s="351"/>
      <c r="W88" s="351"/>
      <c r="X88" s="351"/>
      <c r="Y88" s="351"/>
      <c r="Z88" s="351"/>
    </row>
    <row r="89" spans="1:26" ht="14.25" customHeight="1" x14ac:dyDescent="0.15">
      <c r="A89" s="351"/>
      <c r="B89" s="351"/>
      <c r="C89" s="351"/>
      <c r="D89" s="351"/>
      <c r="E89" s="351"/>
      <c r="F89" s="351"/>
      <c r="G89" s="351"/>
      <c r="H89" s="351"/>
      <c r="I89" s="351"/>
      <c r="J89" s="351"/>
      <c r="K89" s="351"/>
      <c r="L89" s="351"/>
      <c r="M89" s="351"/>
      <c r="N89" s="351"/>
      <c r="O89" s="351"/>
      <c r="P89" s="351"/>
      <c r="Q89" s="351"/>
      <c r="R89" s="351"/>
      <c r="S89" s="351"/>
      <c r="T89" s="351"/>
      <c r="U89" s="351"/>
      <c r="V89" s="351"/>
      <c r="W89" s="351"/>
      <c r="X89" s="351"/>
      <c r="Y89" s="351"/>
      <c r="Z89" s="351"/>
    </row>
    <row r="90" spans="1:26" ht="14.25" customHeight="1" x14ac:dyDescent="0.15">
      <c r="A90" s="351"/>
      <c r="B90" s="351"/>
      <c r="C90" s="351"/>
      <c r="D90" s="351"/>
      <c r="E90" s="351"/>
      <c r="F90" s="351"/>
      <c r="G90" s="351"/>
      <c r="H90" s="351"/>
      <c r="I90" s="351"/>
      <c r="J90" s="351"/>
      <c r="K90" s="351"/>
      <c r="L90" s="351"/>
      <c r="M90" s="351"/>
      <c r="N90" s="351"/>
      <c r="O90" s="351"/>
      <c r="P90" s="351"/>
      <c r="Q90" s="351"/>
      <c r="R90" s="351"/>
      <c r="S90" s="351"/>
      <c r="T90" s="351"/>
      <c r="U90" s="351"/>
      <c r="V90" s="351"/>
      <c r="W90" s="351"/>
      <c r="X90" s="351"/>
      <c r="Y90" s="351"/>
      <c r="Z90" s="351"/>
    </row>
    <row r="91" spans="1:26" ht="14.25" customHeight="1" x14ac:dyDescent="0.15">
      <c r="A91" s="351"/>
      <c r="B91" s="351"/>
      <c r="C91" s="351"/>
      <c r="D91" s="351"/>
      <c r="E91" s="351"/>
      <c r="F91" s="351"/>
      <c r="G91" s="351"/>
      <c r="H91" s="351"/>
      <c r="I91" s="351"/>
      <c r="J91" s="351"/>
      <c r="K91" s="351"/>
      <c r="L91" s="351"/>
      <c r="M91" s="351"/>
      <c r="N91" s="351"/>
      <c r="O91" s="351"/>
      <c r="P91" s="351"/>
      <c r="Q91" s="351"/>
      <c r="R91" s="351"/>
      <c r="S91" s="351"/>
      <c r="T91" s="351"/>
      <c r="U91" s="351"/>
      <c r="V91" s="351"/>
      <c r="W91" s="351"/>
      <c r="X91" s="351"/>
      <c r="Y91" s="351"/>
      <c r="Z91" s="351"/>
    </row>
    <row r="92" spans="1:26" ht="14.25" customHeight="1" x14ac:dyDescent="0.15">
      <c r="A92" s="351"/>
      <c r="B92" s="351"/>
      <c r="C92" s="351"/>
      <c r="D92" s="351"/>
      <c r="E92" s="351"/>
      <c r="F92" s="351"/>
      <c r="G92" s="351"/>
      <c r="H92" s="351"/>
      <c r="I92" s="351"/>
      <c r="J92" s="351"/>
      <c r="K92" s="351"/>
      <c r="L92" s="351"/>
      <c r="M92" s="351"/>
      <c r="N92" s="351"/>
      <c r="O92" s="351"/>
      <c r="P92" s="351"/>
      <c r="Q92" s="351"/>
      <c r="R92" s="351"/>
      <c r="S92" s="351"/>
      <c r="T92" s="351"/>
      <c r="U92" s="351"/>
      <c r="V92" s="351"/>
      <c r="W92" s="351"/>
      <c r="X92" s="351"/>
      <c r="Y92" s="351"/>
      <c r="Z92" s="351"/>
    </row>
    <row r="93" spans="1:26" ht="14.25" customHeight="1" x14ac:dyDescent="0.15">
      <c r="A93" s="351"/>
      <c r="B93" s="351"/>
      <c r="C93" s="351"/>
      <c r="D93" s="351"/>
      <c r="E93" s="351"/>
      <c r="F93" s="351"/>
      <c r="G93" s="351"/>
      <c r="H93" s="351"/>
      <c r="I93" s="351"/>
      <c r="J93" s="351"/>
      <c r="K93" s="351"/>
      <c r="L93" s="351"/>
      <c r="M93" s="351"/>
      <c r="N93" s="351"/>
      <c r="O93" s="351"/>
      <c r="P93" s="351"/>
      <c r="Q93" s="351"/>
      <c r="R93" s="351"/>
      <c r="S93" s="351"/>
      <c r="T93" s="351"/>
      <c r="U93" s="351"/>
      <c r="V93" s="351"/>
      <c r="W93" s="351"/>
      <c r="X93" s="351"/>
      <c r="Y93" s="351"/>
      <c r="Z93" s="351"/>
    </row>
    <row r="94" spans="1:26" ht="14.25" customHeight="1" x14ac:dyDescent="0.15">
      <c r="A94" s="351"/>
      <c r="B94" s="351"/>
      <c r="C94" s="351"/>
      <c r="D94" s="351"/>
      <c r="E94" s="351"/>
      <c r="F94" s="351"/>
      <c r="G94" s="351"/>
      <c r="H94" s="351"/>
      <c r="I94" s="351"/>
      <c r="J94" s="351"/>
      <c r="K94" s="351"/>
      <c r="L94" s="351"/>
      <c r="M94" s="351"/>
      <c r="N94" s="351"/>
      <c r="O94" s="351"/>
      <c r="P94" s="351"/>
      <c r="Q94" s="351"/>
      <c r="R94" s="351"/>
      <c r="S94" s="351"/>
      <c r="T94" s="351"/>
      <c r="U94" s="351"/>
      <c r="V94" s="351"/>
      <c r="W94" s="351"/>
      <c r="X94" s="351"/>
      <c r="Y94" s="351"/>
      <c r="Z94" s="351"/>
    </row>
    <row r="95" spans="1:26" ht="14.25" customHeight="1" x14ac:dyDescent="0.15">
      <c r="A95" s="351"/>
      <c r="B95" s="351"/>
      <c r="C95" s="351"/>
      <c r="D95" s="351"/>
      <c r="E95" s="351"/>
      <c r="F95" s="351"/>
      <c r="G95" s="351"/>
      <c r="H95" s="351"/>
      <c r="I95" s="351"/>
      <c r="J95" s="351"/>
      <c r="K95" s="351"/>
      <c r="L95" s="351"/>
      <c r="M95" s="351"/>
      <c r="N95" s="351"/>
      <c r="O95" s="351"/>
      <c r="P95" s="351"/>
      <c r="Q95" s="351"/>
      <c r="R95" s="351"/>
      <c r="S95" s="351"/>
      <c r="T95" s="351"/>
      <c r="U95" s="351"/>
      <c r="V95" s="351"/>
      <c r="W95" s="351"/>
      <c r="X95" s="351"/>
      <c r="Y95" s="351"/>
      <c r="Z95" s="351"/>
    </row>
    <row r="96" spans="1:26" ht="14.25" customHeight="1" x14ac:dyDescent="0.15">
      <c r="A96" s="351"/>
      <c r="B96" s="351"/>
      <c r="C96" s="351"/>
      <c r="D96" s="351"/>
      <c r="E96" s="351"/>
      <c r="F96" s="351"/>
      <c r="G96" s="351"/>
      <c r="H96" s="351"/>
      <c r="I96" s="351"/>
      <c r="J96" s="351"/>
      <c r="K96" s="351"/>
      <c r="L96" s="351"/>
      <c r="M96" s="351"/>
      <c r="N96" s="351"/>
      <c r="O96" s="351"/>
      <c r="P96" s="351"/>
      <c r="Q96" s="351"/>
      <c r="R96" s="351"/>
      <c r="S96" s="351"/>
      <c r="T96" s="351"/>
      <c r="U96" s="351"/>
      <c r="V96" s="351"/>
      <c r="W96" s="351"/>
      <c r="X96" s="351"/>
      <c r="Y96" s="351"/>
      <c r="Z96" s="351"/>
    </row>
    <row r="97" spans="1:26" ht="14.25" customHeight="1" x14ac:dyDescent="0.15">
      <c r="A97" s="351"/>
      <c r="B97" s="351"/>
      <c r="C97" s="351"/>
      <c r="D97" s="351"/>
      <c r="E97" s="351"/>
      <c r="F97" s="351"/>
      <c r="G97" s="351"/>
      <c r="H97" s="351"/>
      <c r="I97" s="351"/>
      <c r="J97" s="351"/>
      <c r="K97" s="351"/>
      <c r="L97" s="351"/>
      <c r="M97" s="351"/>
      <c r="N97" s="351"/>
      <c r="O97" s="351"/>
      <c r="P97" s="351"/>
      <c r="Q97" s="351"/>
      <c r="R97" s="351"/>
      <c r="S97" s="351"/>
      <c r="T97" s="351"/>
      <c r="U97" s="351"/>
      <c r="V97" s="351"/>
      <c r="W97" s="351"/>
      <c r="X97" s="351"/>
      <c r="Y97" s="351"/>
      <c r="Z97" s="351"/>
    </row>
    <row r="98" spans="1:26" ht="14.25" customHeight="1" x14ac:dyDescent="0.15">
      <c r="A98" s="351"/>
      <c r="B98" s="351"/>
      <c r="C98" s="351"/>
      <c r="D98" s="351"/>
      <c r="E98" s="351"/>
      <c r="F98" s="351"/>
      <c r="G98" s="351"/>
      <c r="H98" s="351"/>
      <c r="I98" s="351"/>
      <c r="J98" s="351"/>
      <c r="K98" s="351"/>
      <c r="L98" s="351"/>
      <c r="M98" s="351"/>
      <c r="N98" s="351"/>
      <c r="O98" s="351"/>
      <c r="P98" s="351"/>
      <c r="Q98" s="351"/>
      <c r="R98" s="351"/>
      <c r="S98" s="351"/>
      <c r="T98" s="351"/>
      <c r="U98" s="351"/>
      <c r="V98" s="351"/>
      <c r="W98" s="351"/>
      <c r="X98" s="351"/>
      <c r="Y98" s="351"/>
      <c r="Z98" s="351"/>
    </row>
    <row r="99" spans="1:26" ht="14.25" customHeight="1" x14ac:dyDescent="0.15">
      <c r="A99" s="351"/>
      <c r="B99" s="351"/>
      <c r="C99" s="351"/>
      <c r="D99" s="351"/>
      <c r="E99" s="351"/>
      <c r="F99" s="351"/>
      <c r="G99" s="351"/>
      <c r="H99" s="351"/>
      <c r="I99" s="351"/>
      <c r="J99" s="351"/>
      <c r="K99" s="351"/>
      <c r="L99" s="351"/>
      <c r="M99" s="351"/>
      <c r="N99" s="351"/>
      <c r="O99" s="351"/>
      <c r="P99" s="351"/>
      <c r="Q99" s="351"/>
      <c r="R99" s="351"/>
      <c r="S99" s="351"/>
      <c r="T99" s="351"/>
      <c r="U99" s="351"/>
      <c r="V99" s="351"/>
      <c r="W99" s="351"/>
      <c r="X99" s="351"/>
      <c r="Y99" s="351"/>
      <c r="Z99" s="351"/>
    </row>
    <row r="100" spans="1:26" ht="14.25" customHeight="1" x14ac:dyDescent="0.15">
      <c r="A100" s="351"/>
      <c r="B100" s="351"/>
      <c r="C100" s="351"/>
      <c r="D100" s="351"/>
      <c r="E100" s="351"/>
      <c r="F100" s="351"/>
      <c r="G100" s="351"/>
      <c r="H100" s="351"/>
      <c r="I100" s="351"/>
      <c r="J100" s="351"/>
      <c r="K100" s="351"/>
      <c r="L100" s="351"/>
      <c r="M100" s="351"/>
      <c r="N100" s="351"/>
      <c r="O100" s="351"/>
      <c r="P100" s="351"/>
      <c r="Q100" s="351"/>
      <c r="R100" s="351"/>
      <c r="S100" s="351"/>
      <c r="T100" s="351"/>
      <c r="U100" s="351"/>
      <c r="V100" s="351"/>
      <c r="W100" s="351"/>
      <c r="X100" s="351"/>
      <c r="Y100" s="351"/>
      <c r="Z100" s="351"/>
    </row>
    <row r="101" spans="1:26" ht="14.25" customHeight="1" x14ac:dyDescent="0.15">
      <c r="A101" s="351"/>
      <c r="B101" s="351"/>
      <c r="C101" s="351"/>
      <c r="D101" s="351"/>
      <c r="E101" s="351"/>
      <c r="F101" s="351"/>
      <c r="G101" s="351"/>
      <c r="H101" s="351"/>
      <c r="I101" s="351"/>
      <c r="J101" s="351"/>
      <c r="K101" s="351"/>
      <c r="L101" s="351"/>
      <c r="M101" s="351"/>
      <c r="N101" s="351"/>
      <c r="O101" s="351"/>
      <c r="P101" s="351"/>
      <c r="Q101" s="351"/>
      <c r="R101" s="351"/>
      <c r="S101" s="351"/>
      <c r="T101" s="351"/>
      <c r="U101" s="351"/>
      <c r="V101" s="351"/>
      <c r="W101" s="351"/>
      <c r="X101" s="351"/>
      <c r="Y101" s="351"/>
      <c r="Z101" s="351"/>
    </row>
    <row r="102" spans="1:26" ht="14.25" customHeight="1" x14ac:dyDescent="0.15">
      <c r="A102" s="351"/>
      <c r="B102" s="351"/>
      <c r="C102" s="351"/>
      <c r="D102" s="351"/>
      <c r="E102" s="351"/>
      <c r="F102" s="351"/>
      <c r="G102" s="351"/>
      <c r="H102" s="351"/>
      <c r="I102" s="351"/>
      <c r="J102" s="351"/>
      <c r="K102" s="351"/>
      <c r="L102" s="351"/>
      <c r="M102" s="351"/>
      <c r="N102" s="351"/>
      <c r="O102" s="351"/>
      <c r="P102" s="351"/>
      <c r="Q102" s="351"/>
      <c r="R102" s="351"/>
      <c r="S102" s="351"/>
      <c r="T102" s="351"/>
      <c r="U102" s="351"/>
      <c r="V102" s="351"/>
      <c r="W102" s="351"/>
      <c r="X102" s="351"/>
      <c r="Y102" s="351"/>
      <c r="Z102" s="351"/>
    </row>
    <row r="103" spans="1:26" ht="14.25" customHeight="1" x14ac:dyDescent="0.15">
      <c r="A103" s="351"/>
      <c r="B103" s="351"/>
      <c r="C103" s="351"/>
      <c r="D103" s="351"/>
      <c r="E103" s="351"/>
      <c r="F103" s="351"/>
      <c r="G103" s="351"/>
      <c r="H103" s="351"/>
      <c r="I103" s="351"/>
      <c r="J103" s="351"/>
      <c r="K103" s="351"/>
      <c r="L103" s="351"/>
      <c r="M103" s="351"/>
      <c r="N103" s="351"/>
      <c r="O103" s="351"/>
      <c r="P103" s="351"/>
      <c r="Q103" s="351"/>
      <c r="R103" s="351"/>
      <c r="S103" s="351"/>
      <c r="T103" s="351"/>
      <c r="U103" s="351"/>
      <c r="V103" s="351"/>
      <c r="W103" s="351"/>
      <c r="X103" s="351"/>
      <c r="Y103" s="351"/>
      <c r="Z103" s="351"/>
    </row>
    <row r="104" spans="1:26" ht="14.25" customHeight="1" x14ac:dyDescent="0.15">
      <c r="A104" s="351"/>
      <c r="B104" s="351"/>
      <c r="C104" s="351"/>
      <c r="D104" s="351"/>
      <c r="E104" s="351"/>
      <c r="F104" s="351"/>
      <c r="G104" s="351"/>
      <c r="H104" s="351"/>
      <c r="I104" s="351"/>
      <c r="J104" s="351"/>
      <c r="K104" s="351"/>
      <c r="L104" s="351"/>
      <c r="M104" s="351"/>
      <c r="N104" s="351"/>
      <c r="O104" s="351"/>
      <c r="P104" s="351"/>
      <c r="Q104" s="351"/>
      <c r="R104" s="351"/>
      <c r="S104" s="351"/>
      <c r="T104" s="351"/>
      <c r="U104" s="351"/>
      <c r="V104" s="351"/>
      <c r="W104" s="351"/>
      <c r="X104" s="351"/>
      <c r="Y104" s="351"/>
      <c r="Z104" s="351"/>
    </row>
    <row r="105" spans="1:26" ht="14.25" customHeight="1" x14ac:dyDescent="0.15">
      <c r="A105" s="351"/>
      <c r="B105" s="351"/>
      <c r="C105" s="351"/>
      <c r="D105" s="351"/>
      <c r="E105" s="351"/>
      <c r="F105" s="351"/>
      <c r="G105" s="351"/>
      <c r="H105" s="351"/>
      <c r="I105" s="351"/>
      <c r="J105" s="351"/>
      <c r="K105" s="351"/>
      <c r="L105" s="351"/>
      <c r="M105" s="351"/>
      <c r="N105" s="351"/>
      <c r="O105" s="351"/>
      <c r="P105" s="351"/>
      <c r="Q105" s="351"/>
      <c r="R105" s="351"/>
      <c r="S105" s="351"/>
      <c r="T105" s="351"/>
      <c r="U105" s="351"/>
      <c r="V105" s="351"/>
      <c r="W105" s="351"/>
      <c r="X105" s="351"/>
      <c r="Y105" s="351"/>
      <c r="Z105" s="351"/>
    </row>
    <row r="106" spans="1:26" ht="14.25" customHeight="1" x14ac:dyDescent="0.15">
      <c r="A106" s="351"/>
      <c r="B106" s="351"/>
      <c r="C106" s="351"/>
      <c r="D106" s="351"/>
      <c r="E106" s="351"/>
      <c r="F106" s="351"/>
      <c r="G106" s="351"/>
      <c r="H106" s="351"/>
      <c r="I106" s="351"/>
      <c r="J106" s="351"/>
      <c r="K106" s="351"/>
      <c r="L106" s="351"/>
      <c r="M106" s="351"/>
      <c r="N106" s="351"/>
      <c r="O106" s="351"/>
      <c r="P106" s="351"/>
      <c r="Q106" s="351"/>
      <c r="R106" s="351"/>
      <c r="S106" s="351"/>
      <c r="T106" s="351"/>
      <c r="U106" s="351"/>
      <c r="V106" s="351"/>
      <c r="W106" s="351"/>
      <c r="X106" s="351"/>
      <c r="Y106" s="351"/>
      <c r="Z106" s="351"/>
    </row>
    <row r="107" spans="1:26" ht="14.25" customHeight="1" x14ac:dyDescent="0.15">
      <c r="A107" s="351"/>
      <c r="B107" s="351"/>
      <c r="C107" s="351"/>
      <c r="D107" s="351"/>
      <c r="E107" s="351"/>
      <c r="F107" s="351"/>
      <c r="G107" s="351"/>
      <c r="H107" s="351"/>
      <c r="I107" s="351"/>
      <c r="J107" s="351"/>
      <c r="K107" s="351"/>
      <c r="L107" s="351"/>
      <c r="M107" s="351"/>
      <c r="N107" s="351"/>
      <c r="O107" s="351"/>
      <c r="P107" s="351"/>
      <c r="Q107" s="351"/>
      <c r="R107" s="351"/>
      <c r="S107" s="351"/>
      <c r="T107" s="351"/>
      <c r="U107" s="351"/>
      <c r="V107" s="351"/>
      <c r="W107" s="351"/>
      <c r="X107" s="351"/>
      <c r="Y107" s="351"/>
      <c r="Z107" s="351"/>
    </row>
    <row r="108" spans="1:26" ht="14.25" customHeight="1" x14ac:dyDescent="0.15">
      <c r="A108" s="351"/>
      <c r="B108" s="351"/>
      <c r="C108" s="351"/>
      <c r="D108" s="351"/>
      <c r="E108" s="351"/>
      <c r="F108" s="351"/>
      <c r="G108" s="351"/>
      <c r="H108" s="351"/>
      <c r="I108" s="351"/>
      <c r="J108" s="351"/>
      <c r="K108" s="351"/>
      <c r="L108" s="351"/>
      <c r="M108" s="351"/>
      <c r="N108" s="351"/>
      <c r="O108" s="351"/>
      <c r="P108" s="351"/>
      <c r="Q108" s="351"/>
      <c r="R108" s="351"/>
      <c r="S108" s="351"/>
      <c r="T108" s="351"/>
      <c r="U108" s="351"/>
      <c r="V108" s="351"/>
      <c r="W108" s="351"/>
      <c r="X108" s="351"/>
      <c r="Y108" s="351"/>
      <c r="Z108" s="351"/>
    </row>
    <row r="109" spans="1:26" ht="14.25" customHeight="1" x14ac:dyDescent="0.15">
      <c r="A109" s="351"/>
      <c r="B109" s="351"/>
      <c r="C109" s="351"/>
      <c r="D109" s="351"/>
      <c r="E109" s="351"/>
      <c r="F109" s="351"/>
      <c r="G109" s="351"/>
      <c r="H109" s="351"/>
      <c r="I109" s="351"/>
      <c r="J109" s="351"/>
      <c r="K109" s="351"/>
      <c r="L109" s="351"/>
      <c r="M109" s="351"/>
      <c r="N109" s="351"/>
      <c r="O109" s="351"/>
      <c r="P109" s="351"/>
      <c r="Q109" s="351"/>
      <c r="R109" s="351"/>
      <c r="S109" s="351"/>
      <c r="T109" s="351"/>
      <c r="U109" s="351"/>
      <c r="V109" s="351"/>
      <c r="W109" s="351"/>
      <c r="X109" s="351"/>
      <c r="Y109" s="351"/>
      <c r="Z109" s="351"/>
    </row>
    <row r="110" spans="1:26" ht="14.25" customHeight="1" x14ac:dyDescent="0.15">
      <c r="A110" s="351"/>
      <c r="B110" s="351"/>
      <c r="C110" s="351"/>
      <c r="D110" s="351"/>
      <c r="E110" s="351"/>
      <c r="F110" s="351"/>
      <c r="G110" s="351"/>
      <c r="H110" s="351"/>
      <c r="I110" s="351"/>
      <c r="J110" s="351"/>
      <c r="K110" s="351"/>
      <c r="L110" s="351"/>
      <c r="M110" s="351"/>
      <c r="N110" s="351"/>
      <c r="O110" s="351"/>
      <c r="P110" s="351"/>
      <c r="Q110" s="351"/>
      <c r="R110" s="351"/>
      <c r="S110" s="351"/>
      <c r="T110" s="351"/>
      <c r="U110" s="351"/>
      <c r="V110" s="351"/>
      <c r="W110" s="351"/>
      <c r="X110" s="351"/>
      <c r="Y110" s="351"/>
      <c r="Z110" s="351"/>
    </row>
    <row r="111" spans="1:26" ht="14.25" customHeight="1" x14ac:dyDescent="0.15">
      <c r="A111" s="351"/>
      <c r="B111" s="351"/>
      <c r="C111" s="351"/>
      <c r="D111" s="351"/>
      <c r="E111" s="351"/>
      <c r="F111" s="351"/>
      <c r="G111" s="351"/>
      <c r="H111" s="351"/>
      <c r="I111" s="351"/>
      <c r="J111" s="351"/>
      <c r="K111" s="351"/>
      <c r="L111" s="351"/>
      <c r="M111" s="351"/>
      <c r="N111" s="351"/>
      <c r="O111" s="351"/>
      <c r="P111" s="351"/>
      <c r="Q111" s="351"/>
      <c r="R111" s="351"/>
      <c r="S111" s="351"/>
      <c r="T111" s="351"/>
      <c r="U111" s="351"/>
      <c r="V111" s="351"/>
      <c r="W111" s="351"/>
      <c r="X111" s="351"/>
      <c r="Y111" s="351"/>
      <c r="Z111" s="351"/>
    </row>
    <row r="112" spans="1:26" ht="14.25" customHeight="1" x14ac:dyDescent="0.15">
      <c r="A112" s="351"/>
      <c r="B112" s="351"/>
      <c r="C112" s="351"/>
      <c r="D112" s="351"/>
      <c r="E112" s="351"/>
      <c r="F112" s="351"/>
      <c r="G112" s="351"/>
      <c r="H112" s="351"/>
      <c r="I112" s="351"/>
      <c r="J112" s="351"/>
      <c r="K112" s="351"/>
      <c r="L112" s="351"/>
      <c r="M112" s="351"/>
      <c r="N112" s="351"/>
      <c r="O112" s="351"/>
      <c r="P112" s="351"/>
      <c r="Q112" s="351"/>
      <c r="R112" s="351"/>
      <c r="S112" s="351"/>
      <c r="T112" s="351"/>
      <c r="U112" s="351"/>
      <c r="V112" s="351"/>
      <c r="W112" s="351"/>
      <c r="X112" s="351"/>
      <c r="Y112" s="351"/>
      <c r="Z112" s="351"/>
    </row>
    <row r="113" spans="1:26" ht="14.25" customHeight="1" x14ac:dyDescent="0.15">
      <c r="A113" s="351"/>
      <c r="B113" s="351"/>
      <c r="C113" s="351"/>
      <c r="D113" s="351"/>
      <c r="E113" s="351"/>
      <c r="F113" s="351"/>
      <c r="G113" s="351"/>
      <c r="H113" s="351"/>
      <c r="I113" s="351"/>
      <c r="J113" s="351"/>
      <c r="K113" s="351"/>
      <c r="L113" s="351"/>
      <c r="M113" s="351"/>
      <c r="N113" s="351"/>
      <c r="O113" s="351"/>
      <c r="P113" s="351"/>
      <c r="Q113" s="351"/>
      <c r="R113" s="351"/>
      <c r="S113" s="351"/>
      <c r="T113" s="351"/>
      <c r="U113" s="351"/>
      <c r="V113" s="351"/>
      <c r="W113" s="351"/>
      <c r="X113" s="351"/>
      <c r="Y113" s="351"/>
      <c r="Z113" s="351"/>
    </row>
    <row r="114" spans="1:26" ht="14.25" customHeight="1" x14ac:dyDescent="0.15">
      <c r="A114" s="351"/>
      <c r="B114" s="351"/>
      <c r="C114" s="351"/>
      <c r="D114" s="351"/>
      <c r="E114" s="351"/>
      <c r="F114" s="351"/>
      <c r="G114" s="351"/>
      <c r="H114" s="351"/>
      <c r="I114" s="351"/>
      <c r="J114" s="351"/>
      <c r="K114" s="351"/>
      <c r="L114" s="351"/>
      <c r="M114" s="351"/>
      <c r="N114" s="351"/>
      <c r="O114" s="351"/>
      <c r="P114" s="351"/>
      <c r="Q114" s="351"/>
      <c r="R114" s="351"/>
      <c r="S114" s="351"/>
      <c r="T114" s="351"/>
      <c r="U114" s="351"/>
      <c r="V114" s="351"/>
      <c r="W114" s="351"/>
      <c r="X114" s="351"/>
      <c r="Y114" s="351"/>
      <c r="Z114" s="351"/>
    </row>
    <row r="115" spans="1:26" ht="14.25" customHeight="1" x14ac:dyDescent="0.15">
      <c r="A115" s="351"/>
      <c r="B115" s="351"/>
      <c r="C115" s="351"/>
      <c r="D115" s="351"/>
      <c r="E115" s="351"/>
      <c r="F115" s="351"/>
      <c r="G115" s="351"/>
      <c r="H115" s="351"/>
      <c r="I115" s="351"/>
      <c r="J115" s="351"/>
      <c r="K115" s="351"/>
      <c r="L115" s="351"/>
      <c r="M115" s="351"/>
      <c r="N115" s="351"/>
      <c r="O115" s="351"/>
      <c r="P115" s="351"/>
      <c r="Q115" s="351"/>
      <c r="R115" s="351"/>
      <c r="S115" s="351"/>
      <c r="T115" s="351"/>
      <c r="U115" s="351"/>
      <c r="V115" s="351"/>
      <c r="W115" s="351"/>
      <c r="X115" s="351"/>
      <c r="Y115" s="351"/>
      <c r="Z115" s="351"/>
    </row>
    <row r="116" spans="1:26" ht="14.25" customHeight="1" x14ac:dyDescent="0.15">
      <c r="A116" s="351"/>
      <c r="B116" s="351"/>
      <c r="C116" s="351"/>
      <c r="D116" s="351"/>
      <c r="E116" s="351"/>
      <c r="F116" s="351"/>
      <c r="G116" s="351"/>
      <c r="H116" s="351"/>
      <c r="I116" s="351"/>
      <c r="J116" s="351"/>
      <c r="K116" s="351"/>
      <c r="L116" s="351"/>
      <c r="M116" s="351"/>
      <c r="N116" s="351"/>
      <c r="O116" s="351"/>
      <c r="P116" s="351"/>
      <c r="Q116" s="351"/>
      <c r="R116" s="351"/>
      <c r="S116" s="351"/>
      <c r="T116" s="351"/>
      <c r="U116" s="351"/>
      <c r="V116" s="351"/>
      <c r="W116" s="351"/>
      <c r="X116" s="351"/>
      <c r="Y116" s="351"/>
      <c r="Z116" s="351"/>
    </row>
    <row r="117" spans="1:26" ht="14.25" customHeight="1" x14ac:dyDescent="0.15">
      <c r="A117" s="351"/>
      <c r="B117" s="351"/>
      <c r="C117" s="351"/>
      <c r="D117" s="351"/>
      <c r="E117" s="351"/>
      <c r="F117" s="351"/>
      <c r="G117" s="351"/>
      <c r="H117" s="351"/>
      <c r="I117" s="351"/>
      <c r="J117" s="351"/>
      <c r="K117" s="351"/>
      <c r="L117" s="351"/>
      <c r="M117" s="351"/>
      <c r="N117" s="351"/>
      <c r="O117" s="351"/>
      <c r="P117" s="351"/>
      <c r="Q117" s="351"/>
      <c r="R117" s="351"/>
      <c r="S117" s="351"/>
      <c r="T117" s="351"/>
      <c r="U117" s="351"/>
      <c r="V117" s="351"/>
      <c r="W117" s="351"/>
      <c r="X117" s="351"/>
      <c r="Y117" s="351"/>
      <c r="Z117" s="351"/>
    </row>
    <row r="118" spans="1:26" ht="14.25" customHeight="1" x14ac:dyDescent="0.15">
      <c r="A118" s="351"/>
      <c r="B118" s="351"/>
      <c r="C118" s="351"/>
      <c r="D118" s="351"/>
      <c r="E118" s="351"/>
      <c r="F118" s="351"/>
      <c r="G118" s="351"/>
      <c r="H118" s="351"/>
      <c r="I118" s="351"/>
      <c r="J118" s="351"/>
      <c r="K118" s="351"/>
      <c r="L118" s="351"/>
      <c r="M118" s="351"/>
      <c r="N118" s="351"/>
      <c r="O118" s="351"/>
      <c r="P118" s="351"/>
      <c r="Q118" s="351"/>
      <c r="R118" s="351"/>
      <c r="S118" s="351"/>
      <c r="T118" s="351"/>
      <c r="U118" s="351"/>
      <c r="V118" s="351"/>
      <c r="W118" s="351"/>
      <c r="X118" s="351"/>
      <c r="Y118" s="351"/>
      <c r="Z118" s="351"/>
    </row>
    <row r="119" spans="1:26" ht="14.25" customHeight="1" x14ac:dyDescent="0.15">
      <c r="A119" s="351"/>
      <c r="B119" s="351"/>
      <c r="C119" s="351"/>
      <c r="D119" s="351"/>
      <c r="E119" s="351"/>
      <c r="F119" s="351"/>
      <c r="G119" s="351"/>
      <c r="H119" s="351"/>
      <c r="I119" s="351"/>
      <c r="J119" s="351"/>
      <c r="K119" s="351"/>
      <c r="L119" s="351"/>
      <c r="M119" s="351"/>
      <c r="N119" s="351"/>
      <c r="O119" s="351"/>
      <c r="P119" s="351"/>
      <c r="Q119" s="351"/>
      <c r="R119" s="351"/>
      <c r="S119" s="351"/>
      <c r="T119" s="351"/>
      <c r="U119" s="351"/>
      <c r="V119" s="351"/>
      <c r="W119" s="351"/>
      <c r="X119" s="351"/>
      <c r="Y119" s="351"/>
      <c r="Z119" s="351"/>
    </row>
    <row r="120" spans="1:26" ht="14.25" customHeight="1" x14ac:dyDescent="0.15">
      <c r="A120" s="351"/>
      <c r="B120" s="351"/>
      <c r="C120" s="351"/>
      <c r="D120" s="351"/>
      <c r="E120" s="351"/>
      <c r="F120" s="351"/>
      <c r="G120" s="351"/>
      <c r="H120" s="351"/>
      <c r="I120" s="351"/>
      <c r="J120" s="351"/>
      <c r="K120" s="351"/>
      <c r="L120" s="351"/>
      <c r="M120" s="351"/>
      <c r="N120" s="351"/>
      <c r="O120" s="351"/>
      <c r="P120" s="351"/>
      <c r="Q120" s="351"/>
      <c r="R120" s="351"/>
      <c r="S120" s="351"/>
      <c r="T120" s="351"/>
      <c r="U120" s="351"/>
      <c r="V120" s="351"/>
      <c r="W120" s="351"/>
      <c r="X120" s="351"/>
      <c r="Y120" s="351"/>
      <c r="Z120" s="351"/>
    </row>
    <row r="121" spans="1:26" ht="14.25" customHeight="1" x14ac:dyDescent="0.15">
      <c r="A121" s="351"/>
      <c r="B121" s="351"/>
      <c r="C121" s="351"/>
      <c r="D121" s="351"/>
      <c r="E121" s="351"/>
      <c r="F121" s="351"/>
      <c r="G121" s="351"/>
      <c r="H121" s="351"/>
      <c r="I121" s="351"/>
      <c r="J121" s="351"/>
      <c r="K121" s="351"/>
      <c r="L121" s="351"/>
      <c r="M121" s="351"/>
      <c r="N121" s="351"/>
      <c r="O121" s="351"/>
      <c r="P121" s="351"/>
      <c r="Q121" s="351"/>
      <c r="R121" s="351"/>
      <c r="S121" s="351"/>
      <c r="T121" s="351"/>
      <c r="U121" s="351"/>
      <c r="V121" s="351"/>
      <c r="W121" s="351"/>
      <c r="X121" s="351"/>
      <c r="Y121" s="351"/>
      <c r="Z121" s="351"/>
    </row>
    <row r="122" spans="1:26" ht="14.25" customHeight="1" x14ac:dyDescent="0.15">
      <c r="A122" s="351"/>
      <c r="B122" s="351"/>
      <c r="C122" s="351"/>
      <c r="D122" s="351"/>
      <c r="E122" s="351"/>
      <c r="F122" s="351"/>
      <c r="G122" s="351"/>
      <c r="H122" s="351"/>
      <c r="I122" s="351"/>
      <c r="J122" s="351"/>
      <c r="K122" s="351"/>
      <c r="L122" s="351"/>
      <c r="M122" s="351"/>
      <c r="N122" s="351"/>
      <c r="O122" s="351"/>
      <c r="P122" s="351"/>
      <c r="Q122" s="351"/>
      <c r="R122" s="351"/>
      <c r="S122" s="351"/>
      <c r="T122" s="351"/>
      <c r="U122" s="351"/>
      <c r="V122" s="351"/>
      <c r="W122" s="351"/>
      <c r="X122" s="351"/>
      <c r="Y122" s="351"/>
      <c r="Z122" s="351"/>
    </row>
    <row r="123" spans="1:26" ht="14.25" customHeight="1" x14ac:dyDescent="0.15">
      <c r="A123" s="351"/>
      <c r="B123" s="351"/>
      <c r="C123" s="351"/>
      <c r="D123" s="351"/>
      <c r="E123" s="351"/>
      <c r="F123" s="351"/>
      <c r="G123" s="351"/>
      <c r="H123" s="351"/>
      <c r="I123" s="351"/>
      <c r="J123" s="351"/>
      <c r="K123" s="351"/>
      <c r="L123" s="351"/>
      <c r="M123" s="351"/>
      <c r="N123" s="351"/>
      <c r="O123" s="351"/>
      <c r="P123" s="351"/>
      <c r="Q123" s="351"/>
      <c r="R123" s="351"/>
      <c r="S123" s="351"/>
      <c r="T123" s="351"/>
      <c r="U123" s="351"/>
      <c r="V123" s="351"/>
      <c r="W123" s="351"/>
      <c r="X123" s="351"/>
      <c r="Y123" s="351"/>
      <c r="Z123" s="351"/>
    </row>
    <row r="124" spans="1:26" ht="14.25" customHeight="1" x14ac:dyDescent="0.15">
      <c r="A124" s="351"/>
      <c r="B124" s="351"/>
      <c r="C124" s="351"/>
      <c r="D124" s="351"/>
      <c r="E124" s="351"/>
      <c r="F124" s="351"/>
      <c r="G124" s="351"/>
      <c r="H124" s="351"/>
      <c r="I124" s="351"/>
      <c r="J124" s="351"/>
      <c r="K124" s="351"/>
      <c r="L124" s="351"/>
      <c r="M124" s="351"/>
      <c r="N124" s="351"/>
      <c r="O124" s="351"/>
      <c r="P124" s="351"/>
      <c r="Q124" s="351"/>
      <c r="R124" s="351"/>
      <c r="S124" s="351"/>
      <c r="T124" s="351"/>
      <c r="U124" s="351"/>
      <c r="V124" s="351"/>
      <c r="W124" s="351"/>
      <c r="X124" s="351"/>
      <c r="Y124" s="351"/>
      <c r="Z124" s="351"/>
    </row>
    <row r="125" spans="1:26" ht="14.25" customHeight="1" x14ac:dyDescent="0.15">
      <c r="A125" s="351"/>
      <c r="B125" s="351"/>
      <c r="C125" s="351"/>
      <c r="D125" s="351"/>
      <c r="E125" s="351"/>
      <c r="F125" s="351"/>
      <c r="G125" s="351"/>
      <c r="H125" s="351"/>
      <c r="I125" s="351"/>
      <c r="J125" s="351"/>
      <c r="K125" s="351"/>
      <c r="L125" s="351"/>
      <c r="M125" s="351"/>
      <c r="N125" s="351"/>
      <c r="O125" s="351"/>
      <c r="P125" s="351"/>
      <c r="Q125" s="351"/>
      <c r="R125" s="351"/>
      <c r="S125" s="351"/>
      <c r="T125" s="351"/>
      <c r="U125" s="351"/>
      <c r="V125" s="351"/>
      <c r="W125" s="351"/>
      <c r="X125" s="351"/>
      <c r="Y125" s="351"/>
      <c r="Z125" s="351"/>
    </row>
    <row r="126" spans="1:26" ht="14.25" customHeight="1" x14ac:dyDescent="0.15">
      <c r="A126" s="351"/>
      <c r="B126" s="351"/>
      <c r="C126" s="351"/>
      <c r="D126" s="351"/>
      <c r="E126" s="351"/>
      <c r="F126" s="351"/>
      <c r="G126" s="351"/>
      <c r="H126" s="351"/>
      <c r="I126" s="351"/>
      <c r="J126" s="351"/>
      <c r="K126" s="351"/>
      <c r="L126" s="351"/>
      <c r="M126" s="351"/>
      <c r="N126" s="351"/>
      <c r="O126" s="351"/>
      <c r="P126" s="351"/>
      <c r="Q126" s="351"/>
      <c r="R126" s="351"/>
      <c r="S126" s="351"/>
      <c r="T126" s="351"/>
      <c r="U126" s="351"/>
      <c r="V126" s="351"/>
      <c r="W126" s="351"/>
      <c r="X126" s="351"/>
      <c r="Y126" s="351"/>
      <c r="Z126" s="351"/>
    </row>
    <row r="127" spans="1:26" ht="14.25" customHeight="1" x14ac:dyDescent="0.15">
      <c r="A127" s="351"/>
      <c r="B127" s="351"/>
      <c r="C127" s="351"/>
      <c r="D127" s="351"/>
      <c r="E127" s="351"/>
      <c r="F127" s="351"/>
      <c r="G127" s="351"/>
      <c r="H127" s="351"/>
      <c r="I127" s="351"/>
      <c r="J127" s="351"/>
      <c r="K127" s="351"/>
      <c r="L127" s="351"/>
      <c r="M127" s="351"/>
      <c r="N127" s="351"/>
      <c r="O127" s="351"/>
      <c r="P127" s="351"/>
      <c r="Q127" s="351"/>
      <c r="R127" s="351"/>
      <c r="S127" s="351"/>
      <c r="T127" s="351"/>
      <c r="U127" s="351"/>
      <c r="V127" s="351"/>
      <c r="W127" s="351"/>
      <c r="X127" s="351"/>
      <c r="Y127" s="351"/>
      <c r="Z127" s="351"/>
    </row>
    <row r="128" spans="1:26" ht="14.25" customHeight="1" x14ac:dyDescent="0.15">
      <c r="A128" s="351"/>
      <c r="B128" s="351"/>
      <c r="C128" s="351"/>
      <c r="D128" s="351"/>
      <c r="E128" s="351"/>
      <c r="F128" s="351"/>
      <c r="G128" s="351"/>
      <c r="H128" s="351"/>
      <c r="I128" s="351"/>
      <c r="J128" s="351"/>
      <c r="K128" s="351"/>
      <c r="L128" s="351"/>
      <c r="M128" s="351"/>
      <c r="N128" s="351"/>
      <c r="O128" s="351"/>
      <c r="P128" s="351"/>
      <c r="Q128" s="351"/>
      <c r="R128" s="351"/>
      <c r="S128" s="351"/>
      <c r="T128" s="351"/>
      <c r="U128" s="351"/>
      <c r="V128" s="351"/>
      <c r="W128" s="351"/>
      <c r="X128" s="351"/>
      <c r="Y128" s="351"/>
      <c r="Z128" s="351"/>
    </row>
    <row r="129" spans="1:26" ht="14.25" customHeight="1" x14ac:dyDescent="0.15">
      <c r="A129" s="351"/>
      <c r="B129" s="351"/>
      <c r="C129" s="351"/>
      <c r="D129" s="351"/>
      <c r="E129" s="351"/>
      <c r="F129" s="351"/>
      <c r="G129" s="351"/>
      <c r="H129" s="351"/>
      <c r="I129" s="351"/>
      <c r="J129" s="351"/>
      <c r="K129" s="351"/>
      <c r="L129" s="351"/>
      <c r="M129" s="351"/>
      <c r="N129" s="351"/>
      <c r="O129" s="351"/>
      <c r="P129" s="351"/>
      <c r="Q129" s="351"/>
      <c r="R129" s="351"/>
      <c r="S129" s="351"/>
      <c r="T129" s="351"/>
      <c r="U129" s="351"/>
      <c r="V129" s="351"/>
      <c r="W129" s="351"/>
      <c r="X129" s="351"/>
      <c r="Y129" s="351"/>
      <c r="Z129" s="351"/>
    </row>
    <row r="130" spans="1:26" ht="14.25" customHeight="1" x14ac:dyDescent="0.15">
      <c r="A130" s="351"/>
      <c r="B130" s="351"/>
      <c r="C130" s="351"/>
      <c r="D130" s="351"/>
      <c r="E130" s="351"/>
      <c r="F130" s="351"/>
      <c r="G130" s="351"/>
      <c r="H130" s="351"/>
      <c r="I130" s="351"/>
      <c r="J130" s="351"/>
      <c r="K130" s="351"/>
      <c r="L130" s="351"/>
      <c r="M130" s="351"/>
      <c r="N130" s="351"/>
      <c r="O130" s="351"/>
      <c r="P130" s="351"/>
      <c r="Q130" s="351"/>
      <c r="R130" s="351"/>
      <c r="S130" s="351"/>
      <c r="T130" s="351"/>
      <c r="U130" s="351"/>
      <c r="V130" s="351"/>
      <c r="W130" s="351"/>
      <c r="X130" s="351"/>
      <c r="Y130" s="351"/>
      <c r="Z130" s="351"/>
    </row>
    <row r="131" spans="1:26" ht="14.25" customHeight="1" x14ac:dyDescent="0.15">
      <c r="A131" s="351"/>
      <c r="B131" s="351"/>
      <c r="C131" s="351"/>
      <c r="D131" s="351"/>
      <c r="E131" s="351"/>
      <c r="F131" s="351"/>
      <c r="G131" s="351"/>
      <c r="H131" s="351"/>
      <c r="I131" s="351"/>
      <c r="J131" s="351"/>
      <c r="K131" s="351"/>
      <c r="L131" s="351"/>
      <c r="M131" s="351"/>
      <c r="N131" s="351"/>
      <c r="O131" s="351"/>
      <c r="P131" s="351"/>
      <c r="Q131" s="351"/>
      <c r="R131" s="351"/>
      <c r="S131" s="351"/>
      <c r="T131" s="351"/>
      <c r="U131" s="351"/>
      <c r="V131" s="351"/>
      <c r="W131" s="351"/>
      <c r="X131" s="351"/>
      <c r="Y131" s="351"/>
      <c r="Z131" s="351"/>
    </row>
    <row r="132" spans="1:26" ht="14.25" customHeight="1" x14ac:dyDescent="0.15">
      <c r="A132" s="351"/>
      <c r="B132" s="351"/>
      <c r="C132" s="351"/>
      <c r="D132" s="351"/>
      <c r="E132" s="351"/>
      <c r="F132" s="351"/>
      <c r="G132" s="351"/>
      <c r="H132" s="351"/>
      <c r="I132" s="351"/>
      <c r="J132" s="351"/>
      <c r="K132" s="351"/>
      <c r="L132" s="351"/>
      <c r="M132" s="351"/>
      <c r="N132" s="351"/>
      <c r="O132" s="351"/>
      <c r="P132" s="351"/>
      <c r="Q132" s="351"/>
      <c r="R132" s="351"/>
      <c r="S132" s="351"/>
      <c r="T132" s="351"/>
      <c r="U132" s="351"/>
      <c r="V132" s="351"/>
      <c r="W132" s="351"/>
      <c r="X132" s="351"/>
      <c r="Y132" s="351"/>
      <c r="Z132" s="351"/>
    </row>
    <row r="133" spans="1:26" ht="14.25" customHeight="1" x14ac:dyDescent="0.15">
      <c r="A133" s="351"/>
      <c r="B133" s="351"/>
      <c r="C133" s="351"/>
      <c r="D133" s="351"/>
      <c r="E133" s="351"/>
      <c r="F133" s="351"/>
      <c r="G133" s="351"/>
      <c r="H133" s="351"/>
      <c r="I133" s="351"/>
      <c r="J133" s="351"/>
      <c r="K133" s="351"/>
      <c r="L133" s="351"/>
      <c r="M133" s="351"/>
      <c r="N133" s="351"/>
      <c r="O133" s="351"/>
      <c r="P133" s="351"/>
      <c r="Q133" s="351"/>
      <c r="R133" s="351"/>
      <c r="S133" s="351"/>
      <c r="T133" s="351"/>
      <c r="U133" s="351"/>
      <c r="V133" s="351"/>
      <c r="W133" s="351"/>
      <c r="X133" s="351"/>
      <c r="Y133" s="351"/>
      <c r="Z133" s="351"/>
    </row>
    <row r="134" spans="1:26" ht="14.25" customHeight="1" x14ac:dyDescent="0.15">
      <c r="A134" s="351"/>
      <c r="B134" s="351"/>
      <c r="C134" s="351"/>
      <c r="D134" s="351"/>
      <c r="E134" s="351"/>
      <c r="F134" s="351"/>
      <c r="G134" s="351"/>
      <c r="H134" s="351"/>
      <c r="I134" s="351"/>
      <c r="J134" s="351"/>
      <c r="K134" s="351"/>
      <c r="L134" s="351"/>
      <c r="M134" s="351"/>
      <c r="N134" s="351"/>
      <c r="O134" s="351"/>
      <c r="P134" s="351"/>
      <c r="Q134" s="351"/>
      <c r="R134" s="351"/>
      <c r="S134" s="351"/>
      <c r="T134" s="351"/>
      <c r="U134" s="351"/>
      <c r="V134" s="351"/>
      <c r="W134" s="351"/>
      <c r="X134" s="351"/>
      <c r="Y134" s="351"/>
      <c r="Z134" s="351"/>
    </row>
    <row r="135" spans="1:26" ht="14.25" customHeight="1" x14ac:dyDescent="0.15">
      <c r="A135" s="351"/>
      <c r="B135" s="351"/>
      <c r="C135" s="351"/>
      <c r="D135" s="351"/>
      <c r="E135" s="351"/>
      <c r="F135" s="351"/>
      <c r="G135" s="351"/>
      <c r="H135" s="351"/>
      <c r="I135" s="351"/>
      <c r="J135" s="351"/>
      <c r="K135" s="351"/>
      <c r="L135" s="351"/>
      <c r="M135" s="351"/>
      <c r="N135" s="351"/>
      <c r="O135" s="351"/>
      <c r="P135" s="351"/>
      <c r="Q135" s="351"/>
      <c r="R135" s="351"/>
      <c r="S135" s="351"/>
      <c r="T135" s="351"/>
      <c r="U135" s="351"/>
      <c r="V135" s="351"/>
      <c r="W135" s="351"/>
      <c r="X135" s="351"/>
      <c r="Y135" s="351"/>
      <c r="Z135" s="351"/>
    </row>
    <row r="136" spans="1:26" ht="14.25" customHeight="1" x14ac:dyDescent="0.15">
      <c r="A136" s="351"/>
      <c r="B136" s="351"/>
      <c r="C136" s="351"/>
      <c r="D136" s="351"/>
      <c r="E136" s="351"/>
      <c r="F136" s="351"/>
      <c r="G136" s="351"/>
      <c r="H136" s="351"/>
      <c r="I136" s="351"/>
      <c r="J136" s="351"/>
      <c r="K136" s="351"/>
      <c r="L136" s="351"/>
      <c r="M136" s="351"/>
      <c r="N136" s="351"/>
      <c r="O136" s="351"/>
      <c r="P136" s="351"/>
      <c r="Q136" s="351"/>
      <c r="R136" s="351"/>
      <c r="S136" s="351"/>
      <c r="T136" s="351"/>
      <c r="U136" s="351"/>
      <c r="V136" s="351"/>
      <c r="W136" s="351"/>
      <c r="X136" s="351"/>
      <c r="Y136" s="351"/>
      <c r="Z136" s="351"/>
    </row>
    <row r="137" spans="1:26" ht="14.25" customHeight="1" x14ac:dyDescent="0.15">
      <c r="A137" s="351"/>
      <c r="B137" s="351"/>
      <c r="C137" s="351"/>
      <c r="D137" s="351"/>
      <c r="E137" s="351"/>
      <c r="F137" s="351"/>
      <c r="G137" s="351"/>
      <c r="H137" s="351"/>
      <c r="I137" s="351"/>
      <c r="J137" s="351"/>
      <c r="K137" s="351"/>
      <c r="L137" s="351"/>
      <c r="M137" s="351"/>
      <c r="N137" s="351"/>
      <c r="O137" s="351"/>
      <c r="P137" s="351"/>
      <c r="Q137" s="351"/>
      <c r="R137" s="351"/>
      <c r="S137" s="351"/>
      <c r="T137" s="351"/>
      <c r="U137" s="351"/>
      <c r="V137" s="351"/>
      <c r="W137" s="351"/>
      <c r="X137" s="351"/>
      <c r="Y137" s="351"/>
      <c r="Z137" s="351"/>
    </row>
    <row r="138" spans="1:26" ht="14.25" customHeight="1" x14ac:dyDescent="0.15">
      <c r="A138" s="351"/>
      <c r="B138" s="351"/>
      <c r="C138" s="351"/>
      <c r="D138" s="351"/>
      <c r="E138" s="351"/>
      <c r="F138" s="351"/>
      <c r="G138" s="351"/>
      <c r="H138" s="351"/>
      <c r="I138" s="351"/>
      <c r="J138" s="351"/>
      <c r="K138" s="351"/>
      <c r="L138" s="351"/>
      <c r="M138" s="351"/>
      <c r="N138" s="351"/>
      <c r="O138" s="351"/>
      <c r="P138" s="351"/>
      <c r="Q138" s="351"/>
      <c r="R138" s="351"/>
      <c r="S138" s="351"/>
      <c r="T138" s="351"/>
      <c r="U138" s="351"/>
      <c r="V138" s="351"/>
      <c r="W138" s="351"/>
      <c r="X138" s="351"/>
      <c r="Y138" s="351"/>
      <c r="Z138" s="351"/>
    </row>
    <row r="139" spans="1:26" ht="14.25" customHeight="1" x14ac:dyDescent="0.15">
      <c r="A139" s="351"/>
      <c r="B139" s="351"/>
      <c r="C139" s="351"/>
      <c r="D139" s="351"/>
      <c r="E139" s="351"/>
      <c r="F139" s="351"/>
      <c r="G139" s="351"/>
      <c r="H139" s="351"/>
      <c r="I139" s="351"/>
      <c r="J139" s="351"/>
      <c r="K139" s="351"/>
      <c r="L139" s="351"/>
      <c r="M139" s="351"/>
      <c r="N139" s="351"/>
      <c r="O139" s="351"/>
      <c r="P139" s="351"/>
      <c r="Q139" s="351"/>
      <c r="R139" s="351"/>
      <c r="S139" s="351"/>
      <c r="T139" s="351"/>
      <c r="U139" s="351"/>
      <c r="V139" s="351"/>
      <c r="W139" s="351"/>
      <c r="X139" s="351"/>
      <c r="Y139" s="351"/>
      <c r="Z139" s="351"/>
    </row>
    <row r="140" spans="1:26" ht="14.25" customHeight="1" x14ac:dyDescent="0.15">
      <c r="A140" s="351"/>
      <c r="B140" s="351"/>
      <c r="C140" s="351"/>
      <c r="D140" s="351"/>
      <c r="E140" s="351"/>
      <c r="F140" s="351"/>
      <c r="G140" s="351"/>
      <c r="H140" s="351"/>
      <c r="I140" s="351"/>
      <c r="J140" s="351"/>
      <c r="K140" s="351"/>
      <c r="L140" s="351"/>
      <c r="M140" s="351"/>
      <c r="N140" s="351"/>
      <c r="O140" s="351"/>
      <c r="P140" s="351"/>
      <c r="Q140" s="351"/>
      <c r="R140" s="351"/>
      <c r="S140" s="351"/>
      <c r="T140" s="351"/>
      <c r="U140" s="351"/>
      <c r="V140" s="351"/>
      <c r="W140" s="351"/>
      <c r="X140" s="351"/>
      <c r="Y140" s="351"/>
      <c r="Z140" s="351"/>
    </row>
    <row r="141" spans="1:26" ht="14.25" customHeight="1" x14ac:dyDescent="0.15">
      <c r="A141" s="351"/>
      <c r="B141" s="351"/>
      <c r="C141" s="351"/>
      <c r="D141" s="351"/>
      <c r="E141" s="351"/>
      <c r="F141" s="351"/>
      <c r="G141" s="351"/>
      <c r="H141" s="351"/>
      <c r="I141" s="351"/>
      <c r="J141" s="351"/>
      <c r="K141" s="351"/>
      <c r="L141" s="351"/>
      <c r="M141" s="351"/>
      <c r="N141" s="351"/>
      <c r="O141" s="351"/>
      <c r="P141" s="351"/>
      <c r="Q141" s="351"/>
      <c r="R141" s="351"/>
      <c r="S141" s="351"/>
      <c r="T141" s="351"/>
      <c r="U141" s="351"/>
      <c r="V141" s="351"/>
      <c r="W141" s="351"/>
      <c r="X141" s="351"/>
      <c r="Y141" s="351"/>
      <c r="Z141" s="351"/>
    </row>
    <row r="142" spans="1:26" ht="14.25" customHeight="1" x14ac:dyDescent="0.15">
      <c r="A142" s="351"/>
      <c r="B142" s="351"/>
      <c r="C142" s="351"/>
      <c r="D142" s="351"/>
      <c r="E142" s="351"/>
      <c r="F142" s="351"/>
      <c r="G142" s="351"/>
      <c r="H142" s="351"/>
      <c r="I142" s="351"/>
      <c r="J142" s="351"/>
      <c r="K142" s="351"/>
      <c r="L142" s="351"/>
      <c r="M142" s="351"/>
      <c r="N142" s="351"/>
      <c r="O142" s="351"/>
      <c r="P142" s="351"/>
      <c r="Q142" s="351"/>
      <c r="R142" s="351"/>
      <c r="S142" s="351"/>
      <c r="T142" s="351"/>
      <c r="U142" s="351"/>
      <c r="V142" s="351"/>
      <c r="W142" s="351"/>
      <c r="X142" s="351"/>
      <c r="Y142" s="351"/>
      <c r="Z142" s="351"/>
    </row>
    <row r="143" spans="1:26" ht="14.25" customHeight="1" x14ac:dyDescent="0.15">
      <c r="A143" s="351"/>
      <c r="B143" s="351"/>
      <c r="C143" s="351"/>
      <c r="D143" s="351"/>
      <c r="E143" s="351"/>
      <c r="F143" s="351"/>
      <c r="G143" s="351"/>
      <c r="H143" s="351"/>
      <c r="I143" s="351"/>
      <c r="J143" s="351"/>
      <c r="K143" s="351"/>
      <c r="L143" s="351"/>
      <c r="M143" s="351"/>
      <c r="N143" s="351"/>
      <c r="O143" s="351"/>
      <c r="P143" s="351"/>
      <c r="Q143" s="351"/>
      <c r="R143" s="351"/>
      <c r="S143" s="351"/>
      <c r="T143" s="351"/>
      <c r="U143" s="351"/>
      <c r="V143" s="351"/>
      <c r="W143" s="351"/>
      <c r="X143" s="351"/>
      <c r="Y143" s="351"/>
      <c r="Z143" s="351"/>
    </row>
    <row r="144" spans="1:26" ht="14.25" customHeight="1" x14ac:dyDescent="0.15">
      <c r="A144" s="351"/>
      <c r="B144" s="351"/>
      <c r="C144" s="351"/>
      <c r="D144" s="351"/>
      <c r="E144" s="351"/>
      <c r="F144" s="351"/>
      <c r="G144" s="351"/>
      <c r="H144" s="351"/>
      <c r="I144" s="351"/>
      <c r="J144" s="351"/>
      <c r="K144" s="351"/>
      <c r="L144" s="351"/>
      <c r="M144" s="351"/>
      <c r="N144" s="351"/>
      <c r="O144" s="351"/>
      <c r="P144" s="351"/>
      <c r="Q144" s="351"/>
      <c r="R144" s="351"/>
      <c r="S144" s="351"/>
      <c r="T144" s="351"/>
      <c r="U144" s="351"/>
      <c r="V144" s="351"/>
      <c r="W144" s="351"/>
      <c r="X144" s="351"/>
      <c r="Y144" s="351"/>
      <c r="Z144" s="351"/>
    </row>
    <row r="145" spans="1:26" ht="14.25" customHeight="1" x14ac:dyDescent="0.15">
      <c r="A145" s="351"/>
      <c r="B145" s="351"/>
      <c r="C145" s="351"/>
      <c r="D145" s="351"/>
      <c r="E145" s="351"/>
      <c r="F145" s="351"/>
      <c r="G145" s="351"/>
      <c r="H145" s="351"/>
      <c r="I145" s="351"/>
      <c r="J145" s="351"/>
      <c r="K145" s="351"/>
      <c r="L145" s="351"/>
      <c r="M145" s="351"/>
      <c r="N145" s="351"/>
      <c r="O145" s="351"/>
      <c r="P145" s="351"/>
      <c r="Q145" s="351"/>
      <c r="R145" s="351"/>
      <c r="S145" s="351"/>
      <c r="T145" s="351"/>
      <c r="U145" s="351"/>
      <c r="V145" s="351"/>
      <c r="W145" s="351"/>
      <c r="X145" s="351"/>
      <c r="Y145" s="351"/>
      <c r="Z145" s="351"/>
    </row>
    <row r="146" spans="1:26" ht="14.25" customHeight="1" x14ac:dyDescent="0.15">
      <c r="A146" s="351"/>
      <c r="B146" s="351"/>
      <c r="C146" s="351"/>
      <c r="D146" s="351"/>
      <c r="E146" s="351"/>
      <c r="F146" s="351"/>
      <c r="G146" s="351"/>
      <c r="H146" s="351"/>
      <c r="I146" s="351"/>
      <c r="J146" s="351"/>
      <c r="K146" s="351"/>
      <c r="L146" s="351"/>
      <c r="M146" s="351"/>
      <c r="N146" s="351"/>
      <c r="O146" s="351"/>
      <c r="P146" s="351"/>
      <c r="Q146" s="351"/>
      <c r="R146" s="351"/>
      <c r="S146" s="351"/>
      <c r="T146" s="351"/>
      <c r="U146" s="351"/>
      <c r="V146" s="351"/>
      <c r="W146" s="351"/>
      <c r="X146" s="351"/>
      <c r="Y146" s="351"/>
      <c r="Z146" s="351"/>
    </row>
    <row r="147" spans="1:26" ht="14.25" customHeight="1" x14ac:dyDescent="0.15">
      <c r="A147" s="351"/>
      <c r="B147" s="351"/>
      <c r="C147" s="351"/>
      <c r="D147" s="351"/>
      <c r="E147" s="351"/>
      <c r="F147" s="351"/>
      <c r="G147" s="351"/>
      <c r="H147" s="351"/>
      <c r="I147" s="351"/>
      <c r="J147" s="351"/>
      <c r="K147" s="351"/>
      <c r="L147" s="351"/>
      <c r="M147" s="351"/>
      <c r="N147" s="351"/>
      <c r="O147" s="351"/>
      <c r="P147" s="351"/>
      <c r="Q147" s="351"/>
      <c r="R147" s="351"/>
      <c r="S147" s="351"/>
      <c r="T147" s="351"/>
      <c r="U147" s="351"/>
      <c r="V147" s="351"/>
      <c r="W147" s="351"/>
      <c r="X147" s="351"/>
      <c r="Y147" s="351"/>
      <c r="Z147" s="351"/>
    </row>
    <row r="148" spans="1:26" ht="14.25" customHeight="1" x14ac:dyDescent="0.15">
      <c r="A148" s="351"/>
      <c r="B148" s="351"/>
      <c r="C148" s="351"/>
      <c r="D148" s="351"/>
      <c r="E148" s="351"/>
      <c r="F148" s="351"/>
      <c r="G148" s="351"/>
      <c r="H148" s="351"/>
      <c r="I148" s="351"/>
      <c r="J148" s="351"/>
      <c r="K148" s="351"/>
      <c r="L148" s="351"/>
      <c r="M148" s="351"/>
      <c r="N148" s="351"/>
      <c r="O148" s="351"/>
      <c r="P148" s="351"/>
      <c r="Q148" s="351"/>
      <c r="R148" s="351"/>
      <c r="S148" s="351"/>
      <c r="T148" s="351"/>
      <c r="U148" s="351"/>
      <c r="V148" s="351"/>
      <c r="W148" s="351"/>
      <c r="X148" s="351"/>
      <c r="Y148" s="351"/>
      <c r="Z148" s="351"/>
    </row>
    <row r="149" spans="1:26" ht="14.25" customHeight="1" x14ac:dyDescent="0.15">
      <c r="A149" s="351"/>
      <c r="B149" s="351"/>
      <c r="C149" s="351"/>
      <c r="D149" s="351"/>
      <c r="E149" s="351"/>
      <c r="F149" s="351"/>
      <c r="G149" s="351"/>
      <c r="H149" s="351"/>
      <c r="I149" s="351"/>
      <c r="J149" s="351"/>
      <c r="K149" s="351"/>
      <c r="L149" s="351"/>
      <c r="M149" s="351"/>
      <c r="N149" s="351"/>
      <c r="O149" s="351"/>
      <c r="P149" s="351"/>
      <c r="Q149" s="351"/>
      <c r="R149" s="351"/>
      <c r="S149" s="351"/>
      <c r="T149" s="351"/>
      <c r="U149" s="351"/>
      <c r="V149" s="351"/>
      <c r="W149" s="351"/>
      <c r="X149" s="351"/>
      <c r="Y149" s="351"/>
      <c r="Z149" s="351"/>
    </row>
    <row r="150" spans="1:26" ht="14.25" customHeight="1" x14ac:dyDescent="0.15">
      <c r="A150" s="351"/>
      <c r="B150" s="351"/>
      <c r="C150" s="351"/>
      <c r="D150" s="351"/>
      <c r="E150" s="351"/>
      <c r="F150" s="351"/>
      <c r="G150" s="351"/>
      <c r="H150" s="351"/>
      <c r="I150" s="351"/>
      <c r="J150" s="351"/>
      <c r="K150" s="351"/>
      <c r="L150" s="351"/>
      <c r="M150" s="351"/>
      <c r="N150" s="351"/>
      <c r="O150" s="351"/>
      <c r="P150" s="351"/>
      <c r="Q150" s="351"/>
      <c r="R150" s="351"/>
      <c r="S150" s="351"/>
      <c r="T150" s="351"/>
      <c r="U150" s="351"/>
      <c r="V150" s="351"/>
      <c r="W150" s="351"/>
      <c r="X150" s="351"/>
      <c r="Y150" s="351"/>
      <c r="Z150" s="351"/>
    </row>
    <row r="151" spans="1:26" ht="14.25" customHeight="1" x14ac:dyDescent="0.15">
      <c r="A151" s="351"/>
      <c r="B151" s="351"/>
      <c r="C151" s="351"/>
      <c r="D151" s="351"/>
      <c r="E151" s="351"/>
      <c r="F151" s="351"/>
      <c r="G151" s="351"/>
      <c r="H151" s="351"/>
      <c r="I151" s="351"/>
      <c r="J151" s="351"/>
      <c r="K151" s="351"/>
      <c r="L151" s="351"/>
      <c r="M151" s="351"/>
      <c r="N151" s="351"/>
      <c r="O151" s="351"/>
      <c r="P151" s="351"/>
      <c r="Q151" s="351"/>
      <c r="R151" s="351"/>
      <c r="S151" s="351"/>
      <c r="T151" s="351"/>
      <c r="U151" s="351"/>
      <c r="V151" s="351"/>
      <c r="W151" s="351"/>
      <c r="X151" s="351"/>
      <c r="Y151" s="351"/>
      <c r="Z151" s="351"/>
    </row>
    <row r="152" spans="1:26" ht="14.25" customHeight="1" x14ac:dyDescent="0.15">
      <c r="A152" s="351"/>
      <c r="B152" s="351"/>
      <c r="C152" s="351"/>
      <c r="D152" s="351"/>
      <c r="E152" s="351"/>
      <c r="F152" s="351"/>
      <c r="G152" s="351"/>
      <c r="H152" s="351"/>
      <c r="I152" s="351"/>
      <c r="J152" s="351"/>
      <c r="K152" s="351"/>
      <c r="L152" s="351"/>
      <c r="M152" s="351"/>
      <c r="N152" s="351"/>
      <c r="O152" s="351"/>
      <c r="P152" s="351"/>
      <c r="Q152" s="351"/>
      <c r="R152" s="351"/>
      <c r="S152" s="351"/>
      <c r="T152" s="351"/>
      <c r="U152" s="351"/>
      <c r="V152" s="351"/>
      <c r="W152" s="351"/>
      <c r="X152" s="351"/>
      <c r="Y152" s="351"/>
      <c r="Z152" s="351"/>
    </row>
    <row r="153" spans="1:26" ht="14.25" customHeight="1" x14ac:dyDescent="0.15">
      <c r="A153" s="351"/>
      <c r="B153" s="351"/>
      <c r="C153" s="351"/>
      <c r="D153" s="351"/>
      <c r="E153" s="351"/>
      <c r="F153" s="351"/>
      <c r="G153" s="351"/>
      <c r="H153" s="351"/>
      <c r="I153" s="351"/>
      <c r="J153" s="351"/>
      <c r="K153" s="351"/>
      <c r="L153" s="351"/>
      <c r="M153" s="351"/>
      <c r="N153" s="351"/>
      <c r="O153" s="351"/>
      <c r="P153" s="351"/>
      <c r="Q153" s="351"/>
      <c r="R153" s="351"/>
      <c r="S153" s="351"/>
      <c r="T153" s="351"/>
      <c r="U153" s="351"/>
      <c r="V153" s="351"/>
      <c r="W153" s="351"/>
      <c r="X153" s="351"/>
      <c r="Y153" s="351"/>
      <c r="Z153" s="351"/>
    </row>
    <row r="154" spans="1:26" ht="14.25" customHeight="1" x14ac:dyDescent="0.15">
      <c r="A154" s="351"/>
      <c r="B154" s="351"/>
      <c r="C154" s="351"/>
      <c r="D154" s="351"/>
      <c r="E154" s="351"/>
      <c r="F154" s="351"/>
      <c r="G154" s="351"/>
      <c r="H154" s="351"/>
      <c r="I154" s="351"/>
      <c r="J154" s="351"/>
      <c r="K154" s="351"/>
      <c r="L154" s="351"/>
      <c r="M154" s="351"/>
      <c r="N154" s="351"/>
      <c r="O154" s="351"/>
      <c r="P154" s="351"/>
      <c r="Q154" s="351"/>
      <c r="R154" s="351"/>
      <c r="S154" s="351"/>
      <c r="T154" s="351"/>
      <c r="U154" s="351"/>
      <c r="V154" s="351"/>
      <c r="W154" s="351"/>
      <c r="X154" s="351"/>
      <c r="Y154" s="351"/>
      <c r="Z154" s="351"/>
    </row>
    <row r="155" spans="1:26" ht="14.25" customHeight="1" x14ac:dyDescent="0.15">
      <c r="A155" s="351"/>
      <c r="B155" s="351"/>
      <c r="C155" s="351"/>
      <c r="D155" s="351"/>
      <c r="E155" s="351"/>
      <c r="F155" s="351"/>
      <c r="G155" s="351"/>
      <c r="H155" s="351"/>
      <c r="I155" s="351"/>
      <c r="J155" s="351"/>
      <c r="K155" s="351"/>
      <c r="L155" s="351"/>
      <c r="M155" s="351"/>
      <c r="N155" s="351"/>
      <c r="O155" s="351"/>
      <c r="P155" s="351"/>
      <c r="Q155" s="351"/>
      <c r="R155" s="351"/>
      <c r="S155" s="351"/>
      <c r="T155" s="351"/>
      <c r="U155" s="351"/>
      <c r="V155" s="351"/>
      <c r="W155" s="351"/>
      <c r="X155" s="351"/>
      <c r="Y155" s="351"/>
      <c r="Z155" s="351"/>
    </row>
    <row r="156" spans="1:26" ht="14.25" customHeight="1" x14ac:dyDescent="0.15">
      <c r="A156" s="351"/>
      <c r="B156" s="351"/>
      <c r="C156" s="351"/>
      <c r="D156" s="351"/>
      <c r="E156" s="351"/>
      <c r="F156" s="351"/>
      <c r="G156" s="351"/>
      <c r="H156" s="351"/>
      <c r="I156" s="351"/>
      <c r="J156" s="351"/>
      <c r="K156" s="351"/>
      <c r="L156" s="351"/>
      <c r="M156" s="351"/>
      <c r="N156" s="351"/>
      <c r="O156" s="351"/>
      <c r="P156" s="351"/>
      <c r="Q156" s="351"/>
      <c r="R156" s="351"/>
      <c r="S156" s="351"/>
      <c r="T156" s="351"/>
      <c r="U156" s="351"/>
      <c r="V156" s="351"/>
      <c r="W156" s="351"/>
      <c r="X156" s="351"/>
      <c r="Y156" s="351"/>
      <c r="Z156" s="351"/>
    </row>
    <row r="157" spans="1:26" ht="14.25" customHeight="1" x14ac:dyDescent="0.15">
      <c r="A157" s="351"/>
      <c r="B157" s="351"/>
      <c r="C157" s="351"/>
      <c r="D157" s="351"/>
      <c r="E157" s="351"/>
      <c r="F157" s="351"/>
      <c r="G157" s="351"/>
      <c r="H157" s="351"/>
      <c r="I157" s="351"/>
      <c r="J157" s="351"/>
      <c r="K157" s="351"/>
      <c r="L157" s="351"/>
      <c r="M157" s="351"/>
      <c r="N157" s="351"/>
      <c r="O157" s="351"/>
      <c r="P157" s="351"/>
      <c r="Q157" s="351"/>
      <c r="R157" s="351"/>
      <c r="S157" s="351"/>
      <c r="T157" s="351"/>
      <c r="U157" s="351"/>
      <c r="V157" s="351"/>
      <c r="W157" s="351"/>
      <c r="X157" s="351"/>
      <c r="Y157" s="351"/>
      <c r="Z157" s="351"/>
    </row>
    <row r="158" spans="1:26" ht="14.25" customHeight="1" x14ac:dyDescent="0.15">
      <c r="A158" s="351"/>
      <c r="B158" s="351"/>
      <c r="C158" s="351"/>
      <c r="D158" s="351"/>
      <c r="E158" s="351"/>
      <c r="F158" s="351"/>
      <c r="G158" s="351"/>
      <c r="H158" s="351"/>
      <c r="I158" s="351"/>
      <c r="J158" s="351"/>
      <c r="K158" s="351"/>
      <c r="L158" s="351"/>
      <c r="M158" s="351"/>
      <c r="N158" s="351"/>
      <c r="O158" s="351"/>
      <c r="P158" s="351"/>
      <c r="Q158" s="351"/>
      <c r="R158" s="351"/>
      <c r="S158" s="351"/>
      <c r="T158" s="351"/>
      <c r="U158" s="351"/>
      <c r="V158" s="351"/>
      <c r="W158" s="351"/>
      <c r="X158" s="351"/>
      <c r="Y158" s="351"/>
      <c r="Z158" s="351"/>
    </row>
    <row r="159" spans="1:26" ht="14.25" customHeight="1" x14ac:dyDescent="0.15">
      <c r="A159" s="351"/>
      <c r="B159" s="351"/>
      <c r="C159" s="351"/>
      <c r="D159" s="351"/>
      <c r="E159" s="351"/>
      <c r="F159" s="351"/>
      <c r="G159" s="351"/>
      <c r="H159" s="351"/>
      <c r="I159" s="351"/>
      <c r="J159" s="351"/>
      <c r="K159" s="351"/>
      <c r="L159" s="351"/>
      <c r="M159" s="351"/>
      <c r="N159" s="351"/>
      <c r="O159" s="351"/>
      <c r="P159" s="351"/>
      <c r="Q159" s="351"/>
      <c r="R159" s="351"/>
      <c r="S159" s="351"/>
      <c r="T159" s="351"/>
      <c r="U159" s="351"/>
      <c r="V159" s="351"/>
      <c r="W159" s="351"/>
      <c r="X159" s="351"/>
      <c r="Y159" s="351"/>
      <c r="Z159" s="351"/>
    </row>
    <row r="160" spans="1:26" ht="14.25" customHeight="1" x14ac:dyDescent="0.15">
      <c r="A160" s="351"/>
      <c r="B160" s="351"/>
      <c r="C160" s="351"/>
      <c r="D160" s="351"/>
      <c r="E160" s="351"/>
      <c r="F160" s="351"/>
      <c r="G160" s="351"/>
      <c r="H160" s="351"/>
      <c r="I160" s="351"/>
      <c r="J160" s="351"/>
      <c r="K160" s="351"/>
      <c r="L160" s="351"/>
      <c r="M160" s="351"/>
      <c r="N160" s="351"/>
      <c r="O160" s="351"/>
      <c r="P160" s="351"/>
      <c r="Q160" s="351"/>
      <c r="R160" s="351"/>
      <c r="S160" s="351"/>
      <c r="T160" s="351"/>
      <c r="U160" s="351"/>
      <c r="V160" s="351"/>
      <c r="W160" s="351"/>
      <c r="X160" s="351"/>
      <c r="Y160" s="351"/>
      <c r="Z160" s="351"/>
    </row>
    <row r="161" spans="1:26" ht="14.25" customHeight="1" x14ac:dyDescent="0.15">
      <c r="A161" s="351"/>
      <c r="B161" s="351"/>
      <c r="C161" s="351"/>
      <c r="D161" s="351"/>
      <c r="E161" s="351"/>
      <c r="F161" s="351"/>
      <c r="G161" s="351"/>
      <c r="H161" s="351"/>
      <c r="I161" s="351"/>
      <c r="J161" s="351"/>
      <c r="K161" s="351"/>
      <c r="L161" s="351"/>
      <c r="M161" s="351"/>
      <c r="N161" s="351"/>
      <c r="O161" s="351"/>
      <c r="P161" s="351"/>
      <c r="Q161" s="351"/>
      <c r="R161" s="351"/>
      <c r="S161" s="351"/>
      <c r="T161" s="351"/>
      <c r="U161" s="351"/>
      <c r="V161" s="351"/>
      <c r="W161" s="351"/>
      <c r="X161" s="351"/>
      <c r="Y161" s="351"/>
      <c r="Z161" s="351"/>
    </row>
    <row r="162" spans="1:26" ht="14.25" customHeight="1" x14ac:dyDescent="0.15">
      <c r="A162" s="351"/>
      <c r="B162" s="351"/>
      <c r="C162" s="351"/>
      <c r="D162" s="351"/>
      <c r="E162" s="351"/>
      <c r="F162" s="351"/>
      <c r="G162" s="351"/>
      <c r="H162" s="351"/>
      <c r="I162" s="351"/>
      <c r="J162" s="351"/>
      <c r="K162" s="351"/>
      <c r="L162" s="351"/>
      <c r="M162" s="351"/>
      <c r="N162" s="351"/>
      <c r="O162" s="351"/>
      <c r="P162" s="351"/>
      <c r="Q162" s="351"/>
      <c r="R162" s="351"/>
      <c r="S162" s="351"/>
      <c r="T162" s="351"/>
      <c r="U162" s="351"/>
      <c r="V162" s="351"/>
      <c r="W162" s="351"/>
      <c r="X162" s="351"/>
      <c r="Y162" s="351"/>
      <c r="Z162" s="351"/>
    </row>
    <row r="163" spans="1:26" ht="14.25" customHeight="1" x14ac:dyDescent="0.15">
      <c r="A163" s="351"/>
      <c r="B163" s="351"/>
      <c r="C163" s="351"/>
      <c r="D163" s="351"/>
      <c r="E163" s="351"/>
      <c r="F163" s="351"/>
      <c r="G163" s="351"/>
      <c r="H163" s="351"/>
      <c r="I163" s="351"/>
      <c r="J163" s="351"/>
      <c r="K163" s="351"/>
      <c r="L163" s="351"/>
      <c r="M163" s="351"/>
      <c r="N163" s="351"/>
      <c r="O163" s="351"/>
      <c r="P163" s="351"/>
      <c r="Q163" s="351"/>
      <c r="R163" s="351"/>
      <c r="S163" s="351"/>
      <c r="T163" s="351"/>
      <c r="U163" s="351"/>
      <c r="V163" s="351"/>
      <c r="W163" s="351"/>
      <c r="X163" s="351"/>
      <c r="Y163" s="351"/>
      <c r="Z163" s="351"/>
    </row>
    <row r="164" spans="1:26" ht="14.25" customHeight="1" x14ac:dyDescent="0.15">
      <c r="A164" s="351"/>
      <c r="B164" s="351"/>
      <c r="C164" s="351"/>
      <c r="D164" s="351"/>
      <c r="E164" s="351"/>
      <c r="F164" s="351"/>
      <c r="G164" s="351"/>
      <c r="H164" s="351"/>
      <c r="I164" s="351"/>
      <c r="J164" s="351"/>
      <c r="K164" s="351"/>
      <c r="L164" s="351"/>
      <c r="M164" s="351"/>
      <c r="N164" s="351"/>
      <c r="O164" s="351"/>
      <c r="P164" s="351"/>
      <c r="Q164" s="351"/>
      <c r="R164" s="351"/>
      <c r="S164" s="351"/>
      <c r="T164" s="351"/>
      <c r="U164" s="351"/>
      <c r="V164" s="351"/>
      <c r="W164" s="351"/>
      <c r="X164" s="351"/>
      <c r="Y164" s="351"/>
      <c r="Z164" s="351"/>
    </row>
    <row r="165" spans="1:26" ht="14.25" customHeight="1" x14ac:dyDescent="0.15">
      <c r="A165" s="351"/>
      <c r="B165" s="351"/>
      <c r="C165" s="351"/>
      <c r="D165" s="351"/>
      <c r="E165" s="351"/>
      <c r="F165" s="351"/>
      <c r="G165" s="351"/>
      <c r="H165" s="351"/>
      <c r="I165" s="351"/>
      <c r="J165" s="351"/>
      <c r="K165" s="351"/>
      <c r="L165" s="351"/>
      <c r="M165" s="351"/>
      <c r="N165" s="351"/>
      <c r="O165" s="351"/>
      <c r="P165" s="351"/>
      <c r="Q165" s="351"/>
      <c r="R165" s="351"/>
      <c r="S165" s="351"/>
      <c r="T165" s="351"/>
      <c r="U165" s="351"/>
      <c r="V165" s="351"/>
      <c r="W165" s="351"/>
      <c r="X165" s="351"/>
      <c r="Y165" s="351"/>
      <c r="Z165" s="351"/>
    </row>
    <row r="166" spans="1:26" ht="14.25" customHeight="1" x14ac:dyDescent="0.15">
      <c r="A166" s="351"/>
      <c r="B166" s="351"/>
      <c r="C166" s="351"/>
      <c r="D166" s="351"/>
      <c r="E166" s="351"/>
      <c r="F166" s="351"/>
      <c r="G166" s="351"/>
      <c r="H166" s="351"/>
      <c r="I166" s="351"/>
      <c r="J166" s="351"/>
      <c r="K166" s="351"/>
      <c r="L166" s="351"/>
      <c r="M166" s="351"/>
      <c r="N166" s="351"/>
      <c r="O166" s="351"/>
      <c r="P166" s="351"/>
      <c r="Q166" s="351"/>
      <c r="R166" s="351"/>
      <c r="S166" s="351"/>
      <c r="T166" s="351"/>
      <c r="U166" s="351"/>
      <c r="V166" s="351"/>
      <c r="W166" s="351"/>
      <c r="X166" s="351"/>
      <c r="Y166" s="351"/>
      <c r="Z166" s="351"/>
    </row>
    <row r="167" spans="1:26" ht="14.25" customHeight="1" x14ac:dyDescent="0.15">
      <c r="A167" s="351"/>
      <c r="B167" s="351"/>
      <c r="C167" s="351"/>
      <c r="D167" s="351"/>
      <c r="E167" s="351"/>
      <c r="F167" s="351"/>
      <c r="G167" s="351"/>
      <c r="H167" s="351"/>
      <c r="I167" s="351"/>
      <c r="J167" s="351"/>
      <c r="K167" s="351"/>
      <c r="L167" s="351"/>
      <c r="M167" s="351"/>
      <c r="N167" s="351"/>
      <c r="O167" s="351"/>
      <c r="P167" s="351"/>
      <c r="Q167" s="351"/>
      <c r="R167" s="351"/>
      <c r="S167" s="351"/>
      <c r="T167" s="351"/>
      <c r="U167" s="351"/>
      <c r="V167" s="351"/>
      <c r="W167" s="351"/>
      <c r="X167" s="351"/>
      <c r="Y167" s="351"/>
      <c r="Z167" s="351"/>
    </row>
    <row r="168" spans="1:26" ht="14.25" customHeight="1" x14ac:dyDescent="0.15">
      <c r="A168" s="351"/>
      <c r="B168" s="351"/>
      <c r="C168" s="351"/>
      <c r="D168" s="351"/>
      <c r="E168" s="351"/>
      <c r="F168" s="351"/>
      <c r="G168" s="351"/>
      <c r="H168" s="351"/>
      <c r="I168" s="351"/>
      <c r="J168" s="351"/>
      <c r="K168" s="351"/>
      <c r="L168" s="351"/>
      <c r="M168" s="351"/>
      <c r="N168" s="351"/>
      <c r="O168" s="351"/>
      <c r="P168" s="351"/>
      <c r="Q168" s="351"/>
      <c r="R168" s="351"/>
      <c r="S168" s="351"/>
      <c r="T168" s="351"/>
      <c r="U168" s="351"/>
      <c r="V168" s="351"/>
      <c r="W168" s="351"/>
      <c r="X168" s="351"/>
      <c r="Y168" s="351"/>
      <c r="Z168" s="351"/>
    </row>
    <row r="169" spans="1:26" ht="14.25" customHeight="1" x14ac:dyDescent="0.15">
      <c r="A169" s="351"/>
      <c r="B169" s="351"/>
      <c r="C169" s="351"/>
      <c r="D169" s="351"/>
      <c r="E169" s="351"/>
      <c r="F169" s="351"/>
      <c r="G169" s="351"/>
      <c r="H169" s="351"/>
      <c r="I169" s="351"/>
      <c r="J169" s="351"/>
      <c r="K169" s="351"/>
      <c r="L169" s="351"/>
      <c r="M169" s="351"/>
      <c r="N169" s="351"/>
      <c r="O169" s="351"/>
      <c r="P169" s="351"/>
      <c r="Q169" s="351"/>
      <c r="R169" s="351"/>
      <c r="S169" s="351"/>
      <c r="T169" s="351"/>
      <c r="U169" s="351"/>
      <c r="V169" s="351"/>
      <c r="W169" s="351"/>
      <c r="X169" s="351"/>
      <c r="Y169" s="351"/>
      <c r="Z169" s="351"/>
    </row>
    <row r="170" spans="1:26" ht="14.25" customHeight="1" x14ac:dyDescent="0.15">
      <c r="A170" s="351"/>
      <c r="B170" s="351"/>
      <c r="C170" s="351"/>
      <c r="D170" s="351"/>
      <c r="E170" s="351"/>
      <c r="F170" s="351"/>
      <c r="G170" s="351"/>
      <c r="H170" s="351"/>
      <c r="I170" s="351"/>
      <c r="J170" s="351"/>
      <c r="K170" s="351"/>
      <c r="L170" s="351"/>
      <c r="M170" s="351"/>
      <c r="N170" s="351"/>
      <c r="O170" s="351"/>
      <c r="P170" s="351"/>
      <c r="Q170" s="351"/>
      <c r="R170" s="351"/>
      <c r="S170" s="351"/>
      <c r="T170" s="351"/>
      <c r="U170" s="351"/>
      <c r="V170" s="351"/>
      <c r="W170" s="351"/>
      <c r="X170" s="351"/>
      <c r="Y170" s="351"/>
      <c r="Z170" s="351"/>
    </row>
    <row r="171" spans="1:26" ht="14.25" customHeight="1" x14ac:dyDescent="0.15">
      <c r="A171" s="351"/>
      <c r="B171" s="351"/>
      <c r="C171" s="351"/>
      <c r="D171" s="351"/>
      <c r="E171" s="351"/>
      <c r="F171" s="351"/>
      <c r="G171" s="351"/>
      <c r="H171" s="351"/>
      <c r="I171" s="351"/>
      <c r="J171" s="351"/>
      <c r="K171" s="351"/>
      <c r="L171" s="351"/>
      <c r="M171" s="351"/>
      <c r="N171" s="351"/>
      <c r="O171" s="351"/>
      <c r="P171" s="351"/>
      <c r="Q171" s="351"/>
      <c r="R171" s="351"/>
      <c r="S171" s="351"/>
      <c r="T171" s="351"/>
      <c r="U171" s="351"/>
      <c r="V171" s="351"/>
      <c r="W171" s="351"/>
      <c r="X171" s="351"/>
      <c r="Y171" s="351"/>
      <c r="Z171" s="351"/>
    </row>
    <row r="172" spans="1:26" ht="14.25" customHeight="1" x14ac:dyDescent="0.15">
      <c r="A172" s="351"/>
      <c r="B172" s="351"/>
      <c r="C172" s="351"/>
      <c r="D172" s="351"/>
      <c r="E172" s="351"/>
      <c r="F172" s="351"/>
      <c r="G172" s="351"/>
      <c r="H172" s="351"/>
      <c r="I172" s="351"/>
      <c r="J172" s="351"/>
      <c r="K172" s="351"/>
      <c r="L172" s="351"/>
      <c r="M172" s="351"/>
      <c r="N172" s="351"/>
      <c r="O172" s="351"/>
      <c r="P172" s="351"/>
      <c r="Q172" s="351"/>
      <c r="R172" s="351"/>
      <c r="S172" s="351"/>
      <c r="T172" s="351"/>
      <c r="U172" s="351"/>
      <c r="V172" s="351"/>
      <c r="W172" s="351"/>
      <c r="X172" s="351"/>
      <c r="Y172" s="351"/>
      <c r="Z172" s="351"/>
    </row>
    <row r="173" spans="1:26" ht="14.25" customHeight="1" x14ac:dyDescent="0.15">
      <c r="A173" s="351"/>
      <c r="B173" s="351"/>
      <c r="C173" s="351"/>
      <c r="D173" s="351"/>
      <c r="E173" s="351"/>
      <c r="F173" s="351"/>
      <c r="G173" s="351"/>
      <c r="H173" s="351"/>
      <c r="I173" s="351"/>
      <c r="J173" s="351"/>
      <c r="K173" s="351"/>
      <c r="L173" s="351"/>
      <c r="M173" s="351"/>
      <c r="N173" s="351"/>
      <c r="O173" s="351"/>
      <c r="P173" s="351"/>
      <c r="Q173" s="351"/>
      <c r="R173" s="351"/>
      <c r="S173" s="351"/>
      <c r="T173" s="351"/>
      <c r="U173" s="351"/>
      <c r="V173" s="351"/>
      <c r="W173" s="351"/>
      <c r="X173" s="351"/>
      <c r="Y173" s="351"/>
      <c r="Z173" s="351"/>
    </row>
    <row r="174" spans="1:26" ht="14.25" customHeight="1" x14ac:dyDescent="0.15">
      <c r="A174" s="351"/>
      <c r="B174" s="351"/>
      <c r="C174" s="351"/>
      <c r="D174" s="351"/>
      <c r="E174" s="351"/>
      <c r="F174" s="351"/>
      <c r="G174" s="351"/>
      <c r="H174" s="351"/>
      <c r="I174" s="351"/>
      <c r="J174" s="351"/>
      <c r="K174" s="351"/>
      <c r="L174" s="351"/>
      <c r="M174" s="351"/>
      <c r="N174" s="351"/>
      <c r="O174" s="351"/>
      <c r="P174" s="351"/>
      <c r="Q174" s="351"/>
      <c r="R174" s="351"/>
      <c r="S174" s="351"/>
      <c r="T174" s="351"/>
      <c r="U174" s="351"/>
      <c r="V174" s="351"/>
      <c r="W174" s="351"/>
      <c r="X174" s="351"/>
      <c r="Y174" s="351"/>
      <c r="Z174" s="351"/>
    </row>
    <row r="175" spans="1:26" ht="14.25" customHeight="1" x14ac:dyDescent="0.15">
      <c r="A175" s="351"/>
      <c r="B175" s="351"/>
      <c r="C175" s="351"/>
      <c r="D175" s="351"/>
      <c r="E175" s="351"/>
      <c r="F175" s="351"/>
      <c r="G175" s="351"/>
      <c r="H175" s="351"/>
      <c r="I175" s="351"/>
      <c r="J175" s="351"/>
      <c r="K175" s="351"/>
      <c r="L175" s="351"/>
      <c r="M175" s="351"/>
      <c r="N175" s="351"/>
      <c r="O175" s="351"/>
      <c r="P175" s="351"/>
      <c r="Q175" s="351"/>
      <c r="R175" s="351"/>
      <c r="S175" s="351"/>
      <c r="T175" s="351"/>
      <c r="U175" s="351"/>
      <c r="V175" s="351"/>
      <c r="W175" s="351"/>
      <c r="X175" s="351"/>
      <c r="Y175" s="351"/>
      <c r="Z175" s="351"/>
    </row>
    <row r="176" spans="1:26" ht="14.25" customHeight="1" x14ac:dyDescent="0.15">
      <c r="A176" s="351"/>
      <c r="B176" s="351"/>
      <c r="C176" s="351"/>
      <c r="D176" s="351"/>
      <c r="E176" s="351"/>
      <c r="F176" s="351"/>
      <c r="G176" s="351"/>
      <c r="H176" s="351"/>
      <c r="I176" s="351"/>
      <c r="J176" s="351"/>
      <c r="K176" s="351"/>
      <c r="L176" s="351"/>
      <c r="M176" s="351"/>
      <c r="N176" s="351"/>
      <c r="O176" s="351"/>
      <c r="P176" s="351"/>
      <c r="Q176" s="351"/>
      <c r="R176" s="351"/>
      <c r="S176" s="351"/>
      <c r="T176" s="351"/>
      <c r="U176" s="351"/>
      <c r="V176" s="351"/>
      <c r="W176" s="351"/>
      <c r="X176" s="351"/>
      <c r="Y176" s="351"/>
      <c r="Z176" s="351"/>
    </row>
    <row r="177" spans="1:26" ht="14.25" customHeight="1" x14ac:dyDescent="0.15">
      <c r="A177" s="351"/>
      <c r="B177" s="351"/>
      <c r="C177" s="351"/>
      <c r="D177" s="351"/>
      <c r="E177" s="351"/>
      <c r="F177" s="351"/>
      <c r="G177" s="351"/>
      <c r="H177" s="351"/>
      <c r="I177" s="351"/>
      <c r="J177" s="351"/>
      <c r="K177" s="351"/>
      <c r="L177" s="351"/>
      <c r="M177" s="351"/>
      <c r="N177" s="351"/>
      <c r="O177" s="351"/>
      <c r="P177" s="351"/>
      <c r="Q177" s="351"/>
      <c r="R177" s="351"/>
      <c r="S177" s="351"/>
      <c r="T177" s="351"/>
      <c r="U177" s="351"/>
      <c r="V177" s="351"/>
      <c r="W177" s="351"/>
      <c r="X177" s="351"/>
      <c r="Y177" s="351"/>
      <c r="Z177" s="351"/>
    </row>
    <row r="178" spans="1:26" ht="14.25" customHeight="1" x14ac:dyDescent="0.15">
      <c r="A178" s="351"/>
      <c r="B178" s="351"/>
      <c r="C178" s="351"/>
      <c r="D178" s="351"/>
      <c r="E178" s="351"/>
      <c r="F178" s="351"/>
      <c r="G178" s="351"/>
      <c r="H178" s="351"/>
      <c r="I178" s="351"/>
      <c r="J178" s="351"/>
      <c r="K178" s="351"/>
      <c r="L178" s="351"/>
      <c r="M178" s="351"/>
      <c r="N178" s="351"/>
      <c r="O178" s="351"/>
      <c r="P178" s="351"/>
      <c r="Q178" s="351"/>
      <c r="R178" s="351"/>
      <c r="S178" s="351"/>
      <c r="T178" s="351"/>
      <c r="U178" s="351"/>
      <c r="V178" s="351"/>
      <c r="W178" s="351"/>
      <c r="X178" s="351"/>
      <c r="Y178" s="351"/>
      <c r="Z178" s="351"/>
    </row>
    <row r="179" spans="1:26" ht="14.25" customHeight="1" x14ac:dyDescent="0.15">
      <c r="A179" s="351"/>
      <c r="B179" s="351"/>
      <c r="C179" s="351"/>
      <c r="D179" s="351"/>
      <c r="E179" s="351"/>
      <c r="F179" s="351"/>
      <c r="G179" s="351"/>
      <c r="H179" s="351"/>
      <c r="I179" s="351"/>
      <c r="J179" s="351"/>
      <c r="K179" s="351"/>
      <c r="L179" s="351"/>
      <c r="M179" s="351"/>
      <c r="N179" s="351"/>
      <c r="O179" s="351"/>
      <c r="P179" s="351"/>
      <c r="Q179" s="351"/>
      <c r="R179" s="351"/>
      <c r="S179" s="351"/>
      <c r="T179" s="351"/>
      <c r="U179" s="351"/>
      <c r="V179" s="351"/>
      <c r="W179" s="351"/>
      <c r="X179" s="351"/>
      <c r="Y179" s="351"/>
      <c r="Z179" s="351"/>
    </row>
    <row r="180" spans="1:26" ht="14.25" customHeight="1" x14ac:dyDescent="0.15">
      <c r="A180" s="351"/>
      <c r="B180" s="351"/>
      <c r="C180" s="351"/>
      <c r="D180" s="351"/>
      <c r="E180" s="351"/>
      <c r="F180" s="351"/>
      <c r="G180" s="351"/>
      <c r="H180" s="351"/>
      <c r="I180" s="351"/>
      <c r="J180" s="351"/>
      <c r="K180" s="351"/>
      <c r="L180" s="351"/>
      <c r="M180" s="351"/>
      <c r="N180" s="351"/>
      <c r="O180" s="351"/>
      <c r="P180" s="351"/>
      <c r="Q180" s="351"/>
      <c r="R180" s="351"/>
      <c r="S180" s="351"/>
      <c r="T180" s="351"/>
      <c r="U180" s="351"/>
      <c r="V180" s="351"/>
      <c r="W180" s="351"/>
      <c r="X180" s="351"/>
      <c r="Y180" s="351"/>
      <c r="Z180" s="351"/>
    </row>
    <row r="181" spans="1:26" ht="14.25" customHeight="1" x14ac:dyDescent="0.15">
      <c r="A181" s="351"/>
      <c r="B181" s="351"/>
      <c r="C181" s="351"/>
      <c r="D181" s="351"/>
      <c r="E181" s="351"/>
      <c r="F181" s="351"/>
      <c r="G181" s="351"/>
      <c r="H181" s="351"/>
      <c r="I181" s="351"/>
      <c r="J181" s="351"/>
      <c r="K181" s="351"/>
      <c r="L181" s="351"/>
      <c r="M181" s="351"/>
      <c r="N181" s="351"/>
      <c r="O181" s="351"/>
      <c r="P181" s="351"/>
      <c r="Q181" s="351"/>
      <c r="R181" s="351"/>
      <c r="S181" s="351"/>
      <c r="T181" s="351"/>
      <c r="U181" s="351"/>
      <c r="V181" s="351"/>
      <c r="W181" s="351"/>
      <c r="X181" s="351"/>
      <c r="Y181" s="351"/>
      <c r="Z181" s="351"/>
    </row>
    <row r="182" spans="1:26" ht="14.25" customHeight="1" x14ac:dyDescent="0.15">
      <c r="A182" s="351"/>
      <c r="B182" s="351"/>
      <c r="C182" s="351"/>
      <c r="D182" s="351"/>
      <c r="E182" s="351"/>
      <c r="F182" s="351"/>
      <c r="G182" s="351"/>
      <c r="H182" s="351"/>
      <c r="I182" s="351"/>
      <c r="J182" s="351"/>
      <c r="K182" s="351"/>
      <c r="L182" s="351"/>
      <c r="M182" s="351"/>
      <c r="N182" s="351"/>
      <c r="O182" s="351"/>
      <c r="P182" s="351"/>
      <c r="Q182" s="351"/>
      <c r="R182" s="351"/>
      <c r="S182" s="351"/>
      <c r="T182" s="351"/>
      <c r="U182" s="351"/>
      <c r="V182" s="351"/>
      <c r="W182" s="351"/>
      <c r="X182" s="351"/>
      <c r="Y182" s="351"/>
      <c r="Z182" s="351"/>
    </row>
    <row r="183" spans="1:26" ht="14.25" customHeight="1" x14ac:dyDescent="0.15">
      <c r="A183" s="351"/>
      <c r="B183" s="351"/>
      <c r="C183" s="351"/>
      <c r="D183" s="351"/>
      <c r="E183" s="351"/>
      <c r="F183" s="351"/>
      <c r="G183" s="351"/>
      <c r="H183" s="351"/>
      <c r="I183" s="351"/>
      <c r="J183" s="351"/>
      <c r="K183" s="351"/>
      <c r="L183" s="351"/>
      <c r="M183" s="351"/>
      <c r="N183" s="351"/>
      <c r="O183" s="351"/>
      <c r="P183" s="351"/>
      <c r="Q183" s="351"/>
      <c r="R183" s="351"/>
      <c r="S183" s="351"/>
      <c r="T183" s="351"/>
      <c r="U183" s="351"/>
      <c r="V183" s="351"/>
      <c r="W183" s="351"/>
      <c r="X183" s="351"/>
      <c r="Y183" s="351"/>
      <c r="Z183" s="351"/>
    </row>
    <row r="184" spans="1:26" ht="14.25" customHeight="1" x14ac:dyDescent="0.15">
      <c r="A184" s="351"/>
      <c r="B184" s="351"/>
      <c r="C184" s="351"/>
      <c r="D184" s="351"/>
      <c r="E184" s="351"/>
      <c r="F184" s="351"/>
      <c r="G184" s="351"/>
      <c r="H184" s="351"/>
      <c r="I184" s="351"/>
      <c r="J184" s="351"/>
      <c r="K184" s="351"/>
      <c r="L184" s="351"/>
      <c r="M184" s="351"/>
      <c r="N184" s="351"/>
      <c r="O184" s="351"/>
      <c r="P184" s="351"/>
      <c r="Q184" s="351"/>
      <c r="R184" s="351"/>
      <c r="S184" s="351"/>
      <c r="T184" s="351"/>
      <c r="U184" s="351"/>
      <c r="V184" s="351"/>
      <c r="W184" s="351"/>
      <c r="X184" s="351"/>
      <c r="Y184" s="351"/>
      <c r="Z184" s="351"/>
    </row>
    <row r="185" spans="1:26" ht="14.25" customHeight="1" x14ac:dyDescent="0.15">
      <c r="A185" s="351"/>
      <c r="B185" s="351"/>
      <c r="C185" s="351"/>
      <c r="D185" s="351"/>
      <c r="E185" s="351"/>
      <c r="F185" s="351"/>
      <c r="G185" s="351"/>
      <c r="H185" s="351"/>
      <c r="I185" s="351"/>
      <c r="J185" s="351"/>
      <c r="K185" s="351"/>
      <c r="L185" s="351"/>
      <c r="M185" s="351"/>
      <c r="N185" s="351"/>
      <c r="O185" s="351"/>
      <c r="P185" s="351"/>
      <c r="Q185" s="351"/>
      <c r="R185" s="351"/>
      <c r="S185" s="351"/>
      <c r="T185" s="351"/>
      <c r="U185" s="351"/>
      <c r="V185" s="351"/>
      <c r="W185" s="351"/>
      <c r="X185" s="351"/>
      <c r="Y185" s="351"/>
      <c r="Z185" s="351"/>
    </row>
    <row r="186" spans="1:26" ht="14.25" customHeight="1" x14ac:dyDescent="0.15">
      <c r="A186" s="351"/>
      <c r="B186" s="351"/>
      <c r="C186" s="351"/>
      <c r="D186" s="351"/>
      <c r="E186" s="351"/>
      <c r="F186" s="351"/>
      <c r="G186" s="351"/>
      <c r="H186" s="351"/>
      <c r="I186" s="351"/>
      <c r="J186" s="351"/>
      <c r="K186" s="351"/>
      <c r="L186" s="351"/>
      <c r="M186" s="351"/>
      <c r="N186" s="351"/>
      <c r="O186" s="351"/>
      <c r="P186" s="351"/>
      <c r="Q186" s="351"/>
      <c r="R186" s="351"/>
      <c r="S186" s="351"/>
      <c r="T186" s="351"/>
      <c r="U186" s="351"/>
      <c r="V186" s="351"/>
      <c r="W186" s="351"/>
      <c r="X186" s="351"/>
      <c r="Y186" s="351"/>
      <c r="Z186" s="351"/>
    </row>
    <row r="187" spans="1:26" ht="14.25" customHeight="1" x14ac:dyDescent="0.15">
      <c r="A187" s="351"/>
      <c r="B187" s="351"/>
      <c r="C187" s="351"/>
      <c r="D187" s="351"/>
      <c r="E187" s="351"/>
      <c r="F187" s="351"/>
      <c r="G187" s="351"/>
      <c r="H187" s="351"/>
      <c r="I187" s="351"/>
      <c r="J187" s="351"/>
      <c r="K187" s="351"/>
      <c r="L187" s="351"/>
      <c r="M187" s="351"/>
      <c r="N187" s="351"/>
      <c r="O187" s="351"/>
      <c r="P187" s="351"/>
      <c r="Q187" s="351"/>
      <c r="R187" s="351"/>
      <c r="S187" s="351"/>
      <c r="T187" s="351"/>
      <c r="U187" s="351"/>
      <c r="V187" s="351"/>
      <c r="W187" s="351"/>
      <c r="X187" s="351"/>
      <c r="Y187" s="351"/>
      <c r="Z187" s="351"/>
    </row>
    <row r="188" spans="1:26" ht="14.25" customHeight="1" x14ac:dyDescent="0.15">
      <c r="A188" s="351"/>
      <c r="B188" s="351"/>
      <c r="C188" s="351"/>
      <c r="D188" s="351"/>
      <c r="E188" s="351"/>
      <c r="F188" s="351"/>
      <c r="G188" s="351"/>
      <c r="H188" s="351"/>
      <c r="I188" s="351"/>
      <c r="J188" s="351"/>
      <c r="K188" s="351"/>
      <c r="L188" s="351"/>
      <c r="M188" s="351"/>
      <c r="N188" s="351"/>
      <c r="O188" s="351"/>
      <c r="P188" s="351"/>
      <c r="Q188" s="351"/>
      <c r="R188" s="351"/>
      <c r="S188" s="351"/>
      <c r="T188" s="351"/>
      <c r="U188" s="351"/>
      <c r="V188" s="351"/>
      <c r="W188" s="351"/>
      <c r="X188" s="351"/>
      <c r="Y188" s="351"/>
      <c r="Z188" s="351"/>
    </row>
    <row r="189" spans="1:26" ht="14.25" customHeight="1" x14ac:dyDescent="0.15">
      <c r="A189" s="351"/>
      <c r="B189" s="351"/>
      <c r="C189" s="351"/>
      <c r="D189" s="351"/>
      <c r="E189" s="351"/>
      <c r="F189" s="351"/>
      <c r="G189" s="351"/>
      <c r="H189" s="351"/>
      <c r="I189" s="351"/>
      <c r="J189" s="351"/>
      <c r="K189" s="351"/>
      <c r="L189" s="351"/>
      <c r="M189" s="351"/>
      <c r="N189" s="351"/>
      <c r="O189" s="351"/>
      <c r="P189" s="351"/>
      <c r="Q189" s="351"/>
      <c r="R189" s="351"/>
      <c r="S189" s="351"/>
      <c r="T189" s="351"/>
      <c r="U189" s="351"/>
      <c r="V189" s="351"/>
      <c r="W189" s="351"/>
      <c r="X189" s="351"/>
      <c r="Y189" s="351"/>
      <c r="Z189" s="351"/>
    </row>
    <row r="190" spans="1:26" ht="14.25" customHeight="1" x14ac:dyDescent="0.15">
      <c r="A190" s="351"/>
      <c r="B190" s="351"/>
      <c r="C190" s="351"/>
      <c r="D190" s="351"/>
      <c r="E190" s="351"/>
      <c r="F190" s="351"/>
      <c r="G190" s="351"/>
      <c r="H190" s="351"/>
      <c r="I190" s="351"/>
      <c r="J190" s="351"/>
      <c r="K190" s="351"/>
      <c r="L190" s="351"/>
      <c r="M190" s="351"/>
      <c r="N190" s="351"/>
      <c r="O190" s="351"/>
      <c r="P190" s="351"/>
      <c r="Q190" s="351"/>
      <c r="R190" s="351"/>
      <c r="S190" s="351"/>
      <c r="T190" s="351"/>
      <c r="U190" s="351"/>
      <c r="V190" s="351"/>
      <c r="W190" s="351"/>
      <c r="X190" s="351"/>
      <c r="Y190" s="351"/>
      <c r="Z190" s="351"/>
    </row>
    <row r="191" spans="1:26" ht="14.25" customHeight="1" x14ac:dyDescent="0.15">
      <c r="A191" s="351"/>
      <c r="B191" s="351"/>
      <c r="C191" s="351"/>
      <c r="D191" s="351"/>
      <c r="E191" s="351"/>
      <c r="F191" s="351"/>
      <c r="G191" s="351"/>
      <c r="H191" s="351"/>
      <c r="I191" s="351"/>
      <c r="J191" s="351"/>
      <c r="K191" s="351"/>
      <c r="L191" s="351"/>
      <c r="M191" s="351"/>
      <c r="N191" s="351"/>
      <c r="O191" s="351"/>
      <c r="P191" s="351"/>
      <c r="Q191" s="351"/>
      <c r="R191" s="351"/>
      <c r="S191" s="351"/>
      <c r="T191" s="351"/>
      <c r="U191" s="351"/>
      <c r="V191" s="351"/>
      <c r="W191" s="351"/>
      <c r="X191" s="351"/>
      <c r="Y191" s="351"/>
      <c r="Z191" s="351"/>
    </row>
    <row r="192" spans="1:26" ht="14.25" customHeight="1" x14ac:dyDescent="0.15">
      <c r="A192" s="351"/>
      <c r="B192" s="351"/>
      <c r="C192" s="351"/>
      <c r="D192" s="351"/>
      <c r="E192" s="351"/>
      <c r="F192" s="351"/>
      <c r="G192" s="351"/>
      <c r="H192" s="351"/>
      <c r="I192" s="351"/>
      <c r="J192" s="351"/>
      <c r="K192" s="351"/>
      <c r="L192" s="351"/>
      <c r="M192" s="351"/>
      <c r="N192" s="351"/>
      <c r="O192" s="351"/>
      <c r="P192" s="351"/>
      <c r="Q192" s="351"/>
      <c r="R192" s="351"/>
      <c r="S192" s="351"/>
      <c r="T192" s="351"/>
      <c r="U192" s="351"/>
      <c r="V192" s="351"/>
      <c r="W192" s="351"/>
      <c r="X192" s="351"/>
      <c r="Y192" s="351"/>
      <c r="Z192" s="351"/>
    </row>
    <row r="193" spans="1:26" ht="14.25" customHeight="1" x14ac:dyDescent="0.15">
      <c r="A193" s="351"/>
      <c r="B193" s="351"/>
      <c r="C193" s="351"/>
      <c r="D193" s="351"/>
      <c r="E193" s="351"/>
      <c r="F193" s="351"/>
      <c r="G193" s="351"/>
      <c r="H193" s="351"/>
      <c r="I193" s="351"/>
      <c r="J193" s="351"/>
      <c r="K193" s="351"/>
      <c r="L193" s="351"/>
      <c r="M193" s="351"/>
      <c r="N193" s="351"/>
      <c r="O193" s="351"/>
      <c r="P193" s="351"/>
      <c r="Q193" s="351"/>
      <c r="R193" s="351"/>
      <c r="S193" s="351"/>
      <c r="T193" s="351"/>
      <c r="U193" s="351"/>
      <c r="V193" s="351"/>
      <c r="W193" s="351"/>
      <c r="X193" s="351"/>
      <c r="Y193" s="351"/>
      <c r="Z193" s="351"/>
    </row>
    <row r="194" spans="1:26" ht="14.25" customHeight="1" x14ac:dyDescent="0.15">
      <c r="A194" s="351"/>
      <c r="B194" s="351"/>
      <c r="C194" s="351"/>
      <c r="D194" s="351"/>
      <c r="E194" s="351"/>
      <c r="F194" s="351"/>
      <c r="G194" s="351"/>
      <c r="H194" s="351"/>
      <c r="I194" s="351"/>
      <c r="J194" s="351"/>
      <c r="K194" s="351"/>
      <c r="L194" s="351"/>
      <c r="M194" s="351"/>
      <c r="N194" s="351"/>
      <c r="O194" s="351"/>
      <c r="P194" s="351"/>
      <c r="Q194" s="351"/>
      <c r="R194" s="351"/>
      <c r="S194" s="351"/>
      <c r="T194" s="351"/>
      <c r="U194" s="351"/>
      <c r="V194" s="351"/>
      <c r="W194" s="351"/>
      <c r="X194" s="351"/>
      <c r="Y194" s="351"/>
      <c r="Z194" s="351"/>
    </row>
    <row r="195" spans="1:26" ht="14.25" customHeight="1" x14ac:dyDescent="0.15">
      <c r="A195" s="351"/>
      <c r="B195" s="351"/>
      <c r="C195" s="351"/>
      <c r="D195" s="351"/>
      <c r="E195" s="351"/>
      <c r="F195" s="351"/>
      <c r="G195" s="351"/>
      <c r="H195" s="351"/>
      <c r="I195" s="351"/>
      <c r="J195" s="351"/>
      <c r="K195" s="351"/>
      <c r="L195" s="351"/>
      <c r="M195" s="351"/>
      <c r="N195" s="351"/>
      <c r="O195" s="351"/>
      <c r="P195" s="351"/>
      <c r="Q195" s="351"/>
      <c r="R195" s="351"/>
      <c r="S195" s="351"/>
      <c r="T195" s="351"/>
      <c r="U195" s="351"/>
      <c r="V195" s="351"/>
      <c r="W195" s="351"/>
      <c r="X195" s="351"/>
      <c r="Y195" s="351"/>
      <c r="Z195" s="351"/>
    </row>
    <row r="196" spans="1:26" ht="14.25" customHeight="1" x14ac:dyDescent="0.15">
      <c r="A196" s="351"/>
      <c r="B196" s="351"/>
      <c r="C196" s="351"/>
      <c r="D196" s="351"/>
      <c r="E196" s="351"/>
      <c r="F196" s="351"/>
      <c r="G196" s="351"/>
      <c r="H196" s="351"/>
      <c r="I196" s="351"/>
      <c r="J196" s="351"/>
      <c r="K196" s="351"/>
      <c r="L196" s="351"/>
      <c r="M196" s="351"/>
      <c r="N196" s="351"/>
      <c r="O196" s="351"/>
      <c r="P196" s="351"/>
      <c r="Q196" s="351"/>
      <c r="R196" s="351"/>
      <c r="S196" s="351"/>
      <c r="T196" s="351"/>
      <c r="U196" s="351"/>
      <c r="V196" s="351"/>
      <c r="W196" s="351"/>
      <c r="X196" s="351"/>
      <c r="Y196" s="351"/>
      <c r="Z196" s="351"/>
    </row>
    <row r="197" spans="1:26" ht="14.25" customHeight="1" x14ac:dyDescent="0.15">
      <c r="A197" s="351"/>
      <c r="B197" s="351"/>
      <c r="C197" s="351"/>
      <c r="D197" s="351"/>
      <c r="E197" s="351"/>
      <c r="F197" s="351"/>
      <c r="G197" s="351"/>
      <c r="H197" s="351"/>
      <c r="I197" s="351"/>
      <c r="J197" s="351"/>
      <c r="K197" s="351"/>
      <c r="L197" s="351"/>
      <c r="M197" s="351"/>
      <c r="N197" s="351"/>
      <c r="O197" s="351"/>
      <c r="P197" s="351"/>
      <c r="Q197" s="351"/>
      <c r="R197" s="351"/>
      <c r="S197" s="351"/>
      <c r="T197" s="351"/>
      <c r="U197" s="351"/>
      <c r="V197" s="351"/>
      <c r="W197" s="351"/>
      <c r="X197" s="351"/>
      <c r="Y197" s="351"/>
      <c r="Z197" s="351"/>
    </row>
    <row r="198" spans="1:26" ht="14.25" customHeight="1" x14ac:dyDescent="0.15">
      <c r="A198" s="351"/>
      <c r="B198" s="351"/>
      <c r="C198" s="351"/>
      <c r="D198" s="351"/>
      <c r="E198" s="351"/>
      <c r="F198" s="351"/>
      <c r="G198" s="351"/>
      <c r="H198" s="351"/>
      <c r="I198" s="351"/>
      <c r="J198" s="351"/>
      <c r="K198" s="351"/>
      <c r="L198" s="351"/>
      <c r="M198" s="351"/>
      <c r="N198" s="351"/>
      <c r="O198" s="351"/>
      <c r="P198" s="351"/>
      <c r="Q198" s="351"/>
      <c r="R198" s="351"/>
      <c r="S198" s="351"/>
      <c r="T198" s="351"/>
      <c r="U198" s="351"/>
      <c r="V198" s="351"/>
      <c r="W198" s="351"/>
      <c r="X198" s="351"/>
      <c r="Y198" s="351"/>
      <c r="Z198" s="351"/>
    </row>
    <row r="199" spans="1:26" ht="14.25" customHeight="1" x14ac:dyDescent="0.15">
      <c r="A199" s="351"/>
      <c r="B199" s="351"/>
      <c r="C199" s="351"/>
      <c r="D199" s="351"/>
      <c r="E199" s="351"/>
      <c r="F199" s="351"/>
      <c r="G199" s="351"/>
      <c r="H199" s="351"/>
      <c r="I199" s="351"/>
      <c r="J199" s="351"/>
      <c r="K199" s="351"/>
      <c r="L199" s="351"/>
      <c r="M199" s="351"/>
      <c r="N199" s="351"/>
      <c r="O199" s="351"/>
      <c r="P199" s="351"/>
      <c r="Q199" s="351"/>
      <c r="R199" s="351"/>
      <c r="S199" s="351"/>
      <c r="T199" s="351"/>
      <c r="U199" s="351"/>
      <c r="V199" s="351"/>
      <c r="W199" s="351"/>
      <c r="X199" s="351"/>
      <c r="Y199" s="351"/>
      <c r="Z199" s="351"/>
    </row>
    <row r="200" spans="1:26" ht="14.25" customHeight="1" x14ac:dyDescent="0.15">
      <c r="A200" s="351"/>
      <c r="B200" s="351"/>
      <c r="C200" s="351"/>
      <c r="D200" s="351"/>
      <c r="E200" s="351"/>
      <c r="F200" s="351"/>
      <c r="G200" s="351"/>
      <c r="H200" s="351"/>
      <c r="I200" s="351"/>
      <c r="J200" s="351"/>
      <c r="K200" s="351"/>
      <c r="L200" s="351"/>
      <c r="M200" s="351"/>
      <c r="N200" s="351"/>
      <c r="O200" s="351"/>
      <c r="P200" s="351"/>
      <c r="Q200" s="351"/>
      <c r="R200" s="351"/>
      <c r="S200" s="351"/>
      <c r="T200" s="351"/>
      <c r="U200" s="351"/>
      <c r="V200" s="351"/>
      <c r="W200" s="351"/>
      <c r="X200" s="351"/>
      <c r="Y200" s="351"/>
      <c r="Z200" s="351"/>
    </row>
    <row r="201" spans="1:26" ht="14.25" customHeight="1" x14ac:dyDescent="0.15">
      <c r="A201" s="351"/>
      <c r="B201" s="351"/>
      <c r="C201" s="351"/>
      <c r="D201" s="351"/>
      <c r="E201" s="351"/>
      <c r="F201" s="351"/>
      <c r="G201" s="351"/>
      <c r="H201" s="351"/>
      <c r="I201" s="351"/>
      <c r="J201" s="351"/>
      <c r="K201" s="351"/>
      <c r="L201" s="351"/>
      <c r="M201" s="351"/>
      <c r="N201" s="351"/>
      <c r="O201" s="351"/>
      <c r="P201" s="351"/>
      <c r="Q201" s="351"/>
      <c r="R201" s="351"/>
      <c r="S201" s="351"/>
      <c r="T201" s="351"/>
      <c r="U201" s="351"/>
      <c r="V201" s="351"/>
      <c r="W201" s="351"/>
      <c r="X201" s="351"/>
      <c r="Y201" s="351"/>
      <c r="Z201" s="351"/>
    </row>
    <row r="202" spans="1:26" ht="14.25" customHeight="1" x14ac:dyDescent="0.15">
      <c r="A202" s="351"/>
      <c r="B202" s="351"/>
      <c r="C202" s="351"/>
      <c r="D202" s="351"/>
      <c r="E202" s="351"/>
      <c r="F202" s="351"/>
      <c r="G202" s="351"/>
      <c r="H202" s="351"/>
      <c r="I202" s="351"/>
      <c r="J202" s="351"/>
      <c r="K202" s="351"/>
      <c r="L202" s="351"/>
      <c r="M202" s="351"/>
      <c r="N202" s="351"/>
      <c r="O202" s="351"/>
      <c r="P202" s="351"/>
      <c r="Q202" s="351"/>
      <c r="R202" s="351"/>
      <c r="S202" s="351"/>
      <c r="T202" s="351"/>
      <c r="U202" s="351"/>
      <c r="V202" s="351"/>
      <c r="W202" s="351"/>
      <c r="X202" s="351"/>
      <c r="Y202" s="351"/>
      <c r="Z202" s="351"/>
    </row>
    <row r="203" spans="1:26" ht="14.25" customHeight="1" x14ac:dyDescent="0.15">
      <c r="A203" s="351"/>
      <c r="B203" s="351"/>
      <c r="C203" s="351"/>
      <c r="D203" s="351"/>
      <c r="E203" s="351"/>
      <c r="F203" s="351"/>
      <c r="G203" s="351"/>
      <c r="H203" s="351"/>
      <c r="I203" s="351"/>
      <c r="J203" s="351"/>
      <c r="K203" s="351"/>
      <c r="L203" s="351"/>
      <c r="M203" s="351"/>
      <c r="N203" s="351"/>
      <c r="O203" s="351"/>
      <c r="P203" s="351"/>
      <c r="Q203" s="351"/>
      <c r="R203" s="351"/>
      <c r="S203" s="351"/>
      <c r="T203" s="351"/>
      <c r="U203" s="351"/>
      <c r="V203" s="351"/>
      <c r="W203" s="351"/>
      <c r="X203" s="351"/>
      <c r="Y203" s="351"/>
      <c r="Z203" s="351"/>
    </row>
    <row r="204" spans="1:26" ht="14.25" customHeight="1" x14ac:dyDescent="0.15">
      <c r="A204" s="351"/>
      <c r="B204" s="351"/>
      <c r="C204" s="351"/>
      <c r="D204" s="351"/>
      <c r="E204" s="351"/>
      <c r="F204" s="351"/>
      <c r="G204" s="351"/>
      <c r="H204" s="351"/>
      <c r="I204" s="351"/>
      <c r="J204" s="351"/>
      <c r="K204" s="351"/>
      <c r="L204" s="351"/>
      <c r="M204" s="351"/>
      <c r="N204" s="351"/>
      <c r="O204" s="351"/>
      <c r="P204" s="351"/>
      <c r="Q204" s="351"/>
      <c r="R204" s="351"/>
      <c r="S204" s="351"/>
      <c r="T204" s="351"/>
      <c r="U204" s="351"/>
      <c r="V204" s="351"/>
      <c r="W204" s="351"/>
      <c r="X204" s="351"/>
      <c r="Y204" s="351"/>
      <c r="Z204" s="351"/>
    </row>
    <row r="205" spans="1:26" ht="14.25" customHeight="1" x14ac:dyDescent="0.15">
      <c r="A205" s="351"/>
      <c r="B205" s="351"/>
      <c r="C205" s="351"/>
      <c r="D205" s="351"/>
      <c r="E205" s="351"/>
      <c r="F205" s="351"/>
      <c r="G205" s="351"/>
      <c r="H205" s="351"/>
      <c r="I205" s="351"/>
      <c r="J205" s="351"/>
      <c r="K205" s="351"/>
      <c r="L205" s="351"/>
      <c r="M205" s="351"/>
      <c r="N205" s="351"/>
      <c r="O205" s="351"/>
      <c r="P205" s="351"/>
      <c r="Q205" s="351"/>
      <c r="R205" s="351"/>
      <c r="S205" s="351"/>
      <c r="T205" s="351"/>
      <c r="U205" s="351"/>
      <c r="V205" s="351"/>
      <c r="W205" s="351"/>
      <c r="X205" s="351"/>
      <c r="Y205" s="351"/>
      <c r="Z205" s="351"/>
    </row>
    <row r="206" spans="1:26" ht="14.25" customHeight="1" x14ac:dyDescent="0.15">
      <c r="A206" s="351"/>
      <c r="B206" s="351"/>
      <c r="C206" s="351"/>
      <c r="D206" s="351"/>
      <c r="E206" s="351"/>
      <c r="F206" s="351"/>
      <c r="G206" s="351"/>
      <c r="H206" s="351"/>
      <c r="I206" s="351"/>
      <c r="J206" s="351"/>
      <c r="K206" s="351"/>
      <c r="L206" s="351"/>
      <c r="M206" s="351"/>
      <c r="N206" s="351"/>
      <c r="O206" s="351"/>
      <c r="P206" s="351"/>
      <c r="Q206" s="351"/>
      <c r="R206" s="351"/>
      <c r="S206" s="351"/>
      <c r="T206" s="351"/>
      <c r="U206" s="351"/>
      <c r="V206" s="351"/>
      <c r="W206" s="351"/>
      <c r="X206" s="351"/>
      <c r="Y206" s="351"/>
      <c r="Z206" s="351"/>
    </row>
    <row r="207" spans="1:26" ht="14.25" customHeight="1" x14ac:dyDescent="0.15">
      <c r="A207" s="351"/>
      <c r="B207" s="351"/>
      <c r="C207" s="351"/>
      <c r="D207" s="351"/>
      <c r="E207" s="351"/>
      <c r="F207" s="351"/>
      <c r="G207" s="351"/>
      <c r="H207" s="351"/>
      <c r="I207" s="351"/>
      <c r="J207" s="351"/>
      <c r="K207" s="351"/>
      <c r="L207" s="351"/>
      <c r="M207" s="351"/>
      <c r="N207" s="351"/>
      <c r="O207" s="351"/>
      <c r="P207" s="351"/>
      <c r="Q207" s="351"/>
      <c r="R207" s="351"/>
      <c r="S207" s="351"/>
      <c r="T207" s="351"/>
      <c r="U207" s="351"/>
      <c r="V207" s="351"/>
      <c r="W207" s="351"/>
      <c r="X207" s="351"/>
      <c r="Y207" s="351"/>
      <c r="Z207" s="351"/>
    </row>
    <row r="208" spans="1:26" ht="14.25" customHeight="1" x14ac:dyDescent="0.15">
      <c r="A208" s="351"/>
      <c r="B208" s="351"/>
      <c r="C208" s="351"/>
      <c r="D208" s="351"/>
      <c r="E208" s="351"/>
      <c r="F208" s="351"/>
      <c r="G208" s="351"/>
      <c r="H208" s="351"/>
      <c r="I208" s="351"/>
      <c r="J208" s="351"/>
      <c r="K208" s="351"/>
      <c r="L208" s="351"/>
      <c r="M208" s="351"/>
      <c r="N208" s="351"/>
      <c r="O208" s="351"/>
      <c r="P208" s="351"/>
      <c r="Q208" s="351"/>
      <c r="R208" s="351"/>
      <c r="S208" s="351"/>
      <c r="T208" s="351"/>
      <c r="U208" s="351"/>
      <c r="V208" s="351"/>
      <c r="W208" s="351"/>
      <c r="X208" s="351"/>
      <c r="Y208" s="351"/>
      <c r="Z208" s="351"/>
    </row>
    <row r="209" spans="1:26" ht="14.25" customHeight="1" x14ac:dyDescent="0.15">
      <c r="A209" s="351"/>
      <c r="B209" s="351"/>
      <c r="C209" s="351"/>
      <c r="D209" s="351"/>
      <c r="E209" s="351"/>
      <c r="F209" s="351"/>
      <c r="G209" s="351"/>
      <c r="H209" s="351"/>
      <c r="I209" s="351"/>
      <c r="J209" s="351"/>
      <c r="K209" s="351"/>
      <c r="L209" s="351"/>
      <c r="M209" s="351"/>
      <c r="N209" s="351"/>
      <c r="O209" s="351"/>
      <c r="P209" s="351"/>
      <c r="Q209" s="351"/>
      <c r="R209" s="351"/>
      <c r="S209" s="351"/>
      <c r="T209" s="351"/>
      <c r="U209" s="351"/>
      <c r="V209" s="351"/>
      <c r="W209" s="351"/>
      <c r="X209" s="351"/>
      <c r="Y209" s="351"/>
      <c r="Z209" s="351"/>
    </row>
    <row r="210" spans="1:26" ht="14.25" customHeight="1" x14ac:dyDescent="0.15">
      <c r="A210" s="351"/>
      <c r="B210" s="351"/>
      <c r="C210" s="351"/>
      <c r="D210" s="351"/>
      <c r="E210" s="351"/>
      <c r="F210" s="351"/>
      <c r="G210" s="351"/>
      <c r="H210" s="351"/>
      <c r="I210" s="351"/>
      <c r="J210" s="351"/>
      <c r="K210" s="351"/>
      <c r="L210" s="351"/>
      <c r="M210" s="351"/>
      <c r="N210" s="351"/>
      <c r="O210" s="351"/>
      <c r="P210" s="351"/>
      <c r="Q210" s="351"/>
      <c r="R210" s="351"/>
      <c r="S210" s="351"/>
      <c r="T210" s="351"/>
      <c r="U210" s="351"/>
      <c r="V210" s="351"/>
      <c r="W210" s="351"/>
      <c r="X210" s="351"/>
      <c r="Y210" s="351"/>
      <c r="Z210" s="351"/>
    </row>
    <row r="211" spans="1:26" ht="14.25" customHeight="1" x14ac:dyDescent="0.15">
      <c r="A211" s="351"/>
      <c r="B211" s="351"/>
      <c r="C211" s="351"/>
      <c r="D211" s="351"/>
      <c r="E211" s="351"/>
      <c r="F211" s="351"/>
      <c r="G211" s="351"/>
      <c r="H211" s="351"/>
      <c r="I211" s="351"/>
      <c r="J211" s="351"/>
      <c r="K211" s="351"/>
      <c r="L211" s="351"/>
      <c r="M211" s="351"/>
      <c r="N211" s="351"/>
      <c r="O211" s="351"/>
      <c r="P211" s="351"/>
      <c r="Q211" s="351"/>
      <c r="R211" s="351"/>
      <c r="S211" s="351"/>
      <c r="T211" s="351"/>
      <c r="U211" s="351"/>
      <c r="V211" s="351"/>
      <c r="W211" s="351"/>
      <c r="X211" s="351"/>
      <c r="Y211" s="351"/>
      <c r="Z211" s="351"/>
    </row>
    <row r="212" spans="1:26" ht="14.25" customHeight="1" x14ac:dyDescent="0.15">
      <c r="A212" s="351"/>
      <c r="B212" s="351"/>
      <c r="C212" s="351"/>
      <c r="D212" s="351"/>
      <c r="E212" s="351"/>
      <c r="F212" s="351"/>
      <c r="G212" s="351"/>
      <c r="H212" s="351"/>
      <c r="I212" s="351"/>
      <c r="J212" s="351"/>
      <c r="K212" s="351"/>
      <c r="L212" s="351"/>
      <c r="M212" s="351"/>
      <c r="N212" s="351"/>
      <c r="O212" s="351"/>
      <c r="P212" s="351"/>
      <c r="Q212" s="351"/>
      <c r="R212" s="351"/>
      <c r="S212" s="351"/>
      <c r="T212" s="351"/>
      <c r="U212" s="351"/>
      <c r="V212" s="351"/>
      <c r="W212" s="351"/>
      <c r="X212" s="351"/>
      <c r="Y212" s="351"/>
      <c r="Z212" s="351"/>
    </row>
    <row r="213" spans="1:26" ht="14.25" customHeight="1" x14ac:dyDescent="0.15">
      <c r="A213" s="351"/>
      <c r="B213" s="351"/>
      <c r="C213" s="351"/>
      <c r="D213" s="351"/>
      <c r="E213" s="351"/>
      <c r="F213" s="351"/>
      <c r="G213" s="351"/>
      <c r="H213" s="351"/>
      <c r="I213" s="351"/>
      <c r="J213" s="351"/>
      <c r="K213" s="351"/>
      <c r="L213" s="351"/>
      <c r="M213" s="351"/>
      <c r="N213" s="351"/>
      <c r="O213" s="351"/>
      <c r="P213" s="351"/>
      <c r="Q213" s="351"/>
      <c r="R213" s="351"/>
      <c r="S213" s="351"/>
      <c r="T213" s="351"/>
      <c r="U213" s="351"/>
      <c r="V213" s="351"/>
      <c r="W213" s="351"/>
      <c r="X213" s="351"/>
      <c r="Y213" s="351"/>
      <c r="Z213" s="351"/>
    </row>
    <row r="214" spans="1:26" ht="14.25" customHeight="1" x14ac:dyDescent="0.15">
      <c r="A214" s="351"/>
      <c r="B214" s="351"/>
      <c r="C214" s="351"/>
      <c r="D214" s="351"/>
      <c r="E214" s="351"/>
      <c r="F214" s="351"/>
      <c r="G214" s="351"/>
      <c r="H214" s="351"/>
      <c r="I214" s="351"/>
      <c r="J214" s="351"/>
      <c r="K214" s="351"/>
      <c r="L214" s="351"/>
      <c r="M214" s="351"/>
      <c r="N214" s="351"/>
      <c r="O214" s="351"/>
      <c r="P214" s="351"/>
      <c r="Q214" s="351"/>
      <c r="R214" s="351"/>
      <c r="S214" s="351"/>
      <c r="T214" s="351"/>
      <c r="U214" s="351"/>
      <c r="V214" s="351"/>
      <c r="W214" s="351"/>
      <c r="X214" s="351"/>
      <c r="Y214" s="351"/>
      <c r="Z214" s="351"/>
    </row>
    <row r="215" spans="1:26" ht="14.25" customHeight="1" x14ac:dyDescent="0.15">
      <c r="A215" s="351"/>
      <c r="B215" s="351"/>
      <c r="C215" s="351"/>
      <c r="D215" s="351"/>
      <c r="E215" s="351"/>
      <c r="F215" s="351"/>
      <c r="G215" s="351"/>
      <c r="H215" s="351"/>
      <c r="I215" s="351"/>
      <c r="J215" s="351"/>
      <c r="K215" s="351"/>
      <c r="L215" s="351"/>
      <c r="M215" s="351"/>
      <c r="N215" s="351"/>
      <c r="O215" s="351"/>
      <c r="P215" s="351"/>
      <c r="Q215" s="351"/>
      <c r="R215" s="351"/>
      <c r="S215" s="351"/>
      <c r="T215" s="351"/>
      <c r="U215" s="351"/>
      <c r="V215" s="351"/>
      <c r="W215" s="351"/>
      <c r="X215" s="351"/>
      <c r="Y215" s="351"/>
      <c r="Z215" s="351"/>
    </row>
    <row r="216" spans="1:26" ht="14.25" customHeight="1" x14ac:dyDescent="0.15">
      <c r="A216" s="351"/>
      <c r="B216" s="351"/>
      <c r="C216" s="351"/>
      <c r="D216" s="351"/>
      <c r="E216" s="351"/>
      <c r="F216" s="351"/>
      <c r="G216" s="351"/>
      <c r="H216" s="351"/>
      <c r="I216" s="351"/>
      <c r="J216" s="351"/>
      <c r="K216" s="351"/>
      <c r="L216" s="351"/>
      <c r="M216" s="351"/>
      <c r="N216" s="351"/>
      <c r="O216" s="351"/>
      <c r="P216" s="351"/>
      <c r="Q216" s="351"/>
      <c r="R216" s="351"/>
      <c r="S216" s="351"/>
      <c r="T216" s="351"/>
      <c r="U216" s="351"/>
      <c r="V216" s="351"/>
      <c r="W216" s="351"/>
      <c r="X216" s="351"/>
      <c r="Y216" s="351"/>
      <c r="Z216" s="351"/>
    </row>
    <row r="217" spans="1:26" ht="14.25" customHeight="1" x14ac:dyDescent="0.15">
      <c r="A217" s="351"/>
      <c r="B217" s="351"/>
      <c r="C217" s="351"/>
      <c r="D217" s="351"/>
      <c r="E217" s="351"/>
      <c r="F217" s="351"/>
      <c r="G217" s="351"/>
      <c r="H217" s="351"/>
      <c r="I217" s="351"/>
      <c r="J217" s="351"/>
      <c r="K217" s="351"/>
      <c r="L217" s="351"/>
      <c r="M217" s="351"/>
      <c r="N217" s="351"/>
      <c r="O217" s="351"/>
      <c r="P217" s="351"/>
      <c r="Q217" s="351"/>
      <c r="R217" s="351"/>
      <c r="S217" s="351"/>
      <c r="T217" s="351"/>
      <c r="U217" s="351"/>
      <c r="V217" s="351"/>
      <c r="W217" s="351"/>
      <c r="X217" s="351"/>
      <c r="Y217" s="351"/>
      <c r="Z217" s="351"/>
    </row>
    <row r="218" spans="1:26" ht="14.25" customHeight="1" x14ac:dyDescent="0.15">
      <c r="A218" s="351"/>
      <c r="B218" s="351"/>
      <c r="C218" s="351"/>
      <c r="D218" s="351"/>
      <c r="E218" s="351"/>
      <c r="F218" s="351"/>
      <c r="G218" s="351"/>
      <c r="H218" s="351"/>
      <c r="I218" s="351"/>
      <c r="J218" s="351"/>
      <c r="K218" s="351"/>
      <c r="L218" s="351"/>
      <c r="M218" s="351"/>
      <c r="N218" s="351"/>
      <c r="O218" s="351"/>
      <c r="P218" s="351"/>
      <c r="Q218" s="351"/>
      <c r="R218" s="351"/>
      <c r="S218" s="351"/>
      <c r="T218" s="351"/>
      <c r="U218" s="351"/>
      <c r="V218" s="351"/>
      <c r="W218" s="351"/>
      <c r="X218" s="351"/>
      <c r="Y218" s="351"/>
      <c r="Z218" s="351"/>
    </row>
    <row r="219" spans="1:26" ht="14.25" customHeight="1" x14ac:dyDescent="0.15">
      <c r="A219" s="351"/>
      <c r="B219" s="351"/>
      <c r="C219" s="351"/>
      <c r="D219" s="351"/>
      <c r="E219" s="351"/>
      <c r="F219" s="351"/>
      <c r="G219" s="351"/>
      <c r="H219" s="351"/>
      <c r="I219" s="351"/>
      <c r="J219" s="351"/>
      <c r="K219" s="351"/>
      <c r="L219" s="351"/>
      <c r="M219" s="351"/>
      <c r="N219" s="351"/>
      <c r="O219" s="351"/>
      <c r="P219" s="351"/>
      <c r="Q219" s="351"/>
      <c r="R219" s="351"/>
      <c r="S219" s="351"/>
      <c r="T219" s="351"/>
      <c r="U219" s="351"/>
      <c r="V219" s="351"/>
      <c r="W219" s="351"/>
      <c r="X219" s="351"/>
      <c r="Y219" s="351"/>
      <c r="Z219" s="351"/>
    </row>
    <row r="220" spans="1:26" ht="14.25" customHeight="1" x14ac:dyDescent="0.15">
      <c r="A220" s="351"/>
      <c r="B220" s="351"/>
      <c r="C220" s="351"/>
      <c r="D220" s="351"/>
      <c r="E220" s="351"/>
      <c r="F220" s="351"/>
      <c r="G220" s="351"/>
      <c r="H220" s="351"/>
      <c r="I220" s="351"/>
      <c r="J220" s="351"/>
      <c r="K220" s="351"/>
      <c r="L220" s="351"/>
      <c r="M220" s="351"/>
      <c r="N220" s="351"/>
      <c r="O220" s="351"/>
      <c r="P220" s="351"/>
      <c r="Q220" s="351"/>
      <c r="R220" s="351"/>
      <c r="S220" s="351"/>
      <c r="T220" s="351"/>
      <c r="U220" s="351"/>
      <c r="V220" s="351"/>
      <c r="W220" s="351"/>
      <c r="X220" s="351"/>
      <c r="Y220" s="351"/>
      <c r="Z220" s="351"/>
    </row>
    <row r="221" spans="1:26" ht="14.25" customHeight="1" x14ac:dyDescent="0.15">
      <c r="A221" s="351"/>
      <c r="B221" s="351"/>
      <c r="C221" s="351"/>
      <c r="D221" s="351"/>
      <c r="E221" s="351"/>
      <c r="F221" s="351"/>
      <c r="G221" s="351"/>
      <c r="H221" s="351"/>
      <c r="I221" s="351"/>
      <c r="J221" s="351"/>
      <c r="K221" s="351"/>
      <c r="L221" s="351"/>
      <c r="M221" s="351"/>
      <c r="N221" s="351"/>
      <c r="O221" s="351"/>
      <c r="P221" s="351"/>
      <c r="Q221" s="351"/>
      <c r="R221" s="351"/>
      <c r="S221" s="351"/>
      <c r="T221" s="351"/>
      <c r="U221" s="351"/>
      <c r="V221" s="351"/>
      <c r="W221" s="351"/>
      <c r="X221" s="351"/>
      <c r="Y221" s="351"/>
      <c r="Z221" s="351"/>
    </row>
    <row r="222" spans="1:26" ht="14.25" customHeight="1" x14ac:dyDescent="0.15">
      <c r="A222" s="351"/>
      <c r="B222" s="351"/>
      <c r="C222" s="351"/>
      <c r="D222" s="351"/>
      <c r="E222" s="351"/>
      <c r="F222" s="351"/>
      <c r="G222" s="351"/>
      <c r="H222" s="351"/>
      <c r="I222" s="351"/>
      <c r="J222" s="351"/>
      <c r="K222" s="351"/>
      <c r="L222" s="351"/>
      <c r="M222" s="351"/>
      <c r="N222" s="351"/>
      <c r="O222" s="351"/>
      <c r="P222" s="351"/>
      <c r="Q222" s="351"/>
      <c r="R222" s="351"/>
      <c r="S222" s="351"/>
      <c r="T222" s="351"/>
      <c r="U222" s="351"/>
      <c r="V222" s="351"/>
      <c r="W222" s="351"/>
      <c r="X222" s="351"/>
      <c r="Y222" s="351"/>
      <c r="Z222" s="351"/>
    </row>
    <row r="223" spans="1:26" ht="14.25" customHeight="1" x14ac:dyDescent="0.15">
      <c r="A223" s="351"/>
      <c r="B223" s="351"/>
      <c r="C223" s="351"/>
      <c r="D223" s="351"/>
      <c r="E223" s="351"/>
      <c r="F223" s="351"/>
      <c r="G223" s="351"/>
      <c r="H223" s="351"/>
      <c r="I223" s="351"/>
      <c r="J223" s="351"/>
      <c r="K223" s="351"/>
      <c r="L223" s="351"/>
      <c r="M223" s="351"/>
      <c r="N223" s="351"/>
      <c r="O223" s="351"/>
      <c r="P223" s="351"/>
      <c r="Q223" s="351"/>
      <c r="R223" s="351"/>
      <c r="S223" s="351"/>
      <c r="T223" s="351"/>
      <c r="U223" s="351"/>
      <c r="V223" s="351"/>
      <c r="W223" s="351"/>
      <c r="X223" s="351"/>
      <c r="Y223" s="351"/>
      <c r="Z223" s="351"/>
    </row>
    <row r="224" spans="1:26" ht="14.25" customHeight="1" x14ac:dyDescent="0.15">
      <c r="A224" s="351"/>
      <c r="B224" s="351"/>
      <c r="C224" s="351"/>
      <c r="D224" s="351"/>
      <c r="E224" s="351"/>
      <c r="F224" s="351"/>
      <c r="G224" s="351"/>
      <c r="H224" s="351"/>
      <c r="I224" s="351"/>
      <c r="J224" s="351"/>
      <c r="K224" s="351"/>
      <c r="L224" s="351"/>
      <c r="M224" s="351"/>
      <c r="N224" s="351"/>
      <c r="O224" s="351"/>
      <c r="P224" s="351"/>
      <c r="Q224" s="351"/>
      <c r="R224" s="351"/>
      <c r="S224" s="351"/>
      <c r="T224" s="351"/>
      <c r="U224" s="351"/>
      <c r="V224" s="351"/>
      <c r="W224" s="351"/>
      <c r="X224" s="351"/>
      <c r="Y224" s="351"/>
      <c r="Z224" s="351"/>
    </row>
    <row r="225" spans="1:26" ht="14.25" customHeight="1" x14ac:dyDescent="0.15">
      <c r="A225" s="351"/>
      <c r="B225" s="351"/>
      <c r="C225" s="351"/>
      <c r="D225" s="351"/>
      <c r="E225" s="351"/>
      <c r="F225" s="351"/>
      <c r="G225" s="351"/>
      <c r="H225" s="351"/>
      <c r="I225" s="351"/>
      <c r="J225" s="351"/>
      <c r="K225" s="351"/>
      <c r="L225" s="351"/>
      <c r="M225" s="351"/>
      <c r="N225" s="351"/>
      <c r="O225" s="351"/>
      <c r="P225" s="351"/>
      <c r="Q225" s="351"/>
      <c r="R225" s="351"/>
      <c r="S225" s="351"/>
      <c r="T225" s="351"/>
      <c r="U225" s="351"/>
      <c r="V225" s="351"/>
      <c r="W225" s="351"/>
      <c r="X225" s="351"/>
      <c r="Y225" s="351"/>
      <c r="Z225" s="351"/>
    </row>
    <row r="226" spans="1:26" ht="14.25" customHeight="1" x14ac:dyDescent="0.15">
      <c r="A226" s="351"/>
      <c r="B226" s="351"/>
      <c r="C226" s="351"/>
      <c r="D226" s="351"/>
      <c r="E226" s="351"/>
      <c r="F226" s="351"/>
      <c r="G226" s="351"/>
      <c r="H226" s="351"/>
      <c r="I226" s="351"/>
      <c r="J226" s="351"/>
      <c r="K226" s="351"/>
      <c r="L226" s="351"/>
      <c r="M226" s="351"/>
      <c r="N226" s="351"/>
      <c r="O226" s="351"/>
      <c r="P226" s="351"/>
      <c r="Q226" s="351"/>
      <c r="R226" s="351"/>
      <c r="S226" s="351"/>
      <c r="T226" s="351"/>
      <c r="U226" s="351"/>
      <c r="V226" s="351"/>
      <c r="W226" s="351"/>
      <c r="X226" s="351"/>
      <c r="Y226" s="351"/>
      <c r="Z226" s="351"/>
    </row>
    <row r="227" spans="1:26" ht="14.25" customHeight="1" x14ac:dyDescent="0.15">
      <c r="A227" s="351"/>
      <c r="B227" s="351"/>
      <c r="C227" s="351"/>
      <c r="D227" s="351"/>
      <c r="E227" s="351"/>
      <c r="F227" s="351"/>
      <c r="G227" s="351"/>
      <c r="H227" s="351"/>
      <c r="I227" s="351"/>
      <c r="J227" s="351"/>
      <c r="K227" s="351"/>
      <c r="L227" s="351"/>
      <c r="M227" s="351"/>
      <c r="N227" s="351"/>
      <c r="O227" s="351"/>
      <c r="P227" s="351"/>
      <c r="Q227" s="351"/>
      <c r="R227" s="351"/>
      <c r="S227" s="351"/>
      <c r="T227" s="351"/>
      <c r="U227" s="351"/>
      <c r="V227" s="351"/>
      <c r="W227" s="351"/>
      <c r="X227" s="351"/>
      <c r="Y227" s="351"/>
      <c r="Z227" s="351"/>
    </row>
    <row r="228" spans="1:26" ht="14.25" customHeight="1" x14ac:dyDescent="0.15">
      <c r="A228" s="351"/>
      <c r="B228" s="351"/>
      <c r="C228" s="351"/>
      <c r="D228" s="351"/>
      <c r="E228" s="351"/>
      <c r="F228" s="351"/>
      <c r="G228" s="351"/>
      <c r="H228" s="351"/>
      <c r="I228" s="351"/>
      <c r="J228" s="351"/>
      <c r="K228" s="351"/>
      <c r="L228" s="351"/>
      <c r="M228" s="351"/>
      <c r="N228" s="351"/>
      <c r="O228" s="351"/>
      <c r="P228" s="351"/>
      <c r="Q228" s="351"/>
      <c r="R228" s="351"/>
      <c r="S228" s="351"/>
      <c r="T228" s="351"/>
      <c r="U228" s="351"/>
      <c r="V228" s="351"/>
      <c r="W228" s="351"/>
      <c r="X228" s="351"/>
      <c r="Y228" s="351"/>
      <c r="Z228" s="351"/>
    </row>
    <row r="229" spans="1:26" ht="14.25" customHeight="1" x14ac:dyDescent="0.15">
      <c r="A229" s="351"/>
      <c r="B229" s="351"/>
      <c r="C229" s="351"/>
      <c r="D229" s="351"/>
      <c r="E229" s="351"/>
      <c r="F229" s="351"/>
      <c r="G229" s="351"/>
      <c r="H229" s="351"/>
      <c r="I229" s="351"/>
      <c r="J229" s="351"/>
      <c r="K229" s="351"/>
      <c r="L229" s="351"/>
      <c r="M229" s="351"/>
      <c r="N229" s="351"/>
      <c r="O229" s="351"/>
      <c r="P229" s="351"/>
      <c r="Q229" s="351"/>
      <c r="R229" s="351"/>
      <c r="S229" s="351"/>
      <c r="T229" s="351"/>
      <c r="U229" s="351"/>
      <c r="V229" s="351"/>
      <c r="W229" s="351"/>
      <c r="X229" s="351"/>
      <c r="Y229" s="351"/>
      <c r="Z229" s="351"/>
    </row>
    <row r="230" spans="1:26" ht="14.25" customHeight="1" x14ac:dyDescent="0.15">
      <c r="A230" s="351"/>
      <c r="B230" s="351"/>
      <c r="C230" s="351"/>
      <c r="D230" s="351"/>
      <c r="E230" s="351"/>
      <c r="F230" s="351"/>
      <c r="G230" s="351"/>
      <c r="H230" s="351"/>
      <c r="I230" s="351"/>
      <c r="J230" s="351"/>
      <c r="K230" s="351"/>
      <c r="L230" s="351"/>
      <c r="M230" s="351"/>
      <c r="N230" s="351"/>
      <c r="O230" s="351"/>
      <c r="P230" s="351"/>
      <c r="Q230" s="351"/>
      <c r="R230" s="351"/>
      <c r="S230" s="351"/>
      <c r="T230" s="351"/>
      <c r="U230" s="351"/>
      <c r="V230" s="351"/>
      <c r="W230" s="351"/>
      <c r="X230" s="351"/>
      <c r="Y230" s="351"/>
      <c r="Z230" s="351"/>
    </row>
    <row r="231" spans="1:26" ht="14.25" customHeight="1" x14ac:dyDescent="0.15">
      <c r="A231" s="351"/>
      <c r="B231" s="351"/>
      <c r="C231" s="351"/>
      <c r="D231" s="351"/>
      <c r="E231" s="351"/>
      <c r="F231" s="351"/>
      <c r="G231" s="351"/>
      <c r="H231" s="351"/>
      <c r="I231" s="351"/>
      <c r="J231" s="351"/>
      <c r="K231" s="351"/>
      <c r="L231" s="351"/>
      <c r="M231" s="351"/>
      <c r="N231" s="351"/>
      <c r="O231" s="351"/>
      <c r="P231" s="351"/>
      <c r="Q231" s="351"/>
      <c r="R231" s="351"/>
      <c r="S231" s="351"/>
      <c r="T231" s="351"/>
      <c r="U231" s="351"/>
      <c r="V231" s="351"/>
      <c r="W231" s="351"/>
      <c r="X231" s="351"/>
      <c r="Y231" s="351"/>
      <c r="Z231" s="351"/>
    </row>
    <row r="232" spans="1:26" ht="14.25" customHeight="1" x14ac:dyDescent="0.15">
      <c r="A232" s="351"/>
      <c r="B232" s="351"/>
      <c r="C232" s="351"/>
      <c r="D232" s="351"/>
      <c r="E232" s="351"/>
      <c r="F232" s="351"/>
      <c r="G232" s="351"/>
      <c r="H232" s="351"/>
      <c r="I232" s="351"/>
      <c r="J232" s="351"/>
      <c r="K232" s="351"/>
      <c r="L232" s="351"/>
      <c r="M232" s="351"/>
      <c r="N232" s="351"/>
      <c r="O232" s="351"/>
      <c r="P232" s="351"/>
      <c r="Q232" s="351"/>
      <c r="R232" s="351"/>
      <c r="S232" s="351"/>
      <c r="T232" s="351"/>
      <c r="U232" s="351"/>
      <c r="V232" s="351"/>
      <c r="W232" s="351"/>
      <c r="X232" s="351"/>
      <c r="Y232" s="351"/>
      <c r="Z232" s="351"/>
    </row>
    <row r="233" spans="1:26" ht="14.25" customHeight="1" x14ac:dyDescent="0.15">
      <c r="A233" s="351"/>
      <c r="B233" s="351"/>
      <c r="C233" s="351"/>
      <c r="D233" s="351"/>
      <c r="E233" s="351"/>
      <c r="F233" s="351"/>
      <c r="G233" s="351"/>
      <c r="H233" s="351"/>
      <c r="I233" s="351"/>
      <c r="J233" s="351"/>
      <c r="K233" s="351"/>
      <c r="L233" s="351"/>
      <c r="M233" s="351"/>
      <c r="N233" s="351"/>
      <c r="O233" s="351"/>
      <c r="P233" s="351"/>
      <c r="Q233" s="351"/>
      <c r="R233" s="351"/>
      <c r="S233" s="351"/>
      <c r="T233" s="351"/>
      <c r="U233" s="351"/>
      <c r="V233" s="351"/>
      <c r="W233" s="351"/>
      <c r="X233" s="351"/>
      <c r="Y233" s="351"/>
      <c r="Z233" s="351"/>
    </row>
    <row r="234" spans="1:26" ht="14.25" customHeight="1" x14ac:dyDescent="0.15">
      <c r="A234" s="351"/>
      <c r="B234" s="351"/>
      <c r="C234" s="351"/>
      <c r="D234" s="351"/>
      <c r="E234" s="351"/>
      <c r="F234" s="351"/>
      <c r="G234" s="351"/>
      <c r="H234" s="351"/>
      <c r="I234" s="351"/>
      <c r="J234" s="351"/>
      <c r="K234" s="351"/>
      <c r="L234" s="351"/>
      <c r="M234" s="351"/>
      <c r="N234" s="351"/>
      <c r="O234" s="351"/>
      <c r="P234" s="351"/>
      <c r="Q234" s="351"/>
      <c r="R234" s="351"/>
      <c r="S234" s="351"/>
      <c r="T234" s="351"/>
      <c r="U234" s="351"/>
      <c r="V234" s="351"/>
      <c r="W234" s="351"/>
      <c r="X234" s="351"/>
      <c r="Y234" s="351"/>
      <c r="Z234" s="351"/>
    </row>
    <row r="235" spans="1:26" ht="14.25" customHeight="1" x14ac:dyDescent="0.15">
      <c r="A235" s="351"/>
      <c r="B235" s="351"/>
      <c r="C235" s="351"/>
      <c r="D235" s="351"/>
      <c r="E235" s="351"/>
      <c r="F235" s="351"/>
      <c r="G235" s="351"/>
      <c r="H235" s="351"/>
      <c r="I235" s="351"/>
      <c r="J235" s="351"/>
      <c r="K235" s="351"/>
      <c r="L235" s="351"/>
      <c r="M235" s="351"/>
      <c r="N235" s="351"/>
      <c r="O235" s="351"/>
      <c r="P235" s="351"/>
      <c r="Q235" s="351"/>
      <c r="R235" s="351"/>
      <c r="S235" s="351"/>
      <c r="T235" s="351"/>
      <c r="U235" s="351"/>
      <c r="V235" s="351"/>
      <c r="W235" s="351"/>
      <c r="X235" s="351"/>
      <c r="Y235" s="351"/>
      <c r="Z235" s="351"/>
    </row>
    <row r="236" spans="1:26" ht="14.25" customHeight="1" x14ac:dyDescent="0.15">
      <c r="A236" s="351"/>
      <c r="B236" s="351"/>
      <c r="C236" s="351"/>
      <c r="D236" s="351"/>
      <c r="E236" s="351"/>
      <c r="F236" s="351"/>
      <c r="G236" s="351"/>
      <c r="H236" s="351"/>
      <c r="I236" s="351"/>
      <c r="J236" s="351"/>
      <c r="K236" s="351"/>
      <c r="L236" s="351"/>
      <c r="M236" s="351"/>
      <c r="N236" s="351"/>
      <c r="O236" s="351"/>
      <c r="P236" s="351"/>
      <c r="Q236" s="351"/>
      <c r="R236" s="351"/>
      <c r="S236" s="351"/>
      <c r="T236" s="351"/>
      <c r="U236" s="351"/>
      <c r="V236" s="351"/>
      <c r="W236" s="351"/>
      <c r="X236" s="351"/>
      <c r="Y236" s="351"/>
      <c r="Z236" s="351"/>
    </row>
    <row r="237" spans="1:26" ht="14.25" customHeight="1" x14ac:dyDescent="0.15">
      <c r="A237" s="351"/>
      <c r="B237" s="351"/>
      <c r="C237" s="351"/>
      <c r="D237" s="351"/>
      <c r="E237" s="351"/>
      <c r="F237" s="351"/>
      <c r="G237" s="351"/>
      <c r="H237" s="351"/>
      <c r="I237" s="351"/>
      <c r="J237" s="351"/>
      <c r="K237" s="351"/>
      <c r="L237" s="351"/>
      <c r="M237" s="351"/>
      <c r="N237" s="351"/>
      <c r="O237" s="351"/>
      <c r="P237" s="351"/>
      <c r="Q237" s="351"/>
      <c r="R237" s="351"/>
      <c r="S237" s="351"/>
      <c r="T237" s="351"/>
      <c r="U237" s="351"/>
      <c r="V237" s="351"/>
      <c r="W237" s="351"/>
      <c r="X237" s="351"/>
      <c r="Y237" s="351"/>
      <c r="Z237" s="351"/>
    </row>
    <row r="238" spans="1:26" ht="14.25" customHeight="1" x14ac:dyDescent="0.15">
      <c r="A238" s="351"/>
      <c r="B238" s="351"/>
      <c r="C238" s="351"/>
      <c r="D238" s="351"/>
      <c r="E238" s="351"/>
      <c r="F238" s="351"/>
      <c r="G238" s="351"/>
      <c r="H238" s="351"/>
      <c r="I238" s="351"/>
      <c r="J238" s="351"/>
      <c r="K238" s="351"/>
      <c r="L238" s="351"/>
      <c r="M238" s="351"/>
      <c r="N238" s="351"/>
      <c r="O238" s="351"/>
      <c r="P238" s="351"/>
      <c r="Q238" s="351"/>
      <c r="R238" s="351"/>
      <c r="S238" s="351"/>
      <c r="T238" s="351"/>
      <c r="U238" s="351"/>
      <c r="V238" s="351"/>
      <c r="W238" s="351"/>
      <c r="X238" s="351"/>
      <c r="Y238" s="351"/>
      <c r="Z238" s="351"/>
    </row>
    <row r="239" spans="1:26" ht="14.25" customHeight="1" x14ac:dyDescent="0.15">
      <c r="A239" s="351"/>
      <c r="B239" s="351"/>
      <c r="C239" s="351"/>
      <c r="D239" s="351"/>
      <c r="E239" s="351"/>
      <c r="F239" s="351"/>
      <c r="G239" s="351"/>
      <c r="H239" s="351"/>
      <c r="I239" s="351"/>
      <c r="J239" s="351"/>
      <c r="K239" s="351"/>
      <c r="L239" s="351"/>
      <c r="M239" s="351"/>
      <c r="N239" s="351"/>
      <c r="O239" s="351"/>
      <c r="P239" s="351"/>
      <c r="Q239" s="351"/>
      <c r="R239" s="351"/>
      <c r="S239" s="351"/>
      <c r="T239" s="351"/>
      <c r="U239" s="351"/>
      <c r="V239" s="351"/>
      <c r="W239" s="351"/>
      <c r="X239" s="351"/>
      <c r="Y239" s="351"/>
      <c r="Z239" s="351"/>
    </row>
    <row r="240" spans="1:26" ht="14.25" customHeight="1" x14ac:dyDescent="0.15">
      <c r="A240" s="351"/>
      <c r="B240" s="351"/>
      <c r="C240" s="351"/>
      <c r="D240" s="351"/>
      <c r="E240" s="351"/>
      <c r="F240" s="351"/>
      <c r="G240" s="351"/>
      <c r="H240" s="351"/>
      <c r="I240" s="351"/>
      <c r="J240" s="351"/>
      <c r="K240" s="351"/>
      <c r="L240" s="351"/>
      <c r="M240" s="351"/>
      <c r="N240" s="351"/>
      <c r="O240" s="351"/>
      <c r="P240" s="351"/>
      <c r="Q240" s="351"/>
      <c r="R240" s="351"/>
      <c r="S240" s="351"/>
      <c r="T240" s="351"/>
      <c r="U240" s="351"/>
      <c r="V240" s="351"/>
      <c r="W240" s="351"/>
      <c r="X240" s="351"/>
      <c r="Y240" s="351"/>
      <c r="Z240" s="351"/>
    </row>
    <row r="241" spans="1:26" ht="14.25" customHeight="1" x14ac:dyDescent="0.15">
      <c r="A241" s="351"/>
      <c r="B241" s="351"/>
      <c r="C241" s="351"/>
      <c r="D241" s="351"/>
      <c r="E241" s="351"/>
      <c r="F241" s="351"/>
      <c r="G241" s="351"/>
      <c r="H241" s="351"/>
      <c r="I241" s="351"/>
      <c r="J241" s="351"/>
      <c r="K241" s="351"/>
      <c r="L241" s="351"/>
      <c r="M241" s="351"/>
      <c r="N241" s="351"/>
      <c r="O241" s="351"/>
      <c r="P241" s="351"/>
      <c r="Q241" s="351"/>
      <c r="R241" s="351"/>
      <c r="S241" s="351"/>
      <c r="T241" s="351"/>
      <c r="U241" s="351"/>
      <c r="V241" s="351"/>
      <c r="W241" s="351"/>
      <c r="X241" s="351"/>
      <c r="Y241" s="351"/>
      <c r="Z241" s="351"/>
    </row>
    <row r="242" spans="1:26" ht="14.25" customHeight="1" x14ac:dyDescent="0.15">
      <c r="A242" s="351"/>
      <c r="B242" s="351"/>
      <c r="C242" s="351"/>
      <c r="D242" s="351"/>
      <c r="E242" s="351"/>
      <c r="F242" s="351"/>
      <c r="G242" s="351"/>
      <c r="H242" s="351"/>
      <c r="I242" s="351"/>
      <c r="J242" s="351"/>
      <c r="K242" s="351"/>
      <c r="L242" s="351"/>
      <c r="M242" s="351"/>
      <c r="N242" s="351"/>
      <c r="O242" s="351"/>
      <c r="P242" s="351"/>
      <c r="Q242" s="351"/>
      <c r="R242" s="351"/>
      <c r="S242" s="351"/>
      <c r="T242" s="351"/>
      <c r="U242" s="351"/>
      <c r="V242" s="351"/>
      <c r="W242" s="351"/>
      <c r="X242" s="351"/>
      <c r="Y242" s="351"/>
      <c r="Z242" s="351"/>
    </row>
    <row r="243" spans="1:26" ht="14.25" customHeight="1" x14ac:dyDescent="0.15">
      <c r="A243" s="351"/>
      <c r="B243" s="351"/>
      <c r="C243" s="351"/>
      <c r="D243" s="351"/>
      <c r="E243" s="351"/>
      <c r="F243" s="351"/>
      <c r="G243" s="351"/>
      <c r="H243" s="351"/>
      <c r="I243" s="351"/>
      <c r="J243" s="351"/>
      <c r="K243" s="351"/>
      <c r="L243" s="351"/>
      <c r="M243" s="351"/>
      <c r="N243" s="351"/>
      <c r="O243" s="351"/>
      <c r="P243" s="351"/>
      <c r="Q243" s="351"/>
      <c r="R243" s="351"/>
      <c r="S243" s="351"/>
      <c r="T243" s="351"/>
      <c r="U243" s="351"/>
      <c r="V243" s="351"/>
      <c r="W243" s="351"/>
      <c r="X243" s="351"/>
      <c r="Y243" s="351"/>
      <c r="Z243" s="351"/>
    </row>
    <row r="244" spans="1:26" ht="14.25" customHeight="1" x14ac:dyDescent="0.15">
      <c r="A244" s="351"/>
      <c r="B244" s="351"/>
      <c r="C244" s="351"/>
      <c r="D244" s="351"/>
      <c r="E244" s="351"/>
      <c r="F244" s="351"/>
      <c r="G244" s="351"/>
      <c r="H244" s="351"/>
      <c r="I244" s="351"/>
      <c r="J244" s="351"/>
      <c r="K244" s="351"/>
      <c r="L244" s="351"/>
      <c r="M244" s="351"/>
      <c r="N244" s="351"/>
      <c r="O244" s="351"/>
      <c r="P244" s="351"/>
      <c r="Q244" s="351"/>
      <c r="R244" s="351"/>
      <c r="S244" s="351"/>
      <c r="T244" s="351"/>
      <c r="U244" s="351"/>
      <c r="V244" s="351"/>
      <c r="W244" s="351"/>
      <c r="X244" s="351"/>
      <c r="Y244" s="351"/>
      <c r="Z244" s="351"/>
    </row>
    <row r="245" spans="1:26" ht="14.25" customHeight="1" x14ac:dyDescent="0.15">
      <c r="A245" s="351"/>
      <c r="B245" s="351"/>
      <c r="C245" s="351"/>
      <c r="D245" s="351"/>
      <c r="E245" s="351"/>
      <c r="F245" s="351"/>
      <c r="G245" s="351"/>
      <c r="H245" s="351"/>
      <c r="I245" s="351"/>
      <c r="J245" s="351"/>
      <c r="K245" s="351"/>
      <c r="L245" s="351"/>
      <c r="M245" s="351"/>
      <c r="N245" s="351"/>
      <c r="O245" s="351"/>
      <c r="P245" s="351"/>
      <c r="Q245" s="351"/>
      <c r="R245" s="351"/>
      <c r="S245" s="351"/>
      <c r="T245" s="351"/>
      <c r="U245" s="351"/>
      <c r="V245" s="351"/>
      <c r="W245" s="351"/>
      <c r="X245" s="351"/>
      <c r="Y245" s="351"/>
      <c r="Z245" s="351"/>
    </row>
    <row r="246" spans="1:26" ht="14.25" customHeight="1" x14ac:dyDescent="0.15">
      <c r="A246" s="351"/>
      <c r="B246" s="351"/>
      <c r="C246" s="351"/>
      <c r="D246" s="351"/>
      <c r="E246" s="351"/>
      <c r="F246" s="351"/>
      <c r="G246" s="351"/>
      <c r="H246" s="351"/>
      <c r="I246" s="351"/>
      <c r="J246" s="351"/>
      <c r="K246" s="351"/>
      <c r="L246" s="351"/>
      <c r="M246" s="351"/>
      <c r="N246" s="351"/>
      <c r="O246" s="351"/>
      <c r="P246" s="351"/>
      <c r="Q246" s="351"/>
      <c r="R246" s="351"/>
      <c r="S246" s="351"/>
      <c r="T246" s="351"/>
      <c r="U246" s="351"/>
      <c r="V246" s="351"/>
      <c r="W246" s="351"/>
      <c r="X246" s="351"/>
      <c r="Y246" s="351"/>
      <c r="Z246" s="351"/>
    </row>
    <row r="247" spans="1:26" ht="14.25" customHeight="1" x14ac:dyDescent="0.15">
      <c r="A247" s="351"/>
      <c r="B247" s="351"/>
      <c r="C247" s="351"/>
      <c r="D247" s="351"/>
      <c r="E247" s="351"/>
      <c r="F247" s="351"/>
      <c r="G247" s="351"/>
      <c r="H247" s="351"/>
      <c r="I247" s="351"/>
      <c r="J247" s="351"/>
      <c r="K247" s="351"/>
      <c r="L247" s="351"/>
      <c r="M247" s="351"/>
      <c r="N247" s="351"/>
      <c r="O247" s="351"/>
      <c r="P247" s="351"/>
      <c r="Q247" s="351"/>
      <c r="R247" s="351"/>
      <c r="S247" s="351"/>
      <c r="T247" s="351"/>
      <c r="U247" s="351"/>
      <c r="V247" s="351"/>
      <c r="W247" s="351"/>
      <c r="X247" s="351"/>
      <c r="Y247" s="351"/>
      <c r="Z247" s="351"/>
    </row>
    <row r="248" spans="1:26" ht="14.25" customHeight="1" x14ac:dyDescent="0.15">
      <c r="A248" s="351"/>
      <c r="B248" s="351"/>
      <c r="C248" s="351"/>
      <c r="D248" s="351"/>
      <c r="E248" s="351"/>
      <c r="F248" s="351"/>
      <c r="G248" s="351"/>
      <c r="H248" s="351"/>
      <c r="I248" s="351"/>
      <c r="J248" s="351"/>
      <c r="K248" s="351"/>
      <c r="L248" s="351"/>
      <c r="M248" s="351"/>
      <c r="N248" s="351"/>
      <c r="O248" s="351"/>
      <c r="P248" s="351"/>
      <c r="Q248" s="351"/>
      <c r="R248" s="351"/>
      <c r="S248" s="351"/>
      <c r="T248" s="351"/>
      <c r="U248" s="351"/>
      <c r="V248" s="351"/>
      <c r="W248" s="351"/>
      <c r="X248" s="351"/>
      <c r="Y248" s="351"/>
      <c r="Z248" s="351"/>
    </row>
    <row r="249" spans="1:26" ht="14.25" customHeight="1" x14ac:dyDescent="0.15">
      <c r="A249" s="351"/>
      <c r="B249" s="351"/>
      <c r="C249" s="351"/>
      <c r="D249" s="351"/>
      <c r="E249" s="351"/>
      <c r="F249" s="351"/>
      <c r="G249" s="351"/>
      <c r="H249" s="351"/>
      <c r="I249" s="351"/>
      <c r="J249" s="351"/>
      <c r="K249" s="351"/>
      <c r="L249" s="351"/>
      <c r="M249" s="351"/>
      <c r="N249" s="351"/>
      <c r="O249" s="351"/>
      <c r="P249" s="351"/>
      <c r="Q249" s="351"/>
      <c r="R249" s="351"/>
      <c r="S249" s="351"/>
      <c r="T249" s="351"/>
      <c r="U249" s="351"/>
      <c r="V249" s="351"/>
      <c r="W249" s="351"/>
      <c r="X249" s="351"/>
      <c r="Y249" s="351"/>
      <c r="Z249" s="351"/>
    </row>
    <row r="250" spans="1:26" ht="14.25" customHeight="1" x14ac:dyDescent="0.15">
      <c r="A250" s="351"/>
      <c r="B250" s="351"/>
      <c r="C250" s="351"/>
      <c r="D250" s="351"/>
      <c r="E250" s="351"/>
      <c r="F250" s="351"/>
      <c r="G250" s="351"/>
      <c r="H250" s="351"/>
      <c r="I250" s="351"/>
      <c r="J250" s="351"/>
      <c r="K250" s="351"/>
      <c r="L250" s="351"/>
      <c r="M250" s="351"/>
      <c r="N250" s="351"/>
      <c r="O250" s="351"/>
      <c r="P250" s="351"/>
      <c r="Q250" s="351"/>
      <c r="R250" s="351"/>
      <c r="S250" s="351"/>
      <c r="T250" s="351"/>
      <c r="U250" s="351"/>
      <c r="V250" s="351"/>
      <c r="W250" s="351"/>
      <c r="X250" s="351"/>
      <c r="Y250" s="351"/>
      <c r="Z250" s="351"/>
    </row>
    <row r="251" spans="1:26" ht="14.25" customHeight="1" x14ac:dyDescent="0.15">
      <c r="A251" s="351"/>
      <c r="B251" s="351"/>
      <c r="C251" s="351"/>
      <c r="D251" s="351"/>
      <c r="E251" s="351"/>
      <c r="F251" s="351"/>
      <c r="G251" s="351"/>
      <c r="H251" s="351"/>
      <c r="I251" s="351"/>
      <c r="J251" s="351"/>
      <c r="K251" s="351"/>
      <c r="L251" s="351"/>
      <c r="M251" s="351"/>
      <c r="N251" s="351"/>
      <c r="O251" s="351"/>
      <c r="P251" s="351"/>
      <c r="Q251" s="351"/>
      <c r="R251" s="351"/>
      <c r="S251" s="351"/>
      <c r="T251" s="351"/>
      <c r="U251" s="351"/>
      <c r="V251" s="351"/>
      <c r="W251" s="351"/>
      <c r="X251" s="351"/>
      <c r="Y251" s="351"/>
      <c r="Z251" s="351"/>
    </row>
    <row r="252" spans="1:26" ht="14.25" customHeight="1" x14ac:dyDescent="0.15">
      <c r="A252" s="351"/>
      <c r="B252" s="351"/>
      <c r="C252" s="351"/>
      <c r="D252" s="351"/>
      <c r="E252" s="351"/>
      <c r="F252" s="351"/>
      <c r="G252" s="351"/>
      <c r="H252" s="351"/>
      <c r="I252" s="351"/>
      <c r="J252" s="351"/>
      <c r="K252" s="351"/>
      <c r="L252" s="351"/>
      <c r="M252" s="351"/>
      <c r="N252" s="351"/>
      <c r="O252" s="351"/>
      <c r="P252" s="351"/>
      <c r="Q252" s="351"/>
      <c r="R252" s="351"/>
      <c r="S252" s="351"/>
      <c r="T252" s="351"/>
      <c r="U252" s="351"/>
      <c r="V252" s="351"/>
      <c r="W252" s="351"/>
      <c r="X252" s="351"/>
      <c r="Y252" s="351"/>
      <c r="Z252" s="351"/>
    </row>
    <row r="253" spans="1:26" ht="14.25" customHeight="1" x14ac:dyDescent="0.15">
      <c r="A253" s="351"/>
      <c r="B253" s="351"/>
      <c r="C253" s="351"/>
      <c r="D253" s="351"/>
      <c r="E253" s="351"/>
      <c r="F253" s="351"/>
      <c r="G253" s="351"/>
      <c r="H253" s="351"/>
      <c r="I253" s="351"/>
      <c r="J253" s="351"/>
      <c r="K253" s="351"/>
      <c r="L253" s="351"/>
      <c r="M253" s="351"/>
      <c r="N253" s="351"/>
      <c r="O253" s="351"/>
      <c r="P253" s="351"/>
      <c r="Q253" s="351"/>
      <c r="R253" s="351"/>
      <c r="S253" s="351"/>
      <c r="T253" s="351"/>
      <c r="U253" s="351"/>
      <c r="V253" s="351"/>
      <c r="W253" s="351"/>
      <c r="X253" s="351"/>
      <c r="Y253" s="351"/>
      <c r="Z253" s="351"/>
    </row>
    <row r="254" spans="1:26" ht="14.25" customHeight="1" x14ac:dyDescent="0.15">
      <c r="A254" s="351"/>
      <c r="B254" s="351"/>
      <c r="C254" s="351"/>
      <c r="D254" s="351"/>
      <c r="E254" s="351"/>
      <c r="F254" s="351"/>
      <c r="G254" s="351"/>
      <c r="H254" s="351"/>
      <c r="I254" s="351"/>
      <c r="J254" s="351"/>
      <c r="K254" s="351"/>
      <c r="L254" s="351"/>
      <c r="M254" s="351"/>
      <c r="N254" s="351"/>
      <c r="O254" s="351"/>
      <c r="P254" s="351"/>
      <c r="Q254" s="351"/>
      <c r="R254" s="351"/>
      <c r="S254" s="351"/>
      <c r="T254" s="351"/>
      <c r="U254" s="351"/>
      <c r="V254" s="351"/>
      <c r="W254" s="351"/>
      <c r="X254" s="351"/>
      <c r="Y254" s="351"/>
      <c r="Z254" s="351"/>
    </row>
    <row r="255" spans="1:26" ht="14.25" customHeight="1" x14ac:dyDescent="0.15">
      <c r="A255" s="351"/>
      <c r="B255" s="351"/>
      <c r="C255" s="351"/>
      <c r="D255" s="351"/>
      <c r="E255" s="351"/>
      <c r="F255" s="351"/>
      <c r="G255" s="351"/>
      <c r="H255" s="351"/>
      <c r="I255" s="351"/>
      <c r="J255" s="351"/>
      <c r="K255" s="351"/>
      <c r="L255" s="351"/>
      <c r="M255" s="351"/>
      <c r="N255" s="351"/>
      <c r="O255" s="351"/>
      <c r="P255" s="351"/>
      <c r="Q255" s="351"/>
      <c r="R255" s="351"/>
      <c r="S255" s="351"/>
      <c r="T255" s="351"/>
      <c r="U255" s="351"/>
      <c r="V255" s="351"/>
      <c r="W255" s="351"/>
      <c r="X255" s="351"/>
      <c r="Y255" s="351"/>
      <c r="Z255" s="351"/>
    </row>
    <row r="256" spans="1:26" ht="14.25" customHeight="1" x14ac:dyDescent="0.15">
      <c r="A256" s="351"/>
      <c r="B256" s="351"/>
      <c r="C256" s="351"/>
      <c r="D256" s="351"/>
      <c r="E256" s="351"/>
      <c r="F256" s="351"/>
      <c r="G256" s="351"/>
      <c r="H256" s="351"/>
      <c r="I256" s="351"/>
      <c r="J256" s="351"/>
      <c r="K256" s="351"/>
      <c r="L256" s="351"/>
      <c r="M256" s="351"/>
      <c r="N256" s="351"/>
      <c r="O256" s="351"/>
      <c r="P256" s="351"/>
      <c r="Q256" s="351"/>
      <c r="R256" s="351"/>
      <c r="S256" s="351"/>
      <c r="T256" s="351"/>
      <c r="U256" s="351"/>
      <c r="V256" s="351"/>
      <c r="W256" s="351"/>
      <c r="X256" s="351"/>
      <c r="Y256" s="351"/>
      <c r="Z256" s="351"/>
    </row>
    <row r="257" spans="1:26" ht="14.25" customHeight="1" x14ac:dyDescent="0.15">
      <c r="A257" s="351"/>
      <c r="B257" s="351"/>
      <c r="C257" s="351"/>
      <c r="D257" s="351"/>
      <c r="E257" s="351"/>
      <c r="F257" s="351"/>
      <c r="G257" s="351"/>
      <c r="H257" s="351"/>
      <c r="I257" s="351"/>
      <c r="J257" s="351"/>
      <c r="K257" s="351"/>
      <c r="L257" s="351"/>
      <c r="M257" s="351"/>
      <c r="N257" s="351"/>
      <c r="O257" s="351"/>
      <c r="P257" s="351"/>
      <c r="Q257" s="351"/>
      <c r="R257" s="351"/>
      <c r="S257" s="351"/>
      <c r="T257" s="351"/>
      <c r="U257" s="351"/>
      <c r="V257" s="351"/>
      <c r="W257" s="351"/>
      <c r="X257" s="351"/>
      <c r="Y257" s="351"/>
      <c r="Z257" s="351"/>
    </row>
    <row r="258" spans="1:26" ht="14.25" customHeight="1" x14ac:dyDescent="0.15">
      <c r="A258" s="351"/>
      <c r="B258" s="351"/>
      <c r="C258" s="351"/>
      <c r="D258" s="351"/>
      <c r="E258" s="351"/>
      <c r="F258" s="351"/>
      <c r="G258" s="351"/>
      <c r="H258" s="351"/>
      <c r="I258" s="351"/>
      <c r="J258" s="351"/>
      <c r="K258" s="351"/>
      <c r="L258" s="351"/>
      <c r="M258" s="351"/>
      <c r="N258" s="351"/>
      <c r="O258" s="351"/>
      <c r="P258" s="351"/>
      <c r="Q258" s="351"/>
      <c r="R258" s="351"/>
      <c r="S258" s="351"/>
      <c r="T258" s="351"/>
      <c r="U258" s="351"/>
      <c r="V258" s="351"/>
      <c r="W258" s="351"/>
      <c r="X258" s="351"/>
      <c r="Y258" s="351"/>
      <c r="Z258" s="351"/>
    </row>
    <row r="259" spans="1:26" ht="14.25" customHeight="1" x14ac:dyDescent="0.15">
      <c r="A259" s="351"/>
      <c r="B259" s="351"/>
      <c r="C259" s="351"/>
      <c r="D259" s="351"/>
      <c r="E259" s="351"/>
      <c r="F259" s="351"/>
      <c r="G259" s="351"/>
      <c r="H259" s="351"/>
      <c r="I259" s="351"/>
      <c r="J259" s="351"/>
      <c r="K259" s="351"/>
      <c r="L259" s="351"/>
      <c r="M259" s="351"/>
      <c r="N259" s="351"/>
      <c r="O259" s="351"/>
      <c r="P259" s="351"/>
      <c r="Q259" s="351"/>
      <c r="R259" s="351"/>
      <c r="S259" s="351"/>
      <c r="T259" s="351"/>
      <c r="U259" s="351"/>
      <c r="V259" s="351"/>
      <c r="W259" s="351"/>
      <c r="X259" s="351"/>
      <c r="Y259" s="351"/>
      <c r="Z259" s="351"/>
    </row>
    <row r="260" spans="1:26" ht="14.25" customHeight="1" x14ac:dyDescent="0.15">
      <c r="A260" s="351"/>
      <c r="B260" s="351"/>
      <c r="C260" s="351"/>
      <c r="D260" s="351"/>
      <c r="E260" s="351"/>
      <c r="F260" s="351"/>
      <c r="G260" s="351"/>
      <c r="H260" s="351"/>
      <c r="I260" s="351"/>
      <c r="J260" s="351"/>
      <c r="K260" s="351"/>
      <c r="L260" s="351"/>
      <c r="M260" s="351"/>
      <c r="N260" s="351"/>
      <c r="O260" s="351"/>
      <c r="P260" s="351"/>
      <c r="Q260" s="351"/>
      <c r="R260" s="351"/>
      <c r="S260" s="351"/>
      <c r="T260" s="351"/>
      <c r="U260" s="351"/>
      <c r="V260" s="351"/>
      <c r="W260" s="351"/>
      <c r="X260" s="351"/>
      <c r="Y260" s="351"/>
      <c r="Z260" s="351"/>
    </row>
    <row r="261" spans="1:26" ht="14.25" customHeight="1" x14ac:dyDescent="0.15">
      <c r="A261" s="351"/>
      <c r="B261" s="351"/>
      <c r="C261" s="351"/>
      <c r="D261" s="351"/>
      <c r="E261" s="351"/>
      <c r="F261" s="351"/>
      <c r="G261" s="351"/>
      <c r="H261" s="351"/>
      <c r="I261" s="351"/>
      <c r="J261" s="351"/>
      <c r="K261" s="351"/>
      <c r="L261" s="351"/>
      <c r="M261" s="351"/>
      <c r="N261" s="351"/>
      <c r="O261" s="351"/>
      <c r="P261" s="351"/>
      <c r="Q261" s="351"/>
      <c r="R261" s="351"/>
      <c r="S261" s="351"/>
      <c r="T261" s="351"/>
      <c r="U261" s="351"/>
      <c r="V261" s="351"/>
      <c r="W261" s="351"/>
      <c r="X261" s="351"/>
      <c r="Y261" s="351"/>
      <c r="Z261" s="351"/>
    </row>
    <row r="262" spans="1:26" ht="14.25" customHeight="1" x14ac:dyDescent="0.15">
      <c r="A262" s="351"/>
      <c r="B262" s="351"/>
      <c r="C262" s="351"/>
      <c r="D262" s="351"/>
      <c r="E262" s="351"/>
      <c r="F262" s="351"/>
      <c r="G262" s="351"/>
      <c r="H262" s="351"/>
      <c r="I262" s="351"/>
      <c r="J262" s="351"/>
      <c r="K262" s="351"/>
      <c r="L262" s="351"/>
      <c r="M262" s="351"/>
      <c r="N262" s="351"/>
      <c r="O262" s="351"/>
      <c r="P262" s="351"/>
      <c r="Q262" s="351"/>
      <c r="R262" s="351"/>
      <c r="S262" s="351"/>
      <c r="T262" s="351"/>
      <c r="U262" s="351"/>
      <c r="V262" s="351"/>
      <c r="W262" s="351"/>
      <c r="X262" s="351"/>
      <c r="Y262" s="351"/>
      <c r="Z262" s="351"/>
    </row>
    <row r="263" spans="1:26" ht="14.25" customHeight="1" x14ac:dyDescent="0.15">
      <c r="A263" s="351"/>
      <c r="B263" s="351"/>
      <c r="C263" s="351"/>
      <c r="D263" s="351"/>
      <c r="E263" s="351"/>
      <c r="F263" s="351"/>
      <c r="G263" s="351"/>
      <c r="H263" s="351"/>
      <c r="I263" s="351"/>
      <c r="J263" s="351"/>
      <c r="K263" s="351"/>
      <c r="L263" s="351"/>
      <c r="M263" s="351"/>
      <c r="N263" s="351"/>
      <c r="O263" s="351"/>
      <c r="P263" s="351"/>
      <c r="Q263" s="351"/>
      <c r="R263" s="351"/>
      <c r="S263" s="351"/>
      <c r="T263" s="351"/>
      <c r="U263" s="351"/>
      <c r="V263" s="351"/>
      <c r="W263" s="351"/>
      <c r="X263" s="351"/>
      <c r="Y263" s="351"/>
      <c r="Z263" s="351"/>
    </row>
    <row r="264" spans="1:26" ht="14.25" customHeight="1" x14ac:dyDescent="0.15">
      <c r="A264" s="351"/>
      <c r="B264" s="351"/>
      <c r="C264" s="351"/>
      <c r="D264" s="351"/>
      <c r="E264" s="351"/>
      <c r="F264" s="351"/>
      <c r="G264" s="351"/>
      <c r="H264" s="351"/>
      <c r="I264" s="351"/>
      <c r="J264" s="351"/>
      <c r="K264" s="351"/>
      <c r="L264" s="351"/>
      <c r="M264" s="351"/>
      <c r="N264" s="351"/>
      <c r="O264" s="351"/>
      <c r="P264" s="351"/>
      <c r="Q264" s="351"/>
      <c r="R264" s="351"/>
      <c r="S264" s="351"/>
      <c r="T264" s="351"/>
      <c r="U264" s="351"/>
      <c r="V264" s="351"/>
      <c r="W264" s="351"/>
      <c r="X264" s="351"/>
      <c r="Y264" s="351"/>
      <c r="Z264" s="351"/>
    </row>
    <row r="265" spans="1:26" ht="14.25" customHeight="1" x14ac:dyDescent="0.15">
      <c r="A265" s="351"/>
      <c r="B265" s="351"/>
      <c r="C265" s="351"/>
      <c r="D265" s="351"/>
      <c r="E265" s="351"/>
      <c r="F265" s="351"/>
      <c r="G265" s="351"/>
      <c r="H265" s="351"/>
      <c r="I265" s="351"/>
      <c r="J265" s="351"/>
      <c r="K265" s="351"/>
      <c r="L265" s="351"/>
      <c r="M265" s="351"/>
      <c r="N265" s="351"/>
      <c r="O265" s="351"/>
      <c r="P265" s="351"/>
      <c r="Q265" s="351"/>
      <c r="R265" s="351"/>
      <c r="S265" s="351"/>
      <c r="T265" s="351"/>
      <c r="U265" s="351"/>
      <c r="V265" s="351"/>
      <c r="W265" s="351"/>
      <c r="X265" s="351"/>
      <c r="Y265" s="351"/>
      <c r="Z265" s="351"/>
    </row>
    <row r="266" spans="1:26" ht="14.25" customHeight="1" x14ac:dyDescent="0.15">
      <c r="A266" s="351"/>
      <c r="B266" s="351"/>
      <c r="C266" s="351"/>
      <c r="D266" s="351"/>
      <c r="E266" s="351"/>
      <c r="F266" s="351"/>
      <c r="G266" s="351"/>
      <c r="H266" s="351"/>
      <c r="I266" s="351"/>
      <c r="J266" s="351"/>
      <c r="K266" s="351"/>
      <c r="L266" s="351"/>
      <c r="M266" s="351"/>
      <c r="N266" s="351"/>
      <c r="O266" s="351"/>
      <c r="P266" s="351"/>
      <c r="Q266" s="351"/>
      <c r="R266" s="351"/>
      <c r="S266" s="351"/>
      <c r="T266" s="351"/>
      <c r="U266" s="351"/>
      <c r="V266" s="351"/>
      <c r="W266" s="351"/>
      <c r="X266" s="351"/>
      <c r="Y266" s="351"/>
      <c r="Z266" s="351"/>
    </row>
    <row r="267" spans="1:26" ht="14.25" customHeight="1" x14ac:dyDescent="0.15">
      <c r="A267" s="351"/>
      <c r="B267" s="351"/>
      <c r="C267" s="351"/>
      <c r="D267" s="351"/>
      <c r="E267" s="351"/>
      <c r="F267" s="351"/>
      <c r="G267" s="351"/>
      <c r="H267" s="351"/>
      <c r="I267" s="351"/>
      <c r="J267" s="351"/>
      <c r="K267" s="351"/>
      <c r="L267" s="351"/>
      <c r="M267" s="351"/>
      <c r="N267" s="351"/>
      <c r="O267" s="351"/>
      <c r="P267" s="351"/>
      <c r="Q267" s="351"/>
      <c r="R267" s="351"/>
      <c r="S267" s="351"/>
      <c r="T267" s="351"/>
      <c r="U267" s="351"/>
      <c r="V267" s="351"/>
      <c r="W267" s="351"/>
      <c r="X267" s="351"/>
      <c r="Y267" s="351"/>
      <c r="Z267" s="351"/>
    </row>
    <row r="268" spans="1:26" ht="14.25" customHeight="1" x14ac:dyDescent="0.15">
      <c r="A268" s="351"/>
      <c r="B268" s="351"/>
      <c r="C268" s="351"/>
      <c r="D268" s="351"/>
      <c r="E268" s="351"/>
      <c r="F268" s="351"/>
      <c r="G268" s="351"/>
      <c r="H268" s="351"/>
      <c r="I268" s="351"/>
      <c r="J268" s="351"/>
      <c r="K268" s="351"/>
      <c r="L268" s="351"/>
      <c r="M268" s="351"/>
      <c r="N268" s="351"/>
      <c r="O268" s="351"/>
      <c r="P268" s="351"/>
      <c r="Q268" s="351"/>
      <c r="R268" s="351"/>
      <c r="S268" s="351"/>
      <c r="T268" s="351"/>
      <c r="U268" s="351"/>
      <c r="V268" s="351"/>
      <c r="W268" s="351"/>
      <c r="X268" s="351"/>
      <c r="Y268" s="351"/>
      <c r="Z268" s="351"/>
    </row>
    <row r="269" spans="1:26" ht="14.25" customHeight="1" x14ac:dyDescent="0.15">
      <c r="A269" s="351"/>
      <c r="B269" s="351"/>
      <c r="C269" s="351"/>
      <c r="D269" s="351"/>
      <c r="E269" s="351"/>
      <c r="F269" s="351"/>
      <c r="G269" s="351"/>
      <c r="H269" s="351"/>
      <c r="I269" s="351"/>
      <c r="J269" s="351"/>
      <c r="K269" s="351"/>
      <c r="L269" s="351"/>
      <c r="M269" s="351"/>
      <c r="N269" s="351"/>
      <c r="O269" s="351"/>
      <c r="P269" s="351"/>
      <c r="Q269" s="351"/>
      <c r="R269" s="351"/>
      <c r="S269" s="351"/>
      <c r="T269" s="351"/>
      <c r="U269" s="351"/>
      <c r="V269" s="351"/>
      <c r="W269" s="351"/>
      <c r="X269" s="351"/>
      <c r="Y269" s="351"/>
      <c r="Z269" s="351"/>
    </row>
    <row r="270" spans="1:26" ht="14.25" customHeight="1" x14ac:dyDescent="0.15">
      <c r="A270" s="351"/>
      <c r="B270" s="351"/>
      <c r="C270" s="351"/>
      <c r="D270" s="351"/>
      <c r="E270" s="351"/>
      <c r="F270" s="351"/>
      <c r="G270" s="351"/>
      <c r="H270" s="351"/>
      <c r="I270" s="351"/>
      <c r="J270" s="351"/>
      <c r="K270" s="351"/>
      <c r="L270" s="351"/>
      <c r="M270" s="351"/>
      <c r="N270" s="351"/>
      <c r="O270" s="351"/>
      <c r="P270" s="351"/>
      <c r="Q270" s="351"/>
      <c r="R270" s="351"/>
      <c r="S270" s="351"/>
      <c r="T270" s="351"/>
      <c r="U270" s="351"/>
      <c r="V270" s="351"/>
      <c r="W270" s="351"/>
      <c r="X270" s="351"/>
      <c r="Y270" s="351"/>
      <c r="Z270" s="351"/>
    </row>
    <row r="271" spans="1:26" ht="14.25" customHeight="1" x14ac:dyDescent="0.15">
      <c r="A271" s="351"/>
      <c r="B271" s="351"/>
      <c r="C271" s="351"/>
      <c r="D271" s="351"/>
      <c r="E271" s="351"/>
      <c r="F271" s="351"/>
      <c r="G271" s="351"/>
      <c r="H271" s="351"/>
      <c r="I271" s="351"/>
      <c r="J271" s="351"/>
      <c r="K271" s="351"/>
      <c r="L271" s="351"/>
      <c r="M271" s="351"/>
      <c r="N271" s="351"/>
      <c r="O271" s="351"/>
      <c r="P271" s="351"/>
      <c r="Q271" s="351"/>
      <c r="R271" s="351"/>
      <c r="S271" s="351"/>
      <c r="T271" s="351"/>
      <c r="U271" s="351"/>
      <c r="V271" s="351"/>
      <c r="W271" s="351"/>
      <c r="X271" s="351"/>
      <c r="Y271" s="351"/>
      <c r="Z271" s="351"/>
    </row>
    <row r="272" spans="1:26" ht="14.25" customHeight="1" x14ac:dyDescent="0.15">
      <c r="A272" s="351"/>
      <c r="B272" s="351"/>
      <c r="C272" s="351"/>
      <c r="D272" s="351"/>
      <c r="E272" s="351"/>
      <c r="F272" s="351"/>
      <c r="G272" s="351"/>
      <c r="H272" s="351"/>
      <c r="I272" s="351"/>
      <c r="J272" s="351"/>
      <c r="K272" s="351"/>
      <c r="L272" s="351"/>
      <c r="M272" s="351"/>
      <c r="N272" s="351"/>
      <c r="O272" s="351"/>
      <c r="P272" s="351"/>
      <c r="Q272" s="351"/>
      <c r="R272" s="351"/>
      <c r="S272" s="351"/>
      <c r="T272" s="351"/>
      <c r="U272" s="351"/>
      <c r="V272" s="351"/>
      <c r="W272" s="351"/>
      <c r="X272" s="351"/>
      <c r="Y272" s="351"/>
      <c r="Z272" s="351"/>
    </row>
    <row r="273" spans="1:26" ht="14.25" customHeight="1" x14ac:dyDescent="0.15">
      <c r="A273" s="351"/>
      <c r="B273" s="351"/>
      <c r="C273" s="351"/>
      <c r="D273" s="351"/>
      <c r="E273" s="351"/>
      <c r="F273" s="351"/>
      <c r="G273" s="351"/>
      <c r="H273" s="351"/>
      <c r="I273" s="351"/>
      <c r="J273" s="351"/>
      <c r="K273" s="351"/>
      <c r="L273" s="351"/>
      <c r="M273" s="351"/>
      <c r="N273" s="351"/>
      <c r="O273" s="351"/>
      <c r="P273" s="351"/>
      <c r="Q273" s="351"/>
      <c r="R273" s="351"/>
      <c r="S273" s="351"/>
      <c r="T273" s="351"/>
      <c r="U273" s="351"/>
      <c r="V273" s="351"/>
      <c r="W273" s="351"/>
      <c r="X273" s="351"/>
      <c r="Y273" s="351"/>
      <c r="Z273" s="351"/>
    </row>
    <row r="274" spans="1:26" ht="14.25" customHeight="1" x14ac:dyDescent="0.15">
      <c r="A274" s="351"/>
      <c r="B274" s="351"/>
      <c r="C274" s="351"/>
      <c r="D274" s="351"/>
      <c r="E274" s="351"/>
      <c r="F274" s="351"/>
      <c r="G274" s="351"/>
      <c r="H274" s="351"/>
      <c r="I274" s="351"/>
      <c r="J274" s="351"/>
      <c r="K274" s="351"/>
      <c r="L274" s="351"/>
      <c r="M274" s="351"/>
      <c r="N274" s="351"/>
      <c r="O274" s="351"/>
      <c r="P274" s="351"/>
      <c r="Q274" s="351"/>
      <c r="R274" s="351"/>
      <c r="S274" s="351"/>
      <c r="T274" s="351"/>
      <c r="U274" s="351"/>
      <c r="V274" s="351"/>
      <c r="W274" s="351"/>
      <c r="X274" s="351"/>
      <c r="Y274" s="351"/>
      <c r="Z274" s="351"/>
    </row>
    <row r="275" spans="1:26" ht="14.25" customHeight="1" x14ac:dyDescent="0.15">
      <c r="A275" s="351"/>
      <c r="B275" s="351"/>
      <c r="C275" s="351"/>
      <c r="D275" s="351"/>
      <c r="E275" s="351"/>
      <c r="F275" s="351"/>
      <c r="G275" s="351"/>
      <c r="H275" s="351"/>
      <c r="I275" s="351"/>
      <c r="J275" s="351"/>
      <c r="K275" s="351"/>
      <c r="L275" s="351"/>
      <c r="M275" s="351"/>
      <c r="N275" s="351"/>
      <c r="O275" s="351"/>
      <c r="P275" s="351"/>
      <c r="Q275" s="351"/>
      <c r="R275" s="351"/>
      <c r="S275" s="351"/>
      <c r="T275" s="351"/>
      <c r="U275" s="351"/>
      <c r="V275" s="351"/>
      <c r="W275" s="351"/>
      <c r="X275" s="351"/>
      <c r="Y275" s="351"/>
      <c r="Z275" s="351"/>
    </row>
    <row r="276" spans="1:26" ht="14.25" customHeight="1" x14ac:dyDescent="0.15">
      <c r="A276" s="351"/>
      <c r="B276" s="351"/>
      <c r="C276" s="351"/>
      <c r="D276" s="351"/>
      <c r="E276" s="351"/>
      <c r="F276" s="351"/>
      <c r="G276" s="351"/>
      <c r="H276" s="351"/>
      <c r="I276" s="351"/>
      <c r="J276" s="351"/>
      <c r="K276" s="351"/>
      <c r="L276" s="351"/>
      <c r="M276" s="351"/>
      <c r="N276" s="351"/>
      <c r="O276" s="351"/>
      <c r="P276" s="351"/>
      <c r="Q276" s="351"/>
      <c r="R276" s="351"/>
      <c r="S276" s="351"/>
      <c r="T276" s="351"/>
      <c r="U276" s="351"/>
      <c r="V276" s="351"/>
      <c r="W276" s="351"/>
      <c r="X276" s="351"/>
      <c r="Y276" s="351"/>
      <c r="Z276" s="351"/>
    </row>
    <row r="277" spans="1:26" ht="14.25" customHeight="1" x14ac:dyDescent="0.15">
      <c r="A277" s="351"/>
      <c r="B277" s="351"/>
      <c r="C277" s="351"/>
      <c r="D277" s="351"/>
      <c r="E277" s="351"/>
      <c r="F277" s="351"/>
      <c r="G277" s="351"/>
      <c r="H277" s="351"/>
      <c r="I277" s="351"/>
      <c r="J277" s="351"/>
      <c r="K277" s="351"/>
      <c r="L277" s="351"/>
      <c r="M277" s="351"/>
      <c r="N277" s="351"/>
      <c r="O277" s="351"/>
      <c r="P277" s="351"/>
      <c r="Q277" s="351"/>
      <c r="R277" s="351"/>
      <c r="S277" s="351"/>
      <c r="T277" s="351"/>
      <c r="U277" s="351"/>
      <c r="V277" s="351"/>
      <c r="W277" s="351"/>
      <c r="X277" s="351"/>
      <c r="Y277" s="351"/>
      <c r="Z277" s="351"/>
    </row>
    <row r="278" spans="1:26" ht="14.25" customHeight="1" x14ac:dyDescent="0.15">
      <c r="A278" s="351"/>
      <c r="B278" s="351"/>
      <c r="C278" s="351"/>
      <c r="D278" s="351"/>
      <c r="E278" s="351"/>
      <c r="F278" s="351"/>
      <c r="G278" s="351"/>
      <c r="H278" s="351"/>
      <c r="I278" s="351"/>
      <c r="J278" s="351"/>
      <c r="K278" s="351"/>
      <c r="L278" s="351"/>
      <c r="M278" s="351"/>
      <c r="N278" s="351"/>
      <c r="O278" s="351"/>
      <c r="P278" s="351"/>
      <c r="Q278" s="351"/>
      <c r="R278" s="351"/>
      <c r="S278" s="351"/>
      <c r="T278" s="351"/>
      <c r="U278" s="351"/>
      <c r="V278" s="351"/>
      <c r="W278" s="351"/>
      <c r="X278" s="351"/>
      <c r="Y278" s="351"/>
      <c r="Z278" s="351"/>
    </row>
    <row r="279" spans="1:26" ht="14.25" customHeight="1" x14ac:dyDescent="0.15">
      <c r="A279" s="351"/>
      <c r="B279" s="351"/>
      <c r="C279" s="351"/>
      <c r="D279" s="351"/>
      <c r="E279" s="351"/>
      <c r="F279" s="351"/>
      <c r="G279" s="351"/>
      <c r="H279" s="351"/>
      <c r="I279" s="351"/>
      <c r="J279" s="351"/>
      <c r="K279" s="351"/>
      <c r="L279" s="351"/>
      <c r="M279" s="351"/>
      <c r="N279" s="351"/>
      <c r="O279" s="351"/>
      <c r="P279" s="351"/>
      <c r="Q279" s="351"/>
      <c r="R279" s="351"/>
      <c r="S279" s="351"/>
      <c r="T279" s="351"/>
      <c r="U279" s="351"/>
      <c r="V279" s="351"/>
      <c r="W279" s="351"/>
      <c r="X279" s="351"/>
      <c r="Y279" s="351"/>
      <c r="Z279" s="351"/>
    </row>
    <row r="280" spans="1:26" ht="14.25" customHeight="1" x14ac:dyDescent="0.15">
      <c r="A280" s="351"/>
      <c r="B280" s="351"/>
      <c r="C280" s="351"/>
      <c r="D280" s="351"/>
      <c r="E280" s="351"/>
      <c r="F280" s="351"/>
      <c r="G280" s="351"/>
      <c r="H280" s="351"/>
      <c r="I280" s="351"/>
      <c r="J280" s="351"/>
      <c r="K280" s="351"/>
      <c r="L280" s="351"/>
      <c r="M280" s="351"/>
      <c r="N280" s="351"/>
      <c r="O280" s="351"/>
      <c r="P280" s="351"/>
      <c r="Q280" s="351"/>
      <c r="R280" s="351"/>
      <c r="S280" s="351"/>
      <c r="T280" s="351"/>
      <c r="U280" s="351"/>
      <c r="V280" s="351"/>
      <c r="W280" s="351"/>
      <c r="X280" s="351"/>
      <c r="Y280" s="351"/>
      <c r="Z280" s="351"/>
    </row>
    <row r="281" spans="1:26" ht="14.25" customHeight="1" x14ac:dyDescent="0.15">
      <c r="A281" s="351"/>
      <c r="B281" s="351"/>
      <c r="C281" s="351"/>
      <c r="D281" s="351"/>
      <c r="E281" s="351"/>
      <c r="F281" s="351"/>
      <c r="G281" s="351"/>
      <c r="H281" s="351"/>
      <c r="I281" s="351"/>
      <c r="J281" s="351"/>
      <c r="K281" s="351"/>
      <c r="L281" s="351"/>
      <c r="M281" s="351"/>
      <c r="N281" s="351"/>
      <c r="O281" s="351"/>
      <c r="P281" s="351"/>
      <c r="Q281" s="351"/>
      <c r="R281" s="351"/>
      <c r="S281" s="351"/>
      <c r="T281" s="351"/>
      <c r="U281" s="351"/>
      <c r="V281" s="351"/>
      <c r="W281" s="351"/>
      <c r="X281" s="351"/>
      <c r="Y281" s="351"/>
      <c r="Z281" s="351"/>
    </row>
    <row r="282" spans="1:26" ht="14.25" customHeight="1" x14ac:dyDescent="0.15">
      <c r="A282" s="351"/>
      <c r="B282" s="351"/>
      <c r="C282" s="351"/>
      <c r="D282" s="351"/>
      <c r="E282" s="351"/>
      <c r="F282" s="351"/>
      <c r="G282" s="351"/>
      <c r="H282" s="351"/>
      <c r="I282" s="351"/>
      <c r="J282" s="351"/>
      <c r="K282" s="351"/>
      <c r="L282" s="351"/>
      <c r="M282" s="351"/>
      <c r="N282" s="351"/>
      <c r="O282" s="351"/>
      <c r="P282" s="351"/>
      <c r="Q282" s="351"/>
      <c r="R282" s="351"/>
      <c r="S282" s="351"/>
      <c r="T282" s="351"/>
      <c r="U282" s="351"/>
      <c r="V282" s="351"/>
      <c r="W282" s="351"/>
      <c r="X282" s="351"/>
      <c r="Y282" s="351"/>
      <c r="Z282" s="351"/>
    </row>
    <row r="283" spans="1:26" ht="14.25" customHeight="1" x14ac:dyDescent="0.15">
      <c r="A283" s="351"/>
      <c r="B283" s="351"/>
      <c r="C283" s="351"/>
      <c r="D283" s="351"/>
      <c r="E283" s="351"/>
      <c r="F283" s="351"/>
      <c r="G283" s="351"/>
      <c r="H283" s="351"/>
      <c r="I283" s="351"/>
      <c r="J283" s="351"/>
      <c r="K283" s="351"/>
      <c r="L283" s="351"/>
      <c r="M283" s="351"/>
      <c r="N283" s="351"/>
      <c r="O283" s="351"/>
      <c r="P283" s="351"/>
      <c r="Q283" s="351"/>
      <c r="R283" s="351"/>
      <c r="S283" s="351"/>
      <c r="T283" s="351"/>
      <c r="U283" s="351"/>
      <c r="V283" s="351"/>
      <c r="W283" s="351"/>
      <c r="X283" s="351"/>
      <c r="Y283" s="351"/>
      <c r="Z283" s="351"/>
    </row>
    <row r="284" spans="1:26" ht="14.25" customHeight="1" x14ac:dyDescent="0.15">
      <c r="A284" s="351"/>
      <c r="B284" s="351"/>
      <c r="C284" s="351"/>
      <c r="D284" s="351"/>
      <c r="E284" s="351"/>
      <c r="F284" s="351"/>
      <c r="G284" s="351"/>
      <c r="H284" s="351"/>
      <c r="I284" s="351"/>
      <c r="J284" s="351"/>
      <c r="K284" s="351"/>
      <c r="L284" s="351"/>
      <c r="M284" s="351"/>
      <c r="N284" s="351"/>
      <c r="O284" s="351"/>
      <c r="P284" s="351"/>
      <c r="Q284" s="351"/>
      <c r="R284" s="351"/>
      <c r="S284" s="351"/>
      <c r="T284" s="351"/>
      <c r="U284" s="351"/>
      <c r="V284" s="351"/>
      <c r="W284" s="351"/>
      <c r="X284" s="351"/>
      <c r="Y284" s="351"/>
      <c r="Z284" s="351"/>
    </row>
    <row r="285" spans="1:26" ht="14.25" customHeight="1" x14ac:dyDescent="0.15">
      <c r="A285" s="351"/>
      <c r="B285" s="351"/>
      <c r="C285" s="351"/>
      <c r="D285" s="351"/>
      <c r="E285" s="351"/>
      <c r="F285" s="351"/>
      <c r="G285" s="351"/>
      <c r="H285" s="351"/>
      <c r="I285" s="351"/>
      <c r="J285" s="351"/>
      <c r="K285" s="351"/>
      <c r="L285" s="351"/>
      <c r="M285" s="351"/>
      <c r="N285" s="351"/>
      <c r="O285" s="351"/>
      <c r="P285" s="351"/>
      <c r="Q285" s="351"/>
      <c r="R285" s="351"/>
      <c r="S285" s="351"/>
      <c r="T285" s="351"/>
      <c r="U285" s="351"/>
      <c r="V285" s="351"/>
      <c r="W285" s="351"/>
      <c r="X285" s="351"/>
      <c r="Y285" s="351"/>
      <c r="Z285" s="351"/>
    </row>
    <row r="286" spans="1:26" ht="14.25" customHeight="1" x14ac:dyDescent="0.15">
      <c r="A286" s="351"/>
      <c r="B286" s="351"/>
      <c r="C286" s="351"/>
      <c r="D286" s="351"/>
      <c r="E286" s="351"/>
      <c r="F286" s="351"/>
      <c r="G286" s="351"/>
      <c r="H286" s="351"/>
      <c r="I286" s="351"/>
      <c r="J286" s="351"/>
      <c r="K286" s="351"/>
      <c r="L286" s="351"/>
      <c r="M286" s="351"/>
      <c r="N286" s="351"/>
      <c r="O286" s="351"/>
      <c r="P286" s="351"/>
      <c r="Q286" s="351"/>
      <c r="R286" s="351"/>
      <c r="S286" s="351"/>
      <c r="T286" s="351"/>
      <c r="U286" s="351"/>
      <c r="V286" s="351"/>
      <c r="W286" s="351"/>
      <c r="X286" s="351"/>
      <c r="Y286" s="351"/>
      <c r="Z286" s="351"/>
    </row>
    <row r="287" spans="1:26" ht="14.25" customHeight="1" x14ac:dyDescent="0.15">
      <c r="A287" s="351"/>
      <c r="B287" s="351"/>
      <c r="C287" s="351"/>
      <c r="D287" s="351"/>
      <c r="E287" s="351"/>
      <c r="F287" s="351"/>
      <c r="G287" s="351"/>
      <c r="H287" s="351"/>
      <c r="I287" s="351"/>
      <c r="J287" s="351"/>
      <c r="K287" s="351"/>
      <c r="L287" s="351"/>
      <c r="M287" s="351"/>
      <c r="N287" s="351"/>
      <c r="O287" s="351"/>
      <c r="P287" s="351"/>
      <c r="Q287" s="351"/>
      <c r="R287" s="351"/>
      <c r="S287" s="351"/>
      <c r="T287" s="351"/>
      <c r="U287" s="351"/>
      <c r="V287" s="351"/>
      <c r="W287" s="351"/>
      <c r="X287" s="351"/>
      <c r="Y287" s="351"/>
      <c r="Z287" s="351"/>
    </row>
    <row r="288" spans="1:26" ht="14.25" customHeight="1" x14ac:dyDescent="0.15">
      <c r="A288" s="351"/>
      <c r="B288" s="351"/>
      <c r="C288" s="351"/>
      <c r="D288" s="351"/>
      <c r="E288" s="351"/>
      <c r="F288" s="351"/>
      <c r="G288" s="351"/>
      <c r="H288" s="351"/>
      <c r="I288" s="351"/>
      <c r="J288" s="351"/>
      <c r="K288" s="351"/>
      <c r="L288" s="351"/>
      <c r="M288" s="351"/>
      <c r="N288" s="351"/>
      <c r="O288" s="351"/>
      <c r="P288" s="351"/>
      <c r="Q288" s="351"/>
      <c r="R288" s="351"/>
      <c r="S288" s="351"/>
      <c r="T288" s="351"/>
      <c r="U288" s="351"/>
      <c r="V288" s="351"/>
      <c r="W288" s="351"/>
      <c r="X288" s="351"/>
      <c r="Y288" s="351"/>
      <c r="Z288" s="351"/>
    </row>
    <row r="289" spans="1:26" ht="14.25" customHeight="1" x14ac:dyDescent="0.15">
      <c r="A289" s="351"/>
      <c r="B289" s="351"/>
      <c r="C289" s="351"/>
      <c r="D289" s="351"/>
      <c r="E289" s="351"/>
      <c r="F289" s="351"/>
      <c r="G289" s="351"/>
      <c r="H289" s="351"/>
      <c r="I289" s="351"/>
      <c r="J289" s="351"/>
      <c r="K289" s="351"/>
      <c r="L289" s="351"/>
      <c r="M289" s="351"/>
      <c r="N289" s="351"/>
      <c r="O289" s="351"/>
      <c r="P289" s="351"/>
      <c r="Q289" s="351"/>
      <c r="R289" s="351"/>
      <c r="S289" s="351"/>
      <c r="T289" s="351"/>
      <c r="U289" s="351"/>
      <c r="V289" s="351"/>
      <c r="W289" s="351"/>
      <c r="X289" s="351"/>
      <c r="Y289" s="351"/>
      <c r="Z289" s="351"/>
    </row>
    <row r="290" spans="1:26" ht="14.25" customHeight="1" x14ac:dyDescent="0.15">
      <c r="A290" s="351"/>
      <c r="B290" s="351"/>
      <c r="C290" s="351"/>
      <c r="D290" s="351"/>
      <c r="E290" s="351"/>
      <c r="F290" s="351"/>
      <c r="G290" s="351"/>
      <c r="H290" s="351"/>
      <c r="I290" s="351"/>
      <c r="J290" s="351"/>
      <c r="K290" s="351"/>
      <c r="L290" s="351"/>
      <c r="M290" s="351"/>
      <c r="N290" s="351"/>
      <c r="O290" s="351"/>
      <c r="P290" s="351"/>
      <c r="Q290" s="351"/>
      <c r="R290" s="351"/>
      <c r="S290" s="351"/>
      <c r="T290" s="351"/>
      <c r="U290" s="351"/>
      <c r="V290" s="351"/>
      <c r="W290" s="351"/>
      <c r="X290" s="351"/>
      <c r="Y290" s="351"/>
      <c r="Z290" s="351"/>
    </row>
    <row r="291" spans="1:26" ht="14.25" customHeight="1" x14ac:dyDescent="0.15">
      <c r="A291" s="351"/>
      <c r="B291" s="351"/>
      <c r="C291" s="351"/>
      <c r="D291" s="351"/>
      <c r="E291" s="351"/>
      <c r="F291" s="351"/>
      <c r="G291" s="351"/>
      <c r="H291" s="351"/>
      <c r="I291" s="351"/>
      <c r="J291" s="351"/>
      <c r="K291" s="351"/>
      <c r="L291" s="351"/>
      <c r="M291" s="351"/>
      <c r="N291" s="351"/>
      <c r="O291" s="351"/>
      <c r="P291" s="351"/>
      <c r="Q291" s="351"/>
      <c r="R291" s="351"/>
      <c r="S291" s="351"/>
      <c r="T291" s="351"/>
      <c r="U291" s="351"/>
      <c r="V291" s="351"/>
      <c r="W291" s="351"/>
      <c r="X291" s="351"/>
      <c r="Y291" s="351"/>
      <c r="Z291" s="351"/>
    </row>
    <row r="292" spans="1:26" ht="14.25" customHeight="1" x14ac:dyDescent="0.15">
      <c r="A292" s="351"/>
      <c r="B292" s="351"/>
      <c r="C292" s="351"/>
      <c r="D292" s="351"/>
      <c r="E292" s="351"/>
      <c r="F292" s="351"/>
      <c r="G292" s="351"/>
      <c r="H292" s="351"/>
      <c r="I292" s="351"/>
      <c r="J292" s="351"/>
      <c r="K292" s="351"/>
      <c r="L292" s="351"/>
      <c r="M292" s="351"/>
      <c r="N292" s="351"/>
      <c r="O292" s="351"/>
      <c r="P292" s="351"/>
      <c r="Q292" s="351"/>
      <c r="R292" s="351"/>
      <c r="S292" s="351"/>
      <c r="T292" s="351"/>
      <c r="U292" s="351"/>
      <c r="V292" s="351"/>
      <c r="W292" s="351"/>
      <c r="X292" s="351"/>
      <c r="Y292" s="351"/>
      <c r="Z292" s="351"/>
    </row>
    <row r="293" spans="1:26" ht="14.25" customHeight="1" x14ac:dyDescent="0.15">
      <c r="A293" s="351"/>
      <c r="B293" s="351"/>
      <c r="C293" s="351"/>
      <c r="D293" s="351"/>
      <c r="E293" s="351"/>
      <c r="F293" s="351"/>
      <c r="G293" s="351"/>
      <c r="H293" s="351"/>
      <c r="I293" s="351"/>
      <c r="J293" s="351"/>
      <c r="K293" s="351"/>
      <c r="L293" s="351"/>
      <c r="M293" s="351"/>
      <c r="N293" s="351"/>
      <c r="O293" s="351"/>
      <c r="P293" s="351"/>
      <c r="Q293" s="351"/>
      <c r="R293" s="351"/>
      <c r="S293" s="351"/>
      <c r="T293" s="351"/>
      <c r="U293" s="351"/>
      <c r="V293" s="351"/>
      <c r="W293" s="351"/>
      <c r="X293" s="351"/>
      <c r="Y293" s="351"/>
      <c r="Z293" s="351"/>
    </row>
    <row r="294" spans="1:26" ht="14.25" customHeight="1" x14ac:dyDescent="0.15">
      <c r="A294" s="351"/>
      <c r="B294" s="351"/>
      <c r="C294" s="351"/>
      <c r="D294" s="351"/>
      <c r="E294" s="351"/>
      <c r="F294" s="351"/>
      <c r="G294" s="351"/>
      <c r="H294" s="351"/>
      <c r="I294" s="351"/>
      <c r="J294" s="351"/>
      <c r="K294" s="351"/>
      <c r="L294" s="351"/>
      <c r="M294" s="351"/>
      <c r="N294" s="351"/>
      <c r="O294" s="351"/>
      <c r="P294" s="351"/>
      <c r="Q294" s="351"/>
      <c r="R294" s="351"/>
      <c r="S294" s="351"/>
      <c r="T294" s="351"/>
      <c r="U294" s="351"/>
      <c r="V294" s="351"/>
      <c r="W294" s="351"/>
      <c r="X294" s="351"/>
      <c r="Y294" s="351"/>
      <c r="Z294" s="351"/>
    </row>
    <row r="295" spans="1:26" ht="14.25" customHeight="1" x14ac:dyDescent="0.15">
      <c r="A295" s="351"/>
      <c r="B295" s="351"/>
      <c r="C295" s="351"/>
      <c r="D295" s="351"/>
      <c r="E295" s="351"/>
      <c r="F295" s="351"/>
      <c r="G295" s="351"/>
      <c r="H295" s="351"/>
      <c r="I295" s="351"/>
      <c r="J295" s="351"/>
      <c r="K295" s="351"/>
      <c r="L295" s="351"/>
      <c r="M295" s="351"/>
      <c r="N295" s="351"/>
      <c r="O295" s="351"/>
      <c r="P295" s="351"/>
      <c r="Q295" s="351"/>
      <c r="R295" s="351"/>
      <c r="S295" s="351"/>
      <c r="T295" s="351"/>
      <c r="U295" s="351"/>
      <c r="V295" s="351"/>
      <c r="W295" s="351"/>
      <c r="X295" s="351"/>
      <c r="Y295" s="351"/>
      <c r="Z295" s="351"/>
    </row>
    <row r="296" spans="1:26" ht="14.25" customHeight="1" x14ac:dyDescent="0.15">
      <c r="A296" s="351"/>
      <c r="B296" s="351"/>
      <c r="C296" s="351"/>
      <c r="D296" s="351"/>
      <c r="E296" s="351"/>
      <c r="F296" s="351"/>
      <c r="G296" s="351"/>
      <c r="H296" s="351"/>
      <c r="I296" s="351"/>
      <c r="J296" s="351"/>
      <c r="K296" s="351"/>
      <c r="L296" s="351"/>
      <c r="M296" s="351"/>
      <c r="N296" s="351"/>
      <c r="O296" s="351"/>
      <c r="P296" s="351"/>
      <c r="Q296" s="351"/>
      <c r="R296" s="351"/>
      <c r="S296" s="351"/>
      <c r="T296" s="351"/>
      <c r="U296" s="351"/>
      <c r="V296" s="351"/>
      <c r="W296" s="351"/>
      <c r="X296" s="351"/>
      <c r="Y296" s="351"/>
      <c r="Z296" s="351"/>
    </row>
    <row r="297" spans="1:26" ht="14.25" customHeight="1" x14ac:dyDescent="0.15">
      <c r="A297" s="351"/>
      <c r="B297" s="351"/>
      <c r="C297" s="351"/>
      <c r="D297" s="351"/>
      <c r="E297" s="351"/>
      <c r="F297" s="351"/>
      <c r="G297" s="351"/>
      <c r="H297" s="351"/>
      <c r="I297" s="351"/>
      <c r="J297" s="351"/>
      <c r="K297" s="351"/>
      <c r="L297" s="351"/>
      <c r="M297" s="351"/>
      <c r="N297" s="351"/>
      <c r="O297" s="351"/>
      <c r="P297" s="351"/>
      <c r="Q297" s="351"/>
      <c r="R297" s="351"/>
      <c r="S297" s="351"/>
      <c r="T297" s="351"/>
      <c r="U297" s="351"/>
      <c r="V297" s="351"/>
      <c r="W297" s="351"/>
      <c r="X297" s="351"/>
      <c r="Y297" s="351"/>
      <c r="Z297" s="351"/>
    </row>
    <row r="298" spans="1:26" ht="14.25" customHeight="1" x14ac:dyDescent="0.15">
      <c r="A298" s="351"/>
      <c r="B298" s="351"/>
      <c r="C298" s="351"/>
      <c r="D298" s="351"/>
      <c r="E298" s="351"/>
      <c r="F298" s="351"/>
      <c r="G298" s="351"/>
      <c r="H298" s="351"/>
      <c r="I298" s="351"/>
      <c r="J298" s="351"/>
      <c r="K298" s="351"/>
      <c r="L298" s="351"/>
      <c r="M298" s="351"/>
      <c r="N298" s="351"/>
      <c r="O298" s="351"/>
      <c r="P298" s="351"/>
      <c r="Q298" s="351"/>
      <c r="R298" s="351"/>
      <c r="S298" s="351"/>
      <c r="T298" s="351"/>
      <c r="U298" s="351"/>
      <c r="V298" s="351"/>
      <c r="W298" s="351"/>
      <c r="X298" s="351"/>
      <c r="Y298" s="351"/>
      <c r="Z298" s="351"/>
    </row>
    <row r="299" spans="1:26" ht="14.25" customHeight="1" x14ac:dyDescent="0.15">
      <c r="A299" s="351"/>
      <c r="B299" s="351"/>
      <c r="C299" s="351"/>
      <c r="D299" s="351"/>
      <c r="E299" s="351"/>
      <c r="F299" s="351"/>
      <c r="G299" s="351"/>
      <c r="H299" s="351"/>
      <c r="I299" s="351"/>
      <c r="J299" s="351"/>
      <c r="K299" s="351"/>
      <c r="L299" s="351"/>
      <c r="M299" s="351"/>
      <c r="N299" s="351"/>
      <c r="O299" s="351"/>
      <c r="P299" s="351"/>
      <c r="Q299" s="351"/>
      <c r="R299" s="351"/>
      <c r="S299" s="351"/>
      <c r="T299" s="351"/>
      <c r="U299" s="351"/>
      <c r="V299" s="351"/>
      <c r="W299" s="351"/>
      <c r="X299" s="351"/>
      <c r="Y299" s="351"/>
      <c r="Z299" s="351"/>
    </row>
    <row r="300" spans="1:26" ht="14.25" customHeight="1" x14ac:dyDescent="0.15">
      <c r="A300" s="351"/>
      <c r="B300" s="351"/>
      <c r="C300" s="351"/>
      <c r="D300" s="351"/>
      <c r="E300" s="351"/>
      <c r="F300" s="351"/>
      <c r="G300" s="351"/>
      <c r="H300" s="351"/>
      <c r="I300" s="351"/>
      <c r="J300" s="351"/>
      <c r="K300" s="351"/>
      <c r="L300" s="351"/>
      <c r="M300" s="351"/>
      <c r="N300" s="351"/>
      <c r="O300" s="351"/>
      <c r="P300" s="351"/>
      <c r="Q300" s="351"/>
      <c r="R300" s="351"/>
      <c r="S300" s="351"/>
      <c r="T300" s="351"/>
      <c r="U300" s="351"/>
      <c r="V300" s="351"/>
      <c r="W300" s="351"/>
      <c r="X300" s="351"/>
      <c r="Y300" s="351"/>
      <c r="Z300" s="351"/>
    </row>
    <row r="301" spans="1:26" ht="14.25" customHeight="1" x14ac:dyDescent="0.15">
      <c r="A301" s="351"/>
      <c r="B301" s="351"/>
      <c r="C301" s="351"/>
      <c r="D301" s="351"/>
      <c r="E301" s="351"/>
      <c r="F301" s="351"/>
      <c r="G301" s="351"/>
      <c r="H301" s="351"/>
      <c r="I301" s="351"/>
      <c r="J301" s="351"/>
      <c r="K301" s="351"/>
      <c r="L301" s="351"/>
      <c r="M301" s="351"/>
      <c r="N301" s="351"/>
      <c r="O301" s="351"/>
      <c r="P301" s="351"/>
      <c r="Q301" s="351"/>
      <c r="R301" s="351"/>
      <c r="S301" s="351"/>
      <c r="T301" s="351"/>
      <c r="U301" s="351"/>
      <c r="V301" s="351"/>
      <c r="W301" s="351"/>
      <c r="X301" s="351"/>
      <c r="Y301" s="351"/>
      <c r="Z301" s="351"/>
    </row>
    <row r="302" spans="1:26" ht="14.25" customHeight="1" x14ac:dyDescent="0.15">
      <c r="A302" s="351"/>
      <c r="B302" s="351"/>
      <c r="C302" s="351"/>
      <c r="D302" s="351"/>
      <c r="E302" s="351"/>
      <c r="F302" s="351"/>
      <c r="G302" s="351"/>
      <c r="H302" s="351"/>
      <c r="I302" s="351"/>
      <c r="J302" s="351"/>
      <c r="K302" s="351"/>
      <c r="L302" s="351"/>
      <c r="M302" s="351"/>
      <c r="N302" s="351"/>
      <c r="O302" s="351"/>
      <c r="P302" s="351"/>
      <c r="Q302" s="351"/>
      <c r="R302" s="351"/>
      <c r="S302" s="351"/>
      <c r="T302" s="351"/>
      <c r="U302" s="351"/>
      <c r="V302" s="351"/>
      <c r="W302" s="351"/>
      <c r="X302" s="351"/>
      <c r="Y302" s="351"/>
      <c r="Z302" s="351"/>
    </row>
    <row r="303" spans="1:26" ht="14.25" customHeight="1" x14ac:dyDescent="0.15">
      <c r="A303" s="351"/>
      <c r="B303" s="351"/>
      <c r="C303" s="351"/>
      <c r="D303" s="351"/>
      <c r="E303" s="351"/>
      <c r="F303" s="351"/>
      <c r="G303" s="351"/>
      <c r="H303" s="351"/>
      <c r="I303" s="351"/>
      <c r="J303" s="351"/>
      <c r="K303" s="351"/>
      <c r="L303" s="351"/>
      <c r="M303" s="351"/>
      <c r="N303" s="351"/>
      <c r="O303" s="351"/>
      <c r="P303" s="351"/>
      <c r="Q303" s="351"/>
      <c r="R303" s="351"/>
      <c r="S303" s="351"/>
      <c r="T303" s="351"/>
      <c r="U303" s="351"/>
      <c r="V303" s="351"/>
      <c r="W303" s="351"/>
      <c r="X303" s="351"/>
      <c r="Y303" s="351"/>
      <c r="Z303" s="351"/>
    </row>
    <row r="304" spans="1:26" ht="14.25" customHeight="1" x14ac:dyDescent="0.15">
      <c r="A304" s="351"/>
      <c r="B304" s="351"/>
      <c r="C304" s="351"/>
      <c r="D304" s="351"/>
      <c r="E304" s="351"/>
      <c r="F304" s="351"/>
      <c r="G304" s="351"/>
      <c r="H304" s="351"/>
      <c r="I304" s="351"/>
      <c r="J304" s="351"/>
      <c r="K304" s="351"/>
      <c r="L304" s="351"/>
      <c r="M304" s="351"/>
      <c r="N304" s="351"/>
      <c r="O304" s="351"/>
      <c r="P304" s="351"/>
      <c r="Q304" s="351"/>
      <c r="R304" s="351"/>
      <c r="S304" s="351"/>
      <c r="T304" s="351"/>
      <c r="U304" s="351"/>
      <c r="V304" s="351"/>
      <c r="W304" s="351"/>
      <c r="X304" s="351"/>
      <c r="Y304" s="351"/>
      <c r="Z304" s="351"/>
    </row>
    <row r="305" spans="1:26" ht="14.25" customHeight="1" x14ac:dyDescent="0.15">
      <c r="A305" s="351"/>
      <c r="B305" s="351"/>
      <c r="C305" s="351"/>
      <c r="D305" s="351"/>
      <c r="E305" s="351"/>
      <c r="F305" s="351"/>
      <c r="G305" s="351"/>
      <c r="H305" s="351"/>
      <c r="I305" s="351"/>
      <c r="J305" s="351"/>
      <c r="K305" s="351"/>
      <c r="L305" s="351"/>
      <c r="M305" s="351"/>
      <c r="N305" s="351"/>
      <c r="O305" s="351"/>
      <c r="P305" s="351"/>
      <c r="Q305" s="351"/>
      <c r="R305" s="351"/>
      <c r="S305" s="351"/>
      <c r="T305" s="351"/>
      <c r="U305" s="351"/>
      <c r="V305" s="351"/>
      <c r="W305" s="351"/>
      <c r="X305" s="351"/>
      <c r="Y305" s="351"/>
      <c r="Z305" s="351"/>
    </row>
    <row r="306" spans="1:26" ht="14.25" customHeight="1" x14ac:dyDescent="0.15">
      <c r="A306" s="351"/>
      <c r="B306" s="351"/>
      <c r="C306" s="351"/>
      <c r="D306" s="351"/>
      <c r="E306" s="351"/>
      <c r="F306" s="351"/>
      <c r="G306" s="351"/>
      <c r="H306" s="351"/>
      <c r="I306" s="351"/>
      <c r="J306" s="351"/>
      <c r="K306" s="351"/>
      <c r="L306" s="351"/>
      <c r="M306" s="351"/>
      <c r="N306" s="351"/>
      <c r="O306" s="351"/>
      <c r="P306" s="351"/>
      <c r="Q306" s="351"/>
      <c r="R306" s="351"/>
      <c r="S306" s="351"/>
      <c r="T306" s="351"/>
      <c r="U306" s="351"/>
      <c r="V306" s="351"/>
      <c r="W306" s="351"/>
      <c r="X306" s="351"/>
      <c r="Y306" s="351"/>
      <c r="Z306" s="351"/>
    </row>
    <row r="307" spans="1:26" ht="14.25" customHeight="1" x14ac:dyDescent="0.15">
      <c r="A307" s="351"/>
      <c r="B307" s="351"/>
      <c r="C307" s="351"/>
      <c r="D307" s="351"/>
      <c r="E307" s="351"/>
      <c r="F307" s="351"/>
      <c r="G307" s="351"/>
      <c r="H307" s="351"/>
      <c r="I307" s="351"/>
      <c r="J307" s="351"/>
      <c r="K307" s="351"/>
      <c r="L307" s="351"/>
      <c r="M307" s="351"/>
      <c r="N307" s="351"/>
      <c r="O307" s="351"/>
      <c r="P307" s="351"/>
      <c r="Q307" s="351"/>
      <c r="R307" s="351"/>
      <c r="S307" s="351"/>
      <c r="T307" s="351"/>
      <c r="U307" s="351"/>
      <c r="V307" s="351"/>
      <c r="W307" s="351"/>
      <c r="X307" s="351"/>
      <c r="Y307" s="351"/>
      <c r="Z307" s="351"/>
    </row>
    <row r="308" spans="1:26" ht="14.25" customHeight="1" x14ac:dyDescent="0.15">
      <c r="A308" s="351"/>
      <c r="B308" s="351"/>
      <c r="C308" s="351"/>
      <c r="D308" s="351"/>
      <c r="E308" s="351"/>
      <c r="F308" s="351"/>
      <c r="G308" s="351"/>
      <c r="H308" s="351"/>
      <c r="I308" s="351"/>
      <c r="J308" s="351"/>
      <c r="K308" s="351"/>
      <c r="L308" s="351"/>
      <c r="M308" s="351"/>
      <c r="N308" s="351"/>
      <c r="O308" s="351"/>
      <c r="P308" s="351"/>
      <c r="Q308" s="351"/>
      <c r="R308" s="351"/>
      <c r="S308" s="351"/>
      <c r="T308" s="351"/>
      <c r="U308" s="351"/>
      <c r="V308" s="351"/>
      <c r="W308" s="351"/>
      <c r="X308" s="351"/>
      <c r="Y308" s="351"/>
      <c r="Z308" s="351"/>
    </row>
    <row r="309" spans="1:26" ht="14.25" customHeight="1" x14ac:dyDescent="0.15">
      <c r="A309" s="351"/>
      <c r="B309" s="351"/>
      <c r="C309" s="351"/>
      <c r="D309" s="351"/>
      <c r="E309" s="351"/>
      <c r="F309" s="351"/>
      <c r="G309" s="351"/>
      <c r="H309" s="351"/>
      <c r="I309" s="351"/>
      <c r="J309" s="351"/>
      <c r="K309" s="351"/>
      <c r="L309" s="351"/>
      <c r="M309" s="351"/>
      <c r="N309" s="351"/>
      <c r="O309" s="351"/>
      <c r="P309" s="351"/>
      <c r="Q309" s="351"/>
      <c r="R309" s="351"/>
      <c r="S309" s="351"/>
      <c r="T309" s="351"/>
      <c r="U309" s="351"/>
      <c r="V309" s="351"/>
      <c r="W309" s="351"/>
      <c r="X309" s="351"/>
      <c r="Y309" s="351"/>
      <c r="Z309" s="351"/>
    </row>
    <row r="310" spans="1:26" ht="14.25" customHeight="1" x14ac:dyDescent="0.15">
      <c r="A310" s="351"/>
      <c r="B310" s="351"/>
      <c r="C310" s="351"/>
      <c r="D310" s="351"/>
      <c r="E310" s="351"/>
      <c r="F310" s="351"/>
      <c r="G310" s="351"/>
      <c r="H310" s="351"/>
      <c r="I310" s="351"/>
      <c r="J310" s="351"/>
      <c r="K310" s="351"/>
      <c r="L310" s="351"/>
      <c r="M310" s="351"/>
      <c r="N310" s="351"/>
      <c r="O310" s="351"/>
      <c r="P310" s="351"/>
      <c r="Q310" s="351"/>
      <c r="R310" s="351"/>
      <c r="S310" s="351"/>
      <c r="T310" s="351"/>
      <c r="U310" s="351"/>
      <c r="V310" s="351"/>
      <c r="W310" s="351"/>
      <c r="X310" s="351"/>
      <c r="Y310" s="351"/>
      <c r="Z310" s="351"/>
    </row>
    <row r="311" spans="1:26" ht="14.25" customHeight="1" x14ac:dyDescent="0.15">
      <c r="A311" s="351"/>
      <c r="B311" s="351"/>
      <c r="C311" s="351"/>
      <c r="D311" s="351"/>
      <c r="E311" s="351"/>
      <c r="F311" s="351"/>
      <c r="G311" s="351"/>
      <c r="H311" s="351"/>
      <c r="I311" s="351"/>
      <c r="J311" s="351"/>
      <c r="K311" s="351"/>
      <c r="L311" s="351"/>
      <c r="M311" s="351"/>
      <c r="N311" s="351"/>
      <c r="O311" s="351"/>
      <c r="P311" s="351"/>
      <c r="Q311" s="351"/>
      <c r="R311" s="351"/>
      <c r="S311" s="351"/>
      <c r="T311" s="351"/>
      <c r="U311" s="351"/>
      <c r="V311" s="351"/>
      <c r="W311" s="351"/>
      <c r="X311" s="351"/>
      <c r="Y311" s="351"/>
      <c r="Z311" s="351"/>
    </row>
    <row r="312" spans="1:26" ht="14.25" customHeight="1" x14ac:dyDescent="0.15">
      <c r="A312" s="351"/>
      <c r="B312" s="351"/>
      <c r="C312" s="351"/>
      <c r="D312" s="351"/>
      <c r="E312" s="351"/>
      <c r="F312" s="351"/>
      <c r="G312" s="351"/>
      <c r="H312" s="351"/>
      <c r="I312" s="351"/>
      <c r="J312" s="351"/>
      <c r="K312" s="351"/>
      <c r="L312" s="351"/>
      <c r="M312" s="351"/>
      <c r="N312" s="351"/>
      <c r="O312" s="351"/>
      <c r="P312" s="351"/>
      <c r="Q312" s="351"/>
      <c r="R312" s="351"/>
      <c r="S312" s="351"/>
      <c r="T312" s="351"/>
      <c r="U312" s="351"/>
      <c r="V312" s="351"/>
      <c r="W312" s="351"/>
      <c r="X312" s="351"/>
      <c r="Y312" s="351"/>
      <c r="Z312" s="351"/>
    </row>
    <row r="313" spans="1:26" ht="14.25" customHeight="1" x14ac:dyDescent="0.15">
      <c r="A313" s="351"/>
      <c r="B313" s="351"/>
      <c r="C313" s="351"/>
      <c r="D313" s="351"/>
      <c r="E313" s="351"/>
      <c r="F313" s="351"/>
      <c r="G313" s="351"/>
      <c r="H313" s="351"/>
      <c r="I313" s="351"/>
      <c r="J313" s="351"/>
      <c r="K313" s="351"/>
      <c r="L313" s="351"/>
      <c r="M313" s="351"/>
      <c r="N313" s="351"/>
      <c r="O313" s="351"/>
      <c r="P313" s="351"/>
      <c r="Q313" s="351"/>
      <c r="R313" s="351"/>
      <c r="S313" s="351"/>
      <c r="T313" s="351"/>
      <c r="U313" s="351"/>
      <c r="V313" s="351"/>
      <c r="W313" s="351"/>
      <c r="X313" s="351"/>
      <c r="Y313" s="351"/>
      <c r="Z313" s="351"/>
    </row>
    <row r="314" spans="1:26" ht="14.25" customHeight="1" x14ac:dyDescent="0.15">
      <c r="A314" s="351"/>
      <c r="B314" s="351"/>
      <c r="C314" s="351"/>
      <c r="D314" s="351"/>
      <c r="E314" s="351"/>
      <c r="F314" s="351"/>
      <c r="G314" s="351"/>
      <c r="H314" s="351"/>
      <c r="I314" s="351"/>
      <c r="J314" s="351"/>
      <c r="K314" s="351"/>
      <c r="L314" s="351"/>
      <c r="M314" s="351"/>
      <c r="N314" s="351"/>
      <c r="O314" s="351"/>
      <c r="P314" s="351"/>
      <c r="Q314" s="351"/>
      <c r="R314" s="351"/>
      <c r="S314" s="351"/>
      <c r="T314" s="351"/>
      <c r="U314" s="351"/>
      <c r="V314" s="351"/>
      <c r="W314" s="351"/>
      <c r="X314" s="351"/>
      <c r="Y314" s="351"/>
      <c r="Z314" s="351"/>
    </row>
    <row r="315" spans="1:26" ht="14.25" customHeight="1" x14ac:dyDescent="0.15">
      <c r="A315" s="351"/>
      <c r="B315" s="351"/>
      <c r="C315" s="351"/>
      <c r="D315" s="351"/>
      <c r="E315" s="351"/>
      <c r="F315" s="351"/>
      <c r="G315" s="351"/>
      <c r="H315" s="351"/>
      <c r="I315" s="351"/>
      <c r="J315" s="351"/>
      <c r="K315" s="351"/>
      <c r="L315" s="351"/>
      <c r="M315" s="351"/>
      <c r="N315" s="351"/>
      <c r="O315" s="351"/>
      <c r="P315" s="351"/>
      <c r="Q315" s="351"/>
      <c r="R315" s="351"/>
      <c r="S315" s="351"/>
      <c r="T315" s="351"/>
      <c r="U315" s="351"/>
      <c r="V315" s="351"/>
      <c r="W315" s="351"/>
      <c r="X315" s="351"/>
      <c r="Y315" s="351"/>
      <c r="Z315" s="351"/>
    </row>
    <row r="316" spans="1:26" ht="14.25" customHeight="1" x14ac:dyDescent="0.15">
      <c r="A316" s="351"/>
      <c r="B316" s="351"/>
      <c r="C316" s="351"/>
      <c r="D316" s="351"/>
      <c r="E316" s="351"/>
      <c r="F316" s="351"/>
      <c r="G316" s="351"/>
      <c r="H316" s="351"/>
      <c r="I316" s="351"/>
      <c r="J316" s="351"/>
      <c r="K316" s="351"/>
      <c r="L316" s="351"/>
      <c r="M316" s="351"/>
      <c r="N316" s="351"/>
      <c r="O316" s="351"/>
      <c r="P316" s="351"/>
      <c r="Q316" s="351"/>
      <c r="R316" s="351"/>
      <c r="S316" s="351"/>
      <c r="T316" s="351"/>
      <c r="U316" s="351"/>
      <c r="V316" s="351"/>
      <c r="W316" s="351"/>
      <c r="X316" s="351"/>
      <c r="Y316" s="351"/>
      <c r="Z316" s="351"/>
    </row>
    <row r="317" spans="1:26" ht="14.25" customHeight="1" x14ac:dyDescent="0.15">
      <c r="A317" s="351"/>
      <c r="B317" s="351"/>
      <c r="C317" s="351"/>
      <c r="D317" s="351"/>
      <c r="E317" s="351"/>
      <c r="F317" s="351"/>
      <c r="G317" s="351"/>
      <c r="H317" s="351"/>
      <c r="I317" s="351"/>
      <c r="J317" s="351"/>
      <c r="K317" s="351"/>
      <c r="L317" s="351"/>
      <c r="M317" s="351"/>
      <c r="N317" s="351"/>
      <c r="O317" s="351"/>
      <c r="P317" s="351"/>
      <c r="Q317" s="351"/>
      <c r="R317" s="351"/>
      <c r="S317" s="351"/>
      <c r="T317" s="351"/>
      <c r="U317" s="351"/>
      <c r="V317" s="351"/>
      <c r="W317" s="351"/>
      <c r="X317" s="351"/>
      <c r="Y317" s="351"/>
      <c r="Z317" s="351"/>
    </row>
    <row r="318" spans="1:26" ht="14.25" customHeight="1" x14ac:dyDescent="0.15">
      <c r="A318" s="351"/>
      <c r="B318" s="351"/>
      <c r="C318" s="351"/>
      <c r="D318" s="351"/>
      <c r="E318" s="351"/>
      <c r="F318" s="351"/>
      <c r="G318" s="351"/>
      <c r="H318" s="351"/>
      <c r="I318" s="351"/>
      <c r="J318" s="351"/>
      <c r="K318" s="351"/>
      <c r="L318" s="351"/>
      <c r="M318" s="351"/>
      <c r="N318" s="351"/>
      <c r="O318" s="351"/>
      <c r="P318" s="351"/>
      <c r="Q318" s="351"/>
      <c r="R318" s="351"/>
      <c r="S318" s="351"/>
      <c r="T318" s="351"/>
      <c r="U318" s="351"/>
      <c r="V318" s="351"/>
      <c r="W318" s="351"/>
      <c r="X318" s="351"/>
      <c r="Y318" s="351"/>
      <c r="Z318" s="351"/>
    </row>
    <row r="319" spans="1:26" ht="14.25" customHeight="1" x14ac:dyDescent="0.15">
      <c r="A319" s="351"/>
      <c r="B319" s="351"/>
      <c r="C319" s="351"/>
      <c r="D319" s="351"/>
      <c r="E319" s="351"/>
      <c r="F319" s="351"/>
      <c r="G319" s="351"/>
      <c r="H319" s="351"/>
      <c r="I319" s="351"/>
      <c r="J319" s="351"/>
      <c r="K319" s="351"/>
      <c r="L319" s="351"/>
      <c r="M319" s="351"/>
      <c r="N319" s="351"/>
      <c r="O319" s="351"/>
      <c r="P319" s="351"/>
      <c r="Q319" s="351"/>
      <c r="R319" s="351"/>
      <c r="S319" s="351"/>
      <c r="T319" s="351"/>
      <c r="U319" s="351"/>
      <c r="V319" s="351"/>
      <c r="W319" s="351"/>
      <c r="X319" s="351"/>
      <c r="Y319" s="351"/>
      <c r="Z319" s="351"/>
    </row>
    <row r="320" spans="1:26" ht="14.25" customHeight="1" x14ac:dyDescent="0.15">
      <c r="A320" s="351"/>
      <c r="B320" s="351"/>
      <c r="C320" s="351"/>
      <c r="D320" s="351"/>
      <c r="E320" s="351"/>
      <c r="F320" s="351"/>
      <c r="G320" s="351"/>
      <c r="H320" s="351"/>
      <c r="I320" s="351"/>
      <c r="J320" s="351"/>
      <c r="K320" s="351"/>
      <c r="L320" s="351"/>
      <c r="M320" s="351"/>
      <c r="N320" s="351"/>
      <c r="O320" s="351"/>
      <c r="P320" s="351"/>
      <c r="Q320" s="351"/>
      <c r="R320" s="351"/>
      <c r="S320" s="351"/>
      <c r="T320" s="351"/>
      <c r="U320" s="351"/>
      <c r="V320" s="351"/>
      <c r="W320" s="351"/>
      <c r="X320" s="351"/>
      <c r="Y320" s="351"/>
      <c r="Z320" s="351"/>
    </row>
    <row r="321" spans="1:26" ht="14.25" customHeight="1" x14ac:dyDescent="0.15">
      <c r="A321" s="351"/>
      <c r="B321" s="351"/>
      <c r="C321" s="351"/>
      <c r="D321" s="351"/>
      <c r="E321" s="351"/>
      <c r="F321" s="351"/>
      <c r="G321" s="351"/>
      <c r="H321" s="351"/>
      <c r="I321" s="351"/>
      <c r="J321" s="351"/>
      <c r="K321" s="351"/>
      <c r="L321" s="351"/>
      <c r="M321" s="351"/>
      <c r="N321" s="351"/>
      <c r="O321" s="351"/>
      <c r="P321" s="351"/>
      <c r="Q321" s="351"/>
      <c r="R321" s="351"/>
      <c r="S321" s="351"/>
      <c r="T321" s="351"/>
      <c r="U321" s="351"/>
      <c r="V321" s="351"/>
      <c r="W321" s="351"/>
      <c r="X321" s="351"/>
      <c r="Y321" s="351"/>
      <c r="Z321" s="351"/>
    </row>
    <row r="322" spans="1:26" ht="14.25" customHeight="1" x14ac:dyDescent="0.15">
      <c r="A322" s="351"/>
      <c r="B322" s="351"/>
      <c r="C322" s="351"/>
      <c r="D322" s="351"/>
      <c r="E322" s="351"/>
      <c r="F322" s="351"/>
      <c r="G322" s="351"/>
      <c r="H322" s="351"/>
      <c r="I322" s="351"/>
      <c r="J322" s="351"/>
      <c r="K322" s="351"/>
      <c r="L322" s="351"/>
      <c r="M322" s="351"/>
      <c r="N322" s="351"/>
      <c r="O322" s="351"/>
      <c r="P322" s="351"/>
      <c r="Q322" s="351"/>
      <c r="R322" s="351"/>
      <c r="S322" s="351"/>
      <c r="T322" s="351"/>
      <c r="U322" s="351"/>
      <c r="V322" s="351"/>
      <c r="W322" s="351"/>
      <c r="X322" s="351"/>
      <c r="Y322" s="351"/>
      <c r="Z322" s="351"/>
    </row>
    <row r="323" spans="1:26" ht="14.25" customHeight="1" x14ac:dyDescent="0.15">
      <c r="A323" s="351"/>
      <c r="B323" s="351"/>
      <c r="C323" s="351"/>
      <c r="D323" s="351"/>
      <c r="E323" s="351"/>
      <c r="F323" s="351"/>
      <c r="G323" s="351"/>
      <c r="H323" s="351"/>
      <c r="I323" s="351"/>
      <c r="J323" s="351"/>
      <c r="K323" s="351"/>
      <c r="L323" s="351"/>
      <c r="M323" s="351"/>
      <c r="N323" s="351"/>
      <c r="O323" s="351"/>
      <c r="P323" s="351"/>
      <c r="Q323" s="351"/>
      <c r="R323" s="351"/>
      <c r="S323" s="351"/>
      <c r="T323" s="351"/>
      <c r="U323" s="351"/>
      <c r="V323" s="351"/>
      <c r="W323" s="351"/>
      <c r="X323" s="351"/>
      <c r="Y323" s="351"/>
      <c r="Z323" s="351"/>
    </row>
    <row r="324" spans="1:26" ht="14.25" customHeight="1" x14ac:dyDescent="0.15">
      <c r="A324" s="351"/>
      <c r="B324" s="351"/>
      <c r="C324" s="351"/>
      <c r="D324" s="351"/>
      <c r="E324" s="351"/>
      <c r="F324" s="351"/>
      <c r="G324" s="351"/>
      <c r="H324" s="351"/>
      <c r="I324" s="351"/>
      <c r="J324" s="351"/>
      <c r="K324" s="351"/>
      <c r="L324" s="351"/>
      <c r="M324" s="351"/>
      <c r="N324" s="351"/>
      <c r="O324" s="351"/>
      <c r="P324" s="351"/>
      <c r="Q324" s="351"/>
      <c r="R324" s="351"/>
      <c r="S324" s="351"/>
      <c r="T324" s="351"/>
      <c r="U324" s="351"/>
      <c r="V324" s="351"/>
      <c r="W324" s="351"/>
      <c r="X324" s="351"/>
      <c r="Y324" s="351"/>
      <c r="Z324" s="351"/>
    </row>
    <row r="325" spans="1:26" ht="14.25" customHeight="1" x14ac:dyDescent="0.15">
      <c r="A325" s="351"/>
      <c r="B325" s="351"/>
      <c r="C325" s="351"/>
      <c r="D325" s="351"/>
      <c r="E325" s="351"/>
      <c r="F325" s="351"/>
      <c r="G325" s="351"/>
      <c r="H325" s="351"/>
      <c r="I325" s="351"/>
      <c r="J325" s="351"/>
      <c r="K325" s="351"/>
      <c r="L325" s="351"/>
      <c r="M325" s="351"/>
      <c r="N325" s="351"/>
      <c r="O325" s="351"/>
      <c r="P325" s="351"/>
      <c r="Q325" s="351"/>
      <c r="R325" s="351"/>
      <c r="S325" s="351"/>
      <c r="T325" s="351"/>
      <c r="U325" s="351"/>
      <c r="V325" s="351"/>
      <c r="W325" s="351"/>
      <c r="X325" s="351"/>
      <c r="Y325" s="351"/>
      <c r="Z325" s="351"/>
    </row>
    <row r="326" spans="1:26" ht="14.25" customHeight="1" x14ac:dyDescent="0.15">
      <c r="A326" s="351"/>
      <c r="B326" s="351"/>
      <c r="C326" s="351"/>
      <c r="D326" s="351"/>
      <c r="E326" s="351"/>
      <c r="F326" s="351"/>
      <c r="G326" s="351"/>
      <c r="H326" s="351"/>
      <c r="I326" s="351"/>
      <c r="J326" s="351"/>
      <c r="K326" s="351"/>
      <c r="L326" s="351"/>
      <c r="M326" s="351"/>
      <c r="N326" s="351"/>
      <c r="O326" s="351"/>
      <c r="P326" s="351"/>
      <c r="Q326" s="351"/>
      <c r="R326" s="351"/>
      <c r="S326" s="351"/>
      <c r="T326" s="351"/>
      <c r="U326" s="351"/>
      <c r="V326" s="351"/>
      <c r="W326" s="351"/>
      <c r="X326" s="351"/>
      <c r="Y326" s="351"/>
      <c r="Z326" s="351"/>
    </row>
    <row r="327" spans="1:26" ht="14.25" customHeight="1" x14ac:dyDescent="0.15">
      <c r="A327" s="351"/>
      <c r="B327" s="351"/>
      <c r="C327" s="351"/>
      <c r="D327" s="351"/>
      <c r="E327" s="351"/>
      <c r="F327" s="351"/>
      <c r="G327" s="351"/>
      <c r="H327" s="351"/>
      <c r="I327" s="351"/>
      <c r="J327" s="351"/>
      <c r="K327" s="351"/>
      <c r="L327" s="351"/>
      <c r="M327" s="351"/>
      <c r="N327" s="351"/>
      <c r="O327" s="351"/>
      <c r="P327" s="351"/>
      <c r="Q327" s="351"/>
      <c r="R327" s="351"/>
      <c r="S327" s="351"/>
      <c r="T327" s="351"/>
      <c r="U327" s="351"/>
      <c r="V327" s="351"/>
      <c r="W327" s="351"/>
      <c r="X327" s="351"/>
      <c r="Y327" s="351"/>
      <c r="Z327" s="351"/>
    </row>
    <row r="328" spans="1:26" ht="14.25" customHeight="1" x14ac:dyDescent="0.15">
      <c r="A328" s="351"/>
      <c r="B328" s="351"/>
      <c r="C328" s="351"/>
      <c r="D328" s="351"/>
      <c r="E328" s="351"/>
      <c r="F328" s="351"/>
      <c r="G328" s="351"/>
      <c r="H328" s="351"/>
      <c r="I328" s="351"/>
      <c r="J328" s="351"/>
      <c r="K328" s="351"/>
      <c r="L328" s="351"/>
      <c r="M328" s="351"/>
      <c r="N328" s="351"/>
      <c r="O328" s="351"/>
      <c r="P328" s="351"/>
      <c r="Q328" s="351"/>
      <c r="R328" s="351"/>
      <c r="S328" s="351"/>
      <c r="T328" s="351"/>
      <c r="U328" s="351"/>
      <c r="V328" s="351"/>
      <c r="W328" s="351"/>
      <c r="X328" s="351"/>
      <c r="Y328" s="351"/>
      <c r="Z328" s="351"/>
    </row>
    <row r="329" spans="1:26" ht="14.25" customHeight="1" x14ac:dyDescent="0.15">
      <c r="A329" s="351"/>
      <c r="B329" s="351"/>
      <c r="C329" s="351"/>
      <c r="D329" s="351"/>
      <c r="E329" s="351"/>
      <c r="F329" s="351"/>
      <c r="G329" s="351"/>
      <c r="H329" s="351"/>
      <c r="I329" s="351"/>
      <c r="J329" s="351"/>
      <c r="K329" s="351"/>
      <c r="L329" s="351"/>
      <c r="M329" s="351"/>
      <c r="N329" s="351"/>
      <c r="O329" s="351"/>
      <c r="P329" s="351"/>
      <c r="Q329" s="351"/>
      <c r="R329" s="351"/>
      <c r="S329" s="351"/>
      <c r="T329" s="351"/>
      <c r="U329" s="351"/>
      <c r="V329" s="351"/>
      <c r="W329" s="351"/>
      <c r="X329" s="351"/>
      <c r="Y329" s="351"/>
      <c r="Z329" s="351"/>
    </row>
    <row r="330" spans="1:26" ht="14.25" customHeight="1" x14ac:dyDescent="0.15">
      <c r="A330" s="351"/>
      <c r="B330" s="351"/>
      <c r="C330" s="351"/>
      <c r="D330" s="351"/>
      <c r="E330" s="351"/>
      <c r="F330" s="351"/>
      <c r="G330" s="351"/>
      <c r="H330" s="351"/>
      <c r="I330" s="351"/>
      <c r="J330" s="351"/>
      <c r="K330" s="351"/>
      <c r="L330" s="351"/>
      <c r="M330" s="351"/>
      <c r="N330" s="351"/>
      <c r="O330" s="351"/>
      <c r="P330" s="351"/>
      <c r="Q330" s="351"/>
      <c r="R330" s="351"/>
      <c r="S330" s="351"/>
      <c r="T330" s="351"/>
      <c r="U330" s="351"/>
      <c r="V330" s="351"/>
      <c r="W330" s="351"/>
      <c r="X330" s="351"/>
      <c r="Y330" s="351"/>
      <c r="Z330" s="351"/>
    </row>
    <row r="331" spans="1:26" ht="14.25" customHeight="1" x14ac:dyDescent="0.15">
      <c r="A331" s="351"/>
      <c r="B331" s="351"/>
      <c r="C331" s="351"/>
      <c r="D331" s="351"/>
      <c r="E331" s="351"/>
      <c r="F331" s="351"/>
      <c r="G331" s="351"/>
      <c r="H331" s="351"/>
      <c r="I331" s="351"/>
      <c r="J331" s="351"/>
      <c r="K331" s="351"/>
      <c r="L331" s="351"/>
      <c r="M331" s="351"/>
      <c r="N331" s="351"/>
      <c r="O331" s="351"/>
      <c r="P331" s="351"/>
      <c r="Q331" s="351"/>
      <c r="R331" s="351"/>
      <c r="S331" s="351"/>
      <c r="T331" s="351"/>
      <c r="U331" s="351"/>
      <c r="V331" s="351"/>
      <c r="W331" s="351"/>
      <c r="X331" s="351"/>
      <c r="Y331" s="351"/>
      <c r="Z331" s="351"/>
    </row>
    <row r="332" spans="1:26" ht="14.25" customHeight="1" x14ac:dyDescent="0.15">
      <c r="A332" s="351"/>
      <c r="B332" s="351"/>
      <c r="C332" s="351"/>
      <c r="D332" s="351"/>
      <c r="E332" s="351"/>
      <c r="F332" s="351"/>
      <c r="G332" s="351"/>
      <c r="H332" s="351"/>
      <c r="I332" s="351"/>
      <c r="J332" s="351"/>
      <c r="K332" s="351"/>
      <c r="L332" s="351"/>
      <c r="M332" s="351"/>
      <c r="N332" s="351"/>
      <c r="O332" s="351"/>
      <c r="P332" s="351"/>
      <c r="Q332" s="351"/>
      <c r="R332" s="351"/>
      <c r="S332" s="351"/>
      <c r="T332" s="351"/>
      <c r="U332" s="351"/>
      <c r="V332" s="351"/>
      <c r="W332" s="351"/>
      <c r="X332" s="351"/>
      <c r="Y332" s="351"/>
      <c r="Z332" s="351"/>
    </row>
    <row r="333" spans="1:26" ht="14.25" customHeight="1" x14ac:dyDescent="0.15">
      <c r="A333" s="351"/>
      <c r="B333" s="351"/>
      <c r="C333" s="351"/>
      <c r="D333" s="351"/>
      <c r="E333" s="351"/>
      <c r="F333" s="351"/>
      <c r="G333" s="351"/>
      <c r="H333" s="351"/>
      <c r="I333" s="351"/>
      <c r="J333" s="351"/>
      <c r="K333" s="351"/>
      <c r="L333" s="351"/>
      <c r="M333" s="351"/>
      <c r="N333" s="351"/>
      <c r="O333" s="351"/>
      <c r="P333" s="351"/>
      <c r="Q333" s="351"/>
      <c r="R333" s="351"/>
      <c r="S333" s="351"/>
      <c r="T333" s="351"/>
      <c r="U333" s="351"/>
      <c r="V333" s="351"/>
      <c r="W333" s="351"/>
      <c r="X333" s="351"/>
      <c r="Y333" s="351"/>
      <c r="Z333" s="351"/>
    </row>
    <row r="334" spans="1:26" ht="14.25" customHeight="1" x14ac:dyDescent="0.15">
      <c r="A334" s="351"/>
      <c r="B334" s="351"/>
      <c r="C334" s="351"/>
      <c r="D334" s="351"/>
      <c r="E334" s="351"/>
      <c r="F334" s="351"/>
      <c r="G334" s="351"/>
      <c r="H334" s="351"/>
      <c r="I334" s="351"/>
      <c r="J334" s="351"/>
      <c r="K334" s="351"/>
      <c r="L334" s="351"/>
      <c r="M334" s="351"/>
      <c r="N334" s="351"/>
      <c r="O334" s="351"/>
      <c r="P334" s="351"/>
      <c r="Q334" s="351"/>
      <c r="R334" s="351"/>
      <c r="S334" s="351"/>
      <c r="T334" s="351"/>
      <c r="U334" s="351"/>
      <c r="V334" s="351"/>
      <c r="W334" s="351"/>
      <c r="X334" s="351"/>
      <c r="Y334" s="351"/>
      <c r="Z334" s="351"/>
    </row>
    <row r="335" spans="1:26" ht="14.25" customHeight="1" x14ac:dyDescent="0.15">
      <c r="A335" s="351"/>
      <c r="B335" s="351"/>
      <c r="C335" s="351"/>
      <c r="D335" s="351"/>
      <c r="E335" s="351"/>
      <c r="F335" s="351"/>
      <c r="G335" s="351"/>
      <c r="H335" s="351"/>
      <c r="I335" s="351"/>
      <c r="J335" s="351"/>
      <c r="K335" s="351"/>
      <c r="L335" s="351"/>
      <c r="M335" s="351"/>
      <c r="N335" s="351"/>
      <c r="O335" s="351"/>
      <c r="P335" s="351"/>
      <c r="Q335" s="351"/>
      <c r="R335" s="351"/>
      <c r="S335" s="351"/>
      <c r="T335" s="351"/>
      <c r="U335" s="351"/>
      <c r="V335" s="351"/>
      <c r="W335" s="351"/>
      <c r="X335" s="351"/>
      <c r="Y335" s="351"/>
      <c r="Z335" s="351"/>
    </row>
    <row r="336" spans="1:26" ht="14.25" customHeight="1" x14ac:dyDescent="0.15">
      <c r="A336" s="351"/>
      <c r="B336" s="351"/>
      <c r="C336" s="351"/>
      <c r="D336" s="351"/>
      <c r="E336" s="351"/>
      <c r="F336" s="351"/>
      <c r="G336" s="351"/>
      <c r="H336" s="351"/>
      <c r="I336" s="351"/>
      <c r="J336" s="351"/>
      <c r="K336" s="351"/>
      <c r="L336" s="351"/>
      <c r="M336" s="351"/>
      <c r="N336" s="351"/>
      <c r="O336" s="351"/>
      <c r="P336" s="351"/>
      <c r="Q336" s="351"/>
      <c r="R336" s="351"/>
      <c r="S336" s="351"/>
      <c r="T336" s="351"/>
      <c r="U336" s="351"/>
      <c r="V336" s="351"/>
      <c r="W336" s="351"/>
      <c r="X336" s="351"/>
      <c r="Y336" s="351"/>
      <c r="Z336" s="351"/>
    </row>
    <row r="337" spans="1:26" ht="14.25" customHeight="1" x14ac:dyDescent="0.15">
      <c r="A337" s="351"/>
      <c r="B337" s="351"/>
      <c r="C337" s="351"/>
      <c r="D337" s="351"/>
      <c r="E337" s="351"/>
      <c r="F337" s="351"/>
      <c r="G337" s="351"/>
      <c r="H337" s="351"/>
      <c r="I337" s="351"/>
      <c r="J337" s="351"/>
      <c r="K337" s="351"/>
      <c r="L337" s="351"/>
      <c r="M337" s="351"/>
      <c r="N337" s="351"/>
      <c r="O337" s="351"/>
      <c r="P337" s="351"/>
      <c r="Q337" s="351"/>
      <c r="R337" s="351"/>
      <c r="S337" s="351"/>
      <c r="T337" s="351"/>
      <c r="U337" s="351"/>
      <c r="V337" s="351"/>
      <c r="W337" s="351"/>
      <c r="X337" s="351"/>
      <c r="Y337" s="351"/>
      <c r="Z337" s="351"/>
    </row>
    <row r="338" spans="1:26" ht="14.25" customHeight="1" x14ac:dyDescent="0.15">
      <c r="A338" s="351"/>
      <c r="B338" s="351"/>
      <c r="C338" s="351"/>
      <c r="D338" s="351"/>
      <c r="E338" s="351"/>
      <c r="F338" s="351"/>
      <c r="G338" s="351"/>
      <c r="H338" s="351"/>
      <c r="I338" s="351"/>
      <c r="J338" s="351"/>
      <c r="K338" s="351"/>
      <c r="L338" s="351"/>
      <c r="M338" s="351"/>
      <c r="N338" s="351"/>
      <c r="O338" s="351"/>
      <c r="P338" s="351"/>
      <c r="Q338" s="351"/>
      <c r="R338" s="351"/>
      <c r="S338" s="351"/>
      <c r="T338" s="351"/>
      <c r="U338" s="351"/>
      <c r="V338" s="351"/>
      <c r="W338" s="351"/>
      <c r="X338" s="351"/>
      <c r="Y338" s="351"/>
      <c r="Z338" s="351"/>
    </row>
    <row r="339" spans="1:26" ht="14.25" customHeight="1" x14ac:dyDescent="0.15">
      <c r="A339" s="351"/>
      <c r="B339" s="351"/>
      <c r="C339" s="351"/>
      <c r="D339" s="351"/>
      <c r="E339" s="351"/>
      <c r="F339" s="351"/>
      <c r="G339" s="351"/>
      <c r="H339" s="351"/>
      <c r="I339" s="351"/>
      <c r="J339" s="351"/>
      <c r="K339" s="351"/>
      <c r="L339" s="351"/>
      <c r="M339" s="351"/>
      <c r="N339" s="351"/>
      <c r="O339" s="351"/>
      <c r="P339" s="351"/>
      <c r="Q339" s="351"/>
      <c r="R339" s="351"/>
      <c r="S339" s="351"/>
      <c r="T339" s="351"/>
      <c r="U339" s="351"/>
      <c r="V339" s="351"/>
      <c r="W339" s="351"/>
      <c r="X339" s="351"/>
      <c r="Y339" s="351"/>
      <c r="Z339" s="351"/>
    </row>
    <row r="340" spans="1:26" ht="14.25" customHeight="1" x14ac:dyDescent="0.15">
      <c r="A340" s="351"/>
      <c r="B340" s="351"/>
      <c r="C340" s="351"/>
      <c r="D340" s="351"/>
      <c r="E340" s="351"/>
      <c r="F340" s="351"/>
      <c r="G340" s="351"/>
      <c r="H340" s="351"/>
      <c r="I340" s="351"/>
      <c r="J340" s="351"/>
      <c r="K340" s="351"/>
      <c r="L340" s="351"/>
      <c r="M340" s="351"/>
      <c r="N340" s="351"/>
      <c r="O340" s="351"/>
      <c r="P340" s="351"/>
      <c r="Q340" s="351"/>
      <c r="R340" s="351"/>
      <c r="S340" s="351"/>
      <c r="T340" s="351"/>
      <c r="U340" s="351"/>
      <c r="V340" s="351"/>
      <c r="W340" s="351"/>
      <c r="X340" s="351"/>
      <c r="Y340" s="351"/>
      <c r="Z340" s="351"/>
    </row>
    <row r="341" spans="1:26" ht="14.25" customHeight="1" x14ac:dyDescent="0.15">
      <c r="A341" s="351"/>
      <c r="B341" s="351"/>
      <c r="C341" s="351"/>
      <c r="D341" s="351"/>
      <c r="E341" s="351"/>
      <c r="F341" s="351"/>
      <c r="G341" s="351"/>
      <c r="H341" s="351"/>
      <c r="I341" s="351"/>
      <c r="J341" s="351"/>
      <c r="K341" s="351"/>
      <c r="L341" s="351"/>
      <c r="M341" s="351"/>
      <c r="N341" s="351"/>
      <c r="O341" s="351"/>
      <c r="P341" s="351"/>
      <c r="Q341" s="351"/>
      <c r="R341" s="351"/>
      <c r="S341" s="351"/>
      <c r="T341" s="351"/>
      <c r="U341" s="351"/>
      <c r="V341" s="351"/>
      <c r="W341" s="351"/>
      <c r="X341" s="351"/>
      <c r="Y341" s="351"/>
      <c r="Z341" s="351"/>
    </row>
    <row r="342" spans="1:26" ht="14.25" customHeight="1" x14ac:dyDescent="0.15">
      <c r="A342" s="351"/>
      <c r="B342" s="351"/>
      <c r="C342" s="351"/>
      <c r="D342" s="351"/>
      <c r="E342" s="351"/>
      <c r="F342" s="351"/>
      <c r="G342" s="351"/>
      <c r="H342" s="351"/>
      <c r="I342" s="351"/>
      <c r="J342" s="351"/>
      <c r="K342" s="351"/>
      <c r="L342" s="351"/>
      <c r="M342" s="351"/>
      <c r="N342" s="351"/>
      <c r="O342" s="351"/>
      <c r="P342" s="351"/>
      <c r="Q342" s="351"/>
      <c r="R342" s="351"/>
      <c r="S342" s="351"/>
      <c r="T342" s="351"/>
      <c r="U342" s="351"/>
      <c r="V342" s="351"/>
      <c r="W342" s="351"/>
      <c r="X342" s="351"/>
      <c r="Y342" s="351"/>
      <c r="Z342" s="351"/>
    </row>
    <row r="343" spans="1:26" ht="14.25" customHeight="1" x14ac:dyDescent="0.15">
      <c r="A343" s="351"/>
      <c r="B343" s="351"/>
      <c r="C343" s="351"/>
      <c r="D343" s="351"/>
      <c r="E343" s="351"/>
      <c r="F343" s="351"/>
      <c r="G343" s="351"/>
      <c r="H343" s="351"/>
      <c r="I343" s="351"/>
      <c r="J343" s="351"/>
      <c r="K343" s="351"/>
      <c r="L343" s="351"/>
      <c r="M343" s="351"/>
      <c r="N343" s="351"/>
      <c r="O343" s="351"/>
      <c r="P343" s="351"/>
      <c r="Q343" s="351"/>
      <c r="R343" s="351"/>
      <c r="S343" s="351"/>
      <c r="T343" s="351"/>
      <c r="U343" s="351"/>
      <c r="V343" s="351"/>
      <c r="W343" s="351"/>
      <c r="X343" s="351"/>
      <c r="Y343" s="351"/>
      <c r="Z343" s="351"/>
    </row>
    <row r="344" spans="1:26" ht="14.25" customHeight="1" x14ac:dyDescent="0.15">
      <c r="A344" s="351"/>
      <c r="B344" s="351"/>
      <c r="C344" s="351"/>
      <c r="D344" s="351"/>
      <c r="E344" s="351"/>
      <c r="F344" s="351"/>
      <c r="G344" s="351"/>
      <c r="H344" s="351"/>
      <c r="I344" s="351"/>
      <c r="J344" s="351"/>
      <c r="K344" s="351"/>
      <c r="L344" s="351"/>
      <c r="M344" s="351"/>
      <c r="N344" s="351"/>
      <c r="O344" s="351"/>
      <c r="P344" s="351"/>
      <c r="Q344" s="351"/>
      <c r="R344" s="351"/>
      <c r="S344" s="351"/>
      <c r="T344" s="351"/>
      <c r="U344" s="351"/>
      <c r="V344" s="351"/>
      <c r="W344" s="351"/>
      <c r="X344" s="351"/>
      <c r="Y344" s="351"/>
      <c r="Z344" s="351"/>
    </row>
    <row r="345" spans="1:26" ht="14.25" customHeight="1" x14ac:dyDescent="0.15">
      <c r="A345" s="351"/>
      <c r="B345" s="351"/>
      <c r="C345" s="351"/>
      <c r="D345" s="351"/>
      <c r="E345" s="351"/>
      <c r="F345" s="351"/>
      <c r="G345" s="351"/>
      <c r="H345" s="351"/>
      <c r="I345" s="351"/>
      <c r="J345" s="351"/>
      <c r="K345" s="351"/>
      <c r="L345" s="351"/>
      <c r="M345" s="351"/>
      <c r="N345" s="351"/>
      <c r="O345" s="351"/>
      <c r="P345" s="351"/>
      <c r="Q345" s="351"/>
      <c r="R345" s="351"/>
      <c r="S345" s="351"/>
      <c r="T345" s="351"/>
      <c r="U345" s="351"/>
      <c r="V345" s="351"/>
      <c r="W345" s="351"/>
      <c r="X345" s="351"/>
      <c r="Y345" s="351"/>
      <c r="Z345" s="351"/>
    </row>
    <row r="346" spans="1:26" ht="14.25" customHeight="1" x14ac:dyDescent="0.15">
      <c r="A346" s="351"/>
      <c r="B346" s="351"/>
      <c r="C346" s="351"/>
      <c r="D346" s="351"/>
      <c r="E346" s="351"/>
      <c r="F346" s="351"/>
      <c r="G346" s="351"/>
      <c r="H346" s="351"/>
      <c r="I346" s="351"/>
      <c r="J346" s="351"/>
      <c r="K346" s="351"/>
      <c r="L346" s="351"/>
      <c r="M346" s="351"/>
      <c r="N346" s="351"/>
      <c r="O346" s="351"/>
      <c r="P346" s="351"/>
      <c r="Q346" s="351"/>
      <c r="R346" s="351"/>
      <c r="S346" s="351"/>
      <c r="T346" s="351"/>
      <c r="U346" s="351"/>
      <c r="V346" s="351"/>
      <c r="W346" s="351"/>
      <c r="X346" s="351"/>
      <c r="Y346" s="351"/>
      <c r="Z346" s="351"/>
    </row>
    <row r="347" spans="1:26" ht="14.25" customHeight="1" x14ac:dyDescent="0.15">
      <c r="A347" s="351"/>
      <c r="B347" s="351"/>
      <c r="C347" s="351"/>
      <c r="D347" s="351"/>
      <c r="E347" s="351"/>
      <c r="F347" s="351"/>
      <c r="G347" s="351"/>
      <c r="H347" s="351"/>
      <c r="I347" s="351"/>
      <c r="J347" s="351"/>
      <c r="K347" s="351"/>
      <c r="L347" s="351"/>
      <c r="M347" s="351"/>
      <c r="N347" s="351"/>
      <c r="O347" s="351"/>
      <c r="P347" s="351"/>
      <c r="Q347" s="351"/>
      <c r="R347" s="351"/>
      <c r="S347" s="351"/>
      <c r="T347" s="351"/>
      <c r="U347" s="351"/>
      <c r="V347" s="351"/>
      <c r="W347" s="351"/>
      <c r="X347" s="351"/>
      <c r="Y347" s="351"/>
      <c r="Z347" s="351"/>
    </row>
    <row r="348" spans="1:26" ht="14.25" customHeight="1" x14ac:dyDescent="0.15">
      <c r="A348" s="351"/>
      <c r="B348" s="351"/>
      <c r="C348" s="351"/>
      <c r="D348" s="351"/>
      <c r="E348" s="351"/>
      <c r="F348" s="351"/>
      <c r="G348" s="351"/>
      <c r="H348" s="351"/>
      <c r="I348" s="351"/>
      <c r="J348" s="351"/>
      <c r="K348" s="351"/>
      <c r="L348" s="351"/>
      <c r="M348" s="351"/>
      <c r="N348" s="351"/>
      <c r="O348" s="351"/>
      <c r="P348" s="351"/>
      <c r="Q348" s="351"/>
      <c r="R348" s="351"/>
      <c r="S348" s="351"/>
      <c r="T348" s="351"/>
      <c r="U348" s="351"/>
      <c r="V348" s="351"/>
      <c r="W348" s="351"/>
      <c r="X348" s="351"/>
      <c r="Y348" s="351"/>
      <c r="Z348" s="351"/>
    </row>
    <row r="349" spans="1:26" ht="14.25" customHeight="1" x14ac:dyDescent="0.15">
      <c r="A349" s="351"/>
      <c r="B349" s="351"/>
      <c r="C349" s="351"/>
      <c r="D349" s="351"/>
      <c r="E349" s="351"/>
      <c r="F349" s="351"/>
      <c r="G349" s="351"/>
      <c r="H349" s="351"/>
      <c r="I349" s="351"/>
      <c r="J349" s="351"/>
      <c r="K349" s="351"/>
      <c r="L349" s="351"/>
      <c r="M349" s="351"/>
      <c r="N349" s="351"/>
      <c r="O349" s="351"/>
      <c r="P349" s="351"/>
      <c r="Q349" s="351"/>
      <c r="R349" s="351"/>
      <c r="S349" s="351"/>
      <c r="T349" s="351"/>
      <c r="U349" s="351"/>
      <c r="V349" s="351"/>
      <c r="W349" s="351"/>
      <c r="X349" s="351"/>
      <c r="Y349" s="351"/>
      <c r="Z349" s="351"/>
    </row>
    <row r="350" spans="1:26" ht="14.25" customHeight="1" x14ac:dyDescent="0.15">
      <c r="A350" s="351"/>
      <c r="B350" s="351"/>
      <c r="C350" s="351"/>
      <c r="D350" s="351"/>
      <c r="E350" s="351"/>
      <c r="F350" s="351"/>
      <c r="G350" s="351"/>
      <c r="H350" s="351"/>
      <c r="I350" s="351"/>
      <c r="J350" s="351"/>
      <c r="K350" s="351"/>
      <c r="L350" s="351"/>
      <c r="M350" s="351"/>
      <c r="N350" s="351"/>
      <c r="O350" s="351"/>
      <c r="P350" s="351"/>
      <c r="Q350" s="351"/>
      <c r="R350" s="351"/>
      <c r="S350" s="351"/>
      <c r="T350" s="351"/>
      <c r="U350" s="351"/>
      <c r="V350" s="351"/>
      <c r="W350" s="351"/>
      <c r="X350" s="351"/>
      <c r="Y350" s="351"/>
      <c r="Z350" s="351"/>
    </row>
    <row r="351" spans="1:26" ht="14.25" customHeight="1" x14ac:dyDescent="0.15">
      <c r="A351" s="351"/>
      <c r="B351" s="351"/>
      <c r="C351" s="351"/>
      <c r="D351" s="351"/>
      <c r="E351" s="351"/>
      <c r="F351" s="351"/>
      <c r="G351" s="351"/>
      <c r="H351" s="351"/>
      <c r="I351" s="351"/>
      <c r="J351" s="351"/>
      <c r="K351" s="351"/>
      <c r="L351" s="351"/>
      <c r="M351" s="351"/>
      <c r="N351" s="351"/>
      <c r="O351" s="351"/>
      <c r="P351" s="351"/>
      <c r="Q351" s="351"/>
      <c r="R351" s="351"/>
      <c r="S351" s="351"/>
      <c r="T351" s="351"/>
      <c r="U351" s="351"/>
      <c r="V351" s="351"/>
      <c r="W351" s="351"/>
      <c r="X351" s="351"/>
      <c r="Y351" s="351"/>
      <c r="Z351" s="351"/>
    </row>
    <row r="352" spans="1:26" ht="14.25" customHeight="1" x14ac:dyDescent="0.15">
      <c r="A352" s="351"/>
      <c r="B352" s="351"/>
      <c r="C352" s="351"/>
      <c r="D352" s="351"/>
      <c r="E352" s="351"/>
      <c r="F352" s="351"/>
      <c r="G352" s="351"/>
      <c r="H352" s="351"/>
      <c r="I352" s="351"/>
      <c r="J352" s="351"/>
      <c r="K352" s="351"/>
      <c r="L352" s="351"/>
      <c r="M352" s="351"/>
      <c r="N352" s="351"/>
      <c r="O352" s="351"/>
      <c r="P352" s="351"/>
      <c r="Q352" s="351"/>
      <c r="R352" s="351"/>
      <c r="S352" s="351"/>
      <c r="T352" s="351"/>
      <c r="U352" s="351"/>
      <c r="V352" s="351"/>
      <c r="W352" s="351"/>
      <c r="X352" s="351"/>
      <c r="Y352" s="351"/>
      <c r="Z352" s="351"/>
    </row>
    <row r="353" spans="1:26" ht="14.25" customHeight="1" x14ac:dyDescent="0.15">
      <c r="A353" s="351"/>
      <c r="B353" s="351"/>
      <c r="C353" s="351"/>
      <c r="D353" s="351"/>
      <c r="E353" s="351"/>
      <c r="F353" s="351"/>
      <c r="G353" s="351"/>
      <c r="H353" s="351"/>
      <c r="I353" s="351"/>
      <c r="J353" s="351"/>
      <c r="K353" s="351"/>
      <c r="L353" s="351"/>
      <c r="M353" s="351"/>
      <c r="N353" s="351"/>
      <c r="O353" s="351"/>
      <c r="P353" s="351"/>
      <c r="Q353" s="351"/>
      <c r="R353" s="351"/>
      <c r="S353" s="351"/>
      <c r="T353" s="351"/>
      <c r="U353" s="351"/>
      <c r="V353" s="351"/>
      <c r="W353" s="351"/>
      <c r="X353" s="351"/>
      <c r="Y353" s="351"/>
      <c r="Z353" s="351"/>
    </row>
    <row r="354" spans="1:26" ht="14.25" customHeight="1" x14ac:dyDescent="0.15">
      <c r="A354" s="351"/>
      <c r="B354" s="351"/>
      <c r="C354" s="351"/>
      <c r="D354" s="351"/>
      <c r="E354" s="351"/>
      <c r="F354" s="351"/>
      <c r="G354" s="351"/>
      <c r="H354" s="351"/>
      <c r="I354" s="351"/>
      <c r="J354" s="351"/>
      <c r="K354" s="351"/>
      <c r="L354" s="351"/>
      <c r="M354" s="351"/>
      <c r="N354" s="351"/>
      <c r="O354" s="351"/>
      <c r="P354" s="351"/>
      <c r="Q354" s="351"/>
      <c r="R354" s="351"/>
      <c r="S354" s="351"/>
      <c r="T354" s="351"/>
      <c r="U354" s="351"/>
      <c r="V354" s="351"/>
      <c r="W354" s="351"/>
      <c r="X354" s="351"/>
      <c r="Y354" s="351"/>
      <c r="Z354" s="351"/>
    </row>
    <row r="355" spans="1:26" ht="14.25" customHeight="1" x14ac:dyDescent="0.15">
      <c r="A355" s="351"/>
      <c r="B355" s="351"/>
      <c r="C355" s="351"/>
      <c r="D355" s="351"/>
      <c r="E355" s="351"/>
      <c r="F355" s="351"/>
      <c r="G355" s="351"/>
      <c r="H355" s="351"/>
      <c r="I355" s="351"/>
      <c r="J355" s="351"/>
      <c r="K355" s="351"/>
      <c r="L355" s="351"/>
      <c r="M355" s="351"/>
      <c r="N355" s="351"/>
      <c r="O355" s="351"/>
      <c r="P355" s="351"/>
      <c r="Q355" s="351"/>
      <c r="R355" s="351"/>
      <c r="S355" s="351"/>
      <c r="T355" s="351"/>
      <c r="U355" s="351"/>
      <c r="V355" s="351"/>
      <c r="W355" s="351"/>
      <c r="X355" s="351"/>
      <c r="Y355" s="351"/>
      <c r="Z355" s="351"/>
    </row>
    <row r="356" spans="1:26" ht="14.25" customHeight="1" x14ac:dyDescent="0.15">
      <c r="A356" s="351"/>
      <c r="B356" s="351"/>
      <c r="C356" s="351"/>
      <c r="D356" s="351"/>
      <c r="E356" s="351"/>
      <c r="F356" s="351"/>
      <c r="G356" s="351"/>
      <c r="H356" s="351"/>
      <c r="I356" s="351"/>
      <c r="J356" s="351"/>
      <c r="K356" s="351"/>
      <c r="L356" s="351"/>
      <c r="M356" s="351"/>
      <c r="N356" s="351"/>
      <c r="O356" s="351"/>
      <c r="P356" s="351"/>
      <c r="Q356" s="351"/>
      <c r="R356" s="351"/>
      <c r="S356" s="351"/>
      <c r="T356" s="351"/>
      <c r="U356" s="351"/>
      <c r="V356" s="351"/>
      <c r="W356" s="351"/>
      <c r="X356" s="351"/>
      <c r="Y356" s="351"/>
      <c r="Z356" s="351"/>
    </row>
    <row r="357" spans="1:26" ht="14.25" customHeight="1" x14ac:dyDescent="0.15">
      <c r="A357" s="351"/>
      <c r="B357" s="351"/>
      <c r="C357" s="351"/>
      <c r="D357" s="351"/>
      <c r="E357" s="351"/>
      <c r="F357" s="351"/>
      <c r="G357" s="351"/>
      <c r="H357" s="351"/>
      <c r="I357" s="351"/>
      <c r="J357" s="351"/>
      <c r="K357" s="351"/>
      <c r="L357" s="351"/>
      <c r="M357" s="351"/>
      <c r="N357" s="351"/>
      <c r="O357" s="351"/>
      <c r="P357" s="351"/>
      <c r="Q357" s="351"/>
      <c r="R357" s="351"/>
      <c r="S357" s="351"/>
      <c r="T357" s="351"/>
      <c r="U357" s="351"/>
      <c r="V357" s="351"/>
      <c r="W357" s="351"/>
      <c r="X357" s="351"/>
      <c r="Y357" s="351"/>
      <c r="Z357" s="351"/>
    </row>
    <row r="358" spans="1:26" ht="14.25" customHeight="1" x14ac:dyDescent="0.15">
      <c r="A358" s="351"/>
      <c r="B358" s="351"/>
      <c r="C358" s="351"/>
      <c r="D358" s="351"/>
      <c r="E358" s="351"/>
      <c r="F358" s="351"/>
      <c r="G358" s="351"/>
      <c r="H358" s="351"/>
      <c r="I358" s="351"/>
      <c r="J358" s="351"/>
      <c r="K358" s="351"/>
      <c r="L358" s="351"/>
      <c r="M358" s="351"/>
      <c r="N358" s="351"/>
      <c r="O358" s="351"/>
      <c r="P358" s="351"/>
      <c r="Q358" s="351"/>
      <c r="R358" s="351"/>
      <c r="S358" s="351"/>
      <c r="T358" s="351"/>
      <c r="U358" s="351"/>
      <c r="V358" s="351"/>
      <c r="W358" s="351"/>
      <c r="X358" s="351"/>
      <c r="Y358" s="351"/>
      <c r="Z358" s="351"/>
    </row>
    <row r="359" spans="1:26" ht="14.25" customHeight="1" x14ac:dyDescent="0.15">
      <c r="A359" s="351"/>
      <c r="B359" s="351"/>
      <c r="C359" s="351"/>
      <c r="D359" s="351"/>
      <c r="E359" s="351"/>
      <c r="F359" s="351"/>
      <c r="G359" s="351"/>
      <c r="H359" s="351"/>
      <c r="I359" s="351"/>
      <c r="J359" s="351"/>
      <c r="K359" s="351"/>
      <c r="L359" s="351"/>
      <c r="M359" s="351"/>
      <c r="N359" s="351"/>
      <c r="O359" s="351"/>
      <c r="P359" s="351"/>
      <c r="Q359" s="351"/>
      <c r="R359" s="351"/>
      <c r="S359" s="351"/>
      <c r="T359" s="351"/>
      <c r="U359" s="351"/>
      <c r="V359" s="351"/>
      <c r="W359" s="351"/>
      <c r="X359" s="351"/>
      <c r="Y359" s="351"/>
      <c r="Z359" s="351"/>
    </row>
    <row r="360" spans="1:26" ht="14.25" customHeight="1" x14ac:dyDescent="0.15">
      <c r="A360" s="351"/>
      <c r="B360" s="351"/>
      <c r="C360" s="351"/>
      <c r="D360" s="351"/>
      <c r="E360" s="351"/>
      <c r="F360" s="351"/>
      <c r="G360" s="351"/>
      <c r="H360" s="351"/>
      <c r="I360" s="351"/>
      <c r="J360" s="351"/>
      <c r="K360" s="351"/>
      <c r="L360" s="351"/>
      <c r="M360" s="351"/>
      <c r="N360" s="351"/>
      <c r="O360" s="351"/>
      <c r="P360" s="351"/>
      <c r="Q360" s="351"/>
      <c r="R360" s="351"/>
      <c r="S360" s="351"/>
      <c r="T360" s="351"/>
      <c r="U360" s="351"/>
      <c r="V360" s="351"/>
      <c r="W360" s="351"/>
      <c r="X360" s="351"/>
      <c r="Y360" s="351"/>
      <c r="Z360" s="351"/>
    </row>
    <row r="361" spans="1:26" ht="14.25" customHeight="1" x14ac:dyDescent="0.15">
      <c r="A361" s="351"/>
      <c r="B361" s="351"/>
      <c r="C361" s="351"/>
      <c r="D361" s="351"/>
      <c r="E361" s="351"/>
      <c r="F361" s="351"/>
      <c r="G361" s="351"/>
      <c r="H361" s="351"/>
      <c r="I361" s="351"/>
      <c r="J361" s="351"/>
      <c r="K361" s="351"/>
      <c r="L361" s="351"/>
      <c r="M361" s="351"/>
      <c r="N361" s="351"/>
      <c r="O361" s="351"/>
      <c r="P361" s="351"/>
      <c r="Q361" s="351"/>
      <c r="R361" s="351"/>
      <c r="S361" s="351"/>
      <c r="T361" s="351"/>
      <c r="U361" s="351"/>
      <c r="V361" s="351"/>
      <c r="W361" s="351"/>
      <c r="X361" s="351"/>
      <c r="Y361" s="351"/>
      <c r="Z361" s="351"/>
    </row>
    <row r="362" spans="1:26" ht="14.25" customHeight="1" x14ac:dyDescent="0.15">
      <c r="A362" s="351"/>
      <c r="B362" s="351"/>
      <c r="C362" s="351"/>
      <c r="D362" s="351"/>
      <c r="E362" s="351"/>
      <c r="F362" s="351"/>
      <c r="G362" s="351"/>
      <c r="H362" s="351"/>
      <c r="I362" s="351"/>
      <c r="J362" s="351"/>
      <c r="K362" s="351"/>
      <c r="L362" s="351"/>
      <c r="M362" s="351"/>
      <c r="N362" s="351"/>
      <c r="O362" s="351"/>
      <c r="P362" s="351"/>
      <c r="Q362" s="351"/>
      <c r="R362" s="351"/>
      <c r="S362" s="351"/>
      <c r="T362" s="351"/>
      <c r="U362" s="351"/>
      <c r="V362" s="351"/>
      <c r="W362" s="351"/>
      <c r="X362" s="351"/>
      <c r="Y362" s="351"/>
      <c r="Z362" s="351"/>
    </row>
    <row r="363" spans="1:26" ht="14.25" customHeight="1" x14ac:dyDescent="0.15">
      <c r="A363" s="351"/>
      <c r="B363" s="351"/>
      <c r="C363" s="351"/>
      <c r="D363" s="351"/>
      <c r="E363" s="351"/>
      <c r="F363" s="351"/>
      <c r="G363" s="351"/>
      <c r="H363" s="351"/>
      <c r="I363" s="351"/>
      <c r="J363" s="351"/>
      <c r="K363" s="351"/>
      <c r="L363" s="351"/>
      <c r="M363" s="351"/>
      <c r="N363" s="351"/>
      <c r="O363" s="351"/>
      <c r="P363" s="351"/>
      <c r="Q363" s="351"/>
      <c r="R363" s="351"/>
      <c r="S363" s="351"/>
      <c r="T363" s="351"/>
      <c r="U363" s="351"/>
      <c r="V363" s="351"/>
      <c r="W363" s="351"/>
      <c r="X363" s="351"/>
      <c r="Y363" s="351"/>
      <c r="Z363" s="351"/>
    </row>
    <row r="364" spans="1:26" ht="14.25" customHeight="1" x14ac:dyDescent="0.15">
      <c r="A364" s="351"/>
      <c r="B364" s="351"/>
      <c r="C364" s="351"/>
      <c r="D364" s="351"/>
      <c r="E364" s="351"/>
      <c r="F364" s="351"/>
      <c r="G364" s="351"/>
      <c r="H364" s="351"/>
      <c r="I364" s="351"/>
      <c r="J364" s="351"/>
      <c r="K364" s="351"/>
      <c r="L364" s="351"/>
      <c r="M364" s="351"/>
      <c r="N364" s="351"/>
      <c r="O364" s="351"/>
      <c r="P364" s="351"/>
      <c r="Q364" s="351"/>
      <c r="R364" s="351"/>
      <c r="S364" s="351"/>
      <c r="T364" s="351"/>
      <c r="U364" s="351"/>
      <c r="V364" s="351"/>
      <c r="W364" s="351"/>
      <c r="X364" s="351"/>
      <c r="Y364" s="351"/>
      <c r="Z364" s="351"/>
    </row>
    <row r="365" spans="1:26" ht="14.25" customHeight="1" x14ac:dyDescent="0.15">
      <c r="A365" s="351"/>
      <c r="B365" s="351"/>
      <c r="C365" s="351"/>
      <c r="D365" s="351"/>
      <c r="E365" s="351"/>
      <c r="F365" s="351"/>
      <c r="G365" s="351"/>
      <c r="H365" s="351"/>
      <c r="I365" s="351"/>
      <c r="J365" s="351"/>
      <c r="K365" s="351"/>
      <c r="L365" s="351"/>
      <c r="M365" s="351"/>
      <c r="N365" s="351"/>
      <c r="O365" s="351"/>
      <c r="P365" s="351"/>
      <c r="Q365" s="351"/>
      <c r="R365" s="351"/>
      <c r="S365" s="351"/>
      <c r="T365" s="351"/>
      <c r="U365" s="351"/>
      <c r="V365" s="351"/>
      <c r="W365" s="351"/>
      <c r="X365" s="351"/>
      <c r="Y365" s="351"/>
      <c r="Z365" s="351"/>
    </row>
    <row r="366" spans="1:26" ht="14.25" customHeight="1" x14ac:dyDescent="0.15">
      <c r="A366" s="351"/>
      <c r="B366" s="351"/>
      <c r="C366" s="351"/>
      <c r="D366" s="351"/>
      <c r="E366" s="351"/>
      <c r="F366" s="351"/>
      <c r="G366" s="351"/>
      <c r="H366" s="351"/>
      <c r="I366" s="351"/>
      <c r="J366" s="351"/>
      <c r="K366" s="351"/>
      <c r="L366" s="351"/>
      <c r="M366" s="351"/>
      <c r="N366" s="351"/>
      <c r="O366" s="351"/>
      <c r="P366" s="351"/>
      <c r="Q366" s="351"/>
      <c r="R366" s="351"/>
      <c r="S366" s="351"/>
      <c r="T366" s="351"/>
      <c r="U366" s="351"/>
      <c r="V366" s="351"/>
      <c r="W366" s="351"/>
      <c r="X366" s="351"/>
      <c r="Y366" s="351"/>
      <c r="Z366" s="351"/>
    </row>
    <row r="367" spans="1:26" ht="14.25" customHeight="1" x14ac:dyDescent="0.15">
      <c r="A367" s="351"/>
      <c r="B367" s="351"/>
      <c r="C367" s="351"/>
      <c r="D367" s="351"/>
      <c r="E367" s="351"/>
      <c r="F367" s="351"/>
      <c r="G367" s="351"/>
      <c r="H367" s="351"/>
      <c r="I367" s="351"/>
      <c r="J367" s="351"/>
      <c r="K367" s="351"/>
      <c r="L367" s="351"/>
      <c r="M367" s="351"/>
      <c r="N367" s="351"/>
      <c r="O367" s="351"/>
      <c r="P367" s="351"/>
      <c r="Q367" s="351"/>
      <c r="R367" s="351"/>
      <c r="S367" s="351"/>
      <c r="T367" s="351"/>
      <c r="U367" s="351"/>
      <c r="V367" s="351"/>
      <c r="W367" s="351"/>
      <c r="X367" s="351"/>
      <c r="Y367" s="351"/>
      <c r="Z367" s="351"/>
    </row>
    <row r="368" spans="1:26" ht="14.25" customHeight="1" x14ac:dyDescent="0.15">
      <c r="A368" s="351"/>
      <c r="B368" s="351"/>
      <c r="C368" s="351"/>
      <c r="D368" s="351"/>
      <c r="E368" s="351"/>
      <c r="F368" s="351"/>
      <c r="G368" s="351"/>
      <c r="H368" s="351"/>
      <c r="I368" s="351"/>
      <c r="J368" s="351"/>
      <c r="K368" s="351"/>
      <c r="L368" s="351"/>
      <c r="M368" s="351"/>
      <c r="N368" s="351"/>
      <c r="O368" s="351"/>
      <c r="P368" s="351"/>
      <c r="Q368" s="351"/>
      <c r="R368" s="351"/>
      <c r="S368" s="351"/>
      <c r="T368" s="351"/>
      <c r="U368" s="351"/>
      <c r="V368" s="351"/>
      <c r="W368" s="351"/>
      <c r="X368" s="351"/>
      <c r="Y368" s="351"/>
      <c r="Z368" s="351"/>
    </row>
    <row r="369" spans="1:26" ht="14.25" customHeight="1" x14ac:dyDescent="0.15">
      <c r="A369" s="351"/>
      <c r="B369" s="351"/>
      <c r="C369" s="351"/>
      <c r="D369" s="351"/>
      <c r="E369" s="351"/>
      <c r="F369" s="351"/>
      <c r="G369" s="351"/>
      <c r="H369" s="351"/>
      <c r="I369" s="351"/>
      <c r="J369" s="351"/>
      <c r="K369" s="351"/>
      <c r="L369" s="351"/>
      <c r="M369" s="351"/>
      <c r="N369" s="351"/>
      <c r="O369" s="351"/>
      <c r="P369" s="351"/>
      <c r="Q369" s="351"/>
      <c r="R369" s="351"/>
      <c r="S369" s="351"/>
      <c r="T369" s="351"/>
      <c r="U369" s="351"/>
      <c r="V369" s="351"/>
      <c r="W369" s="351"/>
      <c r="X369" s="351"/>
      <c r="Y369" s="351"/>
      <c r="Z369" s="351"/>
    </row>
    <row r="370" spans="1:26" ht="14.25" customHeight="1" x14ac:dyDescent="0.15">
      <c r="A370" s="351"/>
      <c r="B370" s="351"/>
      <c r="C370" s="351"/>
      <c r="D370" s="351"/>
      <c r="E370" s="351"/>
      <c r="F370" s="351"/>
      <c r="G370" s="351"/>
      <c r="H370" s="351"/>
      <c r="I370" s="351"/>
      <c r="J370" s="351"/>
      <c r="K370" s="351"/>
      <c r="L370" s="351"/>
      <c r="M370" s="351"/>
      <c r="N370" s="351"/>
      <c r="O370" s="351"/>
      <c r="P370" s="351"/>
      <c r="Q370" s="351"/>
      <c r="R370" s="351"/>
      <c r="S370" s="351"/>
      <c r="T370" s="351"/>
      <c r="U370" s="351"/>
      <c r="V370" s="351"/>
      <c r="W370" s="351"/>
      <c r="X370" s="351"/>
      <c r="Y370" s="351"/>
      <c r="Z370" s="351"/>
    </row>
    <row r="371" spans="1:26" ht="14.25" customHeight="1" x14ac:dyDescent="0.15">
      <c r="A371" s="351"/>
      <c r="B371" s="351"/>
      <c r="C371" s="351"/>
      <c r="D371" s="351"/>
      <c r="E371" s="351"/>
      <c r="F371" s="351"/>
      <c r="G371" s="351"/>
      <c r="H371" s="351"/>
      <c r="I371" s="351"/>
      <c r="J371" s="351"/>
      <c r="K371" s="351"/>
      <c r="L371" s="351"/>
      <c r="M371" s="351"/>
      <c r="N371" s="351"/>
      <c r="O371" s="351"/>
      <c r="P371" s="351"/>
      <c r="Q371" s="351"/>
      <c r="R371" s="351"/>
      <c r="S371" s="351"/>
      <c r="T371" s="351"/>
      <c r="U371" s="351"/>
      <c r="V371" s="351"/>
      <c r="W371" s="351"/>
      <c r="X371" s="351"/>
      <c r="Y371" s="351"/>
      <c r="Z371" s="351"/>
    </row>
    <row r="372" spans="1:26" ht="14.25" customHeight="1" x14ac:dyDescent="0.15">
      <c r="A372" s="351"/>
      <c r="B372" s="351"/>
      <c r="C372" s="351"/>
      <c r="D372" s="351"/>
      <c r="E372" s="351"/>
      <c r="F372" s="351"/>
      <c r="G372" s="351"/>
      <c r="H372" s="351"/>
      <c r="I372" s="351"/>
      <c r="J372" s="351"/>
      <c r="K372" s="351"/>
      <c r="L372" s="351"/>
      <c r="M372" s="351"/>
      <c r="N372" s="351"/>
      <c r="O372" s="351"/>
      <c r="P372" s="351"/>
      <c r="Q372" s="351"/>
      <c r="R372" s="351"/>
      <c r="S372" s="351"/>
      <c r="T372" s="351"/>
      <c r="U372" s="351"/>
      <c r="V372" s="351"/>
      <c r="W372" s="351"/>
      <c r="X372" s="351"/>
      <c r="Y372" s="351"/>
      <c r="Z372" s="351"/>
    </row>
    <row r="373" spans="1:26" ht="14.25" customHeight="1" x14ac:dyDescent="0.15">
      <c r="A373" s="351"/>
      <c r="B373" s="351"/>
      <c r="C373" s="351"/>
      <c r="D373" s="351"/>
      <c r="E373" s="351"/>
      <c r="F373" s="351"/>
      <c r="G373" s="351"/>
      <c r="H373" s="351"/>
      <c r="I373" s="351"/>
      <c r="J373" s="351"/>
      <c r="K373" s="351"/>
      <c r="L373" s="351"/>
      <c r="M373" s="351"/>
      <c r="N373" s="351"/>
      <c r="O373" s="351"/>
      <c r="P373" s="351"/>
      <c r="Q373" s="351"/>
      <c r="R373" s="351"/>
      <c r="S373" s="351"/>
      <c r="T373" s="351"/>
      <c r="U373" s="351"/>
      <c r="V373" s="351"/>
      <c r="W373" s="351"/>
      <c r="X373" s="351"/>
      <c r="Y373" s="351"/>
      <c r="Z373" s="351"/>
    </row>
    <row r="374" spans="1:26" ht="14.25" customHeight="1" x14ac:dyDescent="0.15">
      <c r="A374" s="351"/>
      <c r="B374" s="351"/>
      <c r="C374" s="351"/>
      <c r="D374" s="351"/>
      <c r="E374" s="351"/>
      <c r="F374" s="351"/>
      <c r="G374" s="351"/>
      <c r="H374" s="351"/>
      <c r="I374" s="351"/>
      <c r="J374" s="351"/>
      <c r="K374" s="351"/>
      <c r="L374" s="351"/>
      <c r="M374" s="351"/>
      <c r="N374" s="351"/>
      <c r="O374" s="351"/>
      <c r="P374" s="351"/>
      <c r="Q374" s="351"/>
      <c r="R374" s="351"/>
      <c r="S374" s="351"/>
      <c r="T374" s="351"/>
      <c r="U374" s="351"/>
      <c r="V374" s="351"/>
      <c r="W374" s="351"/>
      <c r="X374" s="351"/>
      <c r="Y374" s="351"/>
      <c r="Z374" s="351"/>
    </row>
    <row r="375" spans="1:26" ht="14.25" customHeight="1" x14ac:dyDescent="0.15">
      <c r="A375" s="351"/>
      <c r="B375" s="351"/>
      <c r="C375" s="351"/>
      <c r="D375" s="351"/>
      <c r="E375" s="351"/>
      <c r="F375" s="351"/>
      <c r="G375" s="351"/>
      <c r="H375" s="351"/>
      <c r="I375" s="351"/>
      <c r="J375" s="351"/>
      <c r="K375" s="351"/>
      <c r="L375" s="351"/>
      <c r="M375" s="351"/>
      <c r="N375" s="351"/>
      <c r="O375" s="351"/>
      <c r="P375" s="351"/>
      <c r="Q375" s="351"/>
      <c r="R375" s="351"/>
      <c r="S375" s="351"/>
      <c r="T375" s="351"/>
      <c r="U375" s="351"/>
      <c r="V375" s="351"/>
      <c r="W375" s="351"/>
      <c r="X375" s="351"/>
      <c r="Y375" s="351"/>
      <c r="Z375" s="351"/>
    </row>
    <row r="376" spans="1:26" ht="14.25" customHeight="1" x14ac:dyDescent="0.15">
      <c r="A376" s="351"/>
      <c r="B376" s="351"/>
      <c r="C376" s="351"/>
      <c r="D376" s="351"/>
      <c r="E376" s="351"/>
      <c r="F376" s="351"/>
      <c r="G376" s="351"/>
      <c r="H376" s="351"/>
      <c r="I376" s="351"/>
      <c r="J376" s="351"/>
      <c r="K376" s="351"/>
      <c r="L376" s="351"/>
      <c r="M376" s="351"/>
      <c r="N376" s="351"/>
      <c r="O376" s="351"/>
      <c r="P376" s="351"/>
      <c r="Q376" s="351"/>
      <c r="R376" s="351"/>
      <c r="S376" s="351"/>
      <c r="T376" s="351"/>
      <c r="U376" s="351"/>
      <c r="V376" s="351"/>
      <c r="W376" s="351"/>
      <c r="X376" s="351"/>
      <c r="Y376" s="351"/>
      <c r="Z376" s="351"/>
    </row>
    <row r="377" spans="1:26" ht="14.25" customHeight="1" x14ac:dyDescent="0.15">
      <c r="A377" s="351"/>
      <c r="B377" s="351"/>
      <c r="C377" s="351"/>
      <c r="D377" s="351"/>
      <c r="E377" s="351"/>
      <c r="F377" s="351"/>
      <c r="G377" s="351"/>
      <c r="H377" s="351"/>
      <c r="I377" s="351"/>
      <c r="J377" s="351"/>
      <c r="K377" s="351"/>
      <c r="L377" s="351"/>
      <c r="M377" s="351"/>
      <c r="N377" s="351"/>
      <c r="O377" s="351"/>
      <c r="P377" s="351"/>
      <c r="Q377" s="351"/>
      <c r="R377" s="351"/>
      <c r="S377" s="351"/>
      <c r="T377" s="351"/>
      <c r="U377" s="351"/>
      <c r="V377" s="351"/>
      <c r="W377" s="351"/>
      <c r="X377" s="351"/>
      <c r="Y377" s="351"/>
      <c r="Z377" s="351"/>
    </row>
    <row r="378" spans="1:26" ht="14.25" customHeight="1" x14ac:dyDescent="0.15">
      <c r="A378" s="351"/>
      <c r="B378" s="351"/>
      <c r="C378" s="351"/>
      <c r="D378" s="351"/>
      <c r="E378" s="351"/>
      <c r="F378" s="351"/>
      <c r="G378" s="351"/>
      <c r="H378" s="351"/>
      <c r="I378" s="351"/>
      <c r="J378" s="351"/>
      <c r="K378" s="351"/>
      <c r="L378" s="351"/>
      <c r="M378" s="351"/>
      <c r="N378" s="351"/>
      <c r="O378" s="351"/>
      <c r="P378" s="351"/>
      <c r="Q378" s="351"/>
      <c r="R378" s="351"/>
      <c r="S378" s="351"/>
      <c r="T378" s="351"/>
      <c r="U378" s="351"/>
      <c r="V378" s="351"/>
      <c r="W378" s="351"/>
      <c r="X378" s="351"/>
      <c r="Y378" s="351"/>
      <c r="Z378" s="351"/>
    </row>
    <row r="379" spans="1:26" ht="14.25" customHeight="1" x14ac:dyDescent="0.15">
      <c r="A379" s="351"/>
      <c r="B379" s="351"/>
      <c r="C379" s="351"/>
      <c r="D379" s="351"/>
      <c r="E379" s="351"/>
      <c r="F379" s="351"/>
      <c r="G379" s="351"/>
      <c r="H379" s="351"/>
      <c r="I379" s="351"/>
      <c r="J379" s="351"/>
      <c r="K379" s="351"/>
      <c r="L379" s="351"/>
      <c r="M379" s="351"/>
      <c r="N379" s="351"/>
      <c r="O379" s="351"/>
      <c r="P379" s="351"/>
      <c r="Q379" s="351"/>
      <c r="R379" s="351"/>
      <c r="S379" s="351"/>
      <c r="T379" s="351"/>
      <c r="U379" s="351"/>
      <c r="V379" s="351"/>
      <c r="W379" s="351"/>
      <c r="X379" s="351"/>
      <c r="Y379" s="351"/>
      <c r="Z379" s="351"/>
    </row>
    <row r="380" spans="1:26" ht="14.25" customHeight="1" x14ac:dyDescent="0.15">
      <c r="A380" s="351"/>
      <c r="B380" s="351"/>
      <c r="C380" s="351"/>
      <c r="D380" s="351"/>
      <c r="E380" s="351"/>
      <c r="F380" s="351"/>
      <c r="G380" s="351"/>
      <c r="H380" s="351"/>
      <c r="I380" s="351"/>
      <c r="J380" s="351"/>
      <c r="K380" s="351"/>
      <c r="L380" s="351"/>
      <c r="M380" s="351"/>
      <c r="N380" s="351"/>
      <c r="O380" s="351"/>
      <c r="P380" s="351"/>
      <c r="Q380" s="351"/>
      <c r="R380" s="351"/>
      <c r="S380" s="351"/>
      <c r="T380" s="351"/>
      <c r="U380" s="351"/>
      <c r="V380" s="351"/>
      <c r="W380" s="351"/>
      <c r="X380" s="351"/>
      <c r="Y380" s="351"/>
      <c r="Z380" s="351"/>
    </row>
    <row r="381" spans="1:26" ht="14.25" customHeight="1" x14ac:dyDescent="0.15">
      <c r="A381" s="351"/>
      <c r="B381" s="351"/>
      <c r="C381" s="351"/>
      <c r="D381" s="351"/>
      <c r="E381" s="351"/>
      <c r="F381" s="351"/>
      <c r="G381" s="351"/>
      <c r="H381" s="351"/>
      <c r="I381" s="351"/>
      <c r="J381" s="351"/>
      <c r="K381" s="351"/>
      <c r="L381" s="351"/>
      <c r="M381" s="351"/>
      <c r="N381" s="351"/>
      <c r="O381" s="351"/>
      <c r="P381" s="351"/>
      <c r="Q381" s="351"/>
      <c r="R381" s="351"/>
      <c r="S381" s="351"/>
      <c r="T381" s="351"/>
      <c r="U381" s="351"/>
      <c r="V381" s="351"/>
      <c r="W381" s="351"/>
      <c r="X381" s="351"/>
      <c r="Y381" s="351"/>
      <c r="Z381" s="351"/>
    </row>
    <row r="382" spans="1:26" ht="14.25" customHeight="1" x14ac:dyDescent="0.15">
      <c r="A382" s="351"/>
      <c r="B382" s="351"/>
      <c r="C382" s="351"/>
      <c r="D382" s="351"/>
      <c r="E382" s="351"/>
      <c r="F382" s="351"/>
      <c r="G382" s="351"/>
      <c r="H382" s="351"/>
      <c r="I382" s="351"/>
      <c r="J382" s="351"/>
      <c r="K382" s="351"/>
      <c r="L382" s="351"/>
      <c r="M382" s="351"/>
      <c r="N382" s="351"/>
      <c r="O382" s="351"/>
      <c r="P382" s="351"/>
      <c r="Q382" s="351"/>
      <c r="R382" s="351"/>
      <c r="S382" s="351"/>
      <c r="T382" s="351"/>
      <c r="U382" s="351"/>
      <c r="V382" s="351"/>
      <c r="W382" s="351"/>
      <c r="X382" s="351"/>
      <c r="Y382" s="351"/>
      <c r="Z382" s="351"/>
    </row>
    <row r="383" spans="1:26" ht="14.25" customHeight="1" x14ac:dyDescent="0.15">
      <c r="A383" s="351"/>
      <c r="B383" s="351"/>
      <c r="C383" s="351"/>
      <c r="D383" s="351"/>
      <c r="E383" s="351"/>
      <c r="F383" s="351"/>
      <c r="G383" s="351"/>
      <c r="H383" s="351"/>
      <c r="I383" s="351"/>
      <c r="J383" s="351"/>
      <c r="K383" s="351"/>
      <c r="L383" s="351"/>
      <c r="M383" s="351"/>
      <c r="N383" s="351"/>
      <c r="O383" s="351"/>
      <c r="P383" s="351"/>
      <c r="Q383" s="351"/>
      <c r="R383" s="351"/>
      <c r="S383" s="351"/>
      <c r="T383" s="351"/>
      <c r="U383" s="351"/>
      <c r="V383" s="351"/>
      <c r="W383" s="351"/>
      <c r="X383" s="351"/>
      <c r="Y383" s="351"/>
      <c r="Z383" s="351"/>
    </row>
    <row r="384" spans="1:26" ht="14.25" customHeight="1" x14ac:dyDescent="0.15">
      <c r="A384" s="351"/>
      <c r="B384" s="351"/>
      <c r="C384" s="351"/>
      <c r="D384" s="351"/>
      <c r="E384" s="351"/>
      <c r="F384" s="351"/>
      <c r="G384" s="351"/>
      <c r="H384" s="351"/>
      <c r="I384" s="351"/>
      <c r="J384" s="351"/>
      <c r="K384" s="351"/>
      <c r="L384" s="351"/>
      <c r="M384" s="351"/>
      <c r="N384" s="351"/>
      <c r="O384" s="351"/>
      <c r="P384" s="351"/>
      <c r="Q384" s="351"/>
      <c r="R384" s="351"/>
      <c r="S384" s="351"/>
      <c r="T384" s="351"/>
      <c r="U384" s="351"/>
      <c r="V384" s="351"/>
      <c r="W384" s="351"/>
      <c r="X384" s="351"/>
      <c r="Y384" s="351"/>
      <c r="Z384" s="351"/>
    </row>
    <row r="385" spans="1:26" ht="14.25" customHeight="1" x14ac:dyDescent="0.15">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row>
    <row r="386" spans="1:26" ht="14.25" customHeight="1" x14ac:dyDescent="0.15">
      <c r="A386" s="351"/>
      <c r="B386" s="351"/>
      <c r="C386" s="351"/>
      <c r="D386" s="351"/>
      <c r="E386" s="351"/>
      <c r="F386" s="351"/>
      <c r="G386" s="351"/>
      <c r="H386" s="351"/>
      <c r="I386" s="351"/>
      <c r="J386" s="351"/>
      <c r="K386" s="351"/>
      <c r="L386" s="351"/>
      <c r="M386" s="351"/>
      <c r="N386" s="351"/>
      <c r="O386" s="351"/>
      <c r="P386" s="351"/>
      <c r="Q386" s="351"/>
      <c r="R386" s="351"/>
      <c r="S386" s="351"/>
      <c r="T386" s="351"/>
      <c r="U386" s="351"/>
      <c r="V386" s="351"/>
      <c r="W386" s="351"/>
      <c r="X386" s="351"/>
      <c r="Y386" s="351"/>
      <c r="Z386" s="351"/>
    </row>
    <row r="387" spans="1:26" ht="14.25" customHeight="1" x14ac:dyDescent="0.15">
      <c r="A387" s="351"/>
      <c r="B387" s="351"/>
      <c r="C387" s="351"/>
      <c r="D387" s="351"/>
      <c r="E387" s="351"/>
      <c r="F387" s="351"/>
      <c r="G387" s="351"/>
      <c r="H387" s="351"/>
      <c r="I387" s="351"/>
      <c r="J387" s="351"/>
      <c r="K387" s="351"/>
      <c r="L387" s="351"/>
      <c r="M387" s="351"/>
      <c r="N387" s="351"/>
      <c r="O387" s="351"/>
      <c r="P387" s="351"/>
      <c r="Q387" s="351"/>
      <c r="R387" s="351"/>
      <c r="S387" s="351"/>
      <c r="T387" s="351"/>
      <c r="U387" s="351"/>
      <c r="V387" s="351"/>
      <c r="W387" s="351"/>
      <c r="X387" s="351"/>
      <c r="Y387" s="351"/>
      <c r="Z387" s="351"/>
    </row>
    <row r="388" spans="1:26" ht="14.25" customHeight="1" x14ac:dyDescent="0.15">
      <c r="A388" s="351"/>
      <c r="B388" s="351"/>
      <c r="C388" s="351"/>
      <c r="D388" s="351"/>
      <c r="E388" s="351"/>
      <c r="F388" s="351"/>
      <c r="G388" s="351"/>
      <c r="H388" s="351"/>
      <c r="I388" s="351"/>
      <c r="J388" s="351"/>
      <c r="K388" s="351"/>
      <c r="L388" s="351"/>
      <c r="M388" s="351"/>
      <c r="N388" s="351"/>
      <c r="O388" s="351"/>
      <c r="P388" s="351"/>
      <c r="Q388" s="351"/>
      <c r="R388" s="351"/>
      <c r="S388" s="351"/>
      <c r="T388" s="351"/>
      <c r="U388" s="351"/>
      <c r="V388" s="351"/>
      <c r="W388" s="351"/>
      <c r="X388" s="351"/>
      <c r="Y388" s="351"/>
      <c r="Z388" s="351"/>
    </row>
    <row r="389" spans="1:26" ht="14.25" customHeight="1" x14ac:dyDescent="0.15">
      <c r="A389" s="351"/>
      <c r="B389" s="351"/>
      <c r="C389" s="351"/>
      <c r="D389" s="351"/>
      <c r="E389" s="351"/>
      <c r="F389" s="351"/>
      <c r="G389" s="351"/>
      <c r="H389" s="351"/>
      <c r="I389" s="351"/>
      <c r="J389" s="351"/>
      <c r="K389" s="351"/>
      <c r="L389" s="351"/>
      <c r="M389" s="351"/>
      <c r="N389" s="351"/>
      <c r="O389" s="351"/>
      <c r="P389" s="351"/>
      <c r="Q389" s="351"/>
      <c r="R389" s="351"/>
      <c r="S389" s="351"/>
      <c r="T389" s="351"/>
      <c r="U389" s="351"/>
      <c r="V389" s="351"/>
      <c r="W389" s="351"/>
      <c r="X389" s="351"/>
      <c r="Y389" s="351"/>
      <c r="Z389" s="351"/>
    </row>
    <row r="390" spans="1:26" ht="14.25" customHeight="1" x14ac:dyDescent="0.15">
      <c r="A390" s="351"/>
      <c r="B390" s="351"/>
      <c r="C390" s="351"/>
      <c r="D390" s="351"/>
      <c r="E390" s="351"/>
      <c r="F390" s="351"/>
      <c r="G390" s="351"/>
      <c r="H390" s="351"/>
      <c r="I390" s="351"/>
      <c r="J390" s="351"/>
      <c r="K390" s="351"/>
      <c r="L390" s="351"/>
      <c r="M390" s="351"/>
      <c r="N390" s="351"/>
      <c r="O390" s="351"/>
      <c r="P390" s="351"/>
      <c r="Q390" s="351"/>
      <c r="R390" s="351"/>
      <c r="S390" s="351"/>
      <c r="T390" s="351"/>
      <c r="U390" s="351"/>
      <c r="V390" s="351"/>
      <c r="W390" s="351"/>
      <c r="X390" s="351"/>
      <c r="Y390" s="351"/>
      <c r="Z390" s="351"/>
    </row>
    <row r="391" spans="1:26" ht="14.25" customHeight="1" x14ac:dyDescent="0.15">
      <c r="A391" s="351"/>
      <c r="B391" s="351"/>
      <c r="C391" s="351"/>
      <c r="D391" s="351"/>
      <c r="E391" s="351"/>
      <c r="F391" s="351"/>
      <c r="G391" s="351"/>
      <c r="H391" s="351"/>
      <c r="I391" s="351"/>
      <c r="J391" s="351"/>
      <c r="K391" s="351"/>
      <c r="L391" s="351"/>
      <c r="M391" s="351"/>
      <c r="N391" s="351"/>
      <c r="O391" s="351"/>
      <c r="P391" s="351"/>
      <c r="Q391" s="351"/>
      <c r="R391" s="351"/>
      <c r="S391" s="351"/>
      <c r="T391" s="351"/>
      <c r="U391" s="351"/>
      <c r="V391" s="351"/>
      <c r="W391" s="351"/>
      <c r="X391" s="351"/>
      <c r="Y391" s="351"/>
      <c r="Z391" s="351"/>
    </row>
    <row r="392" spans="1:26" ht="14.25" customHeight="1" x14ac:dyDescent="0.15">
      <c r="A392" s="351"/>
      <c r="B392" s="351"/>
      <c r="C392" s="351"/>
      <c r="D392" s="351"/>
      <c r="E392" s="351"/>
      <c r="F392" s="351"/>
      <c r="G392" s="351"/>
      <c r="H392" s="351"/>
      <c r="I392" s="351"/>
      <c r="J392" s="351"/>
      <c r="K392" s="351"/>
      <c r="L392" s="351"/>
      <c r="M392" s="351"/>
      <c r="N392" s="351"/>
      <c r="O392" s="351"/>
      <c r="P392" s="351"/>
      <c r="Q392" s="351"/>
      <c r="R392" s="351"/>
      <c r="S392" s="351"/>
      <c r="T392" s="351"/>
      <c r="U392" s="351"/>
      <c r="V392" s="351"/>
      <c r="W392" s="351"/>
      <c r="X392" s="351"/>
      <c r="Y392" s="351"/>
      <c r="Z392" s="351"/>
    </row>
    <row r="393" spans="1:26" ht="14.25" customHeight="1" x14ac:dyDescent="0.15">
      <c r="A393" s="351"/>
      <c r="B393" s="351"/>
      <c r="C393" s="351"/>
      <c r="D393" s="351"/>
      <c r="E393" s="351"/>
      <c r="F393" s="351"/>
      <c r="G393" s="351"/>
      <c r="H393" s="351"/>
      <c r="I393" s="351"/>
      <c r="J393" s="351"/>
      <c r="K393" s="351"/>
      <c r="L393" s="351"/>
      <c r="M393" s="351"/>
      <c r="N393" s="351"/>
      <c r="O393" s="351"/>
      <c r="P393" s="351"/>
      <c r="Q393" s="351"/>
      <c r="R393" s="351"/>
      <c r="S393" s="351"/>
      <c r="T393" s="351"/>
      <c r="U393" s="351"/>
      <c r="V393" s="351"/>
      <c r="W393" s="351"/>
      <c r="X393" s="351"/>
      <c r="Y393" s="351"/>
      <c r="Z393" s="351"/>
    </row>
    <row r="394" spans="1:26" ht="14.25" customHeight="1" x14ac:dyDescent="0.15">
      <c r="A394" s="351"/>
      <c r="B394" s="351"/>
      <c r="C394" s="351"/>
      <c r="D394" s="351"/>
      <c r="E394" s="351"/>
      <c r="F394" s="351"/>
      <c r="G394" s="351"/>
      <c r="H394" s="351"/>
      <c r="I394" s="351"/>
      <c r="J394" s="351"/>
      <c r="K394" s="351"/>
      <c r="L394" s="351"/>
      <c r="M394" s="351"/>
      <c r="N394" s="351"/>
      <c r="O394" s="351"/>
      <c r="P394" s="351"/>
      <c r="Q394" s="351"/>
      <c r="R394" s="351"/>
      <c r="S394" s="351"/>
      <c r="T394" s="351"/>
      <c r="U394" s="351"/>
      <c r="V394" s="351"/>
      <c r="W394" s="351"/>
      <c r="X394" s="351"/>
      <c r="Y394" s="351"/>
      <c r="Z394" s="351"/>
    </row>
    <row r="395" spans="1:26" ht="14.25" customHeight="1" x14ac:dyDescent="0.15">
      <c r="A395" s="351"/>
      <c r="B395" s="351"/>
      <c r="C395" s="351"/>
      <c r="D395" s="351"/>
      <c r="E395" s="351"/>
      <c r="F395" s="351"/>
      <c r="G395" s="351"/>
      <c r="H395" s="351"/>
      <c r="I395" s="351"/>
      <c r="J395" s="351"/>
      <c r="K395" s="351"/>
      <c r="L395" s="351"/>
      <c r="M395" s="351"/>
      <c r="N395" s="351"/>
      <c r="O395" s="351"/>
      <c r="P395" s="351"/>
      <c r="Q395" s="351"/>
      <c r="R395" s="351"/>
      <c r="S395" s="351"/>
      <c r="T395" s="351"/>
      <c r="U395" s="351"/>
      <c r="V395" s="351"/>
      <c r="W395" s="351"/>
      <c r="X395" s="351"/>
      <c r="Y395" s="351"/>
      <c r="Z395" s="351"/>
    </row>
    <row r="396" spans="1:26" ht="14.25" customHeight="1" x14ac:dyDescent="0.15">
      <c r="A396" s="351"/>
      <c r="B396" s="351"/>
      <c r="C396" s="351"/>
      <c r="D396" s="351"/>
      <c r="E396" s="351"/>
      <c r="F396" s="351"/>
      <c r="G396" s="351"/>
      <c r="H396" s="351"/>
      <c r="I396" s="351"/>
      <c r="J396" s="351"/>
      <c r="K396" s="351"/>
      <c r="L396" s="351"/>
      <c r="M396" s="351"/>
      <c r="N396" s="351"/>
      <c r="O396" s="351"/>
      <c r="P396" s="351"/>
      <c r="Q396" s="351"/>
      <c r="R396" s="351"/>
      <c r="S396" s="351"/>
      <c r="T396" s="351"/>
      <c r="U396" s="351"/>
      <c r="V396" s="351"/>
      <c r="W396" s="351"/>
      <c r="X396" s="351"/>
      <c r="Y396" s="351"/>
      <c r="Z396" s="351"/>
    </row>
    <row r="397" spans="1:26" ht="14.25" customHeight="1" x14ac:dyDescent="0.15">
      <c r="A397" s="351"/>
      <c r="B397" s="351"/>
      <c r="C397" s="351"/>
      <c r="D397" s="351"/>
      <c r="E397" s="351"/>
      <c r="F397" s="351"/>
      <c r="G397" s="351"/>
      <c r="H397" s="351"/>
      <c r="I397" s="351"/>
      <c r="J397" s="351"/>
      <c r="K397" s="351"/>
      <c r="L397" s="351"/>
      <c r="M397" s="351"/>
      <c r="N397" s="351"/>
      <c r="O397" s="351"/>
      <c r="P397" s="351"/>
      <c r="Q397" s="351"/>
      <c r="R397" s="351"/>
      <c r="S397" s="351"/>
      <c r="T397" s="351"/>
      <c r="U397" s="351"/>
      <c r="V397" s="351"/>
      <c r="W397" s="351"/>
      <c r="X397" s="351"/>
      <c r="Y397" s="351"/>
      <c r="Z397" s="351"/>
    </row>
    <row r="398" spans="1:26" ht="14.25" customHeight="1" x14ac:dyDescent="0.15">
      <c r="A398" s="351"/>
      <c r="B398" s="351"/>
      <c r="C398" s="351"/>
      <c r="D398" s="351"/>
      <c r="E398" s="351"/>
      <c r="F398" s="351"/>
      <c r="G398" s="351"/>
      <c r="H398" s="351"/>
      <c r="I398" s="351"/>
      <c r="J398" s="351"/>
      <c r="K398" s="351"/>
      <c r="L398" s="351"/>
      <c r="M398" s="351"/>
      <c r="N398" s="351"/>
      <c r="O398" s="351"/>
      <c r="P398" s="351"/>
      <c r="Q398" s="351"/>
      <c r="R398" s="351"/>
      <c r="S398" s="351"/>
      <c r="T398" s="351"/>
      <c r="U398" s="351"/>
      <c r="V398" s="351"/>
      <c r="W398" s="351"/>
      <c r="X398" s="351"/>
      <c r="Y398" s="351"/>
      <c r="Z398" s="351"/>
    </row>
    <row r="399" spans="1:26" ht="14.25" customHeight="1" x14ac:dyDescent="0.15">
      <c r="A399" s="351"/>
      <c r="B399" s="351"/>
      <c r="C399" s="351"/>
      <c r="D399" s="351"/>
      <c r="E399" s="351"/>
      <c r="F399" s="351"/>
      <c r="G399" s="351"/>
      <c r="H399" s="351"/>
      <c r="I399" s="351"/>
      <c r="J399" s="351"/>
      <c r="K399" s="351"/>
      <c r="L399" s="351"/>
      <c r="M399" s="351"/>
      <c r="N399" s="351"/>
      <c r="O399" s="351"/>
      <c r="P399" s="351"/>
      <c r="Q399" s="351"/>
      <c r="R399" s="351"/>
      <c r="S399" s="351"/>
      <c r="T399" s="351"/>
      <c r="U399" s="351"/>
      <c r="V399" s="351"/>
      <c r="W399" s="351"/>
      <c r="X399" s="351"/>
      <c r="Y399" s="351"/>
      <c r="Z399" s="351"/>
    </row>
    <row r="400" spans="1:26" ht="14.25" customHeight="1" x14ac:dyDescent="0.15">
      <c r="A400" s="351"/>
      <c r="B400" s="351"/>
      <c r="C400" s="351"/>
      <c r="D400" s="351"/>
      <c r="E400" s="351"/>
      <c r="F400" s="351"/>
      <c r="G400" s="351"/>
      <c r="H400" s="351"/>
      <c r="I400" s="351"/>
      <c r="J400" s="351"/>
      <c r="K400" s="351"/>
      <c r="L400" s="351"/>
      <c r="M400" s="351"/>
      <c r="N400" s="351"/>
      <c r="O400" s="351"/>
      <c r="P400" s="351"/>
      <c r="Q400" s="351"/>
      <c r="R400" s="351"/>
      <c r="S400" s="351"/>
      <c r="T400" s="351"/>
      <c r="U400" s="351"/>
      <c r="V400" s="351"/>
      <c r="W400" s="351"/>
      <c r="X400" s="351"/>
      <c r="Y400" s="351"/>
      <c r="Z400" s="351"/>
    </row>
    <row r="401" spans="1:26" ht="14.25" customHeight="1" x14ac:dyDescent="0.15">
      <c r="A401" s="351"/>
      <c r="B401" s="351"/>
      <c r="C401" s="351"/>
      <c r="D401" s="351"/>
      <c r="E401" s="351"/>
      <c r="F401" s="351"/>
      <c r="G401" s="351"/>
      <c r="H401" s="351"/>
      <c r="I401" s="351"/>
      <c r="J401" s="351"/>
      <c r="K401" s="351"/>
      <c r="L401" s="351"/>
      <c r="M401" s="351"/>
      <c r="N401" s="351"/>
      <c r="O401" s="351"/>
      <c r="P401" s="351"/>
      <c r="Q401" s="351"/>
      <c r="R401" s="351"/>
      <c r="S401" s="351"/>
      <c r="T401" s="351"/>
      <c r="U401" s="351"/>
      <c r="V401" s="351"/>
      <c r="W401" s="351"/>
      <c r="X401" s="351"/>
      <c r="Y401" s="351"/>
      <c r="Z401" s="351"/>
    </row>
    <row r="402" spans="1:26" ht="14.25" customHeight="1" x14ac:dyDescent="0.15">
      <c r="A402" s="351"/>
      <c r="B402" s="351"/>
      <c r="C402" s="351"/>
      <c r="D402" s="351"/>
      <c r="E402" s="351"/>
      <c r="F402" s="351"/>
      <c r="G402" s="351"/>
      <c r="H402" s="351"/>
      <c r="I402" s="351"/>
      <c r="J402" s="351"/>
      <c r="K402" s="351"/>
      <c r="L402" s="351"/>
      <c r="M402" s="351"/>
      <c r="N402" s="351"/>
      <c r="O402" s="351"/>
      <c r="P402" s="351"/>
      <c r="Q402" s="351"/>
      <c r="R402" s="351"/>
      <c r="S402" s="351"/>
      <c r="T402" s="351"/>
      <c r="U402" s="351"/>
      <c r="V402" s="351"/>
      <c r="W402" s="351"/>
      <c r="X402" s="351"/>
      <c r="Y402" s="351"/>
      <c r="Z402" s="351"/>
    </row>
    <row r="403" spans="1:26" ht="14.25" customHeight="1" x14ac:dyDescent="0.15">
      <c r="A403" s="351"/>
      <c r="B403" s="351"/>
      <c r="C403" s="351"/>
      <c r="D403" s="351"/>
      <c r="E403" s="351"/>
      <c r="F403" s="351"/>
      <c r="G403" s="351"/>
      <c r="H403" s="351"/>
      <c r="I403" s="351"/>
      <c r="J403" s="351"/>
      <c r="K403" s="351"/>
      <c r="L403" s="351"/>
      <c r="M403" s="351"/>
      <c r="N403" s="351"/>
      <c r="O403" s="351"/>
      <c r="P403" s="351"/>
      <c r="Q403" s="351"/>
      <c r="R403" s="351"/>
      <c r="S403" s="351"/>
      <c r="T403" s="351"/>
      <c r="U403" s="351"/>
      <c r="V403" s="351"/>
      <c r="W403" s="351"/>
      <c r="X403" s="351"/>
      <c r="Y403" s="351"/>
      <c r="Z403" s="351"/>
    </row>
    <row r="404" spans="1:26" ht="14.25" customHeight="1" x14ac:dyDescent="0.15">
      <c r="A404" s="351"/>
      <c r="B404" s="351"/>
      <c r="C404" s="351"/>
      <c r="D404" s="351"/>
      <c r="E404" s="351"/>
      <c r="F404" s="351"/>
      <c r="G404" s="351"/>
      <c r="H404" s="351"/>
      <c r="I404" s="351"/>
      <c r="J404" s="351"/>
      <c r="K404" s="351"/>
      <c r="L404" s="351"/>
      <c r="M404" s="351"/>
      <c r="N404" s="351"/>
      <c r="O404" s="351"/>
      <c r="P404" s="351"/>
      <c r="Q404" s="351"/>
      <c r="R404" s="351"/>
      <c r="S404" s="351"/>
      <c r="T404" s="351"/>
      <c r="U404" s="351"/>
      <c r="V404" s="351"/>
      <c r="W404" s="351"/>
      <c r="X404" s="351"/>
      <c r="Y404" s="351"/>
      <c r="Z404" s="351"/>
    </row>
    <row r="405" spans="1:26" ht="14.25" customHeight="1" x14ac:dyDescent="0.15">
      <c r="A405" s="351"/>
      <c r="B405" s="351"/>
      <c r="C405" s="351"/>
      <c r="D405" s="351"/>
      <c r="E405" s="351"/>
      <c r="F405" s="351"/>
      <c r="G405" s="351"/>
      <c r="H405" s="351"/>
      <c r="I405" s="351"/>
      <c r="J405" s="351"/>
      <c r="K405" s="351"/>
      <c r="L405" s="351"/>
      <c r="M405" s="351"/>
      <c r="N405" s="351"/>
      <c r="O405" s="351"/>
      <c r="P405" s="351"/>
      <c r="Q405" s="351"/>
      <c r="R405" s="351"/>
      <c r="S405" s="351"/>
      <c r="T405" s="351"/>
      <c r="U405" s="351"/>
      <c r="V405" s="351"/>
      <c r="W405" s="351"/>
      <c r="X405" s="351"/>
      <c r="Y405" s="351"/>
      <c r="Z405" s="351"/>
    </row>
    <row r="406" spans="1:26" ht="14.25" customHeight="1" x14ac:dyDescent="0.15">
      <c r="A406" s="351"/>
      <c r="B406" s="351"/>
      <c r="C406" s="351"/>
      <c r="D406" s="351"/>
      <c r="E406" s="351"/>
      <c r="F406" s="351"/>
      <c r="G406" s="351"/>
      <c r="H406" s="351"/>
      <c r="I406" s="351"/>
      <c r="J406" s="351"/>
      <c r="K406" s="351"/>
      <c r="L406" s="351"/>
      <c r="M406" s="351"/>
      <c r="N406" s="351"/>
      <c r="O406" s="351"/>
      <c r="P406" s="351"/>
      <c r="Q406" s="351"/>
      <c r="R406" s="351"/>
      <c r="S406" s="351"/>
      <c r="T406" s="351"/>
      <c r="U406" s="351"/>
      <c r="V406" s="351"/>
      <c r="W406" s="351"/>
      <c r="X406" s="351"/>
      <c r="Y406" s="351"/>
      <c r="Z406" s="351"/>
    </row>
    <row r="407" spans="1:26" ht="14.25" customHeight="1" x14ac:dyDescent="0.15">
      <c r="A407" s="351"/>
      <c r="B407" s="351"/>
      <c r="C407" s="351"/>
      <c r="D407" s="351"/>
      <c r="E407" s="351"/>
      <c r="F407" s="351"/>
      <c r="G407" s="351"/>
      <c r="H407" s="351"/>
      <c r="I407" s="351"/>
      <c r="J407" s="351"/>
      <c r="K407" s="351"/>
      <c r="L407" s="351"/>
      <c r="M407" s="351"/>
      <c r="N407" s="351"/>
      <c r="O407" s="351"/>
      <c r="P407" s="351"/>
      <c r="Q407" s="351"/>
      <c r="R407" s="351"/>
      <c r="S407" s="351"/>
      <c r="T407" s="351"/>
      <c r="U407" s="351"/>
      <c r="V407" s="351"/>
      <c r="W407" s="351"/>
      <c r="X407" s="351"/>
      <c r="Y407" s="351"/>
      <c r="Z407" s="351"/>
    </row>
    <row r="408" spans="1:26" ht="14.25" customHeight="1" x14ac:dyDescent="0.15">
      <c r="A408" s="351"/>
      <c r="B408" s="351"/>
      <c r="C408" s="351"/>
      <c r="D408" s="351"/>
      <c r="E408" s="351"/>
      <c r="F408" s="351"/>
      <c r="G408" s="351"/>
      <c r="H408" s="351"/>
      <c r="I408" s="351"/>
      <c r="J408" s="351"/>
      <c r="K408" s="351"/>
      <c r="L408" s="351"/>
      <c r="M408" s="351"/>
      <c r="N408" s="351"/>
      <c r="O408" s="351"/>
      <c r="P408" s="351"/>
      <c r="Q408" s="351"/>
      <c r="R408" s="351"/>
      <c r="S408" s="351"/>
      <c r="T408" s="351"/>
      <c r="U408" s="351"/>
      <c r="V408" s="351"/>
      <c r="W408" s="351"/>
      <c r="X408" s="351"/>
      <c r="Y408" s="351"/>
      <c r="Z408" s="351"/>
    </row>
    <row r="409" spans="1:26" ht="14.25" customHeight="1" x14ac:dyDescent="0.15">
      <c r="A409" s="351"/>
      <c r="B409" s="351"/>
      <c r="C409" s="351"/>
      <c r="D409" s="351"/>
      <c r="E409" s="351"/>
      <c r="F409" s="351"/>
      <c r="G409" s="351"/>
      <c r="H409" s="351"/>
      <c r="I409" s="351"/>
      <c r="J409" s="351"/>
      <c r="K409" s="351"/>
      <c r="L409" s="351"/>
      <c r="M409" s="351"/>
      <c r="N409" s="351"/>
      <c r="O409" s="351"/>
      <c r="P409" s="351"/>
      <c r="Q409" s="351"/>
      <c r="R409" s="351"/>
      <c r="S409" s="351"/>
      <c r="T409" s="351"/>
      <c r="U409" s="351"/>
      <c r="V409" s="351"/>
      <c r="W409" s="351"/>
      <c r="X409" s="351"/>
      <c r="Y409" s="351"/>
      <c r="Z409" s="351"/>
    </row>
    <row r="410" spans="1:26" ht="14.25" customHeight="1" x14ac:dyDescent="0.15">
      <c r="A410" s="351"/>
      <c r="B410" s="351"/>
      <c r="C410" s="351"/>
      <c r="D410" s="351"/>
      <c r="E410" s="351"/>
      <c r="F410" s="351"/>
      <c r="G410" s="351"/>
      <c r="H410" s="351"/>
      <c r="I410" s="351"/>
      <c r="J410" s="351"/>
      <c r="K410" s="351"/>
      <c r="L410" s="351"/>
      <c r="M410" s="351"/>
      <c r="N410" s="351"/>
      <c r="O410" s="351"/>
      <c r="P410" s="351"/>
      <c r="Q410" s="351"/>
      <c r="R410" s="351"/>
      <c r="S410" s="351"/>
      <c r="T410" s="351"/>
      <c r="U410" s="351"/>
      <c r="V410" s="351"/>
      <c r="W410" s="351"/>
      <c r="X410" s="351"/>
      <c r="Y410" s="351"/>
      <c r="Z410" s="351"/>
    </row>
    <row r="411" spans="1:26" ht="14.25" customHeight="1" x14ac:dyDescent="0.15">
      <c r="A411" s="351"/>
      <c r="B411" s="351"/>
      <c r="C411" s="351"/>
      <c r="D411" s="351"/>
      <c r="E411" s="351"/>
      <c r="F411" s="351"/>
      <c r="G411" s="351"/>
      <c r="H411" s="351"/>
      <c r="I411" s="351"/>
      <c r="J411" s="351"/>
      <c r="K411" s="351"/>
      <c r="L411" s="351"/>
      <c r="M411" s="351"/>
      <c r="N411" s="351"/>
      <c r="O411" s="351"/>
      <c r="P411" s="351"/>
      <c r="Q411" s="351"/>
      <c r="R411" s="351"/>
      <c r="S411" s="351"/>
      <c r="T411" s="351"/>
      <c r="U411" s="351"/>
      <c r="V411" s="351"/>
      <c r="W411" s="351"/>
      <c r="X411" s="351"/>
      <c r="Y411" s="351"/>
      <c r="Z411" s="351"/>
    </row>
    <row r="412" spans="1:26" ht="14.25" customHeight="1" x14ac:dyDescent="0.15">
      <c r="A412" s="351"/>
      <c r="B412" s="351"/>
      <c r="C412" s="351"/>
      <c r="D412" s="351"/>
      <c r="E412" s="351"/>
      <c r="F412" s="351"/>
      <c r="G412" s="351"/>
      <c r="H412" s="351"/>
      <c r="I412" s="351"/>
      <c r="J412" s="351"/>
      <c r="K412" s="351"/>
      <c r="L412" s="351"/>
      <c r="M412" s="351"/>
      <c r="N412" s="351"/>
      <c r="O412" s="351"/>
      <c r="P412" s="351"/>
      <c r="Q412" s="351"/>
      <c r="R412" s="351"/>
      <c r="S412" s="351"/>
      <c r="T412" s="351"/>
      <c r="U412" s="351"/>
      <c r="V412" s="351"/>
      <c r="W412" s="351"/>
      <c r="X412" s="351"/>
      <c r="Y412" s="351"/>
      <c r="Z412" s="351"/>
    </row>
    <row r="413" spans="1:26" ht="14.25" customHeight="1" x14ac:dyDescent="0.15">
      <c r="A413" s="351"/>
      <c r="B413" s="351"/>
      <c r="C413" s="351"/>
      <c r="D413" s="351"/>
      <c r="E413" s="351"/>
      <c r="F413" s="351"/>
      <c r="G413" s="351"/>
      <c r="H413" s="351"/>
      <c r="I413" s="351"/>
      <c r="J413" s="351"/>
      <c r="K413" s="351"/>
      <c r="L413" s="351"/>
      <c r="M413" s="351"/>
      <c r="N413" s="351"/>
      <c r="O413" s="351"/>
      <c r="P413" s="351"/>
      <c r="Q413" s="351"/>
      <c r="R413" s="351"/>
      <c r="S413" s="351"/>
      <c r="T413" s="351"/>
      <c r="U413" s="351"/>
      <c r="V413" s="351"/>
      <c r="W413" s="351"/>
      <c r="X413" s="351"/>
      <c r="Y413" s="351"/>
      <c r="Z413" s="351"/>
    </row>
    <row r="414" spans="1:26" ht="14.25" customHeight="1" x14ac:dyDescent="0.15">
      <c r="A414" s="351"/>
      <c r="B414" s="351"/>
      <c r="C414" s="351"/>
      <c r="D414" s="351"/>
      <c r="E414" s="351"/>
      <c r="F414" s="351"/>
      <c r="G414" s="351"/>
      <c r="H414" s="351"/>
      <c r="I414" s="351"/>
      <c r="J414" s="351"/>
      <c r="K414" s="351"/>
      <c r="L414" s="351"/>
      <c r="M414" s="351"/>
      <c r="N414" s="351"/>
      <c r="O414" s="351"/>
      <c r="P414" s="351"/>
      <c r="Q414" s="351"/>
      <c r="R414" s="351"/>
      <c r="S414" s="351"/>
      <c r="T414" s="351"/>
      <c r="U414" s="351"/>
      <c r="V414" s="351"/>
      <c r="W414" s="351"/>
      <c r="X414" s="351"/>
      <c r="Y414" s="351"/>
      <c r="Z414" s="351"/>
    </row>
    <row r="415" spans="1:26" ht="14.25" customHeight="1" x14ac:dyDescent="0.15">
      <c r="A415" s="351"/>
      <c r="B415" s="351"/>
      <c r="C415" s="351"/>
      <c r="D415" s="351"/>
      <c r="E415" s="351"/>
      <c r="F415" s="351"/>
      <c r="G415" s="351"/>
      <c r="H415" s="351"/>
      <c r="I415" s="351"/>
      <c r="J415" s="351"/>
      <c r="K415" s="351"/>
      <c r="L415" s="351"/>
      <c r="M415" s="351"/>
      <c r="N415" s="351"/>
      <c r="O415" s="351"/>
      <c r="P415" s="351"/>
      <c r="Q415" s="351"/>
      <c r="R415" s="351"/>
      <c r="S415" s="351"/>
      <c r="T415" s="351"/>
      <c r="U415" s="351"/>
      <c r="V415" s="351"/>
      <c r="W415" s="351"/>
      <c r="X415" s="351"/>
      <c r="Y415" s="351"/>
      <c r="Z415" s="351"/>
    </row>
    <row r="416" spans="1:26" ht="14.25" customHeight="1" x14ac:dyDescent="0.15">
      <c r="A416" s="351"/>
      <c r="B416" s="351"/>
      <c r="C416" s="351"/>
      <c r="D416" s="351"/>
      <c r="E416" s="351"/>
      <c r="F416" s="351"/>
      <c r="G416" s="351"/>
      <c r="H416" s="351"/>
      <c r="I416" s="351"/>
      <c r="J416" s="351"/>
      <c r="K416" s="351"/>
      <c r="L416" s="351"/>
      <c r="M416" s="351"/>
      <c r="N416" s="351"/>
      <c r="O416" s="351"/>
      <c r="P416" s="351"/>
      <c r="Q416" s="351"/>
      <c r="R416" s="351"/>
      <c r="S416" s="351"/>
      <c r="T416" s="351"/>
      <c r="U416" s="351"/>
      <c r="V416" s="351"/>
      <c r="W416" s="351"/>
      <c r="X416" s="351"/>
      <c r="Y416" s="351"/>
      <c r="Z416" s="351"/>
    </row>
    <row r="417" spans="1:26" ht="14.25" customHeight="1" x14ac:dyDescent="0.15">
      <c r="A417" s="351"/>
      <c r="B417" s="351"/>
      <c r="C417" s="351"/>
      <c r="D417" s="351"/>
      <c r="E417" s="351"/>
      <c r="F417" s="351"/>
      <c r="G417" s="351"/>
      <c r="H417" s="351"/>
      <c r="I417" s="351"/>
      <c r="J417" s="351"/>
      <c r="K417" s="351"/>
      <c r="L417" s="351"/>
      <c r="M417" s="351"/>
      <c r="N417" s="351"/>
      <c r="O417" s="351"/>
      <c r="P417" s="351"/>
      <c r="Q417" s="351"/>
      <c r="R417" s="351"/>
      <c r="S417" s="351"/>
      <c r="T417" s="351"/>
      <c r="U417" s="351"/>
      <c r="V417" s="351"/>
      <c r="W417" s="351"/>
      <c r="X417" s="351"/>
      <c r="Y417" s="351"/>
      <c r="Z417" s="351"/>
    </row>
    <row r="418" spans="1:26" ht="14.25" customHeight="1" x14ac:dyDescent="0.15">
      <c r="A418" s="351"/>
      <c r="B418" s="351"/>
      <c r="C418" s="351"/>
      <c r="D418" s="351"/>
      <c r="E418" s="351"/>
      <c r="F418" s="351"/>
      <c r="G418" s="351"/>
      <c r="H418" s="351"/>
      <c r="I418" s="351"/>
      <c r="J418" s="351"/>
      <c r="K418" s="351"/>
      <c r="L418" s="351"/>
      <c r="M418" s="351"/>
      <c r="N418" s="351"/>
      <c r="O418" s="351"/>
      <c r="P418" s="351"/>
      <c r="Q418" s="351"/>
      <c r="R418" s="351"/>
      <c r="S418" s="351"/>
      <c r="T418" s="351"/>
      <c r="U418" s="351"/>
      <c r="V418" s="351"/>
      <c r="W418" s="351"/>
      <c r="X418" s="351"/>
      <c r="Y418" s="351"/>
      <c r="Z418" s="351"/>
    </row>
    <row r="419" spans="1:26" ht="14.25" customHeight="1" x14ac:dyDescent="0.15">
      <c r="A419" s="351"/>
      <c r="B419" s="351"/>
      <c r="C419" s="351"/>
      <c r="D419" s="351"/>
      <c r="E419" s="351"/>
      <c r="F419" s="351"/>
      <c r="G419" s="351"/>
      <c r="H419" s="351"/>
      <c r="I419" s="351"/>
      <c r="J419" s="351"/>
      <c r="K419" s="351"/>
      <c r="L419" s="351"/>
      <c r="M419" s="351"/>
      <c r="N419" s="351"/>
      <c r="O419" s="351"/>
      <c r="P419" s="351"/>
      <c r="Q419" s="351"/>
      <c r="R419" s="351"/>
      <c r="S419" s="351"/>
      <c r="T419" s="351"/>
      <c r="U419" s="351"/>
      <c r="V419" s="351"/>
      <c r="W419" s="351"/>
      <c r="X419" s="351"/>
      <c r="Y419" s="351"/>
      <c r="Z419" s="351"/>
    </row>
    <row r="420" spans="1:26" ht="14.25" customHeight="1" x14ac:dyDescent="0.15">
      <c r="A420" s="351"/>
      <c r="B420" s="351"/>
      <c r="C420" s="351"/>
      <c r="D420" s="351"/>
      <c r="E420" s="351"/>
      <c r="F420" s="351"/>
      <c r="G420" s="351"/>
      <c r="H420" s="351"/>
      <c r="I420" s="351"/>
      <c r="J420" s="351"/>
      <c r="K420" s="351"/>
      <c r="L420" s="351"/>
      <c r="M420" s="351"/>
      <c r="N420" s="351"/>
      <c r="O420" s="351"/>
      <c r="P420" s="351"/>
      <c r="Q420" s="351"/>
      <c r="R420" s="351"/>
      <c r="S420" s="351"/>
      <c r="T420" s="351"/>
      <c r="U420" s="351"/>
      <c r="V420" s="351"/>
      <c r="W420" s="351"/>
      <c r="X420" s="351"/>
      <c r="Y420" s="351"/>
      <c r="Z420" s="351"/>
    </row>
    <row r="421" spans="1:26" ht="14.25" customHeight="1" x14ac:dyDescent="0.15">
      <c r="A421" s="351"/>
      <c r="B421" s="351"/>
      <c r="C421" s="351"/>
      <c r="D421" s="351"/>
      <c r="E421" s="351"/>
      <c r="F421" s="351"/>
      <c r="G421" s="351"/>
      <c r="H421" s="351"/>
      <c r="I421" s="351"/>
      <c r="J421" s="351"/>
      <c r="K421" s="351"/>
      <c r="L421" s="351"/>
      <c r="M421" s="351"/>
      <c r="N421" s="351"/>
      <c r="O421" s="351"/>
      <c r="P421" s="351"/>
      <c r="Q421" s="351"/>
      <c r="R421" s="351"/>
      <c r="S421" s="351"/>
      <c r="T421" s="351"/>
      <c r="U421" s="351"/>
      <c r="V421" s="351"/>
      <c r="W421" s="351"/>
      <c r="X421" s="351"/>
      <c r="Y421" s="351"/>
      <c r="Z421" s="351"/>
    </row>
    <row r="422" spans="1:26" ht="14.25" customHeight="1" x14ac:dyDescent="0.15">
      <c r="A422" s="351"/>
      <c r="B422" s="351"/>
      <c r="C422" s="351"/>
      <c r="D422" s="351"/>
      <c r="E422" s="351"/>
      <c r="F422" s="351"/>
      <c r="G422" s="351"/>
      <c r="H422" s="351"/>
      <c r="I422" s="351"/>
      <c r="J422" s="351"/>
      <c r="K422" s="351"/>
      <c r="L422" s="351"/>
      <c r="M422" s="351"/>
      <c r="N422" s="351"/>
      <c r="O422" s="351"/>
      <c r="P422" s="351"/>
      <c r="Q422" s="351"/>
      <c r="R422" s="351"/>
      <c r="S422" s="351"/>
      <c r="T422" s="351"/>
      <c r="U422" s="351"/>
      <c r="V422" s="351"/>
      <c r="W422" s="351"/>
      <c r="X422" s="351"/>
      <c r="Y422" s="351"/>
      <c r="Z422" s="351"/>
    </row>
    <row r="423" spans="1:26" ht="14.25" customHeight="1" x14ac:dyDescent="0.15">
      <c r="A423" s="351"/>
      <c r="B423" s="351"/>
      <c r="C423" s="351"/>
      <c r="D423" s="351"/>
      <c r="E423" s="351"/>
      <c r="F423" s="351"/>
      <c r="G423" s="351"/>
      <c r="H423" s="351"/>
      <c r="I423" s="351"/>
      <c r="J423" s="351"/>
      <c r="K423" s="351"/>
      <c r="L423" s="351"/>
      <c r="M423" s="351"/>
      <c r="N423" s="351"/>
      <c r="O423" s="351"/>
      <c r="P423" s="351"/>
      <c r="Q423" s="351"/>
      <c r="R423" s="351"/>
      <c r="S423" s="351"/>
      <c r="T423" s="351"/>
      <c r="U423" s="351"/>
      <c r="V423" s="351"/>
      <c r="W423" s="351"/>
      <c r="X423" s="351"/>
      <c r="Y423" s="351"/>
      <c r="Z423" s="351"/>
    </row>
    <row r="424" spans="1:26" ht="14.25" customHeight="1" x14ac:dyDescent="0.15">
      <c r="A424" s="351"/>
      <c r="B424" s="351"/>
      <c r="C424" s="351"/>
      <c r="D424" s="351"/>
      <c r="E424" s="351"/>
      <c r="F424" s="351"/>
      <c r="G424" s="351"/>
      <c r="H424" s="351"/>
      <c r="I424" s="351"/>
      <c r="J424" s="351"/>
      <c r="K424" s="351"/>
      <c r="L424" s="351"/>
      <c r="M424" s="351"/>
      <c r="N424" s="351"/>
      <c r="O424" s="351"/>
      <c r="P424" s="351"/>
      <c r="Q424" s="351"/>
      <c r="R424" s="351"/>
      <c r="S424" s="351"/>
      <c r="T424" s="351"/>
      <c r="U424" s="351"/>
      <c r="V424" s="351"/>
      <c r="W424" s="351"/>
      <c r="X424" s="351"/>
      <c r="Y424" s="351"/>
      <c r="Z424" s="351"/>
    </row>
    <row r="425" spans="1:26" ht="14.25" customHeight="1" x14ac:dyDescent="0.15">
      <c r="A425" s="351"/>
      <c r="B425" s="351"/>
      <c r="C425" s="351"/>
      <c r="D425" s="351"/>
      <c r="E425" s="351"/>
      <c r="F425" s="351"/>
      <c r="G425" s="351"/>
      <c r="H425" s="351"/>
      <c r="I425" s="351"/>
      <c r="J425" s="351"/>
      <c r="K425" s="351"/>
      <c r="L425" s="351"/>
      <c r="M425" s="351"/>
      <c r="N425" s="351"/>
      <c r="O425" s="351"/>
      <c r="P425" s="351"/>
      <c r="Q425" s="351"/>
      <c r="R425" s="351"/>
      <c r="S425" s="351"/>
      <c r="T425" s="351"/>
      <c r="U425" s="351"/>
      <c r="V425" s="351"/>
      <c r="W425" s="351"/>
      <c r="X425" s="351"/>
      <c r="Y425" s="351"/>
      <c r="Z425" s="351"/>
    </row>
    <row r="426" spans="1:26" ht="14.25" customHeight="1" x14ac:dyDescent="0.15">
      <c r="A426" s="351"/>
      <c r="B426" s="351"/>
      <c r="C426" s="351"/>
      <c r="D426" s="351"/>
      <c r="E426" s="351"/>
      <c r="F426" s="351"/>
      <c r="G426" s="351"/>
      <c r="H426" s="351"/>
      <c r="I426" s="351"/>
      <c r="J426" s="351"/>
      <c r="K426" s="351"/>
      <c r="L426" s="351"/>
      <c r="M426" s="351"/>
      <c r="N426" s="351"/>
      <c r="O426" s="351"/>
      <c r="P426" s="351"/>
      <c r="Q426" s="351"/>
      <c r="R426" s="351"/>
      <c r="S426" s="351"/>
      <c r="T426" s="351"/>
      <c r="U426" s="351"/>
      <c r="V426" s="351"/>
      <c r="W426" s="351"/>
      <c r="X426" s="351"/>
      <c r="Y426" s="351"/>
      <c r="Z426" s="351"/>
    </row>
    <row r="427" spans="1:26" ht="14.25" customHeight="1" x14ac:dyDescent="0.15">
      <c r="A427" s="351"/>
      <c r="B427" s="351"/>
      <c r="C427" s="351"/>
      <c r="D427" s="351"/>
      <c r="E427" s="351"/>
      <c r="F427" s="351"/>
      <c r="G427" s="351"/>
      <c r="H427" s="351"/>
      <c r="I427" s="351"/>
      <c r="J427" s="351"/>
      <c r="K427" s="351"/>
      <c r="L427" s="351"/>
      <c r="M427" s="351"/>
      <c r="N427" s="351"/>
      <c r="O427" s="351"/>
      <c r="P427" s="351"/>
      <c r="Q427" s="351"/>
      <c r="R427" s="351"/>
      <c r="S427" s="351"/>
      <c r="T427" s="351"/>
      <c r="U427" s="351"/>
      <c r="V427" s="351"/>
      <c r="W427" s="351"/>
      <c r="X427" s="351"/>
      <c r="Y427" s="351"/>
      <c r="Z427" s="351"/>
    </row>
    <row r="428" spans="1:26" ht="14.25" customHeight="1" x14ac:dyDescent="0.15">
      <c r="A428" s="351"/>
      <c r="B428" s="351"/>
      <c r="C428" s="351"/>
      <c r="D428" s="351"/>
      <c r="E428" s="351"/>
      <c r="F428" s="351"/>
      <c r="G428" s="351"/>
      <c r="H428" s="351"/>
      <c r="I428" s="351"/>
      <c r="J428" s="351"/>
      <c r="K428" s="351"/>
      <c r="L428" s="351"/>
      <c r="M428" s="351"/>
      <c r="N428" s="351"/>
      <c r="O428" s="351"/>
      <c r="P428" s="351"/>
      <c r="Q428" s="351"/>
      <c r="R428" s="351"/>
      <c r="S428" s="351"/>
      <c r="T428" s="351"/>
      <c r="U428" s="351"/>
      <c r="V428" s="351"/>
      <c r="W428" s="351"/>
      <c r="X428" s="351"/>
      <c r="Y428" s="351"/>
      <c r="Z428" s="351"/>
    </row>
    <row r="429" spans="1:26" ht="14.25" customHeight="1" x14ac:dyDescent="0.15">
      <c r="A429" s="351"/>
      <c r="B429" s="351"/>
      <c r="C429" s="351"/>
      <c r="D429" s="351"/>
      <c r="E429" s="351"/>
      <c r="F429" s="351"/>
      <c r="G429" s="351"/>
      <c r="H429" s="351"/>
      <c r="I429" s="351"/>
      <c r="J429" s="351"/>
      <c r="K429" s="351"/>
      <c r="L429" s="351"/>
      <c r="M429" s="351"/>
      <c r="N429" s="351"/>
      <c r="O429" s="351"/>
      <c r="P429" s="351"/>
      <c r="Q429" s="351"/>
      <c r="R429" s="351"/>
      <c r="S429" s="351"/>
      <c r="T429" s="351"/>
      <c r="U429" s="351"/>
      <c r="V429" s="351"/>
      <c r="W429" s="351"/>
      <c r="X429" s="351"/>
      <c r="Y429" s="351"/>
      <c r="Z429" s="351"/>
    </row>
    <row r="430" spans="1:26" ht="14.25" customHeight="1" x14ac:dyDescent="0.15">
      <c r="A430" s="351"/>
      <c r="B430" s="351"/>
      <c r="C430" s="351"/>
      <c r="D430" s="351"/>
      <c r="E430" s="351"/>
      <c r="F430" s="351"/>
      <c r="G430" s="351"/>
      <c r="H430" s="351"/>
      <c r="I430" s="351"/>
      <c r="J430" s="351"/>
      <c r="K430" s="351"/>
      <c r="L430" s="351"/>
      <c r="M430" s="351"/>
      <c r="N430" s="351"/>
      <c r="O430" s="351"/>
      <c r="P430" s="351"/>
      <c r="Q430" s="351"/>
      <c r="R430" s="351"/>
      <c r="S430" s="351"/>
      <c r="T430" s="351"/>
      <c r="U430" s="351"/>
      <c r="V430" s="351"/>
      <c r="W430" s="351"/>
      <c r="X430" s="351"/>
      <c r="Y430" s="351"/>
      <c r="Z430" s="351"/>
    </row>
    <row r="431" spans="1:26" ht="14.25" customHeight="1" x14ac:dyDescent="0.15">
      <c r="A431" s="351"/>
      <c r="B431" s="351"/>
      <c r="C431" s="351"/>
      <c r="D431" s="351"/>
      <c r="E431" s="351"/>
      <c r="F431" s="351"/>
      <c r="G431" s="351"/>
      <c r="H431" s="351"/>
      <c r="I431" s="351"/>
      <c r="J431" s="351"/>
      <c r="K431" s="351"/>
      <c r="L431" s="351"/>
      <c r="M431" s="351"/>
      <c r="N431" s="351"/>
      <c r="O431" s="351"/>
      <c r="P431" s="351"/>
      <c r="Q431" s="351"/>
      <c r="R431" s="351"/>
      <c r="S431" s="351"/>
      <c r="T431" s="351"/>
      <c r="U431" s="351"/>
      <c r="V431" s="351"/>
      <c r="W431" s="351"/>
      <c r="X431" s="351"/>
      <c r="Y431" s="351"/>
      <c r="Z431" s="351"/>
    </row>
    <row r="432" spans="1:26" ht="14.25" customHeight="1" x14ac:dyDescent="0.15">
      <c r="A432" s="351"/>
      <c r="B432" s="351"/>
      <c r="C432" s="351"/>
      <c r="D432" s="351"/>
      <c r="E432" s="351"/>
      <c r="F432" s="351"/>
      <c r="G432" s="351"/>
      <c r="H432" s="351"/>
      <c r="I432" s="351"/>
      <c r="J432" s="351"/>
      <c r="K432" s="351"/>
      <c r="L432" s="351"/>
      <c r="M432" s="351"/>
      <c r="N432" s="351"/>
      <c r="O432" s="351"/>
      <c r="P432" s="351"/>
      <c r="Q432" s="351"/>
      <c r="R432" s="351"/>
      <c r="S432" s="351"/>
      <c r="T432" s="351"/>
      <c r="U432" s="351"/>
      <c r="V432" s="351"/>
      <c r="W432" s="351"/>
      <c r="X432" s="351"/>
      <c r="Y432" s="351"/>
      <c r="Z432" s="351"/>
    </row>
    <row r="433" spans="1:26" ht="14.25" customHeight="1" x14ac:dyDescent="0.15">
      <c r="A433" s="351"/>
      <c r="B433" s="351"/>
      <c r="C433" s="351"/>
      <c r="D433" s="351"/>
      <c r="E433" s="351"/>
      <c r="F433" s="351"/>
      <c r="G433" s="351"/>
      <c r="H433" s="351"/>
      <c r="I433" s="351"/>
      <c r="J433" s="351"/>
      <c r="K433" s="351"/>
      <c r="L433" s="351"/>
      <c r="M433" s="351"/>
      <c r="N433" s="351"/>
      <c r="O433" s="351"/>
      <c r="P433" s="351"/>
      <c r="Q433" s="351"/>
      <c r="R433" s="351"/>
      <c r="S433" s="351"/>
      <c r="T433" s="351"/>
      <c r="U433" s="351"/>
      <c r="V433" s="351"/>
      <c r="W433" s="351"/>
      <c r="X433" s="351"/>
      <c r="Y433" s="351"/>
      <c r="Z433" s="351"/>
    </row>
    <row r="434" spans="1:26" ht="14.25" customHeight="1" x14ac:dyDescent="0.15">
      <c r="A434" s="351"/>
      <c r="B434" s="351"/>
      <c r="C434" s="351"/>
      <c r="D434" s="351"/>
      <c r="E434" s="351"/>
      <c r="F434" s="351"/>
      <c r="G434" s="351"/>
      <c r="H434" s="351"/>
      <c r="I434" s="351"/>
      <c r="J434" s="351"/>
      <c r="K434" s="351"/>
      <c r="L434" s="351"/>
      <c r="M434" s="351"/>
      <c r="N434" s="351"/>
      <c r="O434" s="351"/>
      <c r="P434" s="351"/>
      <c r="Q434" s="351"/>
      <c r="R434" s="351"/>
      <c r="S434" s="351"/>
      <c r="T434" s="351"/>
      <c r="U434" s="351"/>
      <c r="V434" s="351"/>
      <c r="W434" s="351"/>
      <c r="X434" s="351"/>
      <c r="Y434" s="351"/>
      <c r="Z434" s="351"/>
    </row>
    <row r="435" spans="1:26" ht="14.25" customHeight="1" x14ac:dyDescent="0.15">
      <c r="A435" s="351"/>
      <c r="B435" s="351"/>
      <c r="C435" s="351"/>
      <c r="D435" s="351"/>
      <c r="E435" s="351"/>
      <c r="F435" s="351"/>
      <c r="G435" s="351"/>
      <c r="H435" s="351"/>
      <c r="I435" s="351"/>
      <c r="J435" s="351"/>
      <c r="K435" s="351"/>
      <c r="L435" s="351"/>
      <c r="M435" s="351"/>
      <c r="N435" s="351"/>
      <c r="O435" s="351"/>
      <c r="P435" s="351"/>
      <c r="Q435" s="351"/>
      <c r="R435" s="351"/>
      <c r="S435" s="351"/>
      <c r="T435" s="351"/>
      <c r="U435" s="351"/>
      <c r="V435" s="351"/>
      <c r="W435" s="351"/>
      <c r="X435" s="351"/>
      <c r="Y435" s="351"/>
      <c r="Z435" s="351"/>
    </row>
    <row r="436" spans="1:26" ht="14.25" customHeight="1" x14ac:dyDescent="0.15">
      <c r="A436" s="351"/>
      <c r="B436" s="351"/>
      <c r="C436" s="351"/>
      <c r="D436" s="351"/>
      <c r="E436" s="351"/>
      <c r="F436" s="351"/>
      <c r="G436" s="351"/>
      <c r="H436" s="351"/>
      <c r="I436" s="351"/>
      <c r="J436" s="351"/>
      <c r="K436" s="351"/>
      <c r="L436" s="351"/>
      <c r="M436" s="351"/>
      <c r="N436" s="351"/>
      <c r="O436" s="351"/>
      <c r="P436" s="351"/>
      <c r="Q436" s="351"/>
      <c r="R436" s="351"/>
      <c r="S436" s="351"/>
      <c r="T436" s="351"/>
      <c r="U436" s="351"/>
      <c r="V436" s="351"/>
      <c r="W436" s="351"/>
      <c r="X436" s="351"/>
      <c r="Y436" s="351"/>
      <c r="Z436" s="351"/>
    </row>
    <row r="437" spans="1:26" ht="14.25" customHeight="1" x14ac:dyDescent="0.15">
      <c r="A437" s="351"/>
      <c r="B437" s="351"/>
      <c r="C437" s="351"/>
      <c r="D437" s="351"/>
      <c r="E437" s="351"/>
      <c r="F437" s="351"/>
      <c r="G437" s="351"/>
      <c r="H437" s="351"/>
      <c r="I437" s="351"/>
      <c r="J437" s="351"/>
      <c r="K437" s="351"/>
      <c r="L437" s="351"/>
      <c r="M437" s="351"/>
      <c r="N437" s="351"/>
      <c r="O437" s="351"/>
      <c r="P437" s="351"/>
      <c r="Q437" s="351"/>
      <c r="R437" s="351"/>
      <c r="S437" s="351"/>
      <c r="T437" s="351"/>
      <c r="U437" s="351"/>
      <c r="V437" s="351"/>
      <c r="W437" s="351"/>
      <c r="X437" s="351"/>
      <c r="Y437" s="351"/>
      <c r="Z437" s="351"/>
    </row>
    <row r="438" spans="1:26" ht="14.25" customHeight="1" x14ac:dyDescent="0.15">
      <c r="A438" s="351"/>
      <c r="B438" s="351"/>
      <c r="C438" s="351"/>
      <c r="D438" s="351"/>
      <c r="E438" s="351"/>
      <c r="F438" s="351"/>
      <c r="G438" s="351"/>
      <c r="H438" s="351"/>
      <c r="I438" s="351"/>
      <c r="J438" s="351"/>
      <c r="K438" s="351"/>
      <c r="L438" s="351"/>
      <c r="M438" s="351"/>
      <c r="N438" s="351"/>
      <c r="O438" s="351"/>
      <c r="P438" s="351"/>
      <c r="Q438" s="351"/>
      <c r="R438" s="351"/>
      <c r="S438" s="351"/>
      <c r="T438" s="351"/>
      <c r="U438" s="351"/>
      <c r="V438" s="351"/>
      <c r="W438" s="351"/>
      <c r="X438" s="351"/>
      <c r="Y438" s="351"/>
      <c r="Z438" s="351"/>
    </row>
    <row r="439" spans="1:26" ht="14.25" customHeight="1" x14ac:dyDescent="0.15">
      <c r="A439" s="351"/>
      <c r="B439" s="351"/>
      <c r="C439" s="351"/>
      <c r="D439" s="351"/>
      <c r="E439" s="351"/>
      <c r="F439" s="351"/>
      <c r="G439" s="351"/>
      <c r="H439" s="351"/>
      <c r="I439" s="351"/>
      <c r="J439" s="351"/>
      <c r="K439" s="351"/>
      <c r="L439" s="351"/>
      <c r="M439" s="351"/>
      <c r="N439" s="351"/>
      <c r="O439" s="351"/>
      <c r="P439" s="351"/>
      <c r="Q439" s="351"/>
      <c r="R439" s="351"/>
      <c r="S439" s="351"/>
      <c r="T439" s="351"/>
      <c r="U439" s="351"/>
      <c r="V439" s="351"/>
      <c r="W439" s="351"/>
      <c r="X439" s="351"/>
      <c r="Y439" s="351"/>
      <c r="Z439" s="351"/>
    </row>
    <row r="440" spans="1:26" ht="14.25" customHeight="1" x14ac:dyDescent="0.15">
      <c r="A440" s="351"/>
      <c r="B440" s="351"/>
      <c r="C440" s="351"/>
      <c r="D440" s="351"/>
      <c r="E440" s="351"/>
      <c r="F440" s="351"/>
      <c r="G440" s="351"/>
      <c r="H440" s="351"/>
      <c r="I440" s="351"/>
      <c r="J440" s="351"/>
      <c r="K440" s="351"/>
      <c r="L440" s="351"/>
      <c r="M440" s="351"/>
      <c r="N440" s="351"/>
      <c r="O440" s="351"/>
      <c r="P440" s="351"/>
      <c r="Q440" s="351"/>
      <c r="R440" s="351"/>
      <c r="S440" s="351"/>
      <c r="T440" s="351"/>
      <c r="U440" s="351"/>
      <c r="V440" s="351"/>
      <c r="W440" s="351"/>
      <c r="X440" s="351"/>
      <c r="Y440" s="351"/>
      <c r="Z440" s="351"/>
    </row>
    <row r="441" spans="1:26" ht="14.25" customHeight="1" x14ac:dyDescent="0.15">
      <c r="A441" s="351"/>
      <c r="B441" s="351"/>
      <c r="C441" s="351"/>
      <c r="D441" s="351"/>
      <c r="E441" s="351"/>
      <c r="F441" s="351"/>
      <c r="G441" s="351"/>
      <c r="H441" s="351"/>
      <c r="I441" s="351"/>
      <c r="J441" s="351"/>
      <c r="K441" s="351"/>
      <c r="L441" s="351"/>
      <c r="M441" s="351"/>
      <c r="N441" s="351"/>
      <c r="O441" s="351"/>
      <c r="P441" s="351"/>
      <c r="Q441" s="351"/>
      <c r="R441" s="351"/>
      <c r="S441" s="351"/>
      <c r="T441" s="351"/>
      <c r="U441" s="351"/>
      <c r="V441" s="351"/>
      <c r="W441" s="351"/>
      <c r="X441" s="351"/>
      <c r="Y441" s="351"/>
      <c r="Z441" s="351"/>
    </row>
    <row r="442" spans="1:26" ht="14.25" customHeight="1" x14ac:dyDescent="0.15">
      <c r="A442" s="351"/>
      <c r="B442" s="351"/>
      <c r="C442" s="351"/>
      <c r="D442" s="351"/>
      <c r="E442" s="351"/>
      <c r="F442" s="351"/>
      <c r="G442" s="351"/>
      <c r="H442" s="351"/>
      <c r="I442" s="351"/>
      <c r="J442" s="351"/>
      <c r="K442" s="351"/>
      <c r="L442" s="351"/>
      <c r="M442" s="351"/>
      <c r="N442" s="351"/>
      <c r="O442" s="351"/>
      <c r="P442" s="351"/>
      <c r="Q442" s="351"/>
      <c r="R442" s="351"/>
      <c r="S442" s="351"/>
      <c r="T442" s="351"/>
      <c r="U442" s="351"/>
      <c r="V442" s="351"/>
      <c r="W442" s="351"/>
      <c r="X442" s="351"/>
      <c r="Y442" s="351"/>
      <c r="Z442" s="351"/>
    </row>
    <row r="443" spans="1:26" ht="14.25" customHeight="1" x14ac:dyDescent="0.15">
      <c r="A443" s="351"/>
      <c r="B443" s="351"/>
      <c r="C443" s="351"/>
      <c r="D443" s="351"/>
      <c r="E443" s="351"/>
      <c r="F443" s="351"/>
      <c r="G443" s="351"/>
      <c r="H443" s="351"/>
      <c r="I443" s="351"/>
      <c r="J443" s="351"/>
      <c r="K443" s="351"/>
      <c r="L443" s="351"/>
      <c r="M443" s="351"/>
      <c r="N443" s="351"/>
      <c r="O443" s="351"/>
      <c r="P443" s="351"/>
      <c r="Q443" s="351"/>
      <c r="R443" s="351"/>
      <c r="S443" s="351"/>
      <c r="T443" s="351"/>
      <c r="U443" s="351"/>
      <c r="V443" s="351"/>
      <c r="W443" s="351"/>
      <c r="X443" s="351"/>
      <c r="Y443" s="351"/>
      <c r="Z443" s="351"/>
    </row>
    <row r="444" spans="1:26" ht="14.25" customHeight="1" x14ac:dyDescent="0.15">
      <c r="A444" s="351"/>
      <c r="B444" s="351"/>
      <c r="C444" s="351"/>
      <c r="D444" s="351"/>
      <c r="E444" s="351"/>
      <c r="F444" s="351"/>
      <c r="G444" s="351"/>
      <c r="H444" s="351"/>
      <c r="I444" s="351"/>
      <c r="J444" s="351"/>
      <c r="K444" s="351"/>
      <c r="L444" s="351"/>
      <c r="M444" s="351"/>
      <c r="N444" s="351"/>
      <c r="O444" s="351"/>
      <c r="P444" s="351"/>
      <c r="Q444" s="351"/>
      <c r="R444" s="351"/>
      <c r="S444" s="351"/>
      <c r="T444" s="351"/>
      <c r="U444" s="351"/>
      <c r="V444" s="351"/>
      <c r="W444" s="351"/>
      <c r="X444" s="351"/>
      <c r="Y444" s="351"/>
      <c r="Z444" s="351"/>
    </row>
    <row r="445" spans="1:26" ht="14.25" customHeight="1" x14ac:dyDescent="0.15">
      <c r="A445" s="351"/>
      <c r="B445" s="351"/>
      <c r="C445" s="351"/>
      <c r="D445" s="351"/>
      <c r="E445" s="351"/>
      <c r="F445" s="351"/>
      <c r="G445" s="351"/>
      <c r="H445" s="351"/>
      <c r="I445" s="351"/>
      <c r="J445" s="351"/>
      <c r="K445" s="351"/>
      <c r="L445" s="351"/>
      <c r="M445" s="351"/>
      <c r="N445" s="351"/>
      <c r="O445" s="351"/>
      <c r="P445" s="351"/>
      <c r="Q445" s="351"/>
      <c r="R445" s="351"/>
      <c r="S445" s="351"/>
      <c r="T445" s="351"/>
      <c r="U445" s="351"/>
      <c r="V445" s="351"/>
      <c r="W445" s="351"/>
      <c r="X445" s="351"/>
      <c r="Y445" s="351"/>
      <c r="Z445" s="351"/>
    </row>
    <row r="446" spans="1:26" ht="14.25" customHeight="1" x14ac:dyDescent="0.15">
      <c r="A446" s="351"/>
      <c r="B446" s="351"/>
      <c r="C446" s="351"/>
      <c r="D446" s="351"/>
      <c r="E446" s="351"/>
      <c r="F446" s="351"/>
      <c r="G446" s="351"/>
      <c r="H446" s="351"/>
      <c r="I446" s="351"/>
      <c r="J446" s="351"/>
      <c r="K446" s="351"/>
      <c r="L446" s="351"/>
      <c r="M446" s="351"/>
      <c r="N446" s="351"/>
      <c r="O446" s="351"/>
      <c r="P446" s="351"/>
      <c r="Q446" s="351"/>
      <c r="R446" s="351"/>
      <c r="S446" s="351"/>
      <c r="T446" s="351"/>
      <c r="U446" s="351"/>
      <c r="V446" s="351"/>
      <c r="W446" s="351"/>
      <c r="X446" s="351"/>
      <c r="Y446" s="351"/>
      <c r="Z446" s="351"/>
    </row>
    <row r="447" spans="1:26" ht="14.25" customHeight="1" x14ac:dyDescent="0.15">
      <c r="A447" s="351"/>
      <c r="B447" s="351"/>
      <c r="C447" s="351"/>
      <c r="D447" s="351"/>
      <c r="E447" s="351"/>
      <c r="F447" s="351"/>
      <c r="G447" s="351"/>
      <c r="H447" s="351"/>
      <c r="I447" s="351"/>
      <c r="J447" s="351"/>
      <c r="K447" s="351"/>
      <c r="L447" s="351"/>
      <c r="M447" s="351"/>
      <c r="N447" s="351"/>
      <c r="O447" s="351"/>
      <c r="P447" s="351"/>
      <c r="Q447" s="351"/>
      <c r="R447" s="351"/>
      <c r="S447" s="351"/>
      <c r="T447" s="351"/>
      <c r="U447" s="351"/>
      <c r="V447" s="351"/>
      <c r="W447" s="351"/>
      <c r="X447" s="351"/>
      <c r="Y447" s="351"/>
      <c r="Z447" s="351"/>
    </row>
    <row r="448" spans="1:26" ht="14.25" customHeight="1" x14ac:dyDescent="0.15">
      <c r="A448" s="351"/>
      <c r="B448" s="351"/>
      <c r="C448" s="351"/>
      <c r="D448" s="351"/>
      <c r="E448" s="351"/>
      <c r="F448" s="351"/>
      <c r="G448" s="351"/>
      <c r="H448" s="351"/>
      <c r="I448" s="351"/>
      <c r="J448" s="351"/>
      <c r="K448" s="351"/>
      <c r="L448" s="351"/>
      <c r="M448" s="351"/>
      <c r="N448" s="351"/>
      <c r="O448" s="351"/>
      <c r="P448" s="351"/>
      <c r="Q448" s="351"/>
      <c r="R448" s="351"/>
      <c r="S448" s="351"/>
      <c r="T448" s="351"/>
      <c r="U448" s="351"/>
      <c r="V448" s="351"/>
      <c r="W448" s="351"/>
      <c r="X448" s="351"/>
      <c r="Y448" s="351"/>
      <c r="Z448" s="351"/>
    </row>
    <row r="449" spans="1:26" ht="14.25" customHeight="1" x14ac:dyDescent="0.15">
      <c r="A449" s="351"/>
      <c r="B449" s="351"/>
      <c r="C449" s="351"/>
      <c r="D449" s="351"/>
      <c r="E449" s="351"/>
      <c r="F449" s="351"/>
      <c r="G449" s="351"/>
      <c r="H449" s="351"/>
      <c r="I449" s="351"/>
      <c r="J449" s="351"/>
      <c r="K449" s="351"/>
      <c r="L449" s="351"/>
      <c r="M449" s="351"/>
      <c r="N449" s="351"/>
      <c r="O449" s="351"/>
      <c r="P449" s="351"/>
      <c r="Q449" s="351"/>
      <c r="R449" s="351"/>
      <c r="S449" s="351"/>
      <c r="T449" s="351"/>
      <c r="U449" s="351"/>
      <c r="V449" s="351"/>
      <c r="W449" s="351"/>
      <c r="X449" s="351"/>
      <c r="Y449" s="351"/>
      <c r="Z449" s="351"/>
    </row>
    <row r="450" spans="1:26" ht="14.25" customHeight="1" x14ac:dyDescent="0.15">
      <c r="A450" s="351"/>
      <c r="B450" s="351"/>
      <c r="C450" s="351"/>
      <c r="D450" s="351"/>
      <c r="E450" s="351"/>
      <c r="F450" s="351"/>
      <c r="G450" s="351"/>
      <c r="H450" s="351"/>
      <c r="I450" s="351"/>
      <c r="J450" s="351"/>
      <c r="K450" s="351"/>
      <c r="L450" s="351"/>
      <c r="M450" s="351"/>
      <c r="N450" s="351"/>
      <c r="O450" s="351"/>
      <c r="P450" s="351"/>
      <c r="Q450" s="351"/>
      <c r="R450" s="351"/>
      <c r="S450" s="351"/>
      <c r="T450" s="351"/>
      <c r="U450" s="351"/>
      <c r="V450" s="351"/>
      <c r="W450" s="351"/>
      <c r="X450" s="351"/>
      <c r="Y450" s="351"/>
      <c r="Z450" s="351"/>
    </row>
    <row r="451" spans="1:26" ht="14.25" customHeight="1" x14ac:dyDescent="0.15">
      <c r="A451" s="351"/>
      <c r="B451" s="351"/>
      <c r="C451" s="351"/>
      <c r="D451" s="351"/>
      <c r="E451" s="351"/>
      <c r="F451" s="351"/>
      <c r="G451" s="351"/>
      <c r="H451" s="351"/>
      <c r="I451" s="351"/>
      <c r="J451" s="351"/>
      <c r="K451" s="351"/>
      <c r="L451" s="351"/>
      <c r="M451" s="351"/>
      <c r="N451" s="351"/>
      <c r="O451" s="351"/>
      <c r="P451" s="351"/>
      <c r="Q451" s="351"/>
      <c r="R451" s="351"/>
      <c r="S451" s="351"/>
      <c r="T451" s="351"/>
      <c r="U451" s="351"/>
      <c r="V451" s="351"/>
      <c r="W451" s="351"/>
      <c r="X451" s="351"/>
      <c r="Y451" s="351"/>
      <c r="Z451" s="351"/>
    </row>
    <row r="452" spans="1:26" ht="14.25" customHeight="1" x14ac:dyDescent="0.15">
      <c r="A452" s="351"/>
      <c r="B452" s="351"/>
      <c r="C452" s="351"/>
      <c r="D452" s="351"/>
      <c r="E452" s="351"/>
      <c r="F452" s="351"/>
      <c r="G452" s="351"/>
      <c r="H452" s="351"/>
      <c r="I452" s="351"/>
      <c r="J452" s="351"/>
      <c r="K452" s="351"/>
      <c r="L452" s="351"/>
      <c r="M452" s="351"/>
      <c r="N452" s="351"/>
      <c r="O452" s="351"/>
      <c r="P452" s="351"/>
      <c r="Q452" s="351"/>
      <c r="R452" s="351"/>
      <c r="S452" s="351"/>
      <c r="T452" s="351"/>
      <c r="U452" s="351"/>
      <c r="V452" s="351"/>
      <c r="W452" s="351"/>
      <c r="X452" s="351"/>
      <c r="Y452" s="351"/>
      <c r="Z452" s="351"/>
    </row>
    <row r="453" spans="1:26" ht="14.25" customHeight="1" x14ac:dyDescent="0.15">
      <c r="A453" s="351"/>
      <c r="B453" s="351"/>
      <c r="C453" s="351"/>
      <c r="D453" s="351"/>
      <c r="E453" s="351"/>
      <c r="F453" s="351"/>
      <c r="G453" s="351"/>
      <c r="H453" s="351"/>
      <c r="I453" s="351"/>
      <c r="J453" s="351"/>
      <c r="K453" s="351"/>
      <c r="L453" s="351"/>
      <c r="M453" s="351"/>
      <c r="N453" s="351"/>
      <c r="O453" s="351"/>
      <c r="P453" s="351"/>
      <c r="Q453" s="351"/>
      <c r="R453" s="351"/>
      <c r="S453" s="351"/>
      <c r="T453" s="351"/>
      <c r="U453" s="351"/>
      <c r="V453" s="351"/>
      <c r="W453" s="351"/>
      <c r="X453" s="351"/>
      <c r="Y453" s="351"/>
      <c r="Z453" s="351"/>
    </row>
    <row r="454" spans="1:26" ht="14.25" customHeight="1" x14ac:dyDescent="0.15">
      <c r="A454" s="351"/>
      <c r="B454" s="351"/>
      <c r="C454" s="351"/>
      <c r="D454" s="351"/>
      <c r="E454" s="351"/>
      <c r="F454" s="351"/>
      <c r="G454" s="351"/>
      <c r="H454" s="351"/>
      <c r="I454" s="351"/>
      <c r="J454" s="351"/>
      <c r="K454" s="351"/>
      <c r="L454" s="351"/>
      <c r="M454" s="351"/>
      <c r="N454" s="351"/>
      <c r="O454" s="351"/>
      <c r="P454" s="351"/>
      <c r="Q454" s="351"/>
      <c r="R454" s="351"/>
      <c r="S454" s="351"/>
      <c r="T454" s="351"/>
      <c r="U454" s="351"/>
      <c r="V454" s="351"/>
      <c r="W454" s="351"/>
      <c r="X454" s="351"/>
      <c r="Y454" s="351"/>
      <c r="Z454" s="351"/>
    </row>
    <row r="455" spans="1:26" ht="14.25" customHeight="1" x14ac:dyDescent="0.15">
      <c r="A455" s="351"/>
      <c r="B455" s="351"/>
      <c r="C455" s="351"/>
      <c r="D455" s="351"/>
      <c r="E455" s="351"/>
      <c r="F455" s="351"/>
      <c r="G455" s="351"/>
      <c r="H455" s="351"/>
      <c r="I455" s="351"/>
      <c r="J455" s="351"/>
      <c r="K455" s="351"/>
      <c r="L455" s="351"/>
      <c r="M455" s="351"/>
      <c r="N455" s="351"/>
      <c r="O455" s="351"/>
      <c r="P455" s="351"/>
      <c r="Q455" s="351"/>
      <c r="R455" s="351"/>
      <c r="S455" s="351"/>
      <c r="T455" s="351"/>
      <c r="U455" s="351"/>
      <c r="V455" s="351"/>
      <c r="W455" s="351"/>
      <c r="X455" s="351"/>
      <c r="Y455" s="351"/>
      <c r="Z455" s="351"/>
    </row>
    <row r="456" spans="1:26" ht="14.25" customHeight="1" x14ac:dyDescent="0.15">
      <c r="A456" s="351"/>
      <c r="B456" s="351"/>
      <c r="C456" s="351"/>
      <c r="D456" s="351"/>
      <c r="E456" s="351"/>
      <c r="F456" s="351"/>
      <c r="G456" s="351"/>
      <c r="H456" s="351"/>
      <c r="I456" s="351"/>
      <c r="J456" s="351"/>
      <c r="K456" s="351"/>
      <c r="L456" s="351"/>
      <c r="M456" s="351"/>
      <c r="N456" s="351"/>
      <c r="O456" s="351"/>
      <c r="P456" s="351"/>
      <c r="Q456" s="351"/>
      <c r="R456" s="351"/>
      <c r="S456" s="351"/>
      <c r="T456" s="351"/>
      <c r="U456" s="351"/>
      <c r="V456" s="351"/>
      <c r="W456" s="351"/>
      <c r="X456" s="351"/>
      <c r="Y456" s="351"/>
      <c r="Z456" s="351"/>
    </row>
    <row r="457" spans="1:26" ht="14.25" customHeight="1" x14ac:dyDescent="0.15">
      <c r="A457" s="351"/>
      <c r="B457" s="351"/>
      <c r="C457" s="351"/>
      <c r="D457" s="351"/>
      <c r="E457" s="351"/>
      <c r="F457" s="351"/>
      <c r="G457" s="351"/>
      <c r="H457" s="351"/>
      <c r="I457" s="351"/>
      <c r="J457" s="351"/>
      <c r="K457" s="351"/>
      <c r="L457" s="351"/>
      <c r="M457" s="351"/>
      <c r="N457" s="351"/>
      <c r="O457" s="351"/>
      <c r="P457" s="351"/>
      <c r="Q457" s="351"/>
      <c r="R457" s="351"/>
      <c r="S457" s="351"/>
      <c r="T457" s="351"/>
      <c r="U457" s="351"/>
      <c r="V457" s="351"/>
      <c r="W457" s="351"/>
      <c r="X457" s="351"/>
      <c r="Y457" s="351"/>
      <c r="Z457" s="351"/>
    </row>
    <row r="458" spans="1:26" ht="14.25" customHeight="1" x14ac:dyDescent="0.15">
      <c r="A458" s="351"/>
      <c r="B458" s="351"/>
      <c r="C458" s="351"/>
      <c r="D458" s="351"/>
      <c r="E458" s="351"/>
      <c r="F458" s="351"/>
      <c r="G458" s="351"/>
      <c r="H458" s="351"/>
      <c r="I458" s="351"/>
      <c r="J458" s="351"/>
      <c r="K458" s="351"/>
      <c r="L458" s="351"/>
      <c r="M458" s="351"/>
      <c r="N458" s="351"/>
      <c r="O458" s="351"/>
      <c r="P458" s="351"/>
      <c r="Q458" s="351"/>
      <c r="R458" s="351"/>
      <c r="S458" s="351"/>
      <c r="T458" s="351"/>
      <c r="U458" s="351"/>
      <c r="V458" s="351"/>
      <c r="W458" s="351"/>
      <c r="X458" s="351"/>
      <c r="Y458" s="351"/>
      <c r="Z458" s="351"/>
    </row>
    <row r="459" spans="1:26" ht="14.25" customHeight="1" x14ac:dyDescent="0.15">
      <c r="A459" s="351"/>
      <c r="B459" s="351"/>
      <c r="C459" s="351"/>
      <c r="D459" s="351"/>
      <c r="E459" s="351"/>
      <c r="F459" s="351"/>
      <c r="G459" s="351"/>
      <c r="H459" s="351"/>
      <c r="I459" s="351"/>
      <c r="J459" s="351"/>
      <c r="K459" s="351"/>
      <c r="L459" s="351"/>
      <c r="M459" s="351"/>
      <c r="N459" s="351"/>
      <c r="O459" s="351"/>
      <c r="P459" s="351"/>
      <c r="Q459" s="351"/>
      <c r="R459" s="351"/>
      <c r="S459" s="351"/>
      <c r="T459" s="351"/>
      <c r="U459" s="351"/>
      <c r="V459" s="351"/>
      <c r="W459" s="351"/>
      <c r="X459" s="351"/>
      <c r="Y459" s="351"/>
      <c r="Z459" s="351"/>
    </row>
    <row r="460" spans="1:26" ht="14.25" customHeight="1" x14ac:dyDescent="0.15">
      <c r="A460" s="351"/>
      <c r="B460" s="351"/>
      <c r="C460" s="351"/>
      <c r="D460" s="351"/>
      <c r="E460" s="351"/>
      <c r="F460" s="351"/>
      <c r="G460" s="351"/>
      <c r="H460" s="351"/>
      <c r="I460" s="351"/>
      <c r="J460" s="351"/>
      <c r="K460" s="351"/>
      <c r="L460" s="351"/>
      <c r="M460" s="351"/>
      <c r="N460" s="351"/>
      <c r="O460" s="351"/>
      <c r="P460" s="351"/>
      <c r="Q460" s="351"/>
      <c r="R460" s="351"/>
      <c r="S460" s="351"/>
      <c r="T460" s="351"/>
      <c r="U460" s="351"/>
      <c r="V460" s="351"/>
      <c r="W460" s="351"/>
      <c r="X460" s="351"/>
      <c r="Y460" s="351"/>
      <c r="Z460" s="351"/>
    </row>
    <row r="461" spans="1:26" ht="14.25" customHeight="1" x14ac:dyDescent="0.15">
      <c r="A461" s="351"/>
      <c r="B461" s="351"/>
      <c r="C461" s="351"/>
      <c r="D461" s="351"/>
      <c r="E461" s="351"/>
      <c r="F461" s="351"/>
      <c r="G461" s="351"/>
      <c r="H461" s="351"/>
      <c r="I461" s="351"/>
      <c r="J461" s="351"/>
      <c r="K461" s="351"/>
      <c r="L461" s="351"/>
      <c r="M461" s="351"/>
      <c r="N461" s="351"/>
      <c r="O461" s="351"/>
      <c r="P461" s="351"/>
      <c r="Q461" s="351"/>
      <c r="R461" s="351"/>
      <c r="S461" s="351"/>
      <c r="T461" s="351"/>
      <c r="U461" s="351"/>
      <c r="V461" s="351"/>
      <c r="W461" s="351"/>
      <c r="X461" s="351"/>
      <c r="Y461" s="351"/>
      <c r="Z461" s="351"/>
    </row>
    <row r="462" spans="1:26" ht="14.25" customHeight="1" x14ac:dyDescent="0.15">
      <c r="A462" s="351"/>
      <c r="B462" s="351"/>
      <c r="C462" s="351"/>
      <c r="D462" s="351"/>
      <c r="E462" s="351"/>
      <c r="F462" s="351"/>
      <c r="G462" s="351"/>
      <c r="H462" s="351"/>
      <c r="I462" s="351"/>
      <c r="J462" s="351"/>
      <c r="K462" s="351"/>
      <c r="L462" s="351"/>
      <c r="M462" s="351"/>
      <c r="N462" s="351"/>
      <c r="O462" s="351"/>
      <c r="P462" s="351"/>
      <c r="Q462" s="351"/>
      <c r="R462" s="351"/>
      <c r="S462" s="351"/>
      <c r="T462" s="351"/>
      <c r="U462" s="351"/>
      <c r="V462" s="351"/>
      <c r="W462" s="351"/>
      <c r="X462" s="351"/>
      <c r="Y462" s="351"/>
      <c r="Z462" s="351"/>
    </row>
    <row r="463" spans="1:26" ht="14.25" customHeight="1" x14ac:dyDescent="0.15">
      <c r="A463" s="351"/>
      <c r="B463" s="351"/>
      <c r="C463" s="351"/>
      <c r="D463" s="351"/>
      <c r="E463" s="351"/>
      <c r="F463" s="351"/>
      <c r="G463" s="351"/>
      <c r="H463" s="351"/>
      <c r="I463" s="351"/>
      <c r="J463" s="351"/>
      <c r="K463" s="351"/>
      <c r="L463" s="351"/>
      <c r="M463" s="351"/>
      <c r="N463" s="351"/>
      <c r="O463" s="351"/>
      <c r="P463" s="351"/>
      <c r="Q463" s="351"/>
      <c r="R463" s="351"/>
      <c r="S463" s="351"/>
      <c r="T463" s="351"/>
      <c r="U463" s="351"/>
      <c r="V463" s="351"/>
      <c r="W463" s="351"/>
      <c r="X463" s="351"/>
      <c r="Y463" s="351"/>
      <c r="Z463" s="351"/>
    </row>
    <row r="464" spans="1:26" ht="14.25" customHeight="1" x14ac:dyDescent="0.15">
      <c r="A464" s="351"/>
      <c r="B464" s="351"/>
      <c r="C464" s="351"/>
      <c r="D464" s="351"/>
      <c r="E464" s="351"/>
      <c r="F464" s="351"/>
      <c r="G464" s="351"/>
      <c r="H464" s="351"/>
      <c r="I464" s="351"/>
      <c r="J464" s="351"/>
      <c r="K464" s="351"/>
      <c r="L464" s="351"/>
      <c r="M464" s="351"/>
      <c r="N464" s="351"/>
      <c r="O464" s="351"/>
      <c r="P464" s="351"/>
      <c r="Q464" s="351"/>
      <c r="R464" s="351"/>
      <c r="S464" s="351"/>
      <c r="T464" s="351"/>
      <c r="U464" s="351"/>
      <c r="V464" s="351"/>
      <c r="W464" s="351"/>
      <c r="X464" s="351"/>
      <c r="Y464" s="351"/>
      <c r="Z464" s="351"/>
    </row>
    <row r="465" spans="1:26" ht="14.25" customHeight="1" x14ac:dyDescent="0.15">
      <c r="A465" s="351"/>
      <c r="B465" s="351"/>
      <c r="C465" s="351"/>
      <c r="D465" s="351"/>
      <c r="E465" s="351"/>
      <c r="F465" s="351"/>
      <c r="G465" s="351"/>
      <c r="H465" s="351"/>
      <c r="I465" s="351"/>
      <c r="J465" s="351"/>
      <c r="K465" s="351"/>
      <c r="L465" s="351"/>
      <c r="M465" s="351"/>
      <c r="N465" s="351"/>
      <c r="O465" s="351"/>
      <c r="P465" s="351"/>
      <c r="Q465" s="351"/>
      <c r="R465" s="351"/>
      <c r="S465" s="351"/>
      <c r="T465" s="351"/>
      <c r="U465" s="351"/>
      <c r="V465" s="351"/>
      <c r="W465" s="351"/>
      <c r="X465" s="351"/>
      <c r="Y465" s="351"/>
      <c r="Z465" s="351"/>
    </row>
    <row r="466" spans="1:26" ht="14.25" customHeight="1" x14ac:dyDescent="0.15">
      <c r="A466" s="351"/>
      <c r="B466" s="351"/>
      <c r="C466" s="351"/>
      <c r="D466" s="351"/>
      <c r="E466" s="351"/>
      <c r="F466" s="351"/>
      <c r="G466" s="351"/>
      <c r="H466" s="351"/>
      <c r="I466" s="351"/>
      <c r="J466" s="351"/>
      <c r="K466" s="351"/>
      <c r="L466" s="351"/>
      <c r="M466" s="351"/>
      <c r="N466" s="351"/>
      <c r="O466" s="351"/>
      <c r="P466" s="351"/>
      <c r="Q466" s="351"/>
      <c r="R466" s="351"/>
      <c r="S466" s="351"/>
      <c r="T466" s="351"/>
      <c r="U466" s="351"/>
      <c r="V466" s="351"/>
      <c r="W466" s="351"/>
      <c r="X466" s="351"/>
      <c r="Y466" s="351"/>
      <c r="Z466" s="351"/>
    </row>
    <row r="467" spans="1:26" ht="14.25" customHeight="1" x14ac:dyDescent="0.15">
      <c r="A467" s="351"/>
      <c r="B467" s="351"/>
      <c r="C467" s="351"/>
      <c r="D467" s="351"/>
      <c r="E467" s="351"/>
      <c r="F467" s="351"/>
      <c r="G467" s="351"/>
      <c r="H467" s="351"/>
      <c r="I467" s="351"/>
      <c r="J467" s="351"/>
      <c r="K467" s="351"/>
      <c r="L467" s="351"/>
      <c r="M467" s="351"/>
      <c r="N467" s="351"/>
      <c r="O467" s="351"/>
      <c r="P467" s="351"/>
      <c r="Q467" s="351"/>
      <c r="R467" s="351"/>
      <c r="S467" s="351"/>
      <c r="T467" s="351"/>
      <c r="U467" s="351"/>
      <c r="V467" s="351"/>
      <c r="W467" s="351"/>
      <c r="X467" s="351"/>
      <c r="Y467" s="351"/>
      <c r="Z467" s="351"/>
    </row>
    <row r="468" spans="1:26" ht="14.25" customHeight="1" x14ac:dyDescent="0.15">
      <c r="A468" s="351"/>
      <c r="B468" s="351"/>
      <c r="C468" s="351"/>
      <c r="D468" s="351"/>
      <c r="E468" s="351"/>
      <c r="F468" s="351"/>
      <c r="G468" s="351"/>
      <c r="H468" s="351"/>
      <c r="I468" s="351"/>
      <c r="J468" s="351"/>
      <c r="K468" s="351"/>
      <c r="L468" s="351"/>
      <c r="M468" s="351"/>
      <c r="N468" s="351"/>
      <c r="O468" s="351"/>
      <c r="P468" s="351"/>
      <c r="Q468" s="351"/>
      <c r="R468" s="351"/>
      <c r="S468" s="351"/>
      <c r="T468" s="351"/>
      <c r="U468" s="351"/>
      <c r="V468" s="351"/>
      <c r="W468" s="351"/>
      <c r="X468" s="351"/>
      <c r="Y468" s="351"/>
      <c r="Z468" s="351"/>
    </row>
    <row r="469" spans="1:26" ht="14.25" customHeight="1" x14ac:dyDescent="0.15">
      <c r="A469" s="351"/>
      <c r="B469" s="351"/>
      <c r="C469" s="351"/>
      <c r="D469" s="351"/>
      <c r="E469" s="351"/>
      <c r="F469" s="351"/>
      <c r="G469" s="351"/>
      <c r="H469" s="351"/>
      <c r="I469" s="351"/>
      <c r="J469" s="351"/>
      <c r="K469" s="351"/>
      <c r="L469" s="351"/>
      <c r="M469" s="351"/>
      <c r="N469" s="351"/>
      <c r="O469" s="351"/>
      <c r="P469" s="351"/>
      <c r="Q469" s="351"/>
      <c r="R469" s="351"/>
      <c r="S469" s="351"/>
      <c r="T469" s="351"/>
      <c r="U469" s="351"/>
      <c r="V469" s="351"/>
      <c r="W469" s="351"/>
      <c r="X469" s="351"/>
      <c r="Y469" s="351"/>
      <c r="Z469" s="351"/>
    </row>
    <row r="470" spans="1:26" ht="14.25" customHeight="1" x14ac:dyDescent="0.15">
      <c r="A470" s="351"/>
      <c r="B470" s="351"/>
      <c r="C470" s="351"/>
      <c r="D470" s="351"/>
      <c r="E470" s="351"/>
      <c r="F470" s="351"/>
      <c r="G470" s="351"/>
      <c r="H470" s="351"/>
      <c r="I470" s="351"/>
      <c r="J470" s="351"/>
      <c r="K470" s="351"/>
      <c r="L470" s="351"/>
      <c r="M470" s="351"/>
      <c r="N470" s="351"/>
      <c r="O470" s="351"/>
      <c r="P470" s="351"/>
      <c r="Q470" s="351"/>
      <c r="R470" s="351"/>
      <c r="S470" s="351"/>
      <c r="T470" s="351"/>
      <c r="U470" s="351"/>
      <c r="V470" s="351"/>
      <c r="W470" s="351"/>
      <c r="X470" s="351"/>
      <c r="Y470" s="351"/>
      <c r="Z470" s="351"/>
    </row>
    <row r="471" spans="1:26" ht="14.25" customHeight="1" x14ac:dyDescent="0.15">
      <c r="A471" s="351"/>
      <c r="B471" s="351"/>
      <c r="C471" s="351"/>
      <c r="D471" s="351"/>
      <c r="E471" s="351"/>
      <c r="F471" s="351"/>
      <c r="G471" s="351"/>
      <c r="H471" s="351"/>
      <c r="I471" s="351"/>
      <c r="J471" s="351"/>
      <c r="K471" s="351"/>
      <c r="L471" s="351"/>
      <c r="M471" s="351"/>
      <c r="N471" s="351"/>
      <c r="O471" s="351"/>
      <c r="P471" s="351"/>
      <c r="Q471" s="351"/>
      <c r="R471" s="351"/>
      <c r="S471" s="351"/>
      <c r="T471" s="351"/>
      <c r="U471" s="351"/>
      <c r="V471" s="351"/>
      <c r="W471" s="351"/>
      <c r="X471" s="351"/>
      <c r="Y471" s="351"/>
      <c r="Z471" s="351"/>
    </row>
    <row r="472" spans="1:26" ht="14.25" customHeight="1" x14ac:dyDescent="0.15">
      <c r="A472" s="351"/>
      <c r="B472" s="351"/>
      <c r="C472" s="351"/>
      <c r="D472" s="351"/>
      <c r="E472" s="351"/>
      <c r="F472" s="351"/>
      <c r="G472" s="351"/>
      <c r="H472" s="351"/>
      <c r="I472" s="351"/>
      <c r="J472" s="351"/>
      <c r="K472" s="351"/>
      <c r="L472" s="351"/>
      <c r="M472" s="351"/>
      <c r="N472" s="351"/>
      <c r="O472" s="351"/>
      <c r="P472" s="351"/>
      <c r="Q472" s="351"/>
      <c r="R472" s="351"/>
      <c r="S472" s="351"/>
      <c r="T472" s="351"/>
      <c r="U472" s="351"/>
      <c r="V472" s="351"/>
      <c r="W472" s="351"/>
      <c r="X472" s="351"/>
      <c r="Y472" s="351"/>
      <c r="Z472" s="351"/>
    </row>
    <row r="473" spans="1:26" ht="14.25" customHeight="1" x14ac:dyDescent="0.15">
      <c r="A473" s="351"/>
      <c r="B473" s="351"/>
      <c r="C473" s="351"/>
      <c r="D473" s="351"/>
      <c r="E473" s="351"/>
      <c r="F473" s="351"/>
      <c r="G473" s="351"/>
      <c r="H473" s="351"/>
      <c r="I473" s="351"/>
      <c r="J473" s="351"/>
      <c r="K473" s="351"/>
      <c r="L473" s="351"/>
      <c r="M473" s="351"/>
      <c r="N473" s="351"/>
      <c r="O473" s="351"/>
      <c r="P473" s="351"/>
      <c r="Q473" s="351"/>
      <c r="R473" s="351"/>
      <c r="S473" s="351"/>
      <c r="T473" s="351"/>
      <c r="U473" s="351"/>
      <c r="V473" s="351"/>
      <c r="W473" s="351"/>
      <c r="X473" s="351"/>
      <c r="Y473" s="351"/>
      <c r="Z473" s="351"/>
    </row>
    <row r="474" spans="1:26" ht="14.25" customHeight="1" x14ac:dyDescent="0.15">
      <c r="A474" s="351"/>
      <c r="B474" s="351"/>
      <c r="C474" s="351"/>
      <c r="D474" s="351"/>
      <c r="E474" s="351"/>
      <c r="F474" s="351"/>
      <c r="G474" s="351"/>
      <c r="H474" s="351"/>
      <c r="I474" s="351"/>
      <c r="J474" s="351"/>
      <c r="K474" s="351"/>
      <c r="L474" s="351"/>
      <c r="M474" s="351"/>
      <c r="N474" s="351"/>
      <c r="O474" s="351"/>
      <c r="P474" s="351"/>
      <c r="Q474" s="351"/>
      <c r="R474" s="351"/>
      <c r="S474" s="351"/>
      <c r="T474" s="351"/>
      <c r="U474" s="351"/>
      <c r="V474" s="351"/>
      <c r="W474" s="351"/>
      <c r="X474" s="351"/>
      <c r="Y474" s="351"/>
      <c r="Z474" s="351"/>
    </row>
    <row r="475" spans="1:26" ht="14.25" customHeight="1" x14ac:dyDescent="0.15">
      <c r="A475" s="351"/>
      <c r="B475" s="351"/>
      <c r="C475" s="351"/>
      <c r="D475" s="351"/>
      <c r="E475" s="351"/>
      <c r="F475" s="351"/>
      <c r="G475" s="351"/>
      <c r="H475" s="351"/>
      <c r="I475" s="351"/>
      <c r="J475" s="351"/>
      <c r="K475" s="351"/>
      <c r="L475" s="351"/>
      <c r="M475" s="351"/>
      <c r="N475" s="351"/>
      <c r="O475" s="351"/>
      <c r="P475" s="351"/>
      <c r="Q475" s="351"/>
      <c r="R475" s="351"/>
      <c r="S475" s="351"/>
      <c r="T475" s="351"/>
      <c r="U475" s="351"/>
      <c r="V475" s="351"/>
      <c r="W475" s="351"/>
      <c r="X475" s="351"/>
      <c r="Y475" s="351"/>
      <c r="Z475" s="351"/>
    </row>
    <row r="476" spans="1:26" ht="14.25" customHeight="1" x14ac:dyDescent="0.15">
      <c r="A476" s="351"/>
      <c r="B476" s="351"/>
      <c r="C476" s="351"/>
      <c r="D476" s="351"/>
      <c r="E476" s="351"/>
      <c r="F476" s="351"/>
      <c r="G476" s="351"/>
      <c r="H476" s="351"/>
      <c r="I476" s="351"/>
      <c r="J476" s="351"/>
      <c r="K476" s="351"/>
      <c r="L476" s="351"/>
      <c r="M476" s="351"/>
      <c r="N476" s="351"/>
      <c r="O476" s="351"/>
      <c r="P476" s="351"/>
      <c r="Q476" s="351"/>
      <c r="R476" s="351"/>
      <c r="S476" s="351"/>
      <c r="T476" s="351"/>
      <c r="U476" s="351"/>
      <c r="V476" s="351"/>
      <c r="W476" s="351"/>
      <c r="X476" s="351"/>
      <c r="Y476" s="351"/>
      <c r="Z476" s="351"/>
    </row>
    <row r="477" spans="1:26" ht="14.25" customHeight="1" x14ac:dyDescent="0.15">
      <c r="A477" s="351"/>
      <c r="B477" s="351"/>
      <c r="C477" s="351"/>
      <c r="D477" s="351"/>
      <c r="E477" s="351"/>
      <c r="F477" s="351"/>
      <c r="G477" s="351"/>
      <c r="H477" s="351"/>
      <c r="I477" s="351"/>
      <c r="J477" s="351"/>
      <c r="K477" s="351"/>
      <c r="L477" s="351"/>
      <c r="M477" s="351"/>
      <c r="N477" s="351"/>
      <c r="O477" s="351"/>
      <c r="P477" s="351"/>
      <c r="Q477" s="351"/>
      <c r="R477" s="351"/>
      <c r="S477" s="351"/>
      <c r="T477" s="351"/>
      <c r="U477" s="351"/>
      <c r="V477" s="351"/>
      <c r="W477" s="351"/>
      <c r="X477" s="351"/>
      <c r="Y477" s="351"/>
      <c r="Z477" s="351"/>
    </row>
    <row r="478" spans="1:26" ht="14.25" customHeight="1" x14ac:dyDescent="0.15">
      <c r="A478" s="351"/>
      <c r="B478" s="351"/>
      <c r="C478" s="351"/>
      <c r="D478" s="351"/>
      <c r="E478" s="351"/>
      <c r="F478" s="351"/>
      <c r="G478" s="351"/>
      <c r="H478" s="351"/>
      <c r="I478" s="351"/>
      <c r="J478" s="351"/>
      <c r="K478" s="351"/>
      <c r="L478" s="351"/>
      <c r="M478" s="351"/>
      <c r="N478" s="351"/>
      <c r="O478" s="351"/>
      <c r="P478" s="351"/>
      <c r="Q478" s="351"/>
      <c r="R478" s="351"/>
      <c r="S478" s="351"/>
      <c r="T478" s="351"/>
      <c r="U478" s="351"/>
      <c r="V478" s="351"/>
      <c r="W478" s="351"/>
      <c r="X478" s="351"/>
      <c r="Y478" s="351"/>
      <c r="Z478" s="351"/>
    </row>
    <row r="479" spans="1:26" ht="14.25" customHeight="1" x14ac:dyDescent="0.15">
      <c r="A479" s="351"/>
      <c r="B479" s="351"/>
      <c r="C479" s="351"/>
      <c r="D479" s="351"/>
      <c r="E479" s="351"/>
      <c r="F479" s="351"/>
      <c r="G479" s="351"/>
      <c r="H479" s="351"/>
      <c r="I479" s="351"/>
      <c r="J479" s="351"/>
      <c r="K479" s="351"/>
      <c r="L479" s="351"/>
      <c r="M479" s="351"/>
      <c r="N479" s="351"/>
      <c r="O479" s="351"/>
      <c r="P479" s="351"/>
      <c r="Q479" s="351"/>
      <c r="R479" s="351"/>
      <c r="S479" s="351"/>
      <c r="T479" s="351"/>
      <c r="U479" s="351"/>
      <c r="V479" s="351"/>
      <c r="W479" s="351"/>
      <c r="X479" s="351"/>
      <c r="Y479" s="351"/>
      <c r="Z479" s="351"/>
    </row>
    <row r="480" spans="1:26" ht="14.25" customHeight="1" x14ac:dyDescent="0.15">
      <c r="A480" s="351"/>
      <c r="B480" s="351"/>
      <c r="C480" s="351"/>
      <c r="D480" s="351"/>
      <c r="E480" s="351"/>
      <c r="F480" s="351"/>
      <c r="G480" s="351"/>
      <c r="H480" s="351"/>
      <c r="I480" s="351"/>
      <c r="J480" s="351"/>
      <c r="K480" s="351"/>
      <c r="L480" s="351"/>
      <c r="M480" s="351"/>
      <c r="N480" s="351"/>
      <c r="O480" s="351"/>
      <c r="P480" s="351"/>
      <c r="Q480" s="351"/>
      <c r="R480" s="351"/>
      <c r="S480" s="351"/>
      <c r="T480" s="351"/>
      <c r="U480" s="351"/>
      <c r="V480" s="351"/>
      <c r="W480" s="351"/>
      <c r="X480" s="351"/>
      <c r="Y480" s="351"/>
      <c r="Z480" s="351"/>
    </row>
    <row r="481" spans="1:26" ht="14.25" customHeight="1" x14ac:dyDescent="0.15">
      <c r="A481" s="351"/>
      <c r="B481" s="351"/>
      <c r="C481" s="351"/>
      <c r="D481" s="351"/>
      <c r="E481" s="351"/>
      <c r="F481" s="351"/>
      <c r="G481" s="351"/>
      <c r="H481" s="351"/>
      <c r="I481" s="351"/>
      <c r="J481" s="351"/>
      <c r="K481" s="351"/>
      <c r="L481" s="351"/>
      <c r="M481" s="351"/>
      <c r="N481" s="351"/>
      <c r="O481" s="351"/>
      <c r="P481" s="351"/>
      <c r="Q481" s="351"/>
      <c r="R481" s="351"/>
      <c r="S481" s="351"/>
      <c r="T481" s="351"/>
      <c r="U481" s="351"/>
      <c r="V481" s="351"/>
      <c r="W481" s="351"/>
      <c r="X481" s="351"/>
      <c r="Y481" s="351"/>
      <c r="Z481" s="351"/>
    </row>
    <row r="482" spans="1:26" ht="14.25" customHeight="1" x14ac:dyDescent="0.15">
      <c r="A482" s="351"/>
      <c r="B482" s="351"/>
      <c r="C482" s="351"/>
      <c r="D482" s="351"/>
      <c r="E482" s="351"/>
      <c r="F482" s="351"/>
      <c r="G482" s="351"/>
      <c r="H482" s="351"/>
      <c r="I482" s="351"/>
      <c r="J482" s="351"/>
      <c r="K482" s="351"/>
      <c r="L482" s="351"/>
      <c r="M482" s="351"/>
      <c r="N482" s="351"/>
      <c r="O482" s="351"/>
      <c r="P482" s="351"/>
      <c r="Q482" s="351"/>
      <c r="R482" s="351"/>
      <c r="S482" s="351"/>
      <c r="T482" s="351"/>
      <c r="U482" s="351"/>
      <c r="V482" s="351"/>
      <c r="W482" s="351"/>
      <c r="X482" s="351"/>
      <c r="Y482" s="351"/>
      <c r="Z482" s="351"/>
    </row>
    <row r="483" spans="1:26" ht="14.25" customHeight="1" x14ac:dyDescent="0.15">
      <c r="A483" s="351"/>
      <c r="B483" s="351"/>
      <c r="C483" s="351"/>
      <c r="D483" s="351"/>
      <c r="E483" s="351"/>
      <c r="F483" s="351"/>
      <c r="G483" s="351"/>
      <c r="H483" s="351"/>
      <c r="I483" s="351"/>
      <c r="J483" s="351"/>
      <c r="K483" s="351"/>
      <c r="L483" s="351"/>
      <c r="M483" s="351"/>
      <c r="N483" s="351"/>
      <c r="O483" s="351"/>
      <c r="P483" s="351"/>
      <c r="Q483" s="351"/>
      <c r="R483" s="351"/>
      <c r="S483" s="351"/>
      <c r="T483" s="351"/>
      <c r="U483" s="351"/>
      <c r="V483" s="351"/>
      <c r="W483" s="351"/>
      <c r="X483" s="351"/>
      <c r="Y483" s="351"/>
      <c r="Z483" s="351"/>
    </row>
    <row r="484" spans="1:26" ht="14.25" customHeight="1" x14ac:dyDescent="0.15">
      <c r="A484" s="351"/>
      <c r="B484" s="351"/>
      <c r="C484" s="351"/>
      <c r="D484" s="351"/>
      <c r="E484" s="351"/>
      <c r="F484" s="351"/>
      <c r="G484" s="351"/>
      <c r="H484" s="351"/>
      <c r="I484" s="351"/>
      <c r="J484" s="351"/>
      <c r="K484" s="351"/>
      <c r="L484" s="351"/>
      <c r="M484" s="351"/>
      <c r="N484" s="351"/>
      <c r="O484" s="351"/>
      <c r="P484" s="351"/>
      <c r="Q484" s="351"/>
      <c r="R484" s="351"/>
      <c r="S484" s="351"/>
      <c r="T484" s="351"/>
      <c r="U484" s="351"/>
      <c r="V484" s="351"/>
      <c r="W484" s="351"/>
      <c r="X484" s="351"/>
      <c r="Y484" s="351"/>
      <c r="Z484" s="351"/>
    </row>
    <row r="485" spans="1:26" ht="14.25" customHeight="1" x14ac:dyDescent="0.15">
      <c r="A485" s="351"/>
      <c r="B485" s="351"/>
      <c r="C485" s="351"/>
      <c r="D485" s="351"/>
      <c r="E485" s="351"/>
      <c r="F485" s="351"/>
      <c r="G485" s="351"/>
      <c r="H485" s="351"/>
      <c r="I485" s="351"/>
      <c r="J485" s="351"/>
      <c r="K485" s="351"/>
      <c r="L485" s="351"/>
      <c r="M485" s="351"/>
      <c r="N485" s="351"/>
      <c r="O485" s="351"/>
      <c r="P485" s="351"/>
      <c r="Q485" s="351"/>
      <c r="R485" s="351"/>
      <c r="S485" s="351"/>
      <c r="T485" s="351"/>
      <c r="U485" s="351"/>
      <c r="V485" s="351"/>
      <c r="W485" s="351"/>
      <c r="X485" s="351"/>
      <c r="Y485" s="351"/>
      <c r="Z485" s="351"/>
    </row>
    <row r="486" spans="1:26" ht="14.25" customHeight="1" x14ac:dyDescent="0.15">
      <c r="A486" s="351"/>
      <c r="B486" s="351"/>
      <c r="C486" s="351"/>
      <c r="D486" s="351"/>
      <c r="E486" s="351"/>
      <c r="F486" s="351"/>
      <c r="G486" s="351"/>
      <c r="H486" s="351"/>
      <c r="I486" s="351"/>
      <c r="J486" s="351"/>
      <c r="K486" s="351"/>
      <c r="L486" s="351"/>
      <c r="M486" s="351"/>
      <c r="N486" s="351"/>
      <c r="O486" s="351"/>
      <c r="P486" s="351"/>
      <c r="Q486" s="351"/>
      <c r="R486" s="351"/>
      <c r="S486" s="351"/>
      <c r="T486" s="351"/>
      <c r="U486" s="351"/>
      <c r="V486" s="351"/>
      <c r="W486" s="351"/>
      <c r="X486" s="351"/>
      <c r="Y486" s="351"/>
      <c r="Z486" s="351"/>
    </row>
    <row r="487" spans="1:26" ht="14.25" customHeight="1" x14ac:dyDescent="0.15">
      <c r="A487" s="351"/>
      <c r="B487" s="351"/>
      <c r="C487" s="351"/>
      <c r="D487" s="351"/>
      <c r="E487" s="351"/>
      <c r="F487" s="351"/>
      <c r="G487" s="351"/>
      <c r="H487" s="351"/>
      <c r="I487" s="351"/>
      <c r="J487" s="351"/>
      <c r="K487" s="351"/>
      <c r="L487" s="351"/>
      <c r="M487" s="351"/>
      <c r="N487" s="351"/>
      <c r="O487" s="351"/>
      <c r="P487" s="351"/>
      <c r="Q487" s="351"/>
      <c r="R487" s="351"/>
      <c r="S487" s="351"/>
      <c r="T487" s="351"/>
      <c r="U487" s="351"/>
      <c r="V487" s="351"/>
      <c r="W487" s="351"/>
      <c r="X487" s="351"/>
      <c r="Y487" s="351"/>
      <c r="Z487" s="351"/>
    </row>
    <row r="488" spans="1:26" ht="14.25" customHeight="1" x14ac:dyDescent="0.15">
      <c r="A488" s="351"/>
      <c r="B488" s="351"/>
      <c r="C488" s="351"/>
      <c r="D488" s="351"/>
      <c r="E488" s="351"/>
      <c r="F488" s="351"/>
      <c r="G488" s="351"/>
      <c r="H488" s="351"/>
      <c r="I488" s="351"/>
      <c r="J488" s="351"/>
      <c r="K488" s="351"/>
      <c r="L488" s="351"/>
      <c r="M488" s="351"/>
      <c r="N488" s="351"/>
      <c r="O488" s="351"/>
      <c r="P488" s="351"/>
      <c r="Q488" s="351"/>
      <c r="R488" s="351"/>
      <c r="S488" s="351"/>
      <c r="T488" s="351"/>
      <c r="U488" s="351"/>
      <c r="V488" s="351"/>
      <c r="W488" s="351"/>
      <c r="X488" s="351"/>
      <c r="Y488" s="351"/>
      <c r="Z488" s="351"/>
    </row>
    <row r="489" spans="1:26" ht="14.25" customHeight="1" x14ac:dyDescent="0.15">
      <c r="A489" s="351"/>
      <c r="B489" s="351"/>
      <c r="C489" s="351"/>
      <c r="D489" s="351"/>
      <c r="E489" s="351"/>
      <c r="F489" s="351"/>
      <c r="G489" s="351"/>
      <c r="H489" s="351"/>
      <c r="I489" s="351"/>
      <c r="J489" s="351"/>
      <c r="K489" s="351"/>
      <c r="L489" s="351"/>
      <c r="M489" s="351"/>
      <c r="N489" s="351"/>
      <c r="O489" s="351"/>
      <c r="P489" s="351"/>
      <c r="Q489" s="351"/>
      <c r="R489" s="351"/>
      <c r="S489" s="351"/>
      <c r="T489" s="351"/>
      <c r="U489" s="351"/>
      <c r="V489" s="351"/>
      <c r="W489" s="351"/>
      <c r="X489" s="351"/>
      <c r="Y489" s="351"/>
      <c r="Z489" s="351"/>
    </row>
    <row r="490" spans="1:26" ht="14.25" customHeight="1" x14ac:dyDescent="0.15">
      <c r="A490" s="351"/>
      <c r="B490" s="351"/>
      <c r="C490" s="351"/>
      <c r="D490" s="351"/>
      <c r="E490" s="351"/>
      <c r="F490" s="351"/>
      <c r="G490" s="351"/>
      <c r="H490" s="351"/>
      <c r="I490" s="351"/>
      <c r="J490" s="351"/>
      <c r="K490" s="351"/>
      <c r="L490" s="351"/>
      <c r="M490" s="351"/>
      <c r="N490" s="351"/>
      <c r="O490" s="351"/>
      <c r="P490" s="351"/>
      <c r="Q490" s="351"/>
      <c r="R490" s="351"/>
      <c r="S490" s="351"/>
      <c r="T490" s="351"/>
      <c r="U490" s="351"/>
      <c r="V490" s="351"/>
      <c r="W490" s="351"/>
      <c r="X490" s="351"/>
      <c r="Y490" s="351"/>
      <c r="Z490" s="351"/>
    </row>
    <row r="491" spans="1:26" ht="14.25" customHeight="1" x14ac:dyDescent="0.15">
      <c r="A491" s="351"/>
      <c r="B491" s="351"/>
      <c r="C491" s="351"/>
      <c r="D491" s="351"/>
      <c r="E491" s="351"/>
      <c r="F491" s="351"/>
      <c r="G491" s="351"/>
      <c r="H491" s="351"/>
      <c r="I491" s="351"/>
      <c r="J491" s="351"/>
      <c r="K491" s="351"/>
      <c r="L491" s="351"/>
      <c r="M491" s="351"/>
      <c r="N491" s="351"/>
      <c r="O491" s="351"/>
      <c r="P491" s="351"/>
      <c r="Q491" s="351"/>
      <c r="R491" s="351"/>
      <c r="S491" s="351"/>
      <c r="T491" s="351"/>
      <c r="U491" s="351"/>
      <c r="V491" s="351"/>
      <c r="W491" s="351"/>
      <c r="X491" s="351"/>
      <c r="Y491" s="351"/>
      <c r="Z491" s="351"/>
    </row>
    <row r="492" spans="1:26" ht="14.25" customHeight="1" x14ac:dyDescent="0.15">
      <c r="A492" s="351"/>
      <c r="B492" s="351"/>
      <c r="C492" s="351"/>
      <c r="D492" s="351"/>
      <c r="E492" s="351"/>
      <c r="F492" s="351"/>
      <c r="G492" s="351"/>
      <c r="H492" s="351"/>
      <c r="I492" s="351"/>
      <c r="J492" s="351"/>
      <c r="K492" s="351"/>
      <c r="L492" s="351"/>
      <c r="M492" s="351"/>
      <c r="N492" s="351"/>
      <c r="O492" s="351"/>
      <c r="P492" s="351"/>
      <c r="Q492" s="351"/>
      <c r="R492" s="351"/>
      <c r="S492" s="351"/>
      <c r="T492" s="351"/>
      <c r="U492" s="351"/>
      <c r="V492" s="351"/>
      <c r="W492" s="351"/>
      <c r="X492" s="351"/>
      <c r="Y492" s="351"/>
      <c r="Z492" s="351"/>
    </row>
    <row r="493" spans="1:26" ht="14.25" customHeight="1" x14ac:dyDescent="0.15">
      <c r="A493" s="351"/>
      <c r="B493" s="351"/>
      <c r="C493" s="351"/>
      <c r="D493" s="351"/>
      <c r="E493" s="351"/>
      <c r="F493" s="351"/>
      <c r="G493" s="351"/>
      <c r="H493" s="351"/>
      <c r="I493" s="351"/>
      <c r="J493" s="351"/>
      <c r="K493" s="351"/>
      <c r="L493" s="351"/>
      <c r="M493" s="351"/>
      <c r="N493" s="351"/>
      <c r="O493" s="351"/>
      <c r="P493" s="351"/>
      <c r="Q493" s="351"/>
      <c r="R493" s="351"/>
      <c r="S493" s="351"/>
      <c r="T493" s="351"/>
      <c r="U493" s="351"/>
      <c r="V493" s="351"/>
      <c r="W493" s="351"/>
      <c r="X493" s="351"/>
      <c r="Y493" s="351"/>
      <c r="Z493" s="351"/>
    </row>
    <row r="494" spans="1:26" ht="14.25" customHeight="1" x14ac:dyDescent="0.15">
      <c r="A494" s="351"/>
      <c r="B494" s="351"/>
      <c r="C494" s="351"/>
      <c r="D494" s="351"/>
      <c r="E494" s="351"/>
      <c r="F494" s="351"/>
      <c r="G494" s="351"/>
      <c r="H494" s="351"/>
      <c r="I494" s="351"/>
      <c r="J494" s="351"/>
      <c r="K494" s="351"/>
      <c r="L494" s="351"/>
      <c r="M494" s="351"/>
      <c r="N494" s="351"/>
      <c r="O494" s="351"/>
      <c r="P494" s="351"/>
      <c r="Q494" s="351"/>
      <c r="R494" s="351"/>
      <c r="S494" s="351"/>
      <c r="T494" s="351"/>
      <c r="U494" s="351"/>
      <c r="V494" s="351"/>
      <c r="W494" s="351"/>
      <c r="X494" s="351"/>
      <c r="Y494" s="351"/>
      <c r="Z494" s="351"/>
    </row>
    <row r="495" spans="1:26" ht="14.25" customHeight="1" x14ac:dyDescent="0.15">
      <c r="A495" s="351"/>
      <c r="B495" s="351"/>
      <c r="C495" s="351"/>
      <c r="D495" s="351"/>
      <c r="E495" s="351"/>
      <c r="F495" s="351"/>
      <c r="G495" s="351"/>
      <c r="H495" s="351"/>
      <c r="I495" s="351"/>
      <c r="J495" s="351"/>
      <c r="K495" s="351"/>
      <c r="L495" s="351"/>
      <c r="M495" s="351"/>
      <c r="N495" s="351"/>
      <c r="O495" s="351"/>
      <c r="P495" s="351"/>
      <c r="Q495" s="351"/>
      <c r="R495" s="351"/>
      <c r="S495" s="351"/>
      <c r="T495" s="351"/>
      <c r="U495" s="351"/>
      <c r="V495" s="351"/>
      <c r="W495" s="351"/>
      <c r="X495" s="351"/>
      <c r="Y495" s="351"/>
      <c r="Z495" s="351"/>
    </row>
    <row r="496" spans="1:26" ht="14.25" customHeight="1" x14ac:dyDescent="0.15">
      <c r="A496" s="351"/>
      <c r="B496" s="351"/>
      <c r="C496" s="351"/>
      <c r="D496" s="351"/>
      <c r="E496" s="351"/>
      <c r="F496" s="351"/>
      <c r="G496" s="351"/>
      <c r="H496" s="351"/>
      <c r="I496" s="351"/>
      <c r="J496" s="351"/>
      <c r="K496" s="351"/>
      <c r="L496" s="351"/>
      <c r="M496" s="351"/>
      <c r="N496" s="351"/>
      <c r="O496" s="351"/>
      <c r="P496" s="351"/>
      <c r="Q496" s="351"/>
      <c r="R496" s="351"/>
      <c r="S496" s="351"/>
      <c r="T496" s="351"/>
      <c r="U496" s="351"/>
      <c r="V496" s="351"/>
      <c r="W496" s="351"/>
      <c r="X496" s="351"/>
      <c r="Y496" s="351"/>
      <c r="Z496" s="351"/>
    </row>
    <row r="497" spans="1:26" ht="14.25" customHeight="1" x14ac:dyDescent="0.15">
      <c r="A497" s="351"/>
      <c r="B497" s="351"/>
      <c r="C497" s="351"/>
      <c r="D497" s="351"/>
      <c r="E497" s="351"/>
      <c r="F497" s="351"/>
      <c r="G497" s="351"/>
      <c r="H497" s="351"/>
      <c r="I497" s="351"/>
      <c r="J497" s="351"/>
      <c r="K497" s="351"/>
      <c r="L497" s="351"/>
      <c r="M497" s="351"/>
      <c r="N497" s="351"/>
      <c r="O497" s="351"/>
      <c r="P497" s="351"/>
      <c r="Q497" s="351"/>
      <c r="R497" s="351"/>
      <c r="S497" s="351"/>
      <c r="T497" s="351"/>
      <c r="U497" s="351"/>
      <c r="V497" s="351"/>
      <c r="W497" s="351"/>
      <c r="X497" s="351"/>
      <c r="Y497" s="351"/>
      <c r="Z497" s="351"/>
    </row>
    <row r="498" spans="1:26" ht="14.25" customHeight="1" x14ac:dyDescent="0.15">
      <c r="A498" s="351"/>
      <c r="B498" s="351"/>
      <c r="C498" s="351"/>
      <c r="D498" s="351"/>
      <c r="E498" s="351"/>
      <c r="F498" s="351"/>
      <c r="G498" s="351"/>
      <c r="H498" s="351"/>
      <c r="I498" s="351"/>
      <c r="J498" s="351"/>
      <c r="K498" s="351"/>
      <c r="L498" s="351"/>
      <c r="M498" s="351"/>
      <c r="N498" s="351"/>
      <c r="O498" s="351"/>
      <c r="P498" s="351"/>
      <c r="Q498" s="351"/>
      <c r="R498" s="351"/>
      <c r="S498" s="351"/>
      <c r="T498" s="351"/>
      <c r="U498" s="351"/>
      <c r="V498" s="351"/>
      <c r="W498" s="351"/>
      <c r="X498" s="351"/>
      <c r="Y498" s="351"/>
      <c r="Z498" s="351"/>
    </row>
    <row r="499" spans="1:26" ht="14.25" customHeight="1" x14ac:dyDescent="0.15">
      <c r="A499" s="351"/>
      <c r="B499" s="351"/>
      <c r="C499" s="351"/>
      <c r="D499" s="351"/>
      <c r="E499" s="351"/>
      <c r="F499" s="351"/>
      <c r="G499" s="351"/>
      <c r="H499" s="351"/>
      <c r="I499" s="351"/>
      <c r="J499" s="351"/>
      <c r="K499" s="351"/>
      <c r="L499" s="351"/>
      <c r="M499" s="351"/>
      <c r="N499" s="351"/>
      <c r="O499" s="351"/>
      <c r="P499" s="351"/>
      <c r="Q499" s="351"/>
      <c r="R499" s="351"/>
      <c r="S499" s="351"/>
      <c r="T499" s="351"/>
      <c r="U499" s="351"/>
      <c r="V499" s="351"/>
      <c r="W499" s="351"/>
      <c r="X499" s="351"/>
      <c r="Y499" s="351"/>
      <c r="Z499" s="351"/>
    </row>
    <row r="500" spans="1:26" ht="14.25" customHeight="1" x14ac:dyDescent="0.15">
      <c r="A500" s="351"/>
      <c r="B500" s="351"/>
      <c r="C500" s="351"/>
      <c r="D500" s="351"/>
      <c r="E500" s="351"/>
      <c r="F500" s="351"/>
      <c r="G500" s="351"/>
      <c r="H500" s="351"/>
      <c r="I500" s="351"/>
      <c r="J500" s="351"/>
      <c r="K500" s="351"/>
      <c r="L500" s="351"/>
      <c r="M500" s="351"/>
      <c r="N500" s="351"/>
      <c r="O500" s="351"/>
      <c r="P500" s="351"/>
      <c r="Q500" s="351"/>
      <c r="R500" s="351"/>
      <c r="S500" s="351"/>
      <c r="T500" s="351"/>
      <c r="U500" s="351"/>
      <c r="V500" s="351"/>
      <c r="W500" s="351"/>
      <c r="X500" s="351"/>
      <c r="Y500" s="351"/>
      <c r="Z500" s="351"/>
    </row>
    <row r="501" spans="1:26" ht="14.25" customHeight="1" x14ac:dyDescent="0.15">
      <c r="A501" s="351"/>
      <c r="B501" s="351"/>
      <c r="C501" s="351"/>
      <c r="D501" s="351"/>
      <c r="E501" s="351"/>
      <c r="F501" s="351"/>
      <c r="G501" s="351"/>
      <c r="H501" s="351"/>
      <c r="I501" s="351"/>
      <c r="J501" s="351"/>
      <c r="K501" s="351"/>
      <c r="L501" s="351"/>
      <c r="M501" s="351"/>
      <c r="N501" s="351"/>
      <c r="O501" s="351"/>
      <c r="P501" s="351"/>
      <c r="Q501" s="351"/>
      <c r="R501" s="351"/>
      <c r="S501" s="351"/>
      <c r="T501" s="351"/>
      <c r="U501" s="351"/>
      <c r="V501" s="351"/>
      <c r="W501" s="351"/>
      <c r="X501" s="351"/>
      <c r="Y501" s="351"/>
      <c r="Z501" s="351"/>
    </row>
    <row r="502" spans="1:26" ht="14.25" customHeight="1" x14ac:dyDescent="0.15">
      <c r="A502" s="351"/>
      <c r="B502" s="351"/>
      <c r="C502" s="351"/>
      <c r="D502" s="351"/>
      <c r="E502" s="351"/>
      <c r="F502" s="351"/>
      <c r="G502" s="351"/>
      <c r="H502" s="351"/>
      <c r="I502" s="351"/>
      <c r="J502" s="351"/>
      <c r="K502" s="351"/>
      <c r="L502" s="351"/>
      <c r="M502" s="351"/>
      <c r="N502" s="351"/>
      <c r="O502" s="351"/>
      <c r="P502" s="351"/>
      <c r="Q502" s="351"/>
      <c r="R502" s="351"/>
      <c r="S502" s="351"/>
      <c r="T502" s="351"/>
      <c r="U502" s="351"/>
      <c r="V502" s="351"/>
      <c r="W502" s="351"/>
      <c r="X502" s="351"/>
      <c r="Y502" s="351"/>
      <c r="Z502" s="351"/>
    </row>
    <row r="503" spans="1:26" ht="14.25" customHeight="1" x14ac:dyDescent="0.15">
      <c r="A503" s="351"/>
      <c r="B503" s="351"/>
      <c r="C503" s="351"/>
      <c r="D503" s="351"/>
      <c r="E503" s="351"/>
      <c r="F503" s="351"/>
      <c r="G503" s="351"/>
      <c r="H503" s="351"/>
      <c r="I503" s="351"/>
      <c r="J503" s="351"/>
      <c r="K503" s="351"/>
      <c r="L503" s="351"/>
      <c r="M503" s="351"/>
      <c r="N503" s="351"/>
      <c r="O503" s="351"/>
      <c r="P503" s="351"/>
      <c r="Q503" s="351"/>
      <c r="R503" s="351"/>
      <c r="S503" s="351"/>
      <c r="T503" s="351"/>
      <c r="U503" s="351"/>
      <c r="V503" s="351"/>
      <c r="W503" s="351"/>
      <c r="X503" s="351"/>
      <c r="Y503" s="351"/>
      <c r="Z503" s="351"/>
    </row>
    <row r="504" spans="1:26" ht="14.25" customHeight="1" x14ac:dyDescent="0.15">
      <c r="A504" s="351"/>
      <c r="B504" s="351"/>
      <c r="C504" s="351"/>
      <c r="D504" s="351"/>
      <c r="E504" s="351"/>
      <c r="F504" s="351"/>
      <c r="G504" s="351"/>
      <c r="H504" s="351"/>
      <c r="I504" s="351"/>
      <c r="J504" s="351"/>
      <c r="K504" s="351"/>
      <c r="L504" s="351"/>
      <c r="M504" s="351"/>
      <c r="N504" s="351"/>
      <c r="O504" s="351"/>
      <c r="P504" s="351"/>
      <c r="Q504" s="351"/>
      <c r="R504" s="351"/>
      <c r="S504" s="351"/>
      <c r="T504" s="351"/>
      <c r="U504" s="351"/>
      <c r="V504" s="351"/>
      <c r="W504" s="351"/>
      <c r="X504" s="351"/>
      <c r="Y504" s="351"/>
      <c r="Z504" s="351"/>
    </row>
    <row r="505" spans="1:26" ht="14.25" customHeight="1" x14ac:dyDescent="0.15">
      <c r="A505" s="351"/>
      <c r="B505" s="351"/>
      <c r="C505" s="351"/>
      <c r="D505" s="351"/>
      <c r="E505" s="351"/>
      <c r="F505" s="351"/>
      <c r="G505" s="351"/>
      <c r="H505" s="351"/>
      <c r="I505" s="351"/>
      <c r="J505" s="351"/>
      <c r="K505" s="351"/>
      <c r="L505" s="351"/>
      <c r="M505" s="351"/>
      <c r="N505" s="351"/>
      <c r="O505" s="351"/>
      <c r="P505" s="351"/>
      <c r="Q505" s="351"/>
      <c r="R505" s="351"/>
      <c r="S505" s="351"/>
      <c r="T505" s="351"/>
      <c r="U505" s="351"/>
      <c r="V505" s="351"/>
      <c r="W505" s="351"/>
      <c r="X505" s="351"/>
      <c r="Y505" s="351"/>
      <c r="Z505" s="351"/>
    </row>
    <row r="506" spans="1:26" ht="14.25" customHeight="1" x14ac:dyDescent="0.15">
      <c r="A506" s="351"/>
      <c r="B506" s="351"/>
      <c r="C506" s="351"/>
      <c r="D506" s="351"/>
      <c r="E506" s="351"/>
      <c r="F506" s="351"/>
      <c r="G506" s="351"/>
      <c r="H506" s="351"/>
      <c r="I506" s="351"/>
      <c r="J506" s="351"/>
      <c r="K506" s="351"/>
      <c r="L506" s="351"/>
      <c r="M506" s="351"/>
      <c r="N506" s="351"/>
      <c r="O506" s="351"/>
      <c r="P506" s="351"/>
      <c r="Q506" s="351"/>
      <c r="R506" s="351"/>
      <c r="S506" s="351"/>
      <c r="T506" s="351"/>
      <c r="U506" s="351"/>
      <c r="V506" s="351"/>
      <c r="W506" s="351"/>
      <c r="X506" s="351"/>
      <c r="Y506" s="351"/>
      <c r="Z506" s="351"/>
    </row>
    <row r="507" spans="1:26" ht="14.25" customHeight="1" x14ac:dyDescent="0.15">
      <c r="A507" s="351"/>
      <c r="B507" s="351"/>
      <c r="C507" s="351"/>
      <c r="D507" s="351"/>
      <c r="E507" s="351"/>
      <c r="F507" s="351"/>
      <c r="G507" s="351"/>
      <c r="H507" s="351"/>
      <c r="I507" s="351"/>
      <c r="J507" s="351"/>
      <c r="K507" s="351"/>
      <c r="L507" s="351"/>
      <c r="M507" s="351"/>
      <c r="N507" s="351"/>
      <c r="O507" s="351"/>
      <c r="P507" s="351"/>
      <c r="Q507" s="351"/>
      <c r="R507" s="351"/>
      <c r="S507" s="351"/>
      <c r="T507" s="351"/>
      <c r="U507" s="351"/>
      <c r="V507" s="351"/>
      <c r="W507" s="351"/>
      <c r="X507" s="351"/>
      <c r="Y507" s="351"/>
      <c r="Z507" s="351"/>
    </row>
    <row r="508" spans="1:26" ht="14.25" customHeight="1" x14ac:dyDescent="0.15">
      <c r="A508" s="351"/>
      <c r="B508" s="351"/>
      <c r="C508" s="351"/>
      <c r="D508" s="351"/>
      <c r="E508" s="351"/>
      <c r="F508" s="351"/>
      <c r="G508" s="351"/>
      <c r="H508" s="351"/>
      <c r="I508" s="351"/>
      <c r="J508" s="351"/>
      <c r="K508" s="351"/>
      <c r="L508" s="351"/>
      <c r="M508" s="351"/>
      <c r="N508" s="351"/>
      <c r="O508" s="351"/>
      <c r="P508" s="351"/>
      <c r="Q508" s="351"/>
      <c r="R508" s="351"/>
      <c r="S508" s="351"/>
      <c r="T508" s="351"/>
      <c r="U508" s="351"/>
      <c r="V508" s="351"/>
      <c r="W508" s="351"/>
      <c r="X508" s="351"/>
      <c r="Y508" s="351"/>
      <c r="Z508" s="351"/>
    </row>
    <row r="509" spans="1:26" ht="14.25" customHeight="1" x14ac:dyDescent="0.15">
      <c r="A509" s="351"/>
      <c r="B509" s="351"/>
      <c r="C509" s="351"/>
      <c r="D509" s="351"/>
      <c r="E509" s="351"/>
      <c r="F509" s="351"/>
      <c r="G509" s="351"/>
      <c r="H509" s="351"/>
      <c r="I509" s="351"/>
      <c r="J509" s="351"/>
      <c r="K509" s="351"/>
      <c r="L509" s="351"/>
      <c r="M509" s="351"/>
      <c r="N509" s="351"/>
      <c r="O509" s="351"/>
      <c r="P509" s="351"/>
      <c r="Q509" s="351"/>
      <c r="R509" s="351"/>
      <c r="S509" s="351"/>
      <c r="T509" s="351"/>
      <c r="U509" s="351"/>
      <c r="V509" s="351"/>
      <c r="W509" s="351"/>
      <c r="X509" s="351"/>
      <c r="Y509" s="351"/>
      <c r="Z509" s="351"/>
    </row>
    <row r="510" spans="1:26" ht="14.25" customHeight="1" x14ac:dyDescent="0.15">
      <c r="A510" s="351"/>
      <c r="B510" s="351"/>
      <c r="C510" s="351"/>
      <c r="D510" s="351"/>
      <c r="E510" s="351"/>
      <c r="F510" s="351"/>
      <c r="G510" s="351"/>
      <c r="H510" s="351"/>
      <c r="I510" s="351"/>
      <c r="J510" s="351"/>
      <c r="K510" s="351"/>
      <c r="L510" s="351"/>
      <c r="M510" s="351"/>
      <c r="N510" s="351"/>
      <c r="O510" s="351"/>
      <c r="P510" s="351"/>
      <c r="Q510" s="351"/>
      <c r="R510" s="351"/>
      <c r="S510" s="351"/>
      <c r="T510" s="351"/>
      <c r="U510" s="351"/>
      <c r="V510" s="351"/>
      <c r="W510" s="351"/>
      <c r="X510" s="351"/>
      <c r="Y510" s="351"/>
      <c r="Z510" s="351"/>
    </row>
    <row r="511" spans="1:26" ht="14.25" customHeight="1" x14ac:dyDescent="0.15">
      <c r="A511" s="351"/>
      <c r="B511" s="351"/>
      <c r="C511" s="351"/>
      <c r="D511" s="351"/>
      <c r="E511" s="351"/>
      <c r="F511" s="351"/>
      <c r="G511" s="351"/>
      <c r="H511" s="351"/>
      <c r="I511" s="351"/>
      <c r="J511" s="351"/>
      <c r="K511" s="351"/>
      <c r="L511" s="351"/>
      <c r="M511" s="351"/>
      <c r="N511" s="351"/>
      <c r="O511" s="351"/>
      <c r="P511" s="351"/>
      <c r="Q511" s="351"/>
      <c r="R511" s="351"/>
      <c r="S511" s="351"/>
      <c r="T511" s="351"/>
      <c r="U511" s="351"/>
      <c r="V511" s="351"/>
      <c r="W511" s="351"/>
      <c r="X511" s="351"/>
      <c r="Y511" s="351"/>
      <c r="Z511" s="351"/>
    </row>
    <row r="512" spans="1:26" ht="14.25" customHeight="1" x14ac:dyDescent="0.15">
      <c r="A512" s="351"/>
      <c r="B512" s="351"/>
      <c r="C512" s="351"/>
      <c r="D512" s="351"/>
      <c r="E512" s="351"/>
      <c r="F512" s="351"/>
      <c r="G512" s="351"/>
      <c r="H512" s="351"/>
      <c r="I512" s="351"/>
      <c r="J512" s="351"/>
      <c r="K512" s="351"/>
      <c r="L512" s="351"/>
      <c r="M512" s="351"/>
      <c r="N512" s="351"/>
      <c r="O512" s="351"/>
      <c r="P512" s="351"/>
      <c r="Q512" s="351"/>
      <c r="R512" s="351"/>
      <c r="S512" s="351"/>
      <c r="T512" s="351"/>
      <c r="U512" s="351"/>
      <c r="V512" s="351"/>
      <c r="W512" s="351"/>
      <c r="X512" s="351"/>
      <c r="Y512" s="351"/>
      <c r="Z512" s="351"/>
    </row>
    <row r="513" spans="1:26" ht="14.25" customHeight="1" x14ac:dyDescent="0.15">
      <c r="A513" s="351"/>
      <c r="B513" s="351"/>
      <c r="C513" s="351"/>
      <c r="D513" s="351"/>
      <c r="E513" s="351"/>
      <c r="F513" s="351"/>
      <c r="G513" s="351"/>
      <c r="H513" s="351"/>
      <c r="I513" s="351"/>
      <c r="J513" s="351"/>
      <c r="K513" s="351"/>
      <c r="L513" s="351"/>
      <c r="M513" s="351"/>
      <c r="N513" s="351"/>
      <c r="O513" s="351"/>
      <c r="P513" s="351"/>
      <c r="Q513" s="351"/>
      <c r="R513" s="351"/>
      <c r="S513" s="351"/>
      <c r="T513" s="351"/>
      <c r="U513" s="351"/>
      <c r="V513" s="351"/>
      <c r="W513" s="351"/>
      <c r="X513" s="351"/>
      <c r="Y513" s="351"/>
      <c r="Z513" s="351"/>
    </row>
    <row r="514" spans="1:26" ht="14.25" customHeight="1" x14ac:dyDescent="0.15">
      <c r="A514" s="351"/>
      <c r="B514" s="351"/>
      <c r="C514" s="351"/>
      <c r="D514" s="351"/>
      <c r="E514" s="351"/>
      <c r="F514" s="351"/>
      <c r="G514" s="351"/>
      <c r="H514" s="351"/>
      <c r="I514" s="351"/>
      <c r="J514" s="351"/>
      <c r="K514" s="351"/>
      <c r="L514" s="351"/>
      <c r="M514" s="351"/>
      <c r="N514" s="351"/>
      <c r="O514" s="351"/>
      <c r="P514" s="351"/>
      <c r="Q514" s="351"/>
      <c r="R514" s="351"/>
      <c r="S514" s="351"/>
      <c r="T514" s="351"/>
      <c r="U514" s="351"/>
      <c r="V514" s="351"/>
      <c r="W514" s="351"/>
      <c r="X514" s="351"/>
      <c r="Y514" s="351"/>
      <c r="Z514" s="351"/>
    </row>
    <row r="515" spans="1:26" ht="14.25" customHeight="1" x14ac:dyDescent="0.15">
      <c r="A515" s="351"/>
      <c r="B515" s="351"/>
      <c r="C515" s="351"/>
      <c r="D515" s="351"/>
      <c r="E515" s="351"/>
      <c r="F515" s="351"/>
      <c r="G515" s="351"/>
      <c r="H515" s="351"/>
      <c r="I515" s="351"/>
      <c r="J515" s="351"/>
      <c r="K515" s="351"/>
      <c r="L515" s="351"/>
      <c r="M515" s="351"/>
      <c r="N515" s="351"/>
      <c r="O515" s="351"/>
      <c r="P515" s="351"/>
      <c r="Q515" s="351"/>
      <c r="R515" s="351"/>
      <c r="S515" s="351"/>
      <c r="T515" s="351"/>
      <c r="U515" s="351"/>
      <c r="V515" s="351"/>
      <c r="W515" s="351"/>
      <c r="X515" s="351"/>
      <c r="Y515" s="351"/>
      <c r="Z515" s="351"/>
    </row>
    <row r="516" spans="1:26" ht="14.25" customHeight="1" x14ac:dyDescent="0.15">
      <c r="A516" s="351"/>
      <c r="B516" s="351"/>
      <c r="C516" s="351"/>
      <c r="D516" s="351"/>
      <c r="E516" s="351"/>
      <c r="F516" s="351"/>
      <c r="G516" s="351"/>
      <c r="H516" s="351"/>
      <c r="I516" s="351"/>
      <c r="J516" s="351"/>
      <c r="K516" s="351"/>
      <c r="L516" s="351"/>
      <c r="M516" s="351"/>
      <c r="N516" s="351"/>
      <c r="O516" s="351"/>
      <c r="P516" s="351"/>
      <c r="Q516" s="351"/>
      <c r="R516" s="351"/>
      <c r="S516" s="351"/>
      <c r="T516" s="351"/>
      <c r="U516" s="351"/>
      <c r="V516" s="351"/>
      <c r="W516" s="351"/>
      <c r="X516" s="351"/>
      <c r="Y516" s="351"/>
      <c r="Z516" s="351"/>
    </row>
    <row r="517" spans="1:26" ht="14.25" customHeight="1" x14ac:dyDescent="0.15">
      <c r="A517" s="351"/>
      <c r="B517" s="351"/>
      <c r="C517" s="351"/>
      <c r="D517" s="351"/>
      <c r="E517" s="351"/>
      <c r="F517" s="351"/>
      <c r="G517" s="351"/>
      <c r="H517" s="351"/>
      <c r="I517" s="351"/>
      <c r="J517" s="351"/>
      <c r="K517" s="351"/>
      <c r="L517" s="351"/>
      <c r="M517" s="351"/>
      <c r="N517" s="351"/>
      <c r="O517" s="351"/>
      <c r="P517" s="351"/>
      <c r="Q517" s="351"/>
      <c r="R517" s="351"/>
      <c r="S517" s="351"/>
      <c r="T517" s="351"/>
      <c r="U517" s="351"/>
      <c r="V517" s="351"/>
      <c r="W517" s="351"/>
      <c r="X517" s="351"/>
      <c r="Y517" s="351"/>
      <c r="Z517" s="351"/>
    </row>
    <row r="518" spans="1:26" ht="14.25" customHeight="1" x14ac:dyDescent="0.15">
      <c r="A518" s="351"/>
      <c r="B518" s="351"/>
      <c r="C518" s="351"/>
      <c r="D518" s="351"/>
      <c r="E518" s="351"/>
      <c r="F518" s="351"/>
      <c r="G518" s="351"/>
      <c r="H518" s="351"/>
      <c r="I518" s="351"/>
      <c r="J518" s="351"/>
      <c r="K518" s="351"/>
      <c r="L518" s="351"/>
      <c r="M518" s="351"/>
      <c r="N518" s="351"/>
      <c r="O518" s="351"/>
      <c r="P518" s="351"/>
      <c r="Q518" s="351"/>
      <c r="R518" s="351"/>
      <c r="S518" s="351"/>
      <c r="T518" s="351"/>
      <c r="U518" s="351"/>
      <c r="V518" s="351"/>
      <c r="W518" s="351"/>
      <c r="X518" s="351"/>
      <c r="Y518" s="351"/>
      <c r="Z518" s="351"/>
    </row>
    <row r="519" spans="1:26" ht="14.25" customHeight="1" x14ac:dyDescent="0.15">
      <c r="A519" s="351"/>
      <c r="B519" s="351"/>
      <c r="C519" s="351"/>
      <c r="D519" s="351"/>
      <c r="E519" s="351"/>
      <c r="F519" s="351"/>
      <c r="G519" s="351"/>
      <c r="H519" s="351"/>
      <c r="I519" s="351"/>
      <c r="J519" s="351"/>
      <c r="K519" s="351"/>
      <c r="L519" s="351"/>
      <c r="M519" s="351"/>
      <c r="N519" s="351"/>
      <c r="O519" s="351"/>
      <c r="P519" s="351"/>
      <c r="Q519" s="351"/>
      <c r="R519" s="351"/>
      <c r="S519" s="351"/>
      <c r="T519" s="351"/>
      <c r="U519" s="351"/>
      <c r="V519" s="351"/>
      <c r="W519" s="351"/>
      <c r="X519" s="351"/>
      <c r="Y519" s="351"/>
      <c r="Z519" s="351"/>
    </row>
    <row r="520" spans="1:26" ht="14.25" customHeight="1" x14ac:dyDescent="0.15">
      <c r="A520" s="351"/>
      <c r="B520" s="351"/>
      <c r="C520" s="351"/>
      <c r="D520" s="351"/>
      <c r="E520" s="351"/>
      <c r="F520" s="351"/>
      <c r="G520" s="351"/>
      <c r="H520" s="351"/>
      <c r="I520" s="351"/>
      <c r="J520" s="351"/>
      <c r="K520" s="351"/>
      <c r="L520" s="351"/>
      <c r="M520" s="351"/>
      <c r="N520" s="351"/>
      <c r="O520" s="351"/>
      <c r="P520" s="351"/>
      <c r="Q520" s="351"/>
      <c r="R520" s="351"/>
      <c r="S520" s="351"/>
      <c r="T520" s="351"/>
      <c r="U520" s="351"/>
      <c r="V520" s="351"/>
      <c r="W520" s="351"/>
      <c r="X520" s="351"/>
      <c r="Y520" s="351"/>
      <c r="Z520" s="351"/>
    </row>
    <row r="521" spans="1:26" ht="14.25" customHeight="1" x14ac:dyDescent="0.15">
      <c r="A521" s="351"/>
      <c r="B521" s="351"/>
      <c r="C521" s="351"/>
      <c r="D521" s="351"/>
      <c r="E521" s="351"/>
      <c r="F521" s="351"/>
      <c r="G521" s="351"/>
      <c r="H521" s="351"/>
      <c r="I521" s="351"/>
      <c r="J521" s="351"/>
      <c r="K521" s="351"/>
      <c r="L521" s="351"/>
      <c r="M521" s="351"/>
      <c r="N521" s="351"/>
      <c r="O521" s="351"/>
      <c r="P521" s="351"/>
      <c r="Q521" s="351"/>
      <c r="R521" s="351"/>
      <c r="S521" s="351"/>
      <c r="T521" s="351"/>
      <c r="U521" s="351"/>
      <c r="V521" s="351"/>
      <c r="W521" s="351"/>
      <c r="X521" s="351"/>
      <c r="Y521" s="351"/>
      <c r="Z521" s="351"/>
    </row>
    <row r="522" spans="1:26" ht="14.25" customHeight="1" x14ac:dyDescent="0.15">
      <c r="A522" s="351"/>
      <c r="B522" s="351"/>
      <c r="C522" s="351"/>
      <c r="D522" s="351"/>
      <c r="E522" s="351"/>
      <c r="F522" s="351"/>
      <c r="G522" s="351"/>
      <c r="H522" s="351"/>
      <c r="I522" s="351"/>
      <c r="J522" s="351"/>
      <c r="K522" s="351"/>
      <c r="L522" s="351"/>
      <c r="M522" s="351"/>
      <c r="N522" s="351"/>
      <c r="O522" s="351"/>
      <c r="P522" s="351"/>
      <c r="Q522" s="351"/>
      <c r="R522" s="351"/>
      <c r="S522" s="351"/>
      <c r="T522" s="351"/>
      <c r="U522" s="351"/>
      <c r="V522" s="351"/>
      <c r="W522" s="351"/>
      <c r="X522" s="351"/>
      <c r="Y522" s="351"/>
      <c r="Z522" s="351"/>
    </row>
    <row r="523" spans="1:26" ht="14.25" customHeight="1" x14ac:dyDescent="0.15">
      <c r="A523" s="351"/>
      <c r="B523" s="351"/>
      <c r="C523" s="351"/>
      <c r="D523" s="351"/>
      <c r="E523" s="351"/>
      <c r="F523" s="351"/>
      <c r="G523" s="351"/>
      <c r="H523" s="351"/>
      <c r="I523" s="351"/>
      <c r="J523" s="351"/>
      <c r="K523" s="351"/>
      <c r="L523" s="351"/>
      <c r="M523" s="351"/>
      <c r="N523" s="351"/>
      <c r="O523" s="351"/>
      <c r="P523" s="351"/>
      <c r="Q523" s="351"/>
      <c r="R523" s="351"/>
      <c r="S523" s="351"/>
      <c r="T523" s="351"/>
      <c r="U523" s="351"/>
      <c r="V523" s="351"/>
      <c r="W523" s="351"/>
      <c r="X523" s="351"/>
      <c r="Y523" s="351"/>
      <c r="Z523" s="351"/>
    </row>
    <row r="524" spans="1:26" ht="14.25" customHeight="1" x14ac:dyDescent="0.15">
      <c r="A524" s="351"/>
      <c r="B524" s="351"/>
      <c r="C524" s="351"/>
      <c r="D524" s="351"/>
      <c r="E524" s="351"/>
      <c r="F524" s="351"/>
      <c r="G524" s="351"/>
      <c r="H524" s="351"/>
      <c r="I524" s="351"/>
      <c r="J524" s="351"/>
      <c r="K524" s="351"/>
      <c r="L524" s="351"/>
      <c r="M524" s="351"/>
      <c r="N524" s="351"/>
      <c r="O524" s="351"/>
      <c r="P524" s="351"/>
      <c r="Q524" s="351"/>
      <c r="R524" s="351"/>
      <c r="S524" s="351"/>
      <c r="T524" s="351"/>
      <c r="U524" s="351"/>
      <c r="V524" s="351"/>
      <c r="W524" s="351"/>
      <c r="X524" s="351"/>
      <c r="Y524" s="351"/>
      <c r="Z524" s="351"/>
    </row>
    <row r="525" spans="1:26" ht="14.25" customHeight="1" x14ac:dyDescent="0.15">
      <c r="A525" s="351"/>
      <c r="B525" s="351"/>
      <c r="C525" s="351"/>
      <c r="D525" s="351"/>
      <c r="E525" s="351"/>
      <c r="F525" s="351"/>
      <c r="G525" s="351"/>
      <c r="H525" s="351"/>
      <c r="I525" s="351"/>
      <c r="J525" s="351"/>
      <c r="K525" s="351"/>
      <c r="L525" s="351"/>
      <c r="M525" s="351"/>
      <c r="N525" s="351"/>
      <c r="O525" s="351"/>
      <c r="P525" s="351"/>
      <c r="Q525" s="351"/>
      <c r="R525" s="351"/>
      <c r="S525" s="351"/>
      <c r="T525" s="351"/>
      <c r="U525" s="351"/>
      <c r="V525" s="351"/>
      <c r="W525" s="351"/>
      <c r="X525" s="351"/>
      <c r="Y525" s="351"/>
      <c r="Z525" s="351"/>
    </row>
    <row r="526" spans="1:26" ht="14.25" customHeight="1" x14ac:dyDescent="0.15">
      <c r="A526" s="351"/>
      <c r="B526" s="351"/>
      <c r="C526" s="351"/>
      <c r="D526" s="351"/>
      <c r="E526" s="351"/>
      <c r="F526" s="351"/>
      <c r="G526" s="351"/>
      <c r="H526" s="351"/>
      <c r="I526" s="351"/>
      <c r="J526" s="351"/>
      <c r="K526" s="351"/>
      <c r="L526" s="351"/>
      <c r="M526" s="351"/>
      <c r="N526" s="351"/>
      <c r="O526" s="351"/>
      <c r="P526" s="351"/>
      <c r="Q526" s="351"/>
      <c r="R526" s="351"/>
      <c r="S526" s="351"/>
      <c r="T526" s="351"/>
      <c r="U526" s="351"/>
      <c r="V526" s="351"/>
      <c r="W526" s="351"/>
      <c r="X526" s="351"/>
      <c r="Y526" s="351"/>
      <c r="Z526" s="351"/>
    </row>
    <row r="527" spans="1:26" ht="14.25" customHeight="1" x14ac:dyDescent="0.15">
      <c r="A527" s="351"/>
      <c r="B527" s="351"/>
      <c r="C527" s="351"/>
      <c r="D527" s="351"/>
      <c r="E527" s="351"/>
      <c r="F527" s="351"/>
      <c r="G527" s="351"/>
      <c r="H527" s="351"/>
      <c r="I527" s="351"/>
      <c r="J527" s="351"/>
      <c r="K527" s="351"/>
      <c r="L527" s="351"/>
      <c r="M527" s="351"/>
      <c r="N527" s="351"/>
      <c r="O527" s="351"/>
      <c r="P527" s="351"/>
      <c r="Q527" s="351"/>
      <c r="R527" s="351"/>
      <c r="S527" s="351"/>
      <c r="T527" s="351"/>
      <c r="U527" s="351"/>
      <c r="V527" s="351"/>
      <c r="W527" s="351"/>
      <c r="X527" s="351"/>
      <c r="Y527" s="351"/>
      <c r="Z527" s="351"/>
    </row>
    <row r="528" spans="1:26" ht="14.25" customHeight="1" x14ac:dyDescent="0.15">
      <c r="A528" s="351"/>
      <c r="B528" s="351"/>
      <c r="C528" s="351"/>
      <c r="D528" s="351"/>
      <c r="E528" s="351"/>
      <c r="F528" s="351"/>
      <c r="G528" s="351"/>
      <c r="H528" s="351"/>
      <c r="I528" s="351"/>
      <c r="J528" s="351"/>
      <c r="K528" s="351"/>
      <c r="L528" s="351"/>
      <c r="M528" s="351"/>
      <c r="N528" s="351"/>
      <c r="O528" s="351"/>
      <c r="P528" s="351"/>
      <c r="Q528" s="351"/>
      <c r="R528" s="351"/>
      <c r="S528" s="351"/>
      <c r="T528" s="351"/>
      <c r="U528" s="351"/>
      <c r="V528" s="351"/>
      <c r="W528" s="351"/>
      <c r="X528" s="351"/>
      <c r="Y528" s="351"/>
      <c r="Z528" s="351"/>
    </row>
    <row r="529" spans="1:26" ht="14.25" customHeight="1" x14ac:dyDescent="0.15">
      <c r="A529" s="351"/>
      <c r="B529" s="351"/>
      <c r="C529" s="351"/>
      <c r="D529" s="351"/>
      <c r="E529" s="351"/>
      <c r="F529" s="351"/>
      <c r="G529" s="351"/>
      <c r="H529" s="351"/>
      <c r="I529" s="351"/>
      <c r="J529" s="351"/>
      <c r="K529" s="351"/>
      <c r="L529" s="351"/>
      <c r="M529" s="351"/>
      <c r="N529" s="351"/>
      <c r="O529" s="351"/>
      <c r="P529" s="351"/>
      <c r="Q529" s="351"/>
      <c r="R529" s="351"/>
      <c r="S529" s="351"/>
      <c r="T529" s="351"/>
      <c r="U529" s="351"/>
      <c r="V529" s="351"/>
      <c r="W529" s="351"/>
      <c r="X529" s="351"/>
      <c r="Y529" s="351"/>
      <c r="Z529" s="351"/>
    </row>
    <row r="530" spans="1:26" ht="14.25" customHeight="1" x14ac:dyDescent="0.15">
      <c r="A530" s="351"/>
      <c r="B530" s="351"/>
      <c r="C530" s="351"/>
      <c r="D530" s="351"/>
      <c r="E530" s="351"/>
      <c r="F530" s="351"/>
      <c r="G530" s="351"/>
      <c r="H530" s="351"/>
      <c r="I530" s="351"/>
      <c r="J530" s="351"/>
      <c r="K530" s="351"/>
      <c r="L530" s="351"/>
      <c r="M530" s="351"/>
      <c r="N530" s="351"/>
      <c r="O530" s="351"/>
      <c r="P530" s="351"/>
      <c r="Q530" s="351"/>
      <c r="R530" s="351"/>
      <c r="S530" s="351"/>
      <c r="T530" s="351"/>
      <c r="U530" s="351"/>
      <c r="V530" s="351"/>
      <c r="W530" s="351"/>
      <c r="X530" s="351"/>
      <c r="Y530" s="351"/>
      <c r="Z530" s="351"/>
    </row>
    <row r="531" spans="1:26" ht="14.25" customHeight="1" x14ac:dyDescent="0.15">
      <c r="A531" s="351"/>
      <c r="B531" s="351"/>
      <c r="C531" s="351"/>
      <c r="D531" s="351"/>
      <c r="E531" s="351"/>
      <c r="F531" s="351"/>
      <c r="G531" s="351"/>
      <c r="H531" s="351"/>
      <c r="I531" s="351"/>
      <c r="J531" s="351"/>
      <c r="K531" s="351"/>
      <c r="L531" s="351"/>
      <c r="M531" s="351"/>
      <c r="N531" s="351"/>
      <c r="O531" s="351"/>
      <c r="P531" s="351"/>
      <c r="Q531" s="351"/>
      <c r="R531" s="351"/>
      <c r="S531" s="351"/>
      <c r="T531" s="351"/>
      <c r="U531" s="351"/>
      <c r="V531" s="351"/>
      <c r="W531" s="351"/>
      <c r="X531" s="351"/>
      <c r="Y531" s="351"/>
      <c r="Z531" s="351"/>
    </row>
    <row r="532" spans="1:26" ht="14.25" customHeight="1" x14ac:dyDescent="0.15">
      <c r="A532" s="351"/>
      <c r="B532" s="351"/>
      <c r="C532" s="351"/>
      <c r="D532" s="351"/>
      <c r="E532" s="351"/>
      <c r="F532" s="351"/>
      <c r="G532" s="351"/>
      <c r="H532" s="351"/>
      <c r="I532" s="351"/>
      <c r="J532" s="351"/>
      <c r="K532" s="351"/>
      <c r="L532" s="351"/>
      <c r="M532" s="351"/>
      <c r="N532" s="351"/>
      <c r="O532" s="351"/>
      <c r="P532" s="351"/>
      <c r="Q532" s="351"/>
      <c r="R532" s="351"/>
      <c r="S532" s="351"/>
      <c r="T532" s="351"/>
      <c r="U532" s="351"/>
      <c r="V532" s="351"/>
      <c r="W532" s="351"/>
      <c r="X532" s="351"/>
      <c r="Y532" s="351"/>
      <c r="Z532" s="351"/>
    </row>
    <row r="533" spans="1:26" ht="14.25" customHeight="1" x14ac:dyDescent="0.15">
      <c r="A533" s="351"/>
      <c r="B533" s="351"/>
      <c r="C533" s="351"/>
      <c r="D533" s="351"/>
      <c r="E533" s="351"/>
      <c r="F533" s="351"/>
      <c r="G533" s="351"/>
      <c r="H533" s="351"/>
      <c r="I533" s="351"/>
      <c r="J533" s="351"/>
      <c r="K533" s="351"/>
      <c r="L533" s="351"/>
      <c r="M533" s="351"/>
      <c r="N533" s="351"/>
      <c r="O533" s="351"/>
      <c r="P533" s="351"/>
      <c r="Q533" s="351"/>
      <c r="R533" s="351"/>
      <c r="S533" s="351"/>
      <c r="T533" s="351"/>
      <c r="U533" s="351"/>
      <c r="V533" s="351"/>
      <c r="W533" s="351"/>
      <c r="X533" s="351"/>
      <c r="Y533" s="351"/>
      <c r="Z533" s="351"/>
    </row>
    <row r="534" spans="1:26" ht="14.25" customHeight="1" x14ac:dyDescent="0.15">
      <c r="A534" s="351"/>
      <c r="B534" s="351"/>
      <c r="C534" s="351"/>
      <c r="D534" s="351"/>
      <c r="E534" s="351"/>
      <c r="F534" s="351"/>
      <c r="G534" s="351"/>
      <c r="H534" s="351"/>
      <c r="I534" s="351"/>
      <c r="J534" s="351"/>
      <c r="K534" s="351"/>
      <c r="L534" s="351"/>
      <c r="M534" s="351"/>
      <c r="N534" s="351"/>
      <c r="O534" s="351"/>
      <c r="P534" s="351"/>
      <c r="Q534" s="351"/>
      <c r="R534" s="351"/>
      <c r="S534" s="351"/>
      <c r="T534" s="351"/>
      <c r="U534" s="351"/>
      <c r="V534" s="351"/>
      <c r="W534" s="351"/>
      <c r="X534" s="351"/>
      <c r="Y534" s="351"/>
      <c r="Z534" s="351"/>
    </row>
    <row r="535" spans="1:26" ht="14.25" customHeight="1" x14ac:dyDescent="0.15">
      <c r="A535" s="351"/>
      <c r="B535" s="351"/>
      <c r="C535" s="351"/>
      <c r="D535" s="351"/>
      <c r="E535" s="351"/>
      <c r="F535" s="351"/>
      <c r="G535" s="351"/>
      <c r="H535" s="351"/>
      <c r="I535" s="351"/>
      <c r="J535" s="351"/>
      <c r="K535" s="351"/>
      <c r="L535" s="351"/>
      <c r="M535" s="351"/>
      <c r="N535" s="351"/>
      <c r="O535" s="351"/>
      <c r="P535" s="351"/>
      <c r="Q535" s="351"/>
      <c r="R535" s="351"/>
      <c r="S535" s="351"/>
      <c r="T535" s="351"/>
      <c r="U535" s="351"/>
      <c r="V535" s="351"/>
      <c r="W535" s="351"/>
      <c r="X535" s="351"/>
      <c r="Y535" s="351"/>
      <c r="Z535" s="351"/>
    </row>
    <row r="536" spans="1:26" ht="14.25" customHeight="1" x14ac:dyDescent="0.15">
      <c r="A536" s="351"/>
      <c r="B536" s="351"/>
      <c r="C536" s="351"/>
      <c r="D536" s="351"/>
      <c r="E536" s="351"/>
      <c r="F536" s="351"/>
      <c r="G536" s="351"/>
      <c r="H536" s="351"/>
      <c r="I536" s="351"/>
      <c r="J536" s="351"/>
      <c r="K536" s="351"/>
      <c r="L536" s="351"/>
      <c r="M536" s="351"/>
      <c r="N536" s="351"/>
      <c r="O536" s="351"/>
      <c r="P536" s="351"/>
      <c r="Q536" s="351"/>
      <c r="R536" s="351"/>
      <c r="S536" s="351"/>
      <c r="T536" s="351"/>
      <c r="U536" s="351"/>
      <c r="V536" s="351"/>
      <c r="W536" s="351"/>
      <c r="X536" s="351"/>
      <c r="Y536" s="351"/>
      <c r="Z536" s="351"/>
    </row>
    <row r="537" spans="1:26" ht="14.25" customHeight="1" x14ac:dyDescent="0.15">
      <c r="A537" s="351"/>
      <c r="B537" s="351"/>
      <c r="C537" s="351"/>
      <c r="D537" s="351"/>
      <c r="E537" s="351"/>
      <c r="F537" s="351"/>
      <c r="G537" s="351"/>
      <c r="H537" s="351"/>
      <c r="I537" s="351"/>
      <c r="J537" s="351"/>
      <c r="K537" s="351"/>
      <c r="L537" s="351"/>
      <c r="M537" s="351"/>
      <c r="N537" s="351"/>
      <c r="O537" s="351"/>
      <c r="P537" s="351"/>
      <c r="Q537" s="351"/>
      <c r="R537" s="351"/>
      <c r="S537" s="351"/>
      <c r="T537" s="351"/>
      <c r="U537" s="351"/>
      <c r="V537" s="351"/>
      <c r="W537" s="351"/>
      <c r="X537" s="351"/>
      <c r="Y537" s="351"/>
      <c r="Z537" s="351"/>
    </row>
    <row r="538" spans="1:26" ht="14.25" customHeight="1" x14ac:dyDescent="0.15">
      <c r="A538" s="351"/>
      <c r="B538" s="351"/>
      <c r="C538" s="351"/>
      <c r="D538" s="351"/>
      <c r="E538" s="351"/>
      <c r="F538" s="351"/>
      <c r="G538" s="351"/>
      <c r="H538" s="351"/>
      <c r="I538" s="351"/>
      <c r="J538" s="351"/>
      <c r="K538" s="351"/>
      <c r="L538" s="351"/>
      <c r="M538" s="351"/>
      <c r="N538" s="351"/>
      <c r="O538" s="351"/>
      <c r="P538" s="351"/>
      <c r="Q538" s="351"/>
      <c r="R538" s="351"/>
      <c r="S538" s="351"/>
      <c r="T538" s="351"/>
      <c r="U538" s="351"/>
      <c r="V538" s="351"/>
      <c r="W538" s="351"/>
      <c r="X538" s="351"/>
      <c r="Y538" s="351"/>
      <c r="Z538" s="351"/>
    </row>
    <row r="539" spans="1:26" ht="14.25" customHeight="1" x14ac:dyDescent="0.15">
      <c r="A539" s="351"/>
      <c r="B539" s="351"/>
      <c r="C539" s="351"/>
      <c r="D539" s="351"/>
      <c r="E539" s="351"/>
      <c r="F539" s="351"/>
      <c r="G539" s="351"/>
      <c r="H539" s="351"/>
      <c r="I539" s="351"/>
      <c r="J539" s="351"/>
      <c r="K539" s="351"/>
      <c r="L539" s="351"/>
      <c r="M539" s="351"/>
      <c r="N539" s="351"/>
      <c r="O539" s="351"/>
      <c r="P539" s="351"/>
      <c r="Q539" s="351"/>
      <c r="R539" s="351"/>
      <c r="S539" s="351"/>
      <c r="T539" s="351"/>
      <c r="U539" s="351"/>
      <c r="V539" s="351"/>
      <c r="W539" s="351"/>
      <c r="X539" s="351"/>
      <c r="Y539" s="351"/>
      <c r="Z539" s="351"/>
    </row>
    <row r="540" spans="1:26" ht="14.25" customHeight="1" x14ac:dyDescent="0.15">
      <c r="A540" s="351"/>
      <c r="B540" s="351"/>
      <c r="C540" s="351"/>
      <c r="D540" s="351"/>
      <c r="E540" s="351"/>
      <c r="F540" s="351"/>
      <c r="G540" s="351"/>
      <c r="H540" s="351"/>
      <c r="I540" s="351"/>
      <c r="J540" s="351"/>
      <c r="K540" s="351"/>
      <c r="L540" s="351"/>
      <c r="M540" s="351"/>
      <c r="N540" s="351"/>
      <c r="O540" s="351"/>
      <c r="P540" s="351"/>
      <c r="Q540" s="351"/>
      <c r="R540" s="351"/>
      <c r="S540" s="351"/>
      <c r="T540" s="351"/>
      <c r="U540" s="351"/>
      <c r="V540" s="351"/>
      <c r="W540" s="351"/>
      <c r="X540" s="351"/>
      <c r="Y540" s="351"/>
      <c r="Z540" s="351"/>
    </row>
    <row r="541" spans="1:26" ht="14.25" customHeight="1" x14ac:dyDescent="0.15">
      <c r="A541" s="351"/>
      <c r="B541" s="351"/>
      <c r="C541" s="351"/>
      <c r="D541" s="351"/>
      <c r="E541" s="351"/>
      <c r="F541" s="351"/>
      <c r="G541" s="351"/>
      <c r="H541" s="351"/>
      <c r="I541" s="351"/>
      <c r="J541" s="351"/>
      <c r="K541" s="351"/>
      <c r="L541" s="351"/>
      <c r="M541" s="351"/>
      <c r="N541" s="351"/>
      <c r="O541" s="351"/>
      <c r="P541" s="351"/>
      <c r="Q541" s="351"/>
      <c r="R541" s="351"/>
      <c r="S541" s="351"/>
      <c r="T541" s="351"/>
      <c r="U541" s="351"/>
      <c r="V541" s="351"/>
      <c r="W541" s="351"/>
      <c r="X541" s="351"/>
      <c r="Y541" s="351"/>
      <c r="Z541" s="351"/>
    </row>
    <row r="542" spans="1:26" ht="14.25" customHeight="1" x14ac:dyDescent="0.15">
      <c r="A542" s="351"/>
      <c r="B542" s="351"/>
      <c r="C542" s="351"/>
      <c r="D542" s="351"/>
      <c r="E542" s="351"/>
      <c r="F542" s="351"/>
      <c r="G542" s="351"/>
      <c r="H542" s="351"/>
      <c r="I542" s="351"/>
      <c r="J542" s="351"/>
      <c r="K542" s="351"/>
      <c r="L542" s="351"/>
      <c r="M542" s="351"/>
      <c r="N542" s="351"/>
      <c r="O542" s="351"/>
      <c r="P542" s="351"/>
      <c r="Q542" s="351"/>
      <c r="R542" s="351"/>
      <c r="S542" s="351"/>
      <c r="T542" s="351"/>
      <c r="U542" s="351"/>
      <c r="V542" s="351"/>
      <c r="W542" s="351"/>
      <c r="X542" s="351"/>
      <c r="Y542" s="351"/>
      <c r="Z542" s="351"/>
    </row>
    <row r="543" spans="1:26" ht="14.25" customHeight="1" x14ac:dyDescent="0.15">
      <c r="A543" s="351"/>
      <c r="B543" s="351"/>
      <c r="C543" s="351"/>
      <c r="D543" s="351"/>
      <c r="E543" s="351"/>
      <c r="F543" s="351"/>
      <c r="G543" s="351"/>
      <c r="H543" s="351"/>
      <c r="I543" s="351"/>
      <c r="J543" s="351"/>
      <c r="K543" s="351"/>
      <c r="L543" s="351"/>
      <c r="M543" s="351"/>
      <c r="N543" s="351"/>
      <c r="O543" s="351"/>
      <c r="P543" s="351"/>
      <c r="Q543" s="351"/>
      <c r="R543" s="351"/>
      <c r="S543" s="351"/>
      <c r="T543" s="351"/>
      <c r="U543" s="351"/>
      <c r="V543" s="351"/>
      <c r="W543" s="351"/>
      <c r="X543" s="351"/>
      <c r="Y543" s="351"/>
      <c r="Z543" s="351"/>
    </row>
    <row r="544" spans="1:26" ht="14.25" customHeight="1" x14ac:dyDescent="0.15">
      <c r="A544" s="351"/>
      <c r="B544" s="351"/>
      <c r="C544" s="351"/>
      <c r="D544" s="351"/>
      <c r="E544" s="351"/>
      <c r="F544" s="351"/>
      <c r="G544" s="351"/>
      <c r="H544" s="351"/>
      <c r="I544" s="351"/>
      <c r="J544" s="351"/>
      <c r="K544" s="351"/>
      <c r="L544" s="351"/>
      <c r="M544" s="351"/>
      <c r="N544" s="351"/>
      <c r="O544" s="351"/>
      <c r="P544" s="351"/>
      <c r="Q544" s="351"/>
      <c r="R544" s="351"/>
      <c r="S544" s="351"/>
      <c r="T544" s="351"/>
      <c r="U544" s="351"/>
      <c r="V544" s="351"/>
      <c r="W544" s="351"/>
      <c r="X544" s="351"/>
      <c r="Y544" s="351"/>
      <c r="Z544" s="351"/>
    </row>
    <row r="545" spans="1:26" ht="14.25" customHeight="1" x14ac:dyDescent="0.15">
      <c r="A545" s="351"/>
      <c r="B545" s="351"/>
      <c r="C545" s="351"/>
      <c r="D545" s="351"/>
      <c r="E545" s="351"/>
      <c r="F545" s="351"/>
      <c r="G545" s="351"/>
      <c r="H545" s="351"/>
      <c r="I545" s="351"/>
      <c r="J545" s="351"/>
      <c r="K545" s="351"/>
      <c r="L545" s="351"/>
      <c r="M545" s="351"/>
      <c r="N545" s="351"/>
      <c r="O545" s="351"/>
      <c r="P545" s="351"/>
      <c r="Q545" s="351"/>
      <c r="R545" s="351"/>
      <c r="S545" s="351"/>
      <c r="T545" s="351"/>
      <c r="U545" s="351"/>
      <c r="V545" s="351"/>
      <c r="W545" s="351"/>
      <c r="X545" s="351"/>
      <c r="Y545" s="351"/>
      <c r="Z545" s="351"/>
    </row>
    <row r="546" spans="1:26" ht="14.25" customHeight="1" x14ac:dyDescent="0.15">
      <c r="A546" s="351"/>
      <c r="B546" s="351"/>
      <c r="C546" s="351"/>
      <c r="D546" s="351"/>
      <c r="E546" s="351"/>
      <c r="F546" s="351"/>
      <c r="G546" s="351"/>
      <c r="H546" s="351"/>
      <c r="I546" s="351"/>
      <c r="J546" s="351"/>
      <c r="K546" s="351"/>
      <c r="L546" s="351"/>
      <c r="M546" s="351"/>
      <c r="N546" s="351"/>
      <c r="O546" s="351"/>
      <c r="P546" s="351"/>
      <c r="Q546" s="351"/>
      <c r="R546" s="351"/>
      <c r="S546" s="351"/>
      <c r="T546" s="351"/>
      <c r="U546" s="351"/>
      <c r="V546" s="351"/>
      <c r="W546" s="351"/>
      <c r="X546" s="351"/>
      <c r="Y546" s="351"/>
      <c r="Z546" s="351"/>
    </row>
    <row r="547" spans="1:26" ht="14.25" customHeight="1" x14ac:dyDescent="0.15">
      <c r="A547" s="351"/>
      <c r="B547" s="351"/>
      <c r="C547" s="351"/>
      <c r="D547" s="351"/>
      <c r="E547" s="351"/>
      <c r="F547" s="351"/>
      <c r="G547" s="351"/>
      <c r="H547" s="351"/>
      <c r="I547" s="351"/>
      <c r="J547" s="351"/>
      <c r="K547" s="351"/>
      <c r="L547" s="351"/>
      <c r="M547" s="351"/>
      <c r="N547" s="351"/>
      <c r="O547" s="351"/>
      <c r="P547" s="351"/>
      <c r="Q547" s="351"/>
      <c r="R547" s="351"/>
      <c r="S547" s="351"/>
      <c r="T547" s="351"/>
      <c r="U547" s="351"/>
      <c r="V547" s="351"/>
      <c r="W547" s="351"/>
      <c r="X547" s="351"/>
      <c r="Y547" s="351"/>
      <c r="Z547" s="351"/>
    </row>
    <row r="548" spans="1:26" ht="14.25" customHeight="1" x14ac:dyDescent="0.15">
      <c r="A548" s="351"/>
      <c r="B548" s="351"/>
      <c r="C548" s="351"/>
      <c r="D548" s="351"/>
      <c r="E548" s="351"/>
      <c r="F548" s="351"/>
      <c r="G548" s="351"/>
      <c r="H548" s="351"/>
      <c r="I548" s="351"/>
      <c r="J548" s="351"/>
      <c r="K548" s="351"/>
      <c r="L548" s="351"/>
      <c r="M548" s="351"/>
      <c r="N548" s="351"/>
      <c r="O548" s="351"/>
      <c r="P548" s="351"/>
      <c r="Q548" s="351"/>
      <c r="R548" s="351"/>
      <c r="S548" s="351"/>
      <c r="T548" s="351"/>
      <c r="U548" s="351"/>
      <c r="V548" s="351"/>
      <c r="W548" s="351"/>
      <c r="X548" s="351"/>
      <c r="Y548" s="351"/>
      <c r="Z548" s="351"/>
    </row>
    <row r="549" spans="1:26" ht="14.25" customHeight="1" x14ac:dyDescent="0.15">
      <c r="A549" s="351"/>
      <c r="B549" s="351"/>
      <c r="C549" s="351"/>
      <c r="D549" s="351"/>
      <c r="E549" s="351"/>
      <c r="F549" s="351"/>
      <c r="G549" s="351"/>
      <c r="H549" s="351"/>
      <c r="I549" s="351"/>
      <c r="J549" s="351"/>
      <c r="K549" s="351"/>
      <c r="L549" s="351"/>
      <c r="M549" s="351"/>
      <c r="N549" s="351"/>
      <c r="O549" s="351"/>
      <c r="P549" s="351"/>
      <c r="Q549" s="351"/>
      <c r="R549" s="351"/>
      <c r="S549" s="351"/>
      <c r="T549" s="351"/>
      <c r="U549" s="351"/>
      <c r="V549" s="351"/>
      <c r="W549" s="351"/>
      <c r="X549" s="351"/>
      <c r="Y549" s="351"/>
      <c r="Z549" s="351"/>
    </row>
    <row r="550" spans="1:26" ht="14.25" customHeight="1" x14ac:dyDescent="0.15">
      <c r="A550" s="351"/>
      <c r="B550" s="351"/>
      <c r="C550" s="351"/>
      <c r="D550" s="351"/>
      <c r="E550" s="351"/>
      <c r="F550" s="351"/>
      <c r="G550" s="351"/>
      <c r="H550" s="351"/>
      <c r="I550" s="351"/>
      <c r="J550" s="351"/>
      <c r="K550" s="351"/>
      <c r="L550" s="351"/>
      <c r="M550" s="351"/>
      <c r="N550" s="351"/>
      <c r="O550" s="351"/>
      <c r="P550" s="351"/>
      <c r="Q550" s="351"/>
      <c r="R550" s="351"/>
      <c r="S550" s="351"/>
      <c r="T550" s="351"/>
      <c r="U550" s="351"/>
      <c r="V550" s="351"/>
      <c r="W550" s="351"/>
      <c r="X550" s="351"/>
      <c r="Y550" s="351"/>
      <c r="Z550" s="351"/>
    </row>
    <row r="551" spans="1:26" ht="14.25" customHeight="1" x14ac:dyDescent="0.15">
      <c r="A551" s="351"/>
      <c r="B551" s="351"/>
      <c r="C551" s="351"/>
      <c r="D551" s="351"/>
      <c r="E551" s="351"/>
      <c r="F551" s="351"/>
      <c r="G551" s="351"/>
      <c r="H551" s="351"/>
      <c r="I551" s="351"/>
      <c r="J551" s="351"/>
      <c r="K551" s="351"/>
      <c r="L551" s="351"/>
      <c r="M551" s="351"/>
      <c r="N551" s="351"/>
      <c r="O551" s="351"/>
      <c r="P551" s="351"/>
      <c r="Q551" s="351"/>
      <c r="R551" s="351"/>
      <c r="S551" s="351"/>
      <c r="T551" s="351"/>
      <c r="U551" s="351"/>
      <c r="V551" s="351"/>
      <c r="W551" s="351"/>
      <c r="X551" s="351"/>
      <c r="Y551" s="351"/>
      <c r="Z551" s="351"/>
    </row>
    <row r="552" spans="1:26" ht="14.25" customHeight="1" x14ac:dyDescent="0.15">
      <c r="A552" s="351"/>
      <c r="B552" s="351"/>
      <c r="C552" s="351"/>
      <c r="D552" s="351"/>
      <c r="E552" s="351"/>
      <c r="F552" s="351"/>
      <c r="G552" s="351"/>
      <c r="H552" s="351"/>
      <c r="I552" s="351"/>
      <c r="J552" s="351"/>
      <c r="K552" s="351"/>
      <c r="L552" s="351"/>
      <c r="M552" s="351"/>
      <c r="N552" s="351"/>
      <c r="O552" s="351"/>
      <c r="P552" s="351"/>
      <c r="Q552" s="351"/>
      <c r="R552" s="351"/>
      <c r="S552" s="351"/>
      <c r="T552" s="351"/>
      <c r="U552" s="351"/>
      <c r="V552" s="351"/>
      <c r="W552" s="351"/>
      <c r="X552" s="351"/>
      <c r="Y552" s="351"/>
      <c r="Z552" s="351"/>
    </row>
    <row r="553" spans="1:26" ht="14.25" customHeight="1" x14ac:dyDescent="0.15">
      <c r="A553" s="351"/>
      <c r="B553" s="351"/>
      <c r="C553" s="351"/>
      <c r="D553" s="351"/>
      <c r="E553" s="351"/>
      <c r="F553" s="351"/>
      <c r="G553" s="351"/>
      <c r="H553" s="351"/>
      <c r="I553" s="351"/>
      <c r="J553" s="351"/>
      <c r="K553" s="351"/>
      <c r="L553" s="351"/>
      <c r="M553" s="351"/>
      <c r="N553" s="351"/>
      <c r="O553" s="351"/>
      <c r="P553" s="351"/>
      <c r="Q553" s="351"/>
      <c r="R553" s="351"/>
      <c r="S553" s="351"/>
      <c r="T553" s="351"/>
      <c r="U553" s="351"/>
      <c r="V553" s="351"/>
      <c r="W553" s="351"/>
      <c r="X553" s="351"/>
      <c r="Y553" s="351"/>
      <c r="Z553" s="351"/>
    </row>
    <row r="554" spans="1:26" ht="14.25" customHeight="1" x14ac:dyDescent="0.15">
      <c r="A554" s="351"/>
      <c r="B554" s="351"/>
      <c r="C554" s="351"/>
      <c r="D554" s="351"/>
      <c r="E554" s="351"/>
      <c r="F554" s="351"/>
      <c r="G554" s="351"/>
      <c r="H554" s="351"/>
      <c r="I554" s="351"/>
      <c r="J554" s="351"/>
      <c r="K554" s="351"/>
      <c r="L554" s="351"/>
      <c r="M554" s="351"/>
      <c r="N554" s="351"/>
      <c r="O554" s="351"/>
      <c r="P554" s="351"/>
      <c r="Q554" s="351"/>
      <c r="R554" s="351"/>
      <c r="S554" s="351"/>
      <c r="T554" s="351"/>
      <c r="U554" s="351"/>
      <c r="V554" s="351"/>
      <c r="W554" s="351"/>
      <c r="X554" s="351"/>
      <c r="Y554" s="351"/>
      <c r="Z554" s="351"/>
    </row>
    <row r="555" spans="1:26" ht="14.25" customHeight="1" x14ac:dyDescent="0.15">
      <c r="A555" s="351"/>
      <c r="B555" s="351"/>
      <c r="C555" s="351"/>
      <c r="D555" s="351"/>
      <c r="E555" s="351"/>
      <c r="F555" s="351"/>
      <c r="G555" s="351"/>
      <c r="H555" s="351"/>
      <c r="I555" s="351"/>
      <c r="J555" s="351"/>
      <c r="K555" s="351"/>
      <c r="L555" s="351"/>
      <c r="M555" s="351"/>
      <c r="N555" s="351"/>
      <c r="O555" s="351"/>
      <c r="P555" s="351"/>
      <c r="Q555" s="351"/>
      <c r="R555" s="351"/>
      <c r="S555" s="351"/>
      <c r="T555" s="351"/>
      <c r="U555" s="351"/>
      <c r="V555" s="351"/>
      <c r="W555" s="351"/>
      <c r="X555" s="351"/>
      <c r="Y555" s="351"/>
      <c r="Z555" s="351"/>
    </row>
    <row r="556" spans="1:26" ht="14.25" customHeight="1" x14ac:dyDescent="0.15">
      <c r="A556" s="351"/>
      <c r="B556" s="351"/>
      <c r="C556" s="351"/>
      <c r="D556" s="351"/>
      <c r="E556" s="351"/>
      <c r="F556" s="351"/>
      <c r="G556" s="351"/>
      <c r="H556" s="351"/>
      <c r="I556" s="351"/>
      <c r="J556" s="351"/>
      <c r="K556" s="351"/>
      <c r="L556" s="351"/>
      <c r="M556" s="351"/>
      <c r="N556" s="351"/>
      <c r="O556" s="351"/>
      <c r="P556" s="351"/>
      <c r="Q556" s="351"/>
      <c r="R556" s="351"/>
      <c r="S556" s="351"/>
      <c r="T556" s="351"/>
      <c r="U556" s="351"/>
      <c r="V556" s="351"/>
      <c r="W556" s="351"/>
      <c r="X556" s="351"/>
      <c r="Y556" s="351"/>
      <c r="Z556" s="351"/>
    </row>
    <row r="557" spans="1:26" ht="14.25" customHeight="1" x14ac:dyDescent="0.15">
      <c r="A557" s="351"/>
      <c r="B557" s="351"/>
      <c r="C557" s="351"/>
      <c r="D557" s="351"/>
      <c r="E557" s="351"/>
      <c r="F557" s="351"/>
      <c r="G557" s="351"/>
      <c r="H557" s="351"/>
      <c r="I557" s="351"/>
      <c r="J557" s="351"/>
      <c r="K557" s="351"/>
      <c r="L557" s="351"/>
      <c r="M557" s="351"/>
      <c r="N557" s="351"/>
      <c r="O557" s="351"/>
      <c r="P557" s="351"/>
      <c r="Q557" s="351"/>
      <c r="R557" s="351"/>
      <c r="S557" s="351"/>
      <c r="T557" s="351"/>
      <c r="U557" s="351"/>
      <c r="V557" s="351"/>
      <c r="W557" s="351"/>
      <c r="X557" s="351"/>
      <c r="Y557" s="351"/>
      <c r="Z557" s="351"/>
    </row>
    <row r="558" spans="1:26" ht="14.25" customHeight="1" x14ac:dyDescent="0.15">
      <c r="A558" s="351"/>
      <c r="B558" s="351"/>
      <c r="C558" s="351"/>
      <c r="D558" s="351"/>
      <c r="E558" s="351"/>
      <c r="F558" s="351"/>
      <c r="G558" s="351"/>
      <c r="H558" s="351"/>
      <c r="I558" s="351"/>
      <c r="J558" s="351"/>
      <c r="K558" s="351"/>
      <c r="L558" s="351"/>
      <c r="M558" s="351"/>
      <c r="N558" s="351"/>
      <c r="O558" s="351"/>
      <c r="P558" s="351"/>
      <c r="Q558" s="351"/>
      <c r="R558" s="351"/>
      <c r="S558" s="351"/>
      <c r="T558" s="351"/>
      <c r="U558" s="351"/>
      <c r="V558" s="351"/>
      <c r="W558" s="351"/>
      <c r="X558" s="351"/>
      <c r="Y558" s="351"/>
      <c r="Z558" s="351"/>
    </row>
    <row r="559" spans="1:26" ht="14.25" customHeight="1" x14ac:dyDescent="0.15">
      <c r="A559" s="351"/>
      <c r="B559" s="351"/>
      <c r="C559" s="351"/>
      <c r="D559" s="351"/>
      <c r="E559" s="351"/>
      <c r="F559" s="351"/>
      <c r="G559" s="351"/>
      <c r="H559" s="351"/>
      <c r="I559" s="351"/>
      <c r="J559" s="351"/>
      <c r="K559" s="351"/>
      <c r="L559" s="351"/>
      <c r="M559" s="351"/>
      <c r="N559" s="351"/>
      <c r="O559" s="351"/>
      <c r="P559" s="351"/>
      <c r="Q559" s="351"/>
      <c r="R559" s="351"/>
      <c r="S559" s="351"/>
      <c r="T559" s="351"/>
      <c r="U559" s="351"/>
      <c r="V559" s="351"/>
      <c r="W559" s="351"/>
      <c r="X559" s="351"/>
      <c r="Y559" s="351"/>
      <c r="Z559" s="351"/>
    </row>
    <row r="560" spans="1:26" ht="14.25" customHeight="1" x14ac:dyDescent="0.15">
      <c r="A560" s="351"/>
      <c r="B560" s="351"/>
      <c r="C560" s="351"/>
      <c r="D560" s="351"/>
      <c r="E560" s="351"/>
      <c r="F560" s="351"/>
      <c r="G560" s="351"/>
      <c r="H560" s="351"/>
      <c r="I560" s="351"/>
      <c r="J560" s="351"/>
      <c r="K560" s="351"/>
      <c r="L560" s="351"/>
      <c r="M560" s="351"/>
      <c r="N560" s="351"/>
      <c r="O560" s="351"/>
      <c r="P560" s="351"/>
      <c r="Q560" s="351"/>
      <c r="R560" s="351"/>
      <c r="S560" s="351"/>
      <c r="T560" s="351"/>
      <c r="U560" s="351"/>
      <c r="V560" s="351"/>
      <c r="W560" s="351"/>
      <c r="X560" s="351"/>
      <c r="Y560" s="351"/>
      <c r="Z560" s="351"/>
    </row>
    <row r="561" spans="1:26" ht="14.25" customHeight="1" x14ac:dyDescent="0.15">
      <c r="A561" s="351"/>
      <c r="B561" s="351"/>
      <c r="C561" s="351"/>
      <c r="D561" s="351"/>
      <c r="E561" s="351"/>
      <c r="F561" s="351"/>
      <c r="G561" s="351"/>
      <c r="H561" s="351"/>
      <c r="I561" s="351"/>
      <c r="J561" s="351"/>
      <c r="K561" s="351"/>
      <c r="L561" s="351"/>
      <c r="M561" s="351"/>
      <c r="N561" s="351"/>
      <c r="O561" s="351"/>
      <c r="P561" s="351"/>
      <c r="Q561" s="351"/>
      <c r="R561" s="351"/>
      <c r="S561" s="351"/>
      <c r="T561" s="351"/>
      <c r="U561" s="351"/>
      <c r="V561" s="351"/>
      <c r="W561" s="351"/>
      <c r="X561" s="351"/>
      <c r="Y561" s="351"/>
      <c r="Z561" s="351"/>
    </row>
    <row r="562" spans="1:26" ht="14.25" customHeight="1" x14ac:dyDescent="0.15">
      <c r="A562" s="351"/>
      <c r="B562" s="351"/>
      <c r="C562" s="351"/>
      <c r="D562" s="351"/>
      <c r="E562" s="351"/>
      <c r="F562" s="351"/>
      <c r="G562" s="351"/>
      <c r="H562" s="351"/>
      <c r="I562" s="351"/>
      <c r="J562" s="351"/>
      <c r="K562" s="351"/>
      <c r="L562" s="351"/>
      <c r="M562" s="351"/>
      <c r="N562" s="351"/>
      <c r="O562" s="351"/>
      <c r="P562" s="351"/>
      <c r="Q562" s="351"/>
      <c r="R562" s="351"/>
      <c r="S562" s="351"/>
      <c r="T562" s="351"/>
      <c r="U562" s="351"/>
      <c r="V562" s="351"/>
      <c r="W562" s="351"/>
      <c r="X562" s="351"/>
      <c r="Y562" s="351"/>
      <c r="Z562" s="351"/>
    </row>
    <row r="563" spans="1:26" ht="14.25" customHeight="1" x14ac:dyDescent="0.15">
      <c r="A563" s="351"/>
      <c r="B563" s="351"/>
      <c r="C563" s="351"/>
      <c r="D563" s="351"/>
      <c r="E563" s="351"/>
      <c r="F563" s="351"/>
      <c r="G563" s="351"/>
      <c r="H563" s="351"/>
      <c r="I563" s="351"/>
      <c r="J563" s="351"/>
      <c r="K563" s="351"/>
      <c r="L563" s="351"/>
      <c r="M563" s="351"/>
      <c r="N563" s="351"/>
      <c r="O563" s="351"/>
      <c r="P563" s="351"/>
      <c r="Q563" s="351"/>
      <c r="R563" s="351"/>
      <c r="S563" s="351"/>
      <c r="T563" s="351"/>
      <c r="U563" s="351"/>
      <c r="V563" s="351"/>
      <c r="W563" s="351"/>
      <c r="X563" s="351"/>
      <c r="Y563" s="351"/>
      <c r="Z563" s="351"/>
    </row>
    <row r="564" spans="1:26" ht="14.25" customHeight="1" x14ac:dyDescent="0.15">
      <c r="A564" s="351"/>
      <c r="B564" s="351"/>
      <c r="C564" s="351"/>
      <c r="D564" s="351"/>
      <c r="E564" s="351"/>
      <c r="F564" s="351"/>
      <c r="G564" s="351"/>
      <c r="H564" s="351"/>
      <c r="I564" s="351"/>
      <c r="J564" s="351"/>
      <c r="K564" s="351"/>
      <c r="L564" s="351"/>
      <c r="M564" s="351"/>
      <c r="N564" s="351"/>
      <c r="O564" s="351"/>
      <c r="P564" s="351"/>
      <c r="Q564" s="351"/>
      <c r="R564" s="351"/>
      <c r="S564" s="351"/>
      <c r="T564" s="351"/>
      <c r="U564" s="351"/>
      <c r="V564" s="351"/>
      <c r="W564" s="351"/>
      <c r="X564" s="351"/>
      <c r="Y564" s="351"/>
      <c r="Z564" s="351"/>
    </row>
    <row r="565" spans="1:26" ht="14.25" customHeight="1" x14ac:dyDescent="0.15">
      <c r="A565" s="351"/>
      <c r="B565" s="351"/>
      <c r="C565" s="351"/>
      <c r="D565" s="351"/>
      <c r="E565" s="351"/>
      <c r="F565" s="351"/>
      <c r="G565" s="351"/>
      <c r="H565" s="351"/>
      <c r="I565" s="351"/>
      <c r="J565" s="351"/>
      <c r="K565" s="351"/>
      <c r="L565" s="351"/>
      <c r="M565" s="351"/>
      <c r="N565" s="351"/>
      <c r="O565" s="351"/>
      <c r="P565" s="351"/>
      <c r="Q565" s="351"/>
      <c r="R565" s="351"/>
      <c r="S565" s="351"/>
      <c r="T565" s="351"/>
      <c r="U565" s="351"/>
      <c r="V565" s="351"/>
      <c r="W565" s="351"/>
      <c r="X565" s="351"/>
      <c r="Y565" s="351"/>
      <c r="Z565" s="351"/>
    </row>
    <row r="566" spans="1:26" ht="14.25" customHeight="1" x14ac:dyDescent="0.15">
      <c r="A566" s="351"/>
      <c r="B566" s="351"/>
      <c r="C566" s="351"/>
      <c r="D566" s="351"/>
      <c r="E566" s="351"/>
      <c r="F566" s="351"/>
      <c r="G566" s="351"/>
      <c r="H566" s="351"/>
      <c r="I566" s="351"/>
      <c r="J566" s="351"/>
      <c r="K566" s="351"/>
      <c r="L566" s="351"/>
      <c r="M566" s="351"/>
      <c r="N566" s="351"/>
      <c r="O566" s="351"/>
      <c r="P566" s="351"/>
      <c r="Q566" s="351"/>
      <c r="R566" s="351"/>
      <c r="S566" s="351"/>
      <c r="T566" s="351"/>
      <c r="U566" s="351"/>
      <c r="V566" s="351"/>
      <c r="W566" s="351"/>
      <c r="X566" s="351"/>
      <c r="Y566" s="351"/>
      <c r="Z566" s="351"/>
    </row>
    <row r="567" spans="1:26" ht="14.25" customHeight="1" x14ac:dyDescent="0.15">
      <c r="A567" s="351"/>
      <c r="B567" s="351"/>
      <c r="C567" s="351"/>
      <c r="D567" s="351"/>
      <c r="E567" s="351"/>
      <c r="F567" s="351"/>
      <c r="G567" s="351"/>
      <c r="H567" s="351"/>
      <c r="I567" s="351"/>
      <c r="J567" s="351"/>
      <c r="K567" s="351"/>
      <c r="L567" s="351"/>
      <c r="M567" s="351"/>
      <c r="N567" s="351"/>
      <c r="O567" s="351"/>
      <c r="P567" s="351"/>
      <c r="Q567" s="351"/>
      <c r="R567" s="351"/>
      <c r="S567" s="351"/>
      <c r="T567" s="351"/>
      <c r="U567" s="351"/>
      <c r="V567" s="351"/>
      <c r="W567" s="351"/>
      <c r="X567" s="351"/>
      <c r="Y567" s="351"/>
      <c r="Z567" s="351"/>
    </row>
    <row r="568" spans="1:26" ht="14.25" customHeight="1" x14ac:dyDescent="0.15">
      <c r="A568" s="351"/>
      <c r="B568" s="351"/>
      <c r="C568" s="351"/>
      <c r="D568" s="351"/>
      <c r="E568" s="351"/>
      <c r="F568" s="351"/>
      <c r="G568" s="351"/>
      <c r="H568" s="351"/>
      <c r="I568" s="351"/>
      <c r="J568" s="351"/>
      <c r="K568" s="351"/>
      <c r="L568" s="351"/>
      <c r="M568" s="351"/>
      <c r="N568" s="351"/>
      <c r="O568" s="351"/>
      <c r="P568" s="351"/>
      <c r="Q568" s="351"/>
      <c r="R568" s="351"/>
      <c r="S568" s="351"/>
      <c r="T568" s="351"/>
      <c r="U568" s="351"/>
      <c r="V568" s="351"/>
      <c r="W568" s="351"/>
      <c r="X568" s="351"/>
      <c r="Y568" s="351"/>
      <c r="Z568" s="351"/>
    </row>
    <row r="569" spans="1:26" ht="14.25" customHeight="1" x14ac:dyDescent="0.15">
      <c r="A569" s="351"/>
      <c r="B569" s="351"/>
      <c r="C569" s="351"/>
      <c r="D569" s="351"/>
      <c r="E569" s="351"/>
      <c r="F569" s="351"/>
      <c r="G569" s="351"/>
      <c r="H569" s="351"/>
      <c r="I569" s="351"/>
      <c r="J569" s="351"/>
      <c r="K569" s="351"/>
      <c r="L569" s="351"/>
      <c r="M569" s="351"/>
      <c r="N569" s="351"/>
      <c r="O569" s="351"/>
      <c r="P569" s="351"/>
      <c r="Q569" s="351"/>
      <c r="R569" s="351"/>
      <c r="S569" s="351"/>
      <c r="T569" s="351"/>
      <c r="U569" s="351"/>
      <c r="V569" s="351"/>
      <c r="W569" s="351"/>
      <c r="X569" s="351"/>
      <c r="Y569" s="351"/>
      <c r="Z569" s="351"/>
    </row>
    <row r="570" spans="1:26" ht="14.25" customHeight="1" x14ac:dyDescent="0.15">
      <c r="A570" s="351"/>
      <c r="B570" s="351"/>
      <c r="C570" s="351"/>
      <c r="D570" s="351"/>
      <c r="E570" s="351"/>
      <c r="F570" s="351"/>
      <c r="G570" s="351"/>
      <c r="H570" s="351"/>
      <c r="I570" s="351"/>
      <c r="J570" s="351"/>
      <c r="K570" s="351"/>
      <c r="L570" s="351"/>
      <c r="M570" s="351"/>
      <c r="N570" s="351"/>
      <c r="O570" s="351"/>
      <c r="P570" s="351"/>
      <c r="Q570" s="351"/>
      <c r="R570" s="351"/>
      <c r="S570" s="351"/>
      <c r="T570" s="351"/>
      <c r="U570" s="351"/>
      <c r="V570" s="351"/>
      <c r="W570" s="351"/>
      <c r="X570" s="351"/>
      <c r="Y570" s="351"/>
      <c r="Z570" s="351"/>
    </row>
    <row r="571" spans="1:26" ht="14.25" customHeight="1" x14ac:dyDescent="0.15">
      <c r="A571" s="351"/>
      <c r="B571" s="351"/>
      <c r="C571" s="351"/>
      <c r="D571" s="351"/>
      <c r="E571" s="351"/>
      <c r="F571" s="351"/>
      <c r="G571" s="351"/>
      <c r="H571" s="351"/>
      <c r="I571" s="351"/>
      <c r="J571" s="351"/>
      <c r="K571" s="351"/>
      <c r="L571" s="351"/>
      <c r="M571" s="351"/>
      <c r="N571" s="351"/>
      <c r="O571" s="351"/>
      <c r="P571" s="351"/>
      <c r="Q571" s="351"/>
      <c r="R571" s="351"/>
      <c r="S571" s="351"/>
      <c r="T571" s="351"/>
      <c r="U571" s="351"/>
      <c r="V571" s="351"/>
      <c r="W571" s="351"/>
      <c r="X571" s="351"/>
      <c r="Y571" s="351"/>
      <c r="Z571" s="351"/>
    </row>
    <row r="572" spans="1:26" ht="14.25" customHeight="1" x14ac:dyDescent="0.15">
      <c r="A572" s="351"/>
      <c r="B572" s="351"/>
      <c r="C572" s="351"/>
      <c r="D572" s="351"/>
      <c r="E572" s="351"/>
      <c r="F572" s="351"/>
      <c r="G572" s="351"/>
      <c r="H572" s="351"/>
      <c r="I572" s="351"/>
      <c r="J572" s="351"/>
      <c r="K572" s="351"/>
      <c r="L572" s="351"/>
      <c r="M572" s="351"/>
      <c r="N572" s="351"/>
      <c r="O572" s="351"/>
      <c r="P572" s="351"/>
      <c r="Q572" s="351"/>
      <c r="R572" s="351"/>
      <c r="S572" s="351"/>
      <c r="T572" s="351"/>
      <c r="U572" s="351"/>
      <c r="V572" s="351"/>
      <c r="W572" s="351"/>
      <c r="X572" s="351"/>
      <c r="Y572" s="351"/>
      <c r="Z572" s="351"/>
    </row>
    <row r="573" spans="1:26" ht="14.25" customHeight="1" x14ac:dyDescent="0.15">
      <c r="A573" s="351"/>
      <c r="B573" s="351"/>
      <c r="C573" s="351"/>
      <c r="D573" s="351"/>
      <c r="E573" s="351"/>
      <c r="F573" s="351"/>
      <c r="G573" s="351"/>
      <c r="H573" s="351"/>
      <c r="I573" s="351"/>
      <c r="J573" s="351"/>
      <c r="K573" s="351"/>
      <c r="L573" s="351"/>
      <c r="M573" s="351"/>
      <c r="N573" s="351"/>
      <c r="O573" s="351"/>
      <c r="P573" s="351"/>
      <c r="Q573" s="351"/>
      <c r="R573" s="351"/>
      <c r="S573" s="351"/>
      <c r="T573" s="351"/>
      <c r="U573" s="351"/>
      <c r="V573" s="351"/>
      <c r="W573" s="351"/>
      <c r="X573" s="351"/>
      <c r="Y573" s="351"/>
      <c r="Z573" s="351"/>
    </row>
    <row r="574" spans="1:26" ht="14.25" customHeight="1" x14ac:dyDescent="0.15">
      <c r="A574" s="351"/>
      <c r="B574" s="351"/>
      <c r="C574" s="351"/>
      <c r="D574" s="351"/>
      <c r="E574" s="351"/>
      <c r="F574" s="351"/>
      <c r="G574" s="351"/>
      <c r="H574" s="351"/>
      <c r="I574" s="351"/>
      <c r="J574" s="351"/>
      <c r="K574" s="351"/>
      <c r="L574" s="351"/>
      <c r="M574" s="351"/>
      <c r="N574" s="351"/>
      <c r="O574" s="351"/>
      <c r="P574" s="351"/>
      <c r="Q574" s="351"/>
      <c r="R574" s="351"/>
      <c r="S574" s="351"/>
      <c r="T574" s="351"/>
      <c r="U574" s="351"/>
      <c r="V574" s="351"/>
      <c r="W574" s="351"/>
      <c r="X574" s="351"/>
      <c r="Y574" s="351"/>
      <c r="Z574" s="351"/>
    </row>
    <row r="575" spans="1:26" ht="14.25" customHeight="1" x14ac:dyDescent="0.15">
      <c r="A575" s="351"/>
      <c r="B575" s="351"/>
      <c r="C575" s="351"/>
      <c r="D575" s="351"/>
      <c r="E575" s="351"/>
      <c r="F575" s="351"/>
      <c r="G575" s="351"/>
      <c r="H575" s="351"/>
      <c r="I575" s="351"/>
      <c r="J575" s="351"/>
      <c r="K575" s="351"/>
      <c r="L575" s="351"/>
      <c r="M575" s="351"/>
      <c r="N575" s="351"/>
      <c r="O575" s="351"/>
      <c r="P575" s="351"/>
      <c r="Q575" s="351"/>
      <c r="R575" s="351"/>
      <c r="S575" s="351"/>
      <c r="T575" s="351"/>
      <c r="U575" s="351"/>
      <c r="V575" s="351"/>
      <c r="W575" s="351"/>
      <c r="X575" s="351"/>
      <c r="Y575" s="351"/>
      <c r="Z575" s="351"/>
    </row>
    <row r="576" spans="1:26" ht="14.25" customHeight="1" x14ac:dyDescent="0.15">
      <c r="A576" s="351"/>
      <c r="B576" s="351"/>
      <c r="C576" s="351"/>
      <c r="D576" s="351"/>
      <c r="E576" s="351"/>
      <c r="F576" s="351"/>
      <c r="G576" s="351"/>
      <c r="H576" s="351"/>
      <c r="I576" s="351"/>
      <c r="J576" s="351"/>
      <c r="K576" s="351"/>
      <c r="L576" s="351"/>
      <c r="M576" s="351"/>
      <c r="N576" s="351"/>
      <c r="O576" s="351"/>
      <c r="P576" s="351"/>
      <c r="Q576" s="351"/>
      <c r="R576" s="351"/>
      <c r="S576" s="351"/>
      <c r="T576" s="351"/>
      <c r="U576" s="351"/>
      <c r="V576" s="351"/>
      <c r="W576" s="351"/>
      <c r="X576" s="351"/>
      <c r="Y576" s="351"/>
      <c r="Z576" s="351"/>
    </row>
    <row r="577" spans="1:26" ht="14.25" customHeight="1" x14ac:dyDescent="0.15">
      <c r="A577" s="351"/>
      <c r="B577" s="351"/>
      <c r="C577" s="351"/>
      <c r="D577" s="351"/>
      <c r="E577" s="351"/>
      <c r="F577" s="351"/>
      <c r="G577" s="351"/>
      <c r="H577" s="351"/>
      <c r="I577" s="351"/>
      <c r="J577" s="351"/>
      <c r="K577" s="351"/>
      <c r="L577" s="351"/>
      <c r="M577" s="351"/>
      <c r="N577" s="351"/>
      <c r="O577" s="351"/>
      <c r="P577" s="351"/>
      <c r="Q577" s="351"/>
      <c r="R577" s="351"/>
      <c r="S577" s="351"/>
      <c r="T577" s="351"/>
      <c r="U577" s="351"/>
      <c r="V577" s="351"/>
      <c r="W577" s="351"/>
      <c r="X577" s="351"/>
      <c r="Y577" s="351"/>
      <c r="Z577" s="351"/>
    </row>
    <row r="578" spans="1:26" ht="14.25" customHeight="1" x14ac:dyDescent="0.15">
      <c r="A578" s="351"/>
      <c r="B578" s="351"/>
      <c r="C578" s="351"/>
      <c r="D578" s="351"/>
      <c r="E578" s="351"/>
      <c r="F578" s="351"/>
      <c r="G578" s="351"/>
      <c r="H578" s="351"/>
      <c r="I578" s="351"/>
      <c r="J578" s="351"/>
      <c r="K578" s="351"/>
      <c r="L578" s="351"/>
      <c r="M578" s="351"/>
      <c r="N578" s="351"/>
      <c r="O578" s="351"/>
      <c r="P578" s="351"/>
      <c r="Q578" s="351"/>
      <c r="R578" s="351"/>
      <c r="S578" s="351"/>
      <c r="T578" s="351"/>
      <c r="U578" s="351"/>
      <c r="V578" s="351"/>
      <c r="W578" s="351"/>
      <c r="X578" s="351"/>
      <c r="Y578" s="351"/>
      <c r="Z578" s="351"/>
    </row>
    <row r="579" spans="1:26" ht="14.25" customHeight="1" x14ac:dyDescent="0.15">
      <c r="A579" s="351"/>
      <c r="B579" s="351"/>
      <c r="C579" s="351"/>
      <c r="D579" s="351"/>
      <c r="E579" s="351"/>
      <c r="F579" s="351"/>
      <c r="G579" s="351"/>
      <c r="H579" s="351"/>
      <c r="I579" s="351"/>
      <c r="J579" s="351"/>
      <c r="K579" s="351"/>
      <c r="L579" s="351"/>
      <c r="M579" s="351"/>
      <c r="N579" s="351"/>
      <c r="O579" s="351"/>
      <c r="P579" s="351"/>
      <c r="Q579" s="351"/>
      <c r="R579" s="351"/>
      <c r="S579" s="351"/>
      <c r="T579" s="351"/>
      <c r="U579" s="351"/>
      <c r="V579" s="351"/>
      <c r="W579" s="351"/>
      <c r="X579" s="351"/>
      <c r="Y579" s="351"/>
      <c r="Z579" s="351"/>
    </row>
    <row r="580" spans="1:26" ht="14.25" customHeight="1" x14ac:dyDescent="0.15">
      <c r="A580" s="351"/>
      <c r="B580" s="351"/>
      <c r="C580" s="351"/>
      <c r="D580" s="351"/>
      <c r="E580" s="351"/>
      <c r="F580" s="351"/>
      <c r="G580" s="351"/>
      <c r="H580" s="351"/>
      <c r="I580" s="351"/>
      <c r="J580" s="351"/>
      <c r="K580" s="351"/>
      <c r="L580" s="351"/>
      <c r="M580" s="351"/>
      <c r="N580" s="351"/>
      <c r="O580" s="351"/>
      <c r="P580" s="351"/>
      <c r="Q580" s="351"/>
      <c r="R580" s="351"/>
      <c r="S580" s="351"/>
      <c r="T580" s="351"/>
      <c r="U580" s="351"/>
      <c r="V580" s="351"/>
      <c r="W580" s="351"/>
      <c r="X580" s="351"/>
      <c r="Y580" s="351"/>
      <c r="Z580" s="351"/>
    </row>
    <row r="581" spans="1:26" ht="14.25" customHeight="1" x14ac:dyDescent="0.15">
      <c r="A581" s="351"/>
      <c r="B581" s="351"/>
      <c r="C581" s="351"/>
      <c r="D581" s="351"/>
      <c r="E581" s="351"/>
      <c r="F581" s="351"/>
      <c r="G581" s="351"/>
      <c r="H581" s="351"/>
      <c r="I581" s="351"/>
      <c r="J581" s="351"/>
      <c r="K581" s="351"/>
      <c r="L581" s="351"/>
      <c r="M581" s="351"/>
      <c r="N581" s="351"/>
      <c r="O581" s="351"/>
      <c r="P581" s="351"/>
      <c r="Q581" s="351"/>
      <c r="R581" s="351"/>
      <c r="S581" s="351"/>
      <c r="T581" s="351"/>
      <c r="U581" s="351"/>
      <c r="V581" s="351"/>
      <c r="W581" s="351"/>
      <c r="X581" s="351"/>
      <c r="Y581" s="351"/>
      <c r="Z581" s="351"/>
    </row>
    <row r="582" spans="1:26" ht="14.25" customHeight="1" x14ac:dyDescent="0.15">
      <c r="A582" s="351"/>
      <c r="B582" s="351"/>
      <c r="C582" s="351"/>
      <c r="D582" s="351"/>
      <c r="E582" s="351"/>
      <c r="F582" s="351"/>
      <c r="G582" s="351"/>
      <c r="H582" s="351"/>
      <c r="I582" s="351"/>
      <c r="J582" s="351"/>
      <c r="K582" s="351"/>
      <c r="L582" s="351"/>
      <c r="M582" s="351"/>
      <c r="N582" s="351"/>
      <c r="O582" s="351"/>
      <c r="P582" s="351"/>
      <c r="Q582" s="351"/>
      <c r="R582" s="351"/>
      <c r="S582" s="351"/>
      <c r="T582" s="351"/>
      <c r="U582" s="351"/>
      <c r="V582" s="351"/>
      <c r="W582" s="351"/>
      <c r="X582" s="351"/>
      <c r="Y582" s="351"/>
      <c r="Z582" s="351"/>
    </row>
    <row r="583" spans="1:26" ht="14.25" customHeight="1" x14ac:dyDescent="0.15">
      <c r="A583" s="351"/>
      <c r="B583" s="351"/>
      <c r="C583" s="351"/>
      <c r="D583" s="351"/>
      <c r="E583" s="351"/>
      <c r="F583" s="351"/>
      <c r="G583" s="351"/>
      <c r="H583" s="351"/>
      <c r="I583" s="351"/>
      <c r="J583" s="351"/>
      <c r="K583" s="351"/>
      <c r="L583" s="351"/>
      <c r="M583" s="351"/>
      <c r="N583" s="351"/>
      <c r="O583" s="351"/>
      <c r="P583" s="351"/>
      <c r="Q583" s="351"/>
      <c r="R583" s="351"/>
      <c r="S583" s="351"/>
      <c r="T583" s="351"/>
      <c r="U583" s="351"/>
      <c r="V583" s="351"/>
      <c r="W583" s="351"/>
      <c r="X583" s="351"/>
      <c r="Y583" s="351"/>
      <c r="Z583" s="351"/>
    </row>
    <row r="584" spans="1:26" ht="14.25" customHeight="1" x14ac:dyDescent="0.15">
      <c r="A584" s="351"/>
      <c r="B584" s="351"/>
      <c r="C584" s="351"/>
      <c r="D584" s="351"/>
      <c r="E584" s="351"/>
      <c r="F584" s="351"/>
      <c r="G584" s="351"/>
      <c r="H584" s="351"/>
      <c r="I584" s="351"/>
      <c r="J584" s="351"/>
      <c r="K584" s="351"/>
      <c r="L584" s="351"/>
      <c r="M584" s="351"/>
      <c r="N584" s="351"/>
      <c r="O584" s="351"/>
      <c r="P584" s="351"/>
      <c r="Q584" s="351"/>
      <c r="R584" s="351"/>
      <c r="S584" s="351"/>
      <c r="T584" s="351"/>
      <c r="U584" s="351"/>
      <c r="V584" s="351"/>
      <c r="W584" s="351"/>
      <c r="X584" s="351"/>
      <c r="Y584" s="351"/>
      <c r="Z584" s="351"/>
    </row>
    <row r="585" spans="1:26" ht="14.25" customHeight="1" x14ac:dyDescent="0.15">
      <c r="A585" s="351"/>
      <c r="B585" s="351"/>
      <c r="C585" s="351"/>
      <c r="D585" s="351"/>
      <c r="E585" s="351"/>
      <c r="F585" s="351"/>
      <c r="G585" s="351"/>
      <c r="H585" s="351"/>
      <c r="I585" s="351"/>
      <c r="J585" s="351"/>
      <c r="K585" s="351"/>
      <c r="L585" s="351"/>
      <c r="M585" s="351"/>
      <c r="N585" s="351"/>
      <c r="O585" s="351"/>
      <c r="P585" s="351"/>
      <c r="Q585" s="351"/>
      <c r="R585" s="351"/>
      <c r="S585" s="351"/>
      <c r="T585" s="351"/>
      <c r="U585" s="351"/>
      <c r="V585" s="351"/>
      <c r="W585" s="351"/>
      <c r="X585" s="351"/>
      <c r="Y585" s="351"/>
      <c r="Z585" s="351"/>
    </row>
    <row r="586" spans="1:26" ht="14.25" customHeight="1" x14ac:dyDescent="0.15">
      <c r="A586" s="351"/>
      <c r="B586" s="351"/>
      <c r="C586" s="351"/>
      <c r="D586" s="351"/>
      <c r="E586" s="351"/>
      <c r="F586" s="351"/>
      <c r="G586" s="351"/>
      <c r="H586" s="351"/>
      <c r="I586" s="351"/>
      <c r="J586" s="351"/>
      <c r="K586" s="351"/>
      <c r="L586" s="351"/>
      <c r="M586" s="351"/>
      <c r="N586" s="351"/>
      <c r="O586" s="351"/>
      <c r="P586" s="351"/>
      <c r="Q586" s="351"/>
      <c r="R586" s="351"/>
      <c r="S586" s="351"/>
      <c r="T586" s="351"/>
      <c r="U586" s="351"/>
      <c r="V586" s="351"/>
      <c r="W586" s="351"/>
      <c r="X586" s="351"/>
      <c r="Y586" s="351"/>
      <c r="Z586" s="351"/>
    </row>
    <row r="587" spans="1:26" ht="14.25" customHeight="1" x14ac:dyDescent="0.15">
      <c r="A587" s="351"/>
      <c r="B587" s="351"/>
      <c r="C587" s="351"/>
      <c r="D587" s="351"/>
      <c r="E587" s="351"/>
      <c r="F587" s="351"/>
      <c r="G587" s="351"/>
      <c r="H587" s="351"/>
      <c r="I587" s="351"/>
      <c r="J587" s="351"/>
      <c r="K587" s="351"/>
      <c r="L587" s="351"/>
      <c r="M587" s="351"/>
      <c r="N587" s="351"/>
      <c r="O587" s="351"/>
      <c r="P587" s="351"/>
      <c r="Q587" s="351"/>
      <c r="R587" s="351"/>
      <c r="S587" s="351"/>
      <c r="T587" s="351"/>
      <c r="U587" s="351"/>
      <c r="V587" s="351"/>
      <c r="W587" s="351"/>
      <c r="X587" s="351"/>
      <c r="Y587" s="351"/>
      <c r="Z587" s="351"/>
    </row>
    <row r="588" spans="1:26" ht="14.25" customHeight="1" x14ac:dyDescent="0.15">
      <c r="A588" s="351"/>
      <c r="B588" s="351"/>
      <c r="C588" s="351"/>
      <c r="D588" s="351"/>
      <c r="E588" s="351"/>
      <c r="F588" s="351"/>
      <c r="G588" s="351"/>
      <c r="H588" s="351"/>
      <c r="I588" s="351"/>
      <c r="J588" s="351"/>
      <c r="K588" s="351"/>
      <c r="L588" s="351"/>
      <c r="M588" s="351"/>
      <c r="N588" s="351"/>
      <c r="O588" s="351"/>
      <c r="P588" s="351"/>
      <c r="Q588" s="351"/>
      <c r="R588" s="351"/>
      <c r="S588" s="351"/>
      <c r="T588" s="351"/>
      <c r="U588" s="351"/>
      <c r="V588" s="351"/>
      <c r="W588" s="351"/>
      <c r="X588" s="351"/>
      <c r="Y588" s="351"/>
      <c r="Z588" s="351"/>
    </row>
    <row r="589" spans="1:26" ht="14.25" customHeight="1" x14ac:dyDescent="0.15">
      <c r="A589" s="351"/>
      <c r="B589" s="351"/>
      <c r="C589" s="351"/>
      <c r="D589" s="351"/>
      <c r="E589" s="351"/>
      <c r="F589" s="351"/>
      <c r="G589" s="351"/>
      <c r="H589" s="351"/>
      <c r="I589" s="351"/>
      <c r="J589" s="351"/>
      <c r="K589" s="351"/>
      <c r="L589" s="351"/>
      <c r="M589" s="351"/>
      <c r="N589" s="351"/>
      <c r="O589" s="351"/>
      <c r="P589" s="351"/>
      <c r="Q589" s="351"/>
      <c r="R589" s="351"/>
      <c r="S589" s="351"/>
      <c r="T589" s="351"/>
      <c r="U589" s="351"/>
      <c r="V589" s="351"/>
      <c r="W589" s="351"/>
      <c r="X589" s="351"/>
      <c r="Y589" s="351"/>
      <c r="Z589" s="351"/>
    </row>
    <row r="590" spans="1:26" ht="14.25" customHeight="1" x14ac:dyDescent="0.15">
      <c r="A590" s="351"/>
      <c r="B590" s="351"/>
      <c r="C590" s="351"/>
      <c r="D590" s="351"/>
      <c r="E590" s="351"/>
      <c r="F590" s="351"/>
      <c r="G590" s="351"/>
      <c r="H590" s="351"/>
      <c r="I590" s="351"/>
      <c r="J590" s="351"/>
      <c r="K590" s="351"/>
      <c r="L590" s="351"/>
      <c r="M590" s="351"/>
      <c r="N590" s="351"/>
      <c r="O590" s="351"/>
      <c r="P590" s="351"/>
      <c r="Q590" s="351"/>
      <c r="R590" s="351"/>
      <c r="S590" s="351"/>
      <c r="T590" s="351"/>
      <c r="U590" s="351"/>
      <c r="V590" s="351"/>
      <c r="W590" s="351"/>
      <c r="X590" s="351"/>
      <c r="Y590" s="351"/>
      <c r="Z590" s="351"/>
    </row>
    <row r="591" spans="1:26" ht="14.25" customHeight="1" x14ac:dyDescent="0.15">
      <c r="A591" s="351"/>
      <c r="B591" s="351"/>
      <c r="C591" s="351"/>
      <c r="D591" s="351"/>
      <c r="E591" s="351"/>
      <c r="F591" s="351"/>
      <c r="G591" s="351"/>
      <c r="H591" s="351"/>
      <c r="I591" s="351"/>
      <c r="J591" s="351"/>
      <c r="K591" s="351"/>
      <c r="L591" s="351"/>
      <c r="M591" s="351"/>
      <c r="N591" s="351"/>
      <c r="O591" s="351"/>
      <c r="P591" s="351"/>
      <c r="Q591" s="351"/>
      <c r="R591" s="351"/>
      <c r="S591" s="351"/>
      <c r="T591" s="351"/>
      <c r="U591" s="351"/>
      <c r="V591" s="351"/>
      <c r="W591" s="351"/>
      <c r="X591" s="351"/>
      <c r="Y591" s="351"/>
      <c r="Z591" s="351"/>
    </row>
    <row r="592" spans="1:26" ht="14.25" customHeight="1" x14ac:dyDescent="0.15">
      <c r="A592" s="351"/>
      <c r="B592" s="351"/>
      <c r="C592" s="351"/>
      <c r="D592" s="351"/>
      <c r="E592" s="351"/>
      <c r="F592" s="351"/>
      <c r="G592" s="351"/>
      <c r="H592" s="351"/>
      <c r="I592" s="351"/>
      <c r="J592" s="351"/>
      <c r="K592" s="351"/>
      <c r="L592" s="351"/>
      <c r="M592" s="351"/>
      <c r="N592" s="351"/>
      <c r="O592" s="351"/>
      <c r="P592" s="351"/>
      <c r="Q592" s="351"/>
      <c r="R592" s="351"/>
      <c r="S592" s="351"/>
      <c r="T592" s="351"/>
      <c r="U592" s="351"/>
      <c r="V592" s="351"/>
      <c r="W592" s="351"/>
      <c r="X592" s="351"/>
      <c r="Y592" s="351"/>
      <c r="Z592" s="351"/>
    </row>
    <row r="593" spans="1:26" ht="14.25" customHeight="1" x14ac:dyDescent="0.15">
      <c r="A593" s="351"/>
      <c r="B593" s="351"/>
      <c r="C593" s="351"/>
      <c r="D593" s="351"/>
      <c r="E593" s="351"/>
      <c r="F593" s="351"/>
      <c r="G593" s="351"/>
      <c r="H593" s="351"/>
      <c r="I593" s="351"/>
      <c r="J593" s="351"/>
      <c r="K593" s="351"/>
      <c r="L593" s="351"/>
      <c r="M593" s="351"/>
      <c r="N593" s="351"/>
      <c r="O593" s="351"/>
      <c r="P593" s="351"/>
      <c r="Q593" s="351"/>
      <c r="R593" s="351"/>
      <c r="S593" s="351"/>
      <c r="T593" s="351"/>
      <c r="U593" s="351"/>
      <c r="V593" s="351"/>
      <c r="W593" s="351"/>
      <c r="X593" s="351"/>
      <c r="Y593" s="351"/>
      <c r="Z593" s="351"/>
    </row>
    <row r="594" spans="1:26" ht="14.25" customHeight="1" x14ac:dyDescent="0.15">
      <c r="A594" s="351"/>
      <c r="B594" s="351"/>
      <c r="C594" s="351"/>
      <c r="D594" s="351"/>
      <c r="E594" s="351"/>
      <c r="F594" s="351"/>
      <c r="G594" s="351"/>
      <c r="H594" s="351"/>
      <c r="I594" s="351"/>
      <c r="J594" s="351"/>
      <c r="K594" s="351"/>
      <c r="L594" s="351"/>
      <c r="M594" s="351"/>
      <c r="N594" s="351"/>
      <c r="O594" s="351"/>
      <c r="P594" s="351"/>
      <c r="Q594" s="351"/>
      <c r="R594" s="351"/>
      <c r="S594" s="351"/>
      <c r="T594" s="351"/>
      <c r="U594" s="351"/>
      <c r="V594" s="351"/>
      <c r="W594" s="351"/>
      <c r="X594" s="351"/>
      <c r="Y594" s="351"/>
      <c r="Z594" s="351"/>
    </row>
    <row r="595" spans="1:26" ht="14.25" customHeight="1" x14ac:dyDescent="0.15">
      <c r="A595" s="351"/>
      <c r="B595" s="351"/>
      <c r="C595" s="351"/>
      <c r="D595" s="351"/>
      <c r="E595" s="351"/>
      <c r="F595" s="351"/>
      <c r="G595" s="351"/>
      <c r="H595" s="351"/>
      <c r="I595" s="351"/>
      <c r="J595" s="351"/>
      <c r="K595" s="351"/>
      <c r="L595" s="351"/>
      <c r="M595" s="351"/>
      <c r="N595" s="351"/>
      <c r="O595" s="351"/>
      <c r="P595" s="351"/>
      <c r="Q595" s="351"/>
      <c r="R595" s="351"/>
      <c r="S595" s="351"/>
      <c r="T595" s="351"/>
      <c r="U595" s="351"/>
      <c r="V595" s="351"/>
      <c r="W595" s="351"/>
      <c r="X595" s="351"/>
      <c r="Y595" s="351"/>
      <c r="Z595" s="351"/>
    </row>
    <row r="596" spans="1:26" ht="14.25" customHeight="1" x14ac:dyDescent="0.15">
      <c r="A596" s="351"/>
      <c r="B596" s="351"/>
      <c r="C596" s="351"/>
      <c r="D596" s="351"/>
      <c r="E596" s="351"/>
      <c r="F596" s="351"/>
      <c r="G596" s="351"/>
      <c r="H596" s="351"/>
      <c r="I596" s="351"/>
      <c r="J596" s="351"/>
      <c r="K596" s="351"/>
      <c r="L596" s="351"/>
      <c r="M596" s="351"/>
      <c r="N596" s="351"/>
      <c r="O596" s="351"/>
      <c r="P596" s="351"/>
      <c r="Q596" s="351"/>
      <c r="R596" s="351"/>
      <c r="S596" s="351"/>
      <c r="T596" s="351"/>
      <c r="U596" s="351"/>
      <c r="V596" s="351"/>
      <c r="W596" s="351"/>
      <c r="X596" s="351"/>
      <c r="Y596" s="351"/>
      <c r="Z596" s="351"/>
    </row>
    <row r="597" spans="1:26" ht="14.25" customHeight="1" x14ac:dyDescent="0.15">
      <c r="A597" s="351"/>
      <c r="B597" s="351"/>
      <c r="C597" s="351"/>
      <c r="D597" s="351"/>
      <c r="E597" s="351"/>
      <c r="F597" s="351"/>
      <c r="G597" s="351"/>
      <c r="H597" s="351"/>
      <c r="I597" s="351"/>
      <c r="J597" s="351"/>
      <c r="K597" s="351"/>
      <c r="L597" s="351"/>
      <c r="M597" s="351"/>
      <c r="N597" s="351"/>
      <c r="O597" s="351"/>
      <c r="P597" s="351"/>
      <c r="Q597" s="351"/>
      <c r="R597" s="351"/>
      <c r="S597" s="351"/>
      <c r="T597" s="351"/>
      <c r="U597" s="351"/>
      <c r="V597" s="351"/>
      <c r="W597" s="351"/>
      <c r="X597" s="351"/>
      <c r="Y597" s="351"/>
      <c r="Z597" s="351"/>
    </row>
    <row r="598" spans="1:26" ht="14.25" customHeight="1" x14ac:dyDescent="0.15">
      <c r="A598" s="351"/>
      <c r="B598" s="351"/>
      <c r="C598" s="351"/>
      <c r="D598" s="351"/>
      <c r="E598" s="351"/>
      <c r="F598" s="351"/>
      <c r="G598" s="351"/>
      <c r="H598" s="351"/>
      <c r="I598" s="351"/>
      <c r="J598" s="351"/>
      <c r="K598" s="351"/>
      <c r="L598" s="351"/>
      <c r="M598" s="351"/>
      <c r="N598" s="351"/>
      <c r="O598" s="351"/>
      <c r="P598" s="351"/>
      <c r="Q598" s="351"/>
      <c r="R598" s="351"/>
      <c r="S598" s="351"/>
      <c r="T598" s="351"/>
      <c r="U598" s="351"/>
      <c r="V598" s="351"/>
      <c r="W598" s="351"/>
      <c r="X598" s="351"/>
      <c r="Y598" s="351"/>
      <c r="Z598" s="351"/>
    </row>
    <row r="599" spans="1:26" ht="14.25" customHeight="1" x14ac:dyDescent="0.15">
      <c r="A599" s="351"/>
      <c r="B599" s="351"/>
      <c r="C599" s="351"/>
      <c r="D599" s="351"/>
      <c r="E599" s="351"/>
      <c r="F599" s="351"/>
      <c r="G599" s="351"/>
      <c r="H599" s="351"/>
      <c r="I599" s="351"/>
      <c r="J599" s="351"/>
      <c r="K599" s="351"/>
      <c r="L599" s="351"/>
      <c r="M599" s="351"/>
      <c r="N599" s="351"/>
      <c r="O599" s="351"/>
      <c r="P599" s="351"/>
      <c r="Q599" s="351"/>
      <c r="R599" s="351"/>
      <c r="S599" s="351"/>
      <c r="T599" s="351"/>
      <c r="U599" s="351"/>
      <c r="V599" s="351"/>
      <c r="W599" s="351"/>
      <c r="X599" s="351"/>
      <c r="Y599" s="351"/>
      <c r="Z599" s="351"/>
    </row>
    <row r="600" spans="1:26" ht="14.25" customHeight="1" x14ac:dyDescent="0.15">
      <c r="A600" s="351"/>
      <c r="B600" s="351"/>
      <c r="C600" s="351"/>
      <c r="D600" s="351"/>
      <c r="E600" s="351"/>
      <c r="F600" s="351"/>
      <c r="G600" s="351"/>
      <c r="H600" s="351"/>
      <c r="I600" s="351"/>
      <c r="J600" s="351"/>
      <c r="K600" s="351"/>
      <c r="L600" s="351"/>
      <c r="M600" s="351"/>
      <c r="N600" s="351"/>
      <c r="O600" s="351"/>
      <c r="P600" s="351"/>
      <c r="Q600" s="351"/>
      <c r="R600" s="351"/>
      <c r="S600" s="351"/>
      <c r="T600" s="351"/>
      <c r="U600" s="351"/>
      <c r="V600" s="351"/>
      <c r="W600" s="351"/>
      <c r="X600" s="351"/>
      <c r="Y600" s="351"/>
      <c r="Z600" s="351"/>
    </row>
    <row r="601" spans="1:26" ht="14.25" customHeight="1" x14ac:dyDescent="0.15">
      <c r="A601" s="351"/>
      <c r="B601" s="351"/>
      <c r="C601" s="351"/>
      <c r="D601" s="351"/>
      <c r="E601" s="351"/>
      <c r="F601" s="351"/>
      <c r="G601" s="351"/>
      <c r="H601" s="351"/>
      <c r="I601" s="351"/>
      <c r="J601" s="351"/>
      <c r="K601" s="351"/>
      <c r="L601" s="351"/>
      <c r="M601" s="351"/>
      <c r="N601" s="351"/>
      <c r="O601" s="351"/>
      <c r="P601" s="351"/>
      <c r="Q601" s="351"/>
      <c r="R601" s="351"/>
      <c r="S601" s="351"/>
      <c r="T601" s="351"/>
      <c r="U601" s="351"/>
      <c r="V601" s="351"/>
      <c r="W601" s="351"/>
      <c r="X601" s="351"/>
      <c r="Y601" s="351"/>
      <c r="Z601" s="351"/>
    </row>
    <row r="602" spans="1:26" ht="14.25" customHeight="1" x14ac:dyDescent="0.15">
      <c r="A602" s="351"/>
      <c r="B602" s="351"/>
      <c r="C602" s="351"/>
      <c r="D602" s="351"/>
      <c r="E602" s="351"/>
      <c r="F602" s="351"/>
      <c r="G602" s="351"/>
      <c r="H602" s="351"/>
      <c r="I602" s="351"/>
      <c r="J602" s="351"/>
      <c r="K602" s="351"/>
      <c r="L602" s="351"/>
      <c r="M602" s="351"/>
      <c r="N602" s="351"/>
      <c r="O602" s="351"/>
      <c r="P602" s="351"/>
      <c r="Q602" s="351"/>
      <c r="R602" s="351"/>
      <c r="S602" s="351"/>
      <c r="T602" s="351"/>
      <c r="U602" s="351"/>
      <c r="V602" s="351"/>
      <c r="W602" s="351"/>
      <c r="X602" s="351"/>
      <c r="Y602" s="351"/>
      <c r="Z602" s="351"/>
    </row>
    <row r="603" spans="1:26" ht="14.25" customHeight="1" x14ac:dyDescent="0.15">
      <c r="A603" s="351"/>
      <c r="B603" s="351"/>
      <c r="C603" s="351"/>
      <c r="D603" s="351"/>
      <c r="E603" s="351"/>
      <c r="F603" s="351"/>
      <c r="G603" s="351"/>
      <c r="H603" s="351"/>
      <c r="I603" s="351"/>
      <c r="J603" s="351"/>
      <c r="K603" s="351"/>
      <c r="L603" s="351"/>
      <c r="M603" s="351"/>
      <c r="N603" s="351"/>
      <c r="O603" s="351"/>
      <c r="P603" s="351"/>
      <c r="Q603" s="351"/>
      <c r="R603" s="351"/>
      <c r="S603" s="351"/>
      <c r="T603" s="351"/>
      <c r="U603" s="351"/>
      <c r="V603" s="351"/>
      <c r="W603" s="351"/>
      <c r="X603" s="351"/>
      <c r="Y603" s="351"/>
      <c r="Z603" s="351"/>
    </row>
    <row r="604" spans="1:26" ht="14.25" customHeight="1" x14ac:dyDescent="0.15">
      <c r="A604" s="351"/>
      <c r="B604" s="351"/>
      <c r="C604" s="351"/>
      <c r="D604" s="351"/>
      <c r="E604" s="351"/>
      <c r="F604" s="351"/>
      <c r="G604" s="351"/>
      <c r="H604" s="351"/>
      <c r="I604" s="351"/>
      <c r="J604" s="351"/>
      <c r="K604" s="351"/>
      <c r="L604" s="351"/>
      <c r="M604" s="351"/>
      <c r="N604" s="351"/>
      <c r="O604" s="351"/>
      <c r="P604" s="351"/>
      <c r="Q604" s="351"/>
      <c r="R604" s="351"/>
      <c r="S604" s="351"/>
      <c r="T604" s="351"/>
      <c r="U604" s="351"/>
      <c r="V604" s="351"/>
      <c r="W604" s="351"/>
      <c r="X604" s="351"/>
      <c r="Y604" s="351"/>
      <c r="Z604" s="351"/>
    </row>
    <row r="605" spans="1:26" ht="14.25" customHeight="1" x14ac:dyDescent="0.15">
      <c r="A605" s="351"/>
      <c r="B605" s="351"/>
      <c r="C605" s="351"/>
      <c r="D605" s="351"/>
      <c r="E605" s="351"/>
      <c r="F605" s="351"/>
      <c r="G605" s="351"/>
      <c r="H605" s="351"/>
      <c r="I605" s="351"/>
      <c r="J605" s="351"/>
      <c r="K605" s="351"/>
      <c r="L605" s="351"/>
      <c r="M605" s="351"/>
      <c r="N605" s="351"/>
      <c r="O605" s="351"/>
      <c r="P605" s="351"/>
      <c r="Q605" s="351"/>
      <c r="R605" s="351"/>
      <c r="S605" s="351"/>
      <c r="T605" s="351"/>
      <c r="U605" s="351"/>
      <c r="V605" s="351"/>
      <c r="W605" s="351"/>
      <c r="X605" s="351"/>
      <c r="Y605" s="351"/>
      <c r="Z605" s="351"/>
    </row>
    <row r="606" spans="1:26" ht="14.25" customHeight="1" x14ac:dyDescent="0.15">
      <c r="A606" s="351"/>
      <c r="B606" s="351"/>
      <c r="C606" s="351"/>
      <c r="D606" s="351"/>
      <c r="E606" s="351"/>
      <c r="F606" s="351"/>
      <c r="G606" s="351"/>
      <c r="H606" s="351"/>
      <c r="I606" s="351"/>
      <c r="J606" s="351"/>
      <c r="K606" s="351"/>
      <c r="L606" s="351"/>
      <c r="M606" s="351"/>
      <c r="N606" s="351"/>
      <c r="O606" s="351"/>
      <c r="P606" s="351"/>
      <c r="Q606" s="351"/>
      <c r="R606" s="351"/>
      <c r="S606" s="351"/>
      <c r="T606" s="351"/>
      <c r="U606" s="351"/>
      <c r="V606" s="351"/>
      <c r="W606" s="351"/>
      <c r="X606" s="351"/>
      <c r="Y606" s="351"/>
      <c r="Z606" s="351"/>
    </row>
    <row r="607" spans="1:26" ht="14.25" customHeight="1" x14ac:dyDescent="0.15">
      <c r="A607" s="351"/>
      <c r="B607" s="351"/>
      <c r="C607" s="351"/>
      <c r="D607" s="351"/>
      <c r="E607" s="351"/>
      <c r="F607" s="351"/>
      <c r="G607" s="351"/>
      <c r="H607" s="351"/>
      <c r="I607" s="351"/>
      <c r="J607" s="351"/>
      <c r="K607" s="351"/>
      <c r="L607" s="351"/>
      <c r="M607" s="351"/>
      <c r="N607" s="351"/>
      <c r="O607" s="351"/>
      <c r="P607" s="351"/>
      <c r="Q607" s="351"/>
      <c r="R607" s="351"/>
      <c r="S607" s="351"/>
      <c r="T607" s="351"/>
      <c r="U607" s="351"/>
      <c r="V607" s="351"/>
      <c r="W607" s="351"/>
      <c r="X607" s="351"/>
      <c r="Y607" s="351"/>
      <c r="Z607" s="351"/>
    </row>
    <row r="608" spans="1:26" ht="14.25" customHeight="1" x14ac:dyDescent="0.15">
      <c r="A608" s="351"/>
      <c r="B608" s="351"/>
      <c r="C608" s="351"/>
      <c r="D608" s="351"/>
      <c r="E608" s="351"/>
      <c r="F608" s="351"/>
      <c r="G608" s="351"/>
      <c r="H608" s="351"/>
      <c r="I608" s="351"/>
      <c r="J608" s="351"/>
      <c r="K608" s="351"/>
      <c r="L608" s="351"/>
      <c r="M608" s="351"/>
      <c r="N608" s="351"/>
      <c r="O608" s="351"/>
      <c r="P608" s="351"/>
      <c r="Q608" s="351"/>
      <c r="R608" s="351"/>
      <c r="S608" s="351"/>
      <c r="T608" s="351"/>
      <c r="U608" s="351"/>
      <c r="V608" s="351"/>
      <c r="W608" s="351"/>
      <c r="X608" s="351"/>
      <c r="Y608" s="351"/>
      <c r="Z608" s="351"/>
    </row>
    <row r="609" spans="1:26" ht="14.25" customHeight="1" x14ac:dyDescent="0.15">
      <c r="A609" s="351"/>
      <c r="B609" s="351"/>
      <c r="C609" s="351"/>
      <c r="D609" s="351"/>
      <c r="E609" s="351"/>
      <c r="F609" s="351"/>
      <c r="G609" s="351"/>
      <c r="H609" s="351"/>
      <c r="I609" s="351"/>
      <c r="J609" s="351"/>
      <c r="K609" s="351"/>
      <c r="L609" s="351"/>
      <c r="M609" s="351"/>
      <c r="N609" s="351"/>
      <c r="O609" s="351"/>
      <c r="P609" s="351"/>
      <c r="Q609" s="351"/>
      <c r="R609" s="351"/>
      <c r="S609" s="351"/>
      <c r="T609" s="351"/>
      <c r="U609" s="351"/>
      <c r="V609" s="351"/>
      <c r="W609" s="351"/>
      <c r="X609" s="351"/>
      <c r="Y609" s="351"/>
      <c r="Z609" s="351"/>
    </row>
    <row r="610" spans="1:26" ht="14.25" customHeight="1" x14ac:dyDescent="0.15">
      <c r="A610" s="351"/>
      <c r="B610" s="351"/>
      <c r="C610" s="351"/>
      <c r="D610" s="351"/>
      <c r="E610" s="351"/>
      <c r="F610" s="351"/>
      <c r="G610" s="351"/>
      <c r="H610" s="351"/>
      <c r="I610" s="351"/>
      <c r="J610" s="351"/>
      <c r="K610" s="351"/>
      <c r="L610" s="351"/>
      <c r="M610" s="351"/>
      <c r="N610" s="351"/>
      <c r="O610" s="351"/>
      <c r="P610" s="351"/>
      <c r="Q610" s="351"/>
      <c r="R610" s="351"/>
      <c r="S610" s="351"/>
      <c r="T610" s="351"/>
      <c r="U610" s="351"/>
      <c r="V610" s="351"/>
      <c r="W610" s="351"/>
      <c r="X610" s="351"/>
      <c r="Y610" s="351"/>
      <c r="Z610" s="351"/>
    </row>
    <row r="611" spans="1:26" ht="14.25" customHeight="1" x14ac:dyDescent="0.15">
      <c r="A611" s="351"/>
      <c r="B611" s="351"/>
      <c r="C611" s="351"/>
      <c r="D611" s="351"/>
      <c r="E611" s="351"/>
      <c r="F611" s="351"/>
      <c r="G611" s="351"/>
      <c r="H611" s="351"/>
      <c r="I611" s="351"/>
      <c r="J611" s="351"/>
      <c r="K611" s="351"/>
      <c r="L611" s="351"/>
      <c r="M611" s="351"/>
      <c r="N611" s="351"/>
      <c r="O611" s="351"/>
      <c r="P611" s="351"/>
      <c r="Q611" s="351"/>
      <c r="R611" s="351"/>
      <c r="S611" s="351"/>
      <c r="T611" s="351"/>
      <c r="U611" s="351"/>
      <c r="V611" s="351"/>
      <c r="W611" s="351"/>
      <c r="X611" s="351"/>
      <c r="Y611" s="351"/>
      <c r="Z611" s="351"/>
    </row>
    <row r="612" spans="1:26" ht="14.25" customHeight="1" x14ac:dyDescent="0.15">
      <c r="A612" s="351"/>
      <c r="B612" s="351"/>
      <c r="C612" s="351"/>
      <c r="D612" s="351"/>
      <c r="E612" s="351"/>
      <c r="F612" s="351"/>
      <c r="G612" s="351"/>
      <c r="H612" s="351"/>
      <c r="I612" s="351"/>
      <c r="J612" s="351"/>
      <c r="K612" s="351"/>
      <c r="L612" s="351"/>
      <c r="M612" s="351"/>
      <c r="N612" s="351"/>
      <c r="O612" s="351"/>
      <c r="P612" s="351"/>
      <c r="Q612" s="351"/>
      <c r="R612" s="351"/>
      <c r="S612" s="351"/>
      <c r="T612" s="351"/>
      <c r="U612" s="351"/>
      <c r="V612" s="351"/>
      <c r="W612" s="351"/>
      <c r="X612" s="351"/>
      <c r="Y612" s="351"/>
      <c r="Z612" s="351"/>
    </row>
    <row r="613" spans="1:26" ht="14.25" customHeight="1" x14ac:dyDescent="0.15">
      <c r="A613" s="351"/>
      <c r="B613" s="351"/>
      <c r="C613" s="351"/>
      <c r="D613" s="351"/>
      <c r="E613" s="351"/>
      <c r="F613" s="351"/>
      <c r="G613" s="351"/>
      <c r="H613" s="351"/>
      <c r="I613" s="351"/>
      <c r="J613" s="351"/>
      <c r="K613" s="351"/>
      <c r="L613" s="351"/>
      <c r="M613" s="351"/>
      <c r="N613" s="351"/>
      <c r="O613" s="351"/>
      <c r="P613" s="351"/>
      <c r="Q613" s="351"/>
      <c r="R613" s="351"/>
      <c r="S613" s="351"/>
      <c r="T613" s="351"/>
      <c r="U613" s="351"/>
      <c r="V613" s="351"/>
      <c r="W613" s="351"/>
      <c r="X613" s="351"/>
      <c r="Y613" s="351"/>
      <c r="Z613" s="351"/>
    </row>
    <row r="614" spans="1:26" ht="14.25" customHeight="1" x14ac:dyDescent="0.15">
      <c r="A614" s="351"/>
      <c r="B614" s="351"/>
      <c r="C614" s="351"/>
      <c r="D614" s="351"/>
      <c r="E614" s="351"/>
      <c r="F614" s="351"/>
      <c r="G614" s="351"/>
      <c r="H614" s="351"/>
      <c r="I614" s="351"/>
      <c r="J614" s="351"/>
      <c r="K614" s="351"/>
      <c r="L614" s="351"/>
      <c r="M614" s="351"/>
      <c r="N614" s="351"/>
      <c r="O614" s="351"/>
      <c r="P614" s="351"/>
      <c r="Q614" s="351"/>
      <c r="R614" s="351"/>
      <c r="S614" s="351"/>
      <c r="T614" s="351"/>
      <c r="U614" s="351"/>
      <c r="V614" s="351"/>
      <c r="W614" s="351"/>
      <c r="X614" s="351"/>
      <c r="Y614" s="351"/>
      <c r="Z614" s="351"/>
    </row>
    <row r="615" spans="1:26" ht="14.25" customHeight="1" x14ac:dyDescent="0.15">
      <c r="A615" s="351"/>
      <c r="B615" s="351"/>
      <c r="C615" s="351"/>
      <c r="D615" s="351"/>
      <c r="E615" s="351"/>
      <c r="F615" s="351"/>
      <c r="G615" s="351"/>
      <c r="H615" s="351"/>
      <c r="I615" s="351"/>
      <c r="J615" s="351"/>
      <c r="K615" s="351"/>
      <c r="L615" s="351"/>
      <c r="M615" s="351"/>
      <c r="N615" s="351"/>
      <c r="O615" s="351"/>
      <c r="P615" s="351"/>
      <c r="Q615" s="351"/>
      <c r="R615" s="351"/>
      <c r="S615" s="351"/>
      <c r="T615" s="351"/>
      <c r="U615" s="351"/>
      <c r="V615" s="351"/>
      <c r="W615" s="351"/>
      <c r="X615" s="351"/>
      <c r="Y615" s="351"/>
      <c r="Z615" s="351"/>
    </row>
    <row r="616" spans="1:26" ht="14.25" customHeight="1" x14ac:dyDescent="0.15">
      <c r="A616" s="351"/>
      <c r="B616" s="351"/>
      <c r="C616" s="351"/>
      <c r="D616" s="351"/>
      <c r="E616" s="351"/>
      <c r="F616" s="351"/>
      <c r="G616" s="351"/>
      <c r="H616" s="351"/>
      <c r="I616" s="351"/>
      <c r="J616" s="351"/>
      <c r="K616" s="351"/>
      <c r="L616" s="351"/>
      <c r="M616" s="351"/>
      <c r="N616" s="351"/>
      <c r="O616" s="351"/>
      <c r="P616" s="351"/>
      <c r="Q616" s="351"/>
      <c r="R616" s="351"/>
      <c r="S616" s="351"/>
      <c r="T616" s="351"/>
      <c r="U616" s="351"/>
      <c r="V616" s="351"/>
      <c r="W616" s="351"/>
      <c r="X616" s="351"/>
      <c r="Y616" s="351"/>
      <c r="Z616" s="351"/>
    </row>
    <row r="617" spans="1:26" ht="14.25" customHeight="1" x14ac:dyDescent="0.15">
      <c r="A617" s="351"/>
      <c r="B617" s="351"/>
      <c r="C617" s="351"/>
      <c r="D617" s="351"/>
      <c r="E617" s="351"/>
      <c r="F617" s="351"/>
      <c r="G617" s="351"/>
      <c r="H617" s="351"/>
      <c r="I617" s="351"/>
      <c r="J617" s="351"/>
      <c r="K617" s="351"/>
      <c r="L617" s="351"/>
      <c r="M617" s="351"/>
      <c r="N617" s="351"/>
      <c r="O617" s="351"/>
      <c r="P617" s="351"/>
      <c r="Q617" s="351"/>
      <c r="R617" s="351"/>
      <c r="S617" s="351"/>
      <c r="T617" s="351"/>
      <c r="U617" s="351"/>
      <c r="V617" s="351"/>
      <c r="W617" s="351"/>
      <c r="X617" s="351"/>
      <c r="Y617" s="351"/>
      <c r="Z617" s="351"/>
    </row>
    <row r="618" spans="1:26" ht="14.25" customHeight="1" x14ac:dyDescent="0.15">
      <c r="A618" s="351"/>
      <c r="B618" s="351"/>
      <c r="C618" s="351"/>
      <c r="D618" s="351"/>
      <c r="E618" s="351"/>
      <c r="F618" s="351"/>
      <c r="G618" s="351"/>
      <c r="H618" s="351"/>
      <c r="I618" s="351"/>
      <c r="J618" s="351"/>
      <c r="K618" s="351"/>
      <c r="L618" s="351"/>
      <c r="M618" s="351"/>
      <c r="N618" s="351"/>
      <c r="O618" s="351"/>
      <c r="P618" s="351"/>
      <c r="Q618" s="351"/>
      <c r="R618" s="351"/>
      <c r="S618" s="351"/>
      <c r="T618" s="351"/>
      <c r="U618" s="351"/>
      <c r="V618" s="351"/>
      <c r="W618" s="351"/>
      <c r="X618" s="351"/>
      <c r="Y618" s="351"/>
      <c r="Z618" s="351"/>
    </row>
    <row r="619" spans="1:26" ht="14.25" customHeight="1" x14ac:dyDescent="0.15">
      <c r="A619" s="351"/>
      <c r="B619" s="351"/>
      <c r="C619" s="351"/>
      <c r="D619" s="351"/>
      <c r="E619" s="351"/>
      <c r="F619" s="351"/>
      <c r="G619" s="351"/>
      <c r="H619" s="351"/>
      <c r="I619" s="351"/>
      <c r="J619" s="351"/>
      <c r="K619" s="351"/>
      <c r="L619" s="351"/>
      <c r="M619" s="351"/>
      <c r="N619" s="351"/>
      <c r="O619" s="351"/>
      <c r="P619" s="351"/>
      <c r="Q619" s="351"/>
      <c r="R619" s="351"/>
      <c r="S619" s="351"/>
      <c r="T619" s="351"/>
      <c r="U619" s="351"/>
      <c r="V619" s="351"/>
      <c r="W619" s="351"/>
      <c r="X619" s="351"/>
      <c r="Y619" s="351"/>
      <c r="Z619" s="351"/>
    </row>
    <row r="620" spans="1:26" ht="14.25" customHeight="1" x14ac:dyDescent="0.15">
      <c r="A620" s="351"/>
      <c r="B620" s="351"/>
      <c r="C620" s="351"/>
      <c r="D620" s="351"/>
      <c r="E620" s="351"/>
      <c r="F620" s="351"/>
      <c r="G620" s="351"/>
      <c r="H620" s="351"/>
      <c r="I620" s="351"/>
      <c r="J620" s="351"/>
      <c r="K620" s="351"/>
      <c r="L620" s="351"/>
      <c r="M620" s="351"/>
      <c r="N620" s="351"/>
      <c r="O620" s="351"/>
      <c r="P620" s="351"/>
      <c r="Q620" s="351"/>
      <c r="R620" s="351"/>
      <c r="S620" s="351"/>
      <c r="T620" s="351"/>
      <c r="U620" s="351"/>
      <c r="V620" s="351"/>
      <c r="W620" s="351"/>
      <c r="X620" s="351"/>
      <c r="Y620" s="351"/>
      <c r="Z620" s="351"/>
    </row>
    <row r="621" spans="1:26" ht="14.25" customHeight="1" x14ac:dyDescent="0.15">
      <c r="A621" s="351"/>
      <c r="B621" s="351"/>
      <c r="C621" s="351"/>
      <c r="D621" s="351"/>
      <c r="E621" s="351"/>
      <c r="F621" s="351"/>
      <c r="G621" s="351"/>
      <c r="H621" s="351"/>
      <c r="I621" s="351"/>
      <c r="J621" s="351"/>
      <c r="K621" s="351"/>
      <c r="L621" s="351"/>
      <c r="M621" s="351"/>
      <c r="N621" s="351"/>
      <c r="O621" s="351"/>
      <c r="P621" s="351"/>
      <c r="Q621" s="351"/>
      <c r="R621" s="351"/>
      <c r="S621" s="351"/>
      <c r="T621" s="351"/>
      <c r="U621" s="351"/>
      <c r="V621" s="351"/>
      <c r="W621" s="351"/>
      <c r="X621" s="351"/>
      <c r="Y621" s="351"/>
      <c r="Z621" s="351"/>
    </row>
    <row r="622" spans="1:26" ht="14.25" customHeight="1" x14ac:dyDescent="0.15">
      <c r="A622" s="351"/>
      <c r="B622" s="351"/>
      <c r="C622" s="351"/>
      <c r="D622" s="351"/>
      <c r="E622" s="351"/>
      <c r="F622" s="351"/>
      <c r="G622" s="351"/>
      <c r="H622" s="351"/>
      <c r="I622" s="351"/>
      <c r="J622" s="351"/>
      <c r="K622" s="351"/>
      <c r="L622" s="351"/>
      <c r="M622" s="351"/>
      <c r="N622" s="351"/>
      <c r="O622" s="351"/>
      <c r="P622" s="351"/>
      <c r="Q622" s="351"/>
      <c r="R622" s="351"/>
      <c r="S622" s="351"/>
      <c r="T622" s="351"/>
      <c r="U622" s="351"/>
      <c r="V622" s="351"/>
      <c r="W622" s="351"/>
      <c r="X622" s="351"/>
      <c r="Y622" s="351"/>
      <c r="Z622" s="351"/>
    </row>
    <row r="623" spans="1:26" ht="14.25" customHeight="1" x14ac:dyDescent="0.15">
      <c r="A623" s="351"/>
      <c r="B623" s="351"/>
      <c r="C623" s="351"/>
      <c r="D623" s="351"/>
      <c r="E623" s="351"/>
      <c r="F623" s="351"/>
      <c r="G623" s="351"/>
      <c r="H623" s="351"/>
      <c r="I623" s="351"/>
      <c r="J623" s="351"/>
      <c r="K623" s="351"/>
      <c r="L623" s="351"/>
      <c r="M623" s="351"/>
      <c r="N623" s="351"/>
      <c r="O623" s="351"/>
      <c r="P623" s="351"/>
      <c r="Q623" s="351"/>
      <c r="R623" s="351"/>
      <c r="S623" s="351"/>
      <c r="T623" s="351"/>
      <c r="U623" s="351"/>
      <c r="V623" s="351"/>
      <c r="W623" s="351"/>
      <c r="X623" s="351"/>
      <c r="Y623" s="351"/>
      <c r="Z623" s="351"/>
    </row>
    <row r="624" spans="1:26" ht="14.25" customHeight="1" x14ac:dyDescent="0.15">
      <c r="A624" s="351"/>
      <c r="B624" s="351"/>
      <c r="C624" s="351"/>
      <c r="D624" s="351"/>
      <c r="E624" s="351"/>
      <c r="F624" s="351"/>
      <c r="G624" s="351"/>
      <c r="H624" s="351"/>
      <c r="I624" s="351"/>
      <c r="J624" s="351"/>
      <c r="K624" s="351"/>
      <c r="L624" s="351"/>
      <c r="M624" s="351"/>
      <c r="N624" s="351"/>
      <c r="O624" s="351"/>
      <c r="P624" s="351"/>
      <c r="Q624" s="351"/>
      <c r="R624" s="351"/>
      <c r="S624" s="351"/>
      <c r="T624" s="351"/>
      <c r="U624" s="351"/>
      <c r="V624" s="351"/>
      <c r="W624" s="351"/>
      <c r="X624" s="351"/>
      <c r="Y624" s="351"/>
      <c r="Z624" s="351"/>
    </row>
    <row r="625" spans="1:26" ht="14.25" customHeight="1" x14ac:dyDescent="0.15">
      <c r="A625" s="351"/>
      <c r="B625" s="351"/>
      <c r="C625" s="351"/>
      <c r="D625" s="351"/>
      <c r="E625" s="351"/>
      <c r="F625" s="351"/>
      <c r="G625" s="351"/>
      <c r="H625" s="351"/>
      <c r="I625" s="351"/>
      <c r="J625" s="351"/>
      <c r="K625" s="351"/>
      <c r="L625" s="351"/>
      <c r="M625" s="351"/>
      <c r="N625" s="351"/>
      <c r="O625" s="351"/>
      <c r="P625" s="351"/>
      <c r="Q625" s="351"/>
      <c r="R625" s="351"/>
      <c r="S625" s="351"/>
      <c r="T625" s="351"/>
      <c r="U625" s="351"/>
      <c r="V625" s="351"/>
      <c r="W625" s="351"/>
      <c r="X625" s="351"/>
      <c r="Y625" s="351"/>
      <c r="Z625" s="351"/>
    </row>
    <row r="626" spans="1:26" ht="14.25" customHeight="1" x14ac:dyDescent="0.15">
      <c r="A626" s="351"/>
      <c r="B626" s="351"/>
      <c r="C626" s="351"/>
      <c r="D626" s="351"/>
      <c r="E626" s="351"/>
      <c r="F626" s="351"/>
      <c r="G626" s="351"/>
      <c r="H626" s="351"/>
      <c r="I626" s="351"/>
      <c r="J626" s="351"/>
      <c r="K626" s="351"/>
      <c r="L626" s="351"/>
      <c r="M626" s="351"/>
      <c r="N626" s="351"/>
      <c r="O626" s="351"/>
      <c r="P626" s="351"/>
      <c r="Q626" s="351"/>
      <c r="R626" s="351"/>
      <c r="S626" s="351"/>
      <c r="T626" s="351"/>
      <c r="U626" s="351"/>
      <c r="V626" s="351"/>
      <c r="W626" s="351"/>
      <c r="X626" s="351"/>
      <c r="Y626" s="351"/>
      <c r="Z626" s="351"/>
    </row>
    <row r="627" spans="1:26" ht="14.25" customHeight="1" x14ac:dyDescent="0.15">
      <c r="A627" s="351"/>
      <c r="B627" s="351"/>
      <c r="C627" s="351"/>
      <c r="D627" s="351"/>
      <c r="E627" s="351"/>
      <c r="F627" s="351"/>
      <c r="G627" s="351"/>
      <c r="H627" s="351"/>
      <c r="I627" s="351"/>
      <c r="J627" s="351"/>
      <c r="K627" s="351"/>
      <c r="L627" s="351"/>
      <c r="M627" s="351"/>
      <c r="N627" s="351"/>
      <c r="O627" s="351"/>
      <c r="P627" s="351"/>
      <c r="Q627" s="351"/>
      <c r="R627" s="351"/>
      <c r="S627" s="351"/>
      <c r="T627" s="351"/>
      <c r="U627" s="351"/>
      <c r="V627" s="351"/>
      <c r="W627" s="351"/>
      <c r="X627" s="351"/>
      <c r="Y627" s="351"/>
      <c r="Z627" s="351"/>
    </row>
    <row r="628" spans="1:26" ht="14.25" customHeight="1" x14ac:dyDescent="0.15">
      <c r="A628" s="351"/>
      <c r="B628" s="351"/>
      <c r="C628" s="351"/>
      <c r="D628" s="351"/>
      <c r="E628" s="351"/>
      <c r="F628" s="351"/>
      <c r="G628" s="351"/>
      <c r="H628" s="351"/>
      <c r="I628" s="351"/>
      <c r="J628" s="351"/>
      <c r="K628" s="351"/>
      <c r="L628" s="351"/>
      <c r="M628" s="351"/>
      <c r="N628" s="351"/>
      <c r="O628" s="351"/>
      <c r="P628" s="351"/>
      <c r="Q628" s="351"/>
      <c r="R628" s="351"/>
      <c r="S628" s="351"/>
      <c r="T628" s="351"/>
      <c r="U628" s="351"/>
      <c r="V628" s="351"/>
      <c r="W628" s="351"/>
      <c r="X628" s="351"/>
      <c r="Y628" s="351"/>
      <c r="Z628" s="351"/>
    </row>
    <row r="629" spans="1:26" ht="14.25" customHeight="1" x14ac:dyDescent="0.15">
      <c r="A629" s="351"/>
      <c r="B629" s="351"/>
      <c r="C629" s="351"/>
      <c r="D629" s="351"/>
      <c r="E629" s="351"/>
      <c r="F629" s="351"/>
      <c r="G629" s="351"/>
      <c r="H629" s="351"/>
      <c r="I629" s="351"/>
      <c r="J629" s="351"/>
      <c r="K629" s="351"/>
      <c r="L629" s="351"/>
      <c r="M629" s="351"/>
      <c r="N629" s="351"/>
      <c r="O629" s="351"/>
      <c r="P629" s="351"/>
      <c r="Q629" s="351"/>
      <c r="R629" s="351"/>
      <c r="S629" s="351"/>
      <c r="T629" s="351"/>
      <c r="U629" s="351"/>
      <c r="V629" s="351"/>
      <c r="W629" s="351"/>
      <c r="X629" s="351"/>
      <c r="Y629" s="351"/>
      <c r="Z629" s="351"/>
    </row>
    <row r="630" spans="1:26" ht="14.25" customHeight="1" x14ac:dyDescent="0.15">
      <c r="A630" s="351"/>
      <c r="B630" s="351"/>
      <c r="C630" s="351"/>
      <c r="D630" s="351"/>
      <c r="E630" s="351"/>
      <c r="F630" s="351"/>
      <c r="G630" s="351"/>
      <c r="H630" s="351"/>
      <c r="I630" s="351"/>
      <c r="J630" s="351"/>
      <c r="K630" s="351"/>
      <c r="L630" s="351"/>
      <c r="M630" s="351"/>
      <c r="N630" s="351"/>
      <c r="O630" s="351"/>
      <c r="P630" s="351"/>
      <c r="Q630" s="351"/>
      <c r="R630" s="351"/>
      <c r="S630" s="351"/>
      <c r="T630" s="351"/>
      <c r="U630" s="351"/>
      <c r="V630" s="351"/>
      <c r="W630" s="351"/>
      <c r="X630" s="351"/>
      <c r="Y630" s="351"/>
      <c r="Z630" s="351"/>
    </row>
    <row r="631" spans="1:26" ht="14.25" customHeight="1" x14ac:dyDescent="0.15">
      <c r="A631" s="351"/>
      <c r="B631" s="351"/>
      <c r="C631" s="351"/>
      <c r="D631" s="351"/>
      <c r="E631" s="351"/>
      <c r="F631" s="351"/>
      <c r="G631" s="351"/>
      <c r="H631" s="351"/>
      <c r="I631" s="351"/>
      <c r="J631" s="351"/>
      <c r="K631" s="351"/>
      <c r="L631" s="351"/>
      <c r="M631" s="351"/>
      <c r="N631" s="351"/>
      <c r="O631" s="351"/>
      <c r="P631" s="351"/>
      <c r="Q631" s="351"/>
      <c r="R631" s="351"/>
      <c r="S631" s="351"/>
      <c r="T631" s="351"/>
      <c r="U631" s="351"/>
      <c r="V631" s="351"/>
      <c r="W631" s="351"/>
      <c r="X631" s="351"/>
      <c r="Y631" s="351"/>
      <c r="Z631" s="351"/>
    </row>
    <row r="632" spans="1:26" ht="14.25" customHeight="1" x14ac:dyDescent="0.15">
      <c r="A632" s="351"/>
      <c r="B632" s="351"/>
      <c r="C632" s="351"/>
      <c r="D632" s="351"/>
      <c r="E632" s="351"/>
      <c r="F632" s="351"/>
      <c r="G632" s="351"/>
      <c r="H632" s="351"/>
      <c r="I632" s="351"/>
      <c r="J632" s="351"/>
      <c r="K632" s="351"/>
      <c r="L632" s="351"/>
      <c r="M632" s="351"/>
      <c r="N632" s="351"/>
      <c r="O632" s="351"/>
      <c r="P632" s="351"/>
      <c r="Q632" s="351"/>
      <c r="R632" s="351"/>
      <c r="S632" s="351"/>
      <c r="T632" s="351"/>
      <c r="U632" s="351"/>
      <c r="V632" s="351"/>
      <c r="W632" s="351"/>
      <c r="X632" s="351"/>
      <c r="Y632" s="351"/>
      <c r="Z632" s="351"/>
    </row>
    <row r="633" spans="1:26" ht="14.25" customHeight="1" x14ac:dyDescent="0.15">
      <c r="A633" s="351"/>
      <c r="B633" s="351"/>
      <c r="C633" s="351"/>
      <c r="D633" s="351"/>
      <c r="E633" s="351"/>
      <c r="F633" s="351"/>
      <c r="G633" s="351"/>
      <c r="H633" s="351"/>
      <c r="I633" s="351"/>
      <c r="J633" s="351"/>
      <c r="K633" s="351"/>
      <c r="L633" s="351"/>
      <c r="M633" s="351"/>
      <c r="N633" s="351"/>
      <c r="O633" s="351"/>
      <c r="P633" s="351"/>
      <c r="Q633" s="351"/>
      <c r="R633" s="351"/>
      <c r="S633" s="351"/>
      <c r="T633" s="351"/>
      <c r="U633" s="351"/>
      <c r="V633" s="351"/>
      <c r="W633" s="351"/>
      <c r="X633" s="351"/>
      <c r="Y633" s="351"/>
      <c r="Z633" s="351"/>
    </row>
    <row r="634" spans="1:26" ht="14.25" customHeight="1" x14ac:dyDescent="0.15">
      <c r="A634" s="351"/>
      <c r="B634" s="351"/>
      <c r="C634" s="351"/>
      <c r="D634" s="351"/>
      <c r="E634" s="351"/>
      <c r="F634" s="351"/>
      <c r="G634" s="351"/>
      <c r="H634" s="351"/>
      <c r="I634" s="351"/>
      <c r="J634" s="351"/>
      <c r="K634" s="351"/>
      <c r="L634" s="351"/>
      <c r="M634" s="351"/>
      <c r="N634" s="351"/>
      <c r="O634" s="351"/>
      <c r="P634" s="351"/>
      <c r="Q634" s="351"/>
      <c r="R634" s="351"/>
      <c r="S634" s="351"/>
      <c r="T634" s="351"/>
      <c r="U634" s="351"/>
      <c r="V634" s="351"/>
      <c r="W634" s="351"/>
      <c r="X634" s="351"/>
      <c r="Y634" s="351"/>
      <c r="Z634" s="351"/>
    </row>
    <row r="635" spans="1:26" ht="14.25" customHeight="1" x14ac:dyDescent="0.15">
      <c r="A635" s="351"/>
      <c r="B635" s="351"/>
      <c r="C635" s="351"/>
      <c r="D635" s="351"/>
      <c r="E635" s="351"/>
      <c r="F635" s="351"/>
      <c r="G635" s="351"/>
      <c r="H635" s="351"/>
      <c r="I635" s="351"/>
      <c r="J635" s="351"/>
      <c r="K635" s="351"/>
      <c r="L635" s="351"/>
      <c r="M635" s="351"/>
      <c r="N635" s="351"/>
      <c r="O635" s="351"/>
      <c r="P635" s="351"/>
      <c r="Q635" s="351"/>
      <c r="R635" s="351"/>
      <c r="S635" s="351"/>
      <c r="T635" s="351"/>
      <c r="U635" s="351"/>
      <c r="V635" s="351"/>
      <c r="W635" s="351"/>
      <c r="X635" s="351"/>
      <c r="Y635" s="351"/>
      <c r="Z635" s="351"/>
    </row>
    <row r="636" spans="1:26" ht="14.25" customHeight="1" x14ac:dyDescent="0.15">
      <c r="A636" s="351"/>
      <c r="B636" s="351"/>
      <c r="C636" s="351"/>
      <c r="D636" s="351"/>
      <c r="E636" s="351"/>
      <c r="F636" s="351"/>
      <c r="G636" s="351"/>
      <c r="H636" s="351"/>
      <c r="I636" s="351"/>
      <c r="J636" s="351"/>
      <c r="K636" s="351"/>
      <c r="L636" s="351"/>
      <c r="M636" s="351"/>
      <c r="N636" s="351"/>
      <c r="O636" s="351"/>
      <c r="P636" s="351"/>
      <c r="Q636" s="351"/>
      <c r="R636" s="351"/>
      <c r="S636" s="351"/>
      <c r="T636" s="351"/>
      <c r="U636" s="351"/>
      <c r="V636" s="351"/>
      <c r="W636" s="351"/>
      <c r="X636" s="351"/>
      <c r="Y636" s="351"/>
      <c r="Z636" s="351"/>
    </row>
    <row r="637" spans="1:26" ht="14.25" customHeight="1" x14ac:dyDescent="0.15">
      <c r="A637" s="351"/>
      <c r="B637" s="351"/>
      <c r="C637" s="351"/>
      <c r="D637" s="351"/>
      <c r="E637" s="351"/>
      <c r="F637" s="351"/>
      <c r="G637" s="351"/>
      <c r="H637" s="351"/>
      <c r="I637" s="351"/>
      <c r="J637" s="351"/>
      <c r="K637" s="351"/>
      <c r="L637" s="351"/>
      <c r="M637" s="351"/>
      <c r="N637" s="351"/>
      <c r="O637" s="351"/>
      <c r="P637" s="351"/>
      <c r="Q637" s="351"/>
      <c r="R637" s="351"/>
      <c r="S637" s="351"/>
      <c r="T637" s="351"/>
      <c r="U637" s="351"/>
      <c r="V637" s="351"/>
      <c r="W637" s="351"/>
      <c r="X637" s="351"/>
      <c r="Y637" s="351"/>
      <c r="Z637" s="351"/>
    </row>
    <row r="638" spans="1:26" ht="14.25" customHeight="1" x14ac:dyDescent="0.15">
      <c r="A638" s="351"/>
      <c r="B638" s="351"/>
      <c r="C638" s="351"/>
      <c r="D638" s="351"/>
      <c r="E638" s="351"/>
      <c r="F638" s="351"/>
      <c r="G638" s="351"/>
      <c r="H638" s="351"/>
      <c r="I638" s="351"/>
      <c r="J638" s="351"/>
      <c r="K638" s="351"/>
      <c r="L638" s="351"/>
      <c r="M638" s="351"/>
      <c r="N638" s="351"/>
      <c r="O638" s="351"/>
      <c r="P638" s="351"/>
      <c r="Q638" s="351"/>
      <c r="R638" s="351"/>
      <c r="S638" s="351"/>
      <c r="T638" s="351"/>
      <c r="U638" s="351"/>
      <c r="V638" s="351"/>
      <c r="W638" s="351"/>
      <c r="X638" s="351"/>
      <c r="Y638" s="351"/>
      <c r="Z638" s="351"/>
    </row>
    <row r="639" spans="1:26" ht="14.25" customHeight="1" x14ac:dyDescent="0.15">
      <c r="A639" s="351"/>
      <c r="B639" s="351"/>
      <c r="C639" s="351"/>
      <c r="D639" s="351"/>
      <c r="E639" s="351"/>
      <c r="F639" s="351"/>
      <c r="G639" s="351"/>
      <c r="H639" s="351"/>
      <c r="I639" s="351"/>
      <c r="J639" s="351"/>
      <c r="K639" s="351"/>
      <c r="L639" s="351"/>
      <c r="M639" s="351"/>
      <c r="N639" s="351"/>
      <c r="O639" s="351"/>
      <c r="P639" s="351"/>
      <c r="Q639" s="351"/>
      <c r="R639" s="351"/>
      <c r="S639" s="351"/>
      <c r="T639" s="351"/>
      <c r="U639" s="351"/>
      <c r="V639" s="351"/>
      <c r="W639" s="351"/>
      <c r="X639" s="351"/>
      <c r="Y639" s="351"/>
      <c r="Z639" s="351"/>
    </row>
    <row r="640" spans="1:26" ht="14.25" customHeight="1" x14ac:dyDescent="0.15">
      <c r="A640" s="351"/>
      <c r="B640" s="351"/>
      <c r="C640" s="351"/>
      <c r="D640" s="351"/>
      <c r="E640" s="351"/>
      <c r="F640" s="351"/>
      <c r="G640" s="351"/>
      <c r="H640" s="351"/>
      <c r="I640" s="351"/>
      <c r="J640" s="351"/>
      <c r="K640" s="351"/>
      <c r="L640" s="351"/>
      <c r="M640" s="351"/>
      <c r="N640" s="351"/>
      <c r="O640" s="351"/>
      <c r="P640" s="351"/>
      <c r="Q640" s="351"/>
      <c r="R640" s="351"/>
      <c r="S640" s="351"/>
      <c r="T640" s="351"/>
      <c r="U640" s="351"/>
      <c r="V640" s="351"/>
      <c r="W640" s="351"/>
      <c r="X640" s="351"/>
      <c r="Y640" s="351"/>
      <c r="Z640" s="351"/>
    </row>
    <row r="641" spans="1:26" ht="14.25" customHeight="1" x14ac:dyDescent="0.15">
      <c r="A641" s="351"/>
      <c r="B641" s="351"/>
      <c r="C641" s="351"/>
      <c r="D641" s="351"/>
      <c r="E641" s="351"/>
      <c r="F641" s="351"/>
      <c r="G641" s="351"/>
      <c r="H641" s="351"/>
      <c r="I641" s="351"/>
      <c r="J641" s="351"/>
      <c r="K641" s="351"/>
      <c r="L641" s="351"/>
      <c r="M641" s="351"/>
      <c r="N641" s="351"/>
      <c r="O641" s="351"/>
      <c r="P641" s="351"/>
      <c r="Q641" s="351"/>
      <c r="R641" s="351"/>
      <c r="S641" s="351"/>
      <c r="T641" s="351"/>
      <c r="U641" s="351"/>
      <c r="V641" s="351"/>
      <c r="W641" s="351"/>
      <c r="X641" s="351"/>
      <c r="Y641" s="351"/>
      <c r="Z641" s="351"/>
    </row>
    <row r="642" spans="1:26" ht="14.25" customHeight="1" x14ac:dyDescent="0.15">
      <c r="A642" s="351"/>
      <c r="B642" s="351"/>
      <c r="C642" s="351"/>
      <c r="D642" s="351"/>
      <c r="E642" s="351"/>
      <c r="F642" s="351"/>
      <c r="G642" s="351"/>
      <c r="H642" s="351"/>
      <c r="I642" s="351"/>
      <c r="J642" s="351"/>
      <c r="K642" s="351"/>
      <c r="L642" s="351"/>
      <c r="M642" s="351"/>
      <c r="N642" s="351"/>
      <c r="O642" s="351"/>
      <c r="P642" s="351"/>
      <c r="Q642" s="351"/>
      <c r="R642" s="351"/>
      <c r="S642" s="351"/>
      <c r="T642" s="351"/>
      <c r="U642" s="351"/>
      <c r="V642" s="351"/>
      <c r="W642" s="351"/>
      <c r="X642" s="351"/>
      <c r="Y642" s="351"/>
      <c r="Z642" s="351"/>
    </row>
    <row r="643" spans="1:26" ht="14.25" customHeight="1" x14ac:dyDescent="0.15">
      <c r="A643" s="351"/>
      <c r="B643" s="351"/>
      <c r="C643" s="351"/>
      <c r="D643" s="351"/>
      <c r="E643" s="351"/>
      <c r="F643" s="351"/>
      <c r="G643" s="351"/>
      <c r="H643" s="351"/>
      <c r="I643" s="351"/>
      <c r="J643" s="351"/>
      <c r="K643" s="351"/>
      <c r="L643" s="351"/>
      <c r="M643" s="351"/>
      <c r="N643" s="351"/>
      <c r="O643" s="351"/>
      <c r="P643" s="351"/>
      <c r="Q643" s="351"/>
      <c r="R643" s="351"/>
      <c r="S643" s="351"/>
      <c r="T643" s="351"/>
      <c r="U643" s="351"/>
      <c r="V643" s="351"/>
      <c r="W643" s="351"/>
      <c r="X643" s="351"/>
      <c r="Y643" s="351"/>
      <c r="Z643" s="351"/>
    </row>
    <row r="644" spans="1:26" ht="14.25" customHeight="1" x14ac:dyDescent="0.15">
      <c r="A644" s="351"/>
      <c r="B644" s="351"/>
      <c r="C644" s="351"/>
      <c r="D644" s="351"/>
      <c r="E644" s="351"/>
      <c r="F644" s="351"/>
      <c r="G644" s="351"/>
      <c r="H644" s="351"/>
      <c r="I644" s="351"/>
      <c r="J644" s="351"/>
      <c r="K644" s="351"/>
      <c r="L644" s="351"/>
      <c r="M644" s="351"/>
      <c r="N644" s="351"/>
      <c r="O644" s="351"/>
      <c r="P644" s="351"/>
      <c r="Q644" s="351"/>
      <c r="R644" s="351"/>
      <c r="S644" s="351"/>
      <c r="T644" s="351"/>
      <c r="U644" s="351"/>
      <c r="V644" s="351"/>
      <c r="W644" s="351"/>
      <c r="X644" s="351"/>
      <c r="Y644" s="351"/>
      <c r="Z644" s="351"/>
    </row>
    <row r="645" spans="1:26" ht="14.25" customHeight="1" x14ac:dyDescent="0.15">
      <c r="A645" s="351"/>
      <c r="B645" s="351"/>
      <c r="C645" s="351"/>
      <c r="D645" s="351"/>
      <c r="E645" s="351"/>
      <c r="F645" s="351"/>
      <c r="G645" s="351"/>
      <c r="H645" s="351"/>
      <c r="I645" s="351"/>
      <c r="J645" s="351"/>
      <c r="K645" s="351"/>
      <c r="L645" s="351"/>
      <c r="M645" s="351"/>
      <c r="N645" s="351"/>
      <c r="O645" s="351"/>
      <c r="P645" s="351"/>
      <c r="Q645" s="351"/>
      <c r="R645" s="351"/>
      <c r="S645" s="351"/>
      <c r="T645" s="351"/>
      <c r="U645" s="351"/>
      <c r="V645" s="351"/>
      <c r="W645" s="351"/>
      <c r="X645" s="351"/>
      <c r="Y645" s="351"/>
      <c r="Z645" s="351"/>
    </row>
    <row r="646" spans="1:26" ht="14.25" customHeight="1" x14ac:dyDescent="0.15">
      <c r="A646" s="351"/>
      <c r="B646" s="351"/>
      <c r="C646" s="351"/>
      <c r="D646" s="351"/>
      <c r="E646" s="351"/>
      <c r="F646" s="351"/>
      <c r="G646" s="351"/>
      <c r="H646" s="351"/>
      <c r="I646" s="351"/>
      <c r="J646" s="351"/>
      <c r="K646" s="351"/>
      <c r="L646" s="351"/>
      <c r="M646" s="351"/>
      <c r="N646" s="351"/>
      <c r="O646" s="351"/>
      <c r="P646" s="351"/>
      <c r="Q646" s="351"/>
      <c r="R646" s="351"/>
      <c r="S646" s="351"/>
      <c r="T646" s="351"/>
      <c r="U646" s="351"/>
      <c r="V646" s="351"/>
      <c r="W646" s="351"/>
      <c r="X646" s="351"/>
      <c r="Y646" s="351"/>
      <c r="Z646" s="351"/>
    </row>
    <row r="647" spans="1:26" ht="14.25" customHeight="1" x14ac:dyDescent="0.15">
      <c r="A647" s="351"/>
      <c r="B647" s="351"/>
      <c r="C647" s="351"/>
      <c r="D647" s="351"/>
      <c r="E647" s="351"/>
      <c r="F647" s="351"/>
      <c r="G647" s="351"/>
      <c r="H647" s="351"/>
      <c r="I647" s="351"/>
      <c r="J647" s="351"/>
      <c r="K647" s="351"/>
      <c r="L647" s="351"/>
      <c r="M647" s="351"/>
      <c r="N647" s="351"/>
      <c r="O647" s="351"/>
      <c r="P647" s="351"/>
      <c r="Q647" s="351"/>
      <c r="R647" s="351"/>
      <c r="S647" s="351"/>
      <c r="T647" s="351"/>
      <c r="U647" s="351"/>
      <c r="V647" s="351"/>
      <c r="W647" s="351"/>
      <c r="X647" s="351"/>
      <c r="Y647" s="351"/>
      <c r="Z647" s="351"/>
    </row>
    <row r="648" spans="1:26" ht="14.25" customHeight="1" x14ac:dyDescent="0.15">
      <c r="A648" s="351"/>
      <c r="B648" s="351"/>
      <c r="C648" s="351"/>
      <c r="D648" s="351"/>
      <c r="E648" s="351"/>
      <c r="F648" s="351"/>
      <c r="G648" s="351"/>
      <c r="H648" s="351"/>
      <c r="I648" s="351"/>
      <c r="J648" s="351"/>
      <c r="K648" s="351"/>
      <c r="L648" s="351"/>
      <c r="M648" s="351"/>
      <c r="N648" s="351"/>
      <c r="O648" s="351"/>
      <c r="P648" s="351"/>
      <c r="Q648" s="351"/>
      <c r="R648" s="351"/>
      <c r="S648" s="351"/>
      <c r="T648" s="351"/>
      <c r="U648" s="351"/>
      <c r="V648" s="351"/>
      <c r="W648" s="351"/>
      <c r="X648" s="351"/>
      <c r="Y648" s="351"/>
      <c r="Z648" s="351"/>
    </row>
    <row r="649" spans="1:26" ht="14.25" customHeight="1" x14ac:dyDescent="0.15">
      <c r="A649" s="351"/>
      <c r="B649" s="351"/>
      <c r="C649" s="351"/>
      <c r="D649" s="351"/>
      <c r="E649" s="351"/>
      <c r="F649" s="351"/>
      <c r="G649" s="351"/>
      <c r="H649" s="351"/>
      <c r="I649" s="351"/>
      <c r="J649" s="351"/>
      <c r="K649" s="351"/>
      <c r="L649" s="351"/>
      <c r="M649" s="351"/>
      <c r="N649" s="351"/>
      <c r="O649" s="351"/>
      <c r="P649" s="351"/>
      <c r="Q649" s="351"/>
      <c r="R649" s="351"/>
      <c r="S649" s="351"/>
      <c r="T649" s="351"/>
      <c r="U649" s="351"/>
      <c r="V649" s="351"/>
      <c r="W649" s="351"/>
      <c r="X649" s="351"/>
      <c r="Y649" s="351"/>
      <c r="Z649" s="351"/>
    </row>
    <row r="650" spans="1:26" ht="14.25" customHeight="1" x14ac:dyDescent="0.15">
      <c r="A650" s="351"/>
      <c r="B650" s="351"/>
      <c r="C650" s="351"/>
      <c r="D650" s="351"/>
      <c r="E650" s="351"/>
      <c r="F650" s="351"/>
      <c r="G650" s="351"/>
      <c r="H650" s="351"/>
      <c r="I650" s="351"/>
      <c r="J650" s="351"/>
      <c r="K650" s="351"/>
      <c r="L650" s="351"/>
      <c r="M650" s="351"/>
      <c r="N650" s="351"/>
      <c r="O650" s="351"/>
      <c r="P650" s="351"/>
      <c r="Q650" s="351"/>
      <c r="R650" s="351"/>
      <c r="S650" s="351"/>
      <c r="T650" s="351"/>
      <c r="U650" s="351"/>
      <c r="V650" s="351"/>
      <c r="W650" s="351"/>
      <c r="X650" s="351"/>
      <c r="Y650" s="351"/>
      <c r="Z650" s="351"/>
    </row>
    <row r="651" spans="1:26" ht="14.25" customHeight="1" x14ac:dyDescent="0.15">
      <c r="A651" s="351"/>
      <c r="B651" s="351"/>
      <c r="C651" s="351"/>
      <c r="D651" s="351"/>
      <c r="E651" s="351"/>
      <c r="F651" s="351"/>
      <c r="G651" s="351"/>
      <c r="H651" s="351"/>
      <c r="I651" s="351"/>
      <c r="J651" s="351"/>
      <c r="K651" s="351"/>
      <c r="L651" s="351"/>
      <c r="M651" s="351"/>
      <c r="N651" s="351"/>
      <c r="O651" s="351"/>
      <c r="P651" s="351"/>
      <c r="Q651" s="351"/>
      <c r="R651" s="351"/>
      <c r="S651" s="351"/>
      <c r="T651" s="351"/>
      <c r="U651" s="351"/>
      <c r="V651" s="351"/>
      <c r="W651" s="351"/>
      <c r="X651" s="351"/>
      <c r="Y651" s="351"/>
      <c r="Z651" s="351"/>
    </row>
    <row r="652" spans="1:26" ht="14.25" customHeight="1" x14ac:dyDescent="0.15">
      <c r="A652" s="351"/>
      <c r="B652" s="351"/>
      <c r="C652" s="351"/>
      <c r="D652" s="351"/>
      <c r="E652" s="351"/>
      <c r="F652" s="351"/>
      <c r="G652" s="351"/>
      <c r="H652" s="351"/>
      <c r="I652" s="351"/>
      <c r="J652" s="351"/>
      <c r="K652" s="351"/>
      <c r="L652" s="351"/>
      <c r="M652" s="351"/>
      <c r="N652" s="351"/>
      <c r="O652" s="351"/>
      <c r="P652" s="351"/>
      <c r="Q652" s="351"/>
      <c r="R652" s="351"/>
      <c r="S652" s="351"/>
      <c r="T652" s="351"/>
      <c r="U652" s="351"/>
      <c r="V652" s="351"/>
      <c r="W652" s="351"/>
      <c r="X652" s="351"/>
      <c r="Y652" s="351"/>
      <c r="Z652" s="351"/>
    </row>
    <row r="653" spans="1:26" ht="14.25" customHeight="1" x14ac:dyDescent="0.15">
      <c r="A653" s="351"/>
      <c r="B653" s="351"/>
      <c r="C653" s="351"/>
      <c r="D653" s="351"/>
      <c r="E653" s="351"/>
      <c r="F653" s="351"/>
      <c r="G653" s="351"/>
      <c r="H653" s="351"/>
      <c r="I653" s="351"/>
      <c r="J653" s="351"/>
      <c r="K653" s="351"/>
      <c r="L653" s="351"/>
      <c r="M653" s="351"/>
      <c r="N653" s="351"/>
      <c r="O653" s="351"/>
      <c r="P653" s="351"/>
      <c r="Q653" s="351"/>
      <c r="R653" s="351"/>
      <c r="S653" s="351"/>
      <c r="T653" s="351"/>
      <c r="U653" s="351"/>
      <c r="V653" s="351"/>
      <c r="W653" s="351"/>
      <c r="X653" s="351"/>
      <c r="Y653" s="351"/>
      <c r="Z653" s="351"/>
    </row>
    <row r="654" spans="1:26" ht="14.25" customHeight="1" x14ac:dyDescent="0.15">
      <c r="A654" s="351"/>
      <c r="B654" s="351"/>
      <c r="C654" s="351"/>
      <c r="D654" s="351"/>
      <c r="E654" s="351"/>
      <c r="F654" s="351"/>
      <c r="G654" s="351"/>
      <c r="H654" s="351"/>
      <c r="I654" s="351"/>
      <c r="J654" s="351"/>
      <c r="K654" s="351"/>
      <c r="L654" s="351"/>
      <c r="M654" s="351"/>
      <c r="N654" s="351"/>
      <c r="O654" s="351"/>
      <c r="P654" s="351"/>
      <c r="Q654" s="351"/>
      <c r="R654" s="351"/>
      <c r="S654" s="351"/>
      <c r="T654" s="351"/>
      <c r="U654" s="351"/>
      <c r="V654" s="351"/>
      <c r="W654" s="351"/>
      <c r="X654" s="351"/>
      <c r="Y654" s="351"/>
      <c r="Z654" s="351"/>
    </row>
    <row r="655" spans="1:26" ht="14.25" customHeight="1" x14ac:dyDescent="0.15">
      <c r="A655" s="351"/>
      <c r="B655" s="351"/>
      <c r="C655" s="351"/>
      <c r="D655" s="351"/>
      <c r="E655" s="351"/>
      <c r="F655" s="351"/>
      <c r="G655" s="351"/>
      <c r="H655" s="351"/>
      <c r="I655" s="351"/>
      <c r="J655" s="351"/>
      <c r="K655" s="351"/>
      <c r="L655" s="351"/>
      <c r="M655" s="351"/>
      <c r="N655" s="351"/>
      <c r="O655" s="351"/>
      <c r="P655" s="351"/>
      <c r="Q655" s="351"/>
      <c r="R655" s="351"/>
      <c r="S655" s="351"/>
      <c r="T655" s="351"/>
      <c r="U655" s="351"/>
      <c r="V655" s="351"/>
      <c r="W655" s="351"/>
      <c r="X655" s="351"/>
      <c r="Y655" s="351"/>
      <c r="Z655" s="351"/>
    </row>
    <row r="656" spans="1:26" ht="14.25" customHeight="1" x14ac:dyDescent="0.15">
      <c r="A656" s="351"/>
      <c r="B656" s="351"/>
      <c r="C656" s="351"/>
      <c r="D656" s="351"/>
      <c r="E656" s="351"/>
      <c r="F656" s="351"/>
      <c r="G656" s="351"/>
      <c r="H656" s="351"/>
      <c r="I656" s="351"/>
      <c r="J656" s="351"/>
      <c r="K656" s="351"/>
      <c r="L656" s="351"/>
      <c r="M656" s="351"/>
      <c r="N656" s="351"/>
      <c r="O656" s="351"/>
      <c r="P656" s="351"/>
      <c r="Q656" s="351"/>
      <c r="R656" s="351"/>
      <c r="S656" s="351"/>
      <c r="T656" s="351"/>
      <c r="U656" s="351"/>
      <c r="V656" s="351"/>
      <c r="W656" s="351"/>
      <c r="X656" s="351"/>
      <c r="Y656" s="351"/>
      <c r="Z656" s="351"/>
    </row>
    <row r="657" spans="1:26" ht="14.25" customHeight="1" x14ac:dyDescent="0.15">
      <c r="A657" s="351"/>
      <c r="B657" s="351"/>
      <c r="C657" s="351"/>
      <c r="D657" s="351"/>
      <c r="E657" s="351"/>
      <c r="F657" s="351"/>
      <c r="G657" s="351"/>
      <c r="H657" s="351"/>
      <c r="I657" s="351"/>
      <c r="J657" s="351"/>
      <c r="K657" s="351"/>
      <c r="L657" s="351"/>
      <c r="M657" s="351"/>
      <c r="N657" s="351"/>
      <c r="O657" s="351"/>
      <c r="P657" s="351"/>
      <c r="Q657" s="351"/>
      <c r="R657" s="351"/>
      <c r="S657" s="351"/>
      <c r="T657" s="351"/>
      <c r="U657" s="351"/>
      <c r="V657" s="351"/>
      <c r="W657" s="351"/>
      <c r="X657" s="351"/>
      <c r="Y657" s="351"/>
      <c r="Z657" s="351"/>
    </row>
    <row r="658" spans="1:26" ht="14.25" customHeight="1" x14ac:dyDescent="0.15">
      <c r="A658" s="351"/>
      <c r="B658" s="351"/>
      <c r="C658" s="351"/>
      <c r="D658" s="351"/>
      <c r="E658" s="351"/>
      <c r="F658" s="351"/>
      <c r="G658" s="351"/>
      <c r="H658" s="351"/>
      <c r="I658" s="351"/>
      <c r="J658" s="351"/>
      <c r="K658" s="351"/>
      <c r="L658" s="351"/>
      <c r="M658" s="351"/>
      <c r="N658" s="351"/>
      <c r="O658" s="351"/>
      <c r="P658" s="351"/>
      <c r="Q658" s="351"/>
      <c r="R658" s="351"/>
      <c r="S658" s="351"/>
      <c r="T658" s="351"/>
      <c r="U658" s="351"/>
      <c r="V658" s="351"/>
      <c r="W658" s="351"/>
      <c r="X658" s="351"/>
      <c r="Y658" s="351"/>
      <c r="Z658" s="351"/>
    </row>
    <row r="659" spans="1:26" ht="14.25" customHeight="1" x14ac:dyDescent="0.15">
      <c r="A659" s="351"/>
      <c r="B659" s="351"/>
      <c r="C659" s="351"/>
      <c r="D659" s="351"/>
      <c r="E659" s="351"/>
      <c r="F659" s="351"/>
      <c r="G659" s="351"/>
      <c r="H659" s="351"/>
      <c r="I659" s="351"/>
      <c r="J659" s="351"/>
      <c r="K659" s="351"/>
      <c r="L659" s="351"/>
      <c r="M659" s="351"/>
      <c r="N659" s="351"/>
      <c r="O659" s="351"/>
      <c r="P659" s="351"/>
      <c r="Q659" s="351"/>
      <c r="R659" s="351"/>
      <c r="S659" s="351"/>
      <c r="T659" s="351"/>
      <c r="U659" s="351"/>
      <c r="V659" s="351"/>
      <c r="W659" s="351"/>
      <c r="X659" s="351"/>
      <c r="Y659" s="351"/>
      <c r="Z659" s="351"/>
    </row>
    <row r="660" spans="1:26" ht="14.25" customHeight="1" x14ac:dyDescent="0.15">
      <c r="A660" s="351"/>
      <c r="B660" s="351"/>
      <c r="C660" s="351"/>
      <c r="D660" s="351"/>
      <c r="E660" s="351"/>
      <c r="F660" s="351"/>
      <c r="G660" s="351"/>
      <c r="H660" s="351"/>
      <c r="I660" s="351"/>
      <c r="J660" s="351"/>
      <c r="K660" s="351"/>
      <c r="L660" s="351"/>
      <c r="M660" s="351"/>
      <c r="N660" s="351"/>
      <c r="O660" s="351"/>
      <c r="P660" s="351"/>
      <c r="Q660" s="351"/>
      <c r="R660" s="351"/>
      <c r="S660" s="351"/>
      <c r="T660" s="351"/>
      <c r="U660" s="351"/>
      <c r="V660" s="351"/>
      <c r="W660" s="351"/>
      <c r="X660" s="351"/>
      <c r="Y660" s="351"/>
      <c r="Z660" s="351"/>
    </row>
    <row r="661" spans="1:26" ht="14.25" customHeight="1" x14ac:dyDescent="0.15">
      <c r="A661" s="351"/>
      <c r="B661" s="351"/>
      <c r="C661" s="351"/>
      <c r="D661" s="351"/>
      <c r="E661" s="351"/>
      <c r="F661" s="351"/>
      <c r="G661" s="351"/>
      <c r="H661" s="351"/>
      <c r="I661" s="351"/>
      <c r="J661" s="351"/>
      <c r="K661" s="351"/>
      <c r="L661" s="351"/>
      <c r="M661" s="351"/>
      <c r="N661" s="351"/>
      <c r="O661" s="351"/>
      <c r="P661" s="351"/>
      <c r="Q661" s="351"/>
      <c r="R661" s="351"/>
      <c r="S661" s="351"/>
      <c r="T661" s="351"/>
      <c r="U661" s="351"/>
      <c r="V661" s="351"/>
      <c r="W661" s="351"/>
      <c r="X661" s="351"/>
      <c r="Y661" s="351"/>
      <c r="Z661" s="351"/>
    </row>
    <row r="662" spans="1:26" ht="14.25" customHeight="1" x14ac:dyDescent="0.15">
      <c r="A662" s="351"/>
      <c r="B662" s="351"/>
      <c r="C662" s="351"/>
      <c r="D662" s="351"/>
      <c r="E662" s="351"/>
      <c r="F662" s="351"/>
      <c r="G662" s="351"/>
      <c r="H662" s="351"/>
      <c r="I662" s="351"/>
      <c r="J662" s="351"/>
      <c r="K662" s="351"/>
      <c r="L662" s="351"/>
      <c r="M662" s="351"/>
      <c r="N662" s="351"/>
      <c r="O662" s="351"/>
      <c r="P662" s="351"/>
      <c r="Q662" s="351"/>
      <c r="R662" s="351"/>
      <c r="S662" s="351"/>
      <c r="T662" s="351"/>
      <c r="U662" s="351"/>
      <c r="V662" s="351"/>
      <c r="W662" s="351"/>
      <c r="X662" s="351"/>
      <c r="Y662" s="351"/>
      <c r="Z662" s="351"/>
    </row>
    <row r="663" spans="1:26" ht="14.25" customHeight="1" x14ac:dyDescent="0.15">
      <c r="A663" s="351"/>
      <c r="B663" s="351"/>
      <c r="C663" s="351"/>
      <c r="D663" s="351"/>
      <c r="E663" s="351"/>
      <c r="F663" s="351"/>
      <c r="G663" s="351"/>
      <c r="H663" s="351"/>
      <c r="I663" s="351"/>
      <c r="J663" s="351"/>
      <c r="K663" s="351"/>
      <c r="L663" s="351"/>
      <c r="M663" s="351"/>
      <c r="N663" s="351"/>
      <c r="O663" s="351"/>
      <c r="P663" s="351"/>
      <c r="Q663" s="351"/>
      <c r="R663" s="351"/>
      <c r="S663" s="351"/>
      <c r="T663" s="351"/>
      <c r="U663" s="351"/>
      <c r="V663" s="351"/>
      <c r="W663" s="351"/>
      <c r="X663" s="351"/>
      <c r="Y663" s="351"/>
      <c r="Z663" s="351"/>
    </row>
    <row r="664" spans="1:26" ht="14.25" customHeight="1" x14ac:dyDescent="0.15">
      <c r="A664" s="351"/>
      <c r="B664" s="351"/>
      <c r="C664" s="351"/>
      <c r="D664" s="351"/>
      <c r="E664" s="351"/>
      <c r="F664" s="351"/>
      <c r="G664" s="351"/>
      <c r="H664" s="351"/>
      <c r="I664" s="351"/>
      <c r="J664" s="351"/>
      <c r="K664" s="351"/>
      <c r="L664" s="351"/>
      <c r="M664" s="351"/>
      <c r="N664" s="351"/>
      <c r="O664" s="351"/>
      <c r="P664" s="351"/>
      <c r="Q664" s="351"/>
      <c r="R664" s="351"/>
      <c r="S664" s="351"/>
      <c r="T664" s="351"/>
      <c r="U664" s="351"/>
      <c r="V664" s="351"/>
      <c r="W664" s="351"/>
      <c r="X664" s="351"/>
      <c r="Y664" s="351"/>
      <c r="Z664" s="351"/>
    </row>
    <row r="665" spans="1:26" ht="14.25" customHeight="1" x14ac:dyDescent="0.15">
      <c r="A665" s="351"/>
      <c r="B665" s="351"/>
      <c r="C665" s="351"/>
      <c r="D665" s="351"/>
      <c r="E665" s="351"/>
      <c r="F665" s="351"/>
      <c r="G665" s="351"/>
      <c r="H665" s="351"/>
      <c r="I665" s="351"/>
      <c r="J665" s="351"/>
      <c r="K665" s="351"/>
      <c r="L665" s="351"/>
      <c r="M665" s="351"/>
      <c r="N665" s="351"/>
      <c r="O665" s="351"/>
      <c r="P665" s="351"/>
      <c r="Q665" s="351"/>
      <c r="R665" s="351"/>
      <c r="S665" s="351"/>
      <c r="T665" s="351"/>
      <c r="U665" s="351"/>
      <c r="V665" s="351"/>
      <c r="W665" s="351"/>
      <c r="X665" s="351"/>
      <c r="Y665" s="351"/>
      <c r="Z665" s="351"/>
    </row>
    <row r="666" spans="1:26" ht="14.25" customHeight="1" x14ac:dyDescent="0.15">
      <c r="A666" s="351"/>
      <c r="B666" s="351"/>
      <c r="C666" s="351"/>
      <c r="D666" s="351"/>
      <c r="E666" s="351"/>
      <c r="F666" s="351"/>
      <c r="G666" s="351"/>
      <c r="H666" s="351"/>
      <c r="I666" s="351"/>
      <c r="J666" s="351"/>
      <c r="K666" s="351"/>
      <c r="L666" s="351"/>
      <c r="M666" s="351"/>
      <c r="N666" s="351"/>
      <c r="O666" s="351"/>
      <c r="P666" s="351"/>
      <c r="Q666" s="351"/>
      <c r="R666" s="351"/>
      <c r="S666" s="351"/>
      <c r="T666" s="351"/>
      <c r="U666" s="351"/>
      <c r="V666" s="351"/>
      <c r="W666" s="351"/>
      <c r="X666" s="351"/>
      <c r="Y666" s="351"/>
      <c r="Z666" s="351"/>
    </row>
    <row r="667" spans="1:26" ht="14.25" customHeight="1" x14ac:dyDescent="0.15">
      <c r="A667" s="351"/>
      <c r="B667" s="351"/>
      <c r="C667" s="351"/>
      <c r="D667" s="351"/>
      <c r="E667" s="351"/>
      <c r="F667" s="351"/>
      <c r="G667" s="351"/>
      <c r="H667" s="351"/>
      <c r="I667" s="351"/>
      <c r="J667" s="351"/>
      <c r="K667" s="351"/>
      <c r="L667" s="351"/>
      <c r="M667" s="351"/>
      <c r="N667" s="351"/>
      <c r="O667" s="351"/>
      <c r="P667" s="351"/>
      <c r="Q667" s="351"/>
      <c r="R667" s="351"/>
      <c r="S667" s="351"/>
      <c r="T667" s="351"/>
      <c r="U667" s="351"/>
      <c r="V667" s="351"/>
      <c r="W667" s="351"/>
      <c r="X667" s="351"/>
      <c r="Y667" s="351"/>
      <c r="Z667" s="351"/>
    </row>
    <row r="668" spans="1:26" ht="14.25" customHeight="1" x14ac:dyDescent="0.15">
      <c r="A668" s="351"/>
      <c r="B668" s="351"/>
      <c r="C668" s="351"/>
      <c r="D668" s="351"/>
      <c r="E668" s="351"/>
      <c r="F668" s="351"/>
      <c r="G668" s="351"/>
      <c r="H668" s="351"/>
      <c r="I668" s="351"/>
      <c r="J668" s="351"/>
      <c r="K668" s="351"/>
      <c r="L668" s="351"/>
      <c r="M668" s="351"/>
      <c r="N668" s="351"/>
      <c r="O668" s="351"/>
      <c r="P668" s="351"/>
      <c r="Q668" s="351"/>
      <c r="R668" s="351"/>
      <c r="S668" s="351"/>
      <c r="T668" s="351"/>
      <c r="U668" s="351"/>
      <c r="V668" s="351"/>
      <c r="W668" s="351"/>
      <c r="X668" s="351"/>
      <c r="Y668" s="351"/>
      <c r="Z668" s="351"/>
    </row>
    <row r="669" spans="1:26" ht="14.25" customHeight="1" x14ac:dyDescent="0.15">
      <c r="A669" s="351"/>
      <c r="B669" s="351"/>
      <c r="C669" s="351"/>
      <c r="D669" s="351"/>
      <c r="E669" s="351"/>
      <c r="F669" s="351"/>
      <c r="G669" s="351"/>
      <c r="H669" s="351"/>
      <c r="I669" s="351"/>
      <c r="J669" s="351"/>
      <c r="K669" s="351"/>
      <c r="L669" s="351"/>
      <c r="M669" s="351"/>
      <c r="N669" s="351"/>
      <c r="O669" s="351"/>
      <c r="P669" s="351"/>
      <c r="Q669" s="351"/>
      <c r="R669" s="351"/>
      <c r="S669" s="351"/>
      <c r="T669" s="351"/>
      <c r="U669" s="351"/>
      <c r="V669" s="351"/>
      <c r="W669" s="351"/>
      <c r="X669" s="351"/>
      <c r="Y669" s="351"/>
      <c r="Z669" s="351"/>
    </row>
    <row r="670" spans="1:26" ht="14.25" customHeight="1" x14ac:dyDescent="0.15">
      <c r="A670" s="351"/>
      <c r="B670" s="351"/>
      <c r="C670" s="351"/>
      <c r="D670" s="351"/>
      <c r="E670" s="351"/>
      <c r="F670" s="351"/>
      <c r="G670" s="351"/>
      <c r="H670" s="351"/>
      <c r="I670" s="351"/>
      <c r="J670" s="351"/>
      <c r="K670" s="351"/>
      <c r="L670" s="351"/>
      <c r="M670" s="351"/>
      <c r="N670" s="351"/>
      <c r="O670" s="351"/>
      <c r="P670" s="351"/>
      <c r="Q670" s="351"/>
      <c r="R670" s="351"/>
      <c r="S670" s="351"/>
      <c r="T670" s="351"/>
      <c r="U670" s="351"/>
      <c r="V670" s="351"/>
      <c r="W670" s="351"/>
      <c r="X670" s="351"/>
      <c r="Y670" s="351"/>
      <c r="Z670" s="351"/>
    </row>
    <row r="671" spans="1:26" ht="14.25" customHeight="1" x14ac:dyDescent="0.15">
      <c r="A671" s="351"/>
      <c r="B671" s="351"/>
      <c r="C671" s="351"/>
      <c r="D671" s="351"/>
      <c r="E671" s="351"/>
      <c r="F671" s="351"/>
      <c r="G671" s="351"/>
      <c r="H671" s="351"/>
      <c r="I671" s="351"/>
      <c r="J671" s="351"/>
      <c r="K671" s="351"/>
      <c r="L671" s="351"/>
      <c r="M671" s="351"/>
      <c r="N671" s="351"/>
      <c r="O671" s="351"/>
      <c r="P671" s="351"/>
      <c r="Q671" s="351"/>
      <c r="R671" s="351"/>
      <c r="S671" s="351"/>
      <c r="T671" s="351"/>
      <c r="U671" s="351"/>
      <c r="V671" s="351"/>
      <c r="W671" s="351"/>
      <c r="X671" s="351"/>
      <c r="Y671" s="351"/>
      <c r="Z671" s="351"/>
    </row>
    <row r="672" spans="1:26" ht="14.25" customHeight="1" x14ac:dyDescent="0.15">
      <c r="A672" s="351"/>
      <c r="B672" s="351"/>
      <c r="C672" s="351"/>
      <c r="D672" s="351"/>
      <c r="E672" s="351"/>
      <c r="F672" s="351"/>
      <c r="G672" s="351"/>
      <c r="H672" s="351"/>
      <c r="I672" s="351"/>
      <c r="J672" s="351"/>
      <c r="K672" s="351"/>
      <c r="L672" s="351"/>
      <c r="M672" s="351"/>
      <c r="N672" s="351"/>
      <c r="O672" s="351"/>
      <c r="P672" s="351"/>
      <c r="Q672" s="351"/>
      <c r="R672" s="351"/>
      <c r="S672" s="351"/>
      <c r="T672" s="351"/>
      <c r="U672" s="351"/>
      <c r="V672" s="351"/>
      <c r="W672" s="351"/>
      <c r="X672" s="351"/>
      <c r="Y672" s="351"/>
      <c r="Z672" s="351"/>
    </row>
    <row r="673" spans="1:26" ht="14.25" customHeight="1" x14ac:dyDescent="0.15">
      <c r="A673" s="351"/>
      <c r="B673" s="351"/>
      <c r="C673" s="351"/>
      <c r="D673" s="351"/>
      <c r="E673" s="351"/>
      <c r="F673" s="351"/>
      <c r="G673" s="351"/>
      <c r="H673" s="351"/>
      <c r="I673" s="351"/>
      <c r="J673" s="351"/>
      <c r="K673" s="351"/>
      <c r="L673" s="351"/>
      <c r="M673" s="351"/>
      <c r="N673" s="351"/>
      <c r="O673" s="351"/>
      <c r="P673" s="351"/>
      <c r="Q673" s="351"/>
      <c r="R673" s="351"/>
      <c r="S673" s="351"/>
      <c r="T673" s="351"/>
      <c r="U673" s="351"/>
      <c r="V673" s="351"/>
      <c r="W673" s="351"/>
      <c r="X673" s="351"/>
      <c r="Y673" s="351"/>
      <c r="Z673" s="351"/>
    </row>
    <row r="674" spans="1:26" ht="14.25" customHeight="1" x14ac:dyDescent="0.15">
      <c r="A674" s="351"/>
      <c r="B674" s="351"/>
      <c r="C674" s="351"/>
      <c r="D674" s="351"/>
      <c r="E674" s="351"/>
      <c r="F674" s="351"/>
      <c r="G674" s="351"/>
      <c r="H674" s="351"/>
      <c r="I674" s="351"/>
      <c r="J674" s="351"/>
      <c r="K674" s="351"/>
      <c r="L674" s="351"/>
      <c r="M674" s="351"/>
      <c r="N674" s="351"/>
      <c r="O674" s="351"/>
      <c r="P674" s="351"/>
      <c r="Q674" s="351"/>
      <c r="R674" s="351"/>
      <c r="S674" s="351"/>
      <c r="T674" s="351"/>
      <c r="U674" s="351"/>
      <c r="V674" s="351"/>
      <c r="W674" s="351"/>
      <c r="X674" s="351"/>
      <c r="Y674" s="351"/>
      <c r="Z674" s="351"/>
    </row>
    <row r="675" spans="1:26" ht="14.25" customHeight="1" x14ac:dyDescent="0.15">
      <c r="A675" s="351"/>
      <c r="B675" s="351"/>
      <c r="C675" s="351"/>
      <c r="D675" s="351"/>
      <c r="E675" s="351"/>
      <c r="F675" s="351"/>
      <c r="G675" s="351"/>
      <c r="H675" s="351"/>
      <c r="I675" s="351"/>
      <c r="J675" s="351"/>
      <c r="K675" s="351"/>
      <c r="L675" s="351"/>
      <c r="M675" s="351"/>
      <c r="N675" s="351"/>
      <c r="O675" s="351"/>
      <c r="P675" s="351"/>
      <c r="Q675" s="351"/>
      <c r="R675" s="351"/>
      <c r="S675" s="351"/>
      <c r="T675" s="351"/>
      <c r="U675" s="351"/>
      <c r="V675" s="351"/>
      <c r="W675" s="351"/>
      <c r="X675" s="351"/>
      <c r="Y675" s="351"/>
      <c r="Z675" s="351"/>
    </row>
    <row r="676" spans="1:26" ht="14.25" customHeight="1" x14ac:dyDescent="0.15">
      <c r="A676" s="351"/>
      <c r="B676" s="351"/>
      <c r="C676" s="351"/>
      <c r="D676" s="351"/>
      <c r="E676" s="351"/>
      <c r="F676" s="351"/>
      <c r="G676" s="351"/>
      <c r="H676" s="351"/>
      <c r="I676" s="351"/>
      <c r="J676" s="351"/>
      <c r="K676" s="351"/>
      <c r="L676" s="351"/>
      <c r="M676" s="351"/>
      <c r="N676" s="351"/>
      <c r="O676" s="351"/>
      <c r="P676" s="351"/>
      <c r="Q676" s="351"/>
      <c r="R676" s="351"/>
      <c r="S676" s="351"/>
      <c r="T676" s="351"/>
      <c r="U676" s="351"/>
      <c r="V676" s="351"/>
      <c r="W676" s="351"/>
      <c r="X676" s="351"/>
      <c r="Y676" s="351"/>
      <c r="Z676" s="351"/>
    </row>
    <row r="677" spans="1:26" ht="14.25" customHeight="1" x14ac:dyDescent="0.15">
      <c r="A677" s="351"/>
      <c r="B677" s="351"/>
      <c r="C677" s="351"/>
      <c r="D677" s="351"/>
      <c r="E677" s="351"/>
      <c r="F677" s="351"/>
      <c r="G677" s="351"/>
      <c r="H677" s="351"/>
      <c r="I677" s="351"/>
      <c r="J677" s="351"/>
      <c r="K677" s="351"/>
      <c r="L677" s="351"/>
      <c r="M677" s="351"/>
      <c r="N677" s="351"/>
      <c r="O677" s="351"/>
      <c r="P677" s="351"/>
      <c r="Q677" s="351"/>
      <c r="R677" s="351"/>
      <c r="S677" s="351"/>
      <c r="T677" s="351"/>
      <c r="U677" s="351"/>
      <c r="V677" s="351"/>
      <c r="W677" s="351"/>
      <c r="X677" s="351"/>
      <c r="Y677" s="351"/>
      <c r="Z677" s="351"/>
    </row>
    <row r="678" spans="1:26" ht="14.25" customHeight="1" x14ac:dyDescent="0.15">
      <c r="A678" s="351"/>
      <c r="B678" s="351"/>
      <c r="C678" s="351"/>
      <c r="D678" s="351"/>
      <c r="E678" s="351"/>
      <c r="F678" s="351"/>
      <c r="G678" s="351"/>
      <c r="H678" s="351"/>
      <c r="I678" s="351"/>
      <c r="J678" s="351"/>
      <c r="K678" s="351"/>
      <c r="L678" s="351"/>
      <c r="M678" s="351"/>
      <c r="N678" s="351"/>
      <c r="O678" s="351"/>
      <c r="P678" s="351"/>
      <c r="Q678" s="351"/>
      <c r="R678" s="351"/>
      <c r="S678" s="351"/>
      <c r="T678" s="351"/>
      <c r="U678" s="351"/>
      <c r="V678" s="351"/>
      <c r="W678" s="351"/>
      <c r="X678" s="351"/>
      <c r="Y678" s="351"/>
      <c r="Z678" s="351"/>
    </row>
    <row r="679" spans="1:26" ht="14.25" customHeight="1" x14ac:dyDescent="0.15">
      <c r="A679" s="351"/>
      <c r="B679" s="351"/>
      <c r="C679" s="351"/>
      <c r="D679" s="351"/>
      <c r="E679" s="351"/>
      <c r="F679" s="351"/>
      <c r="G679" s="351"/>
      <c r="H679" s="351"/>
      <c r="I679" s="351"/>
      <c r="J679" s="351"/>
      <c r="K679" s="351"/>
      <c r="L679" s="351"/>
      <c r="M679" s="351"/>
      <c r="N679" s="351"/>
      <c r="O679" s="351"/>
      <c r="P679" s="351"/>
      <c r="Q679" s="351"/>
      <c r="R679" s="351"/>
      <c r="S679" s="351"/>
      <c r="T679" s="351"/>
      <c r="U679" s="351"/>
      <c r="V679" s="351"/>
      <c r="W679" s="351"/>
      <c r="X679" s="351"/>
      <c r="Y679" s="351"/>
      <c r="Z679" s="351"/>
    </row>
    <row r="680" spans="1:26" ht="14.25" customHeight="1" x14ac:dyDescent="0.15">
      <c r="A680" s="351"/>
      <c r="B680" s="351"/>
      <c r="C680" s="351"/>
      <c r="D680" s="351"/>
      <c r="E680" s="351"/>
      <c r="F680" s="351"/>
      <c r="G680" s="351"/>
      <c r="H680" s="351"/>
      <c r="I680" s="351"/>
      <c r="J680" s="351"/>
      <c r="K680" s="351"/>
      <c r="L680" s="351"/>
      <c r="M680" s="351"/>
      <c r="N680" s="351"/>
      <c r="O680" s="351"/>
      <c r="P680" s="351"/>
      <c r="Q680" s="351"/>
      <c r="R680" s="351"/>
      <c r="S680" s="351"/>
      <c r="T680" s="351"/>
      <c r="U680" s="351"/>
      <c r="V680" s="351"/>
      <c r="W680" s="351"/>
      <c r="X680" s="351"/>
      <c r="Y680" s="351"/>
      <c r="Z680" s="351"/>
    </row>
    <row r="681" spans="1:26" ht="14.25" customHeight="1" x14ac:dyDescent="0.15">
      <c r="A681" s="351"/>
      <c r="B681" s="351"/>
      <c r="C681" s="351"/>
      <c r="D681" s="351"/>
      <c r="E681" s="351"/>
      <c r="F681" s="351"/>
      <c r="G681" s="351"/>
      <c r="H681" s="351"/>
      <c r="I681" s="351"/>
      <c r="J681" s="351"/>
      <c r="K681" s="351"/>
      <c r="L681" s="351"/>
      <c r="M681" s="351"/>
      <c r="N681" s="351"/>
      <c r="O681" s="351"/>
      <c r="P681" s="351"/>
      <c r="Q681" s="351"/>
      <c r="R681" s="351"/>
      <c r="S681" s="351"/>
      <c r="T681" s="351"/>
      <c r="U681" s="351"/>
      <c r="V681" s="351"/>
      <c r="W681" s="351"/>
      <c r="X681" s="351"/>
      <c r="Y681" s="351"/>
      <c r="Z681" s="351"/>
    </row>
    <row r="682" spans="1:26" ht="14.25" customHeight="1" x14ac:dyDescent="0.15">
      <c r="A682" s="351"/>
      <c r="B682" s="351"/>
      <c r="C682" s="351"/>
      <c r="D682" s="351"/>
      <c r="E682" s="351"/>
      <c r="F682" s="351"/>
      <c r="G682" s="351"/>
      <c r="H682" s="351"/>
      <c r="I682" s="351"/>
      <c r="J682" s="351"/>
      <c r="K682" s="351"/>
      <c r="L682" s="351"/>
      <c r="M682" s="351"/>
      <c r="N682" s="351"/>
      <c r="O682" s="351"/>
      <c r="P682" s="351"/>
      <c r="Q682" s="351"/>
      <c r="R682" s="351"/>
      <c r="S682" s="351"/>
      <c r="T682" s="351"/>
      <c r="U682" s="351"/>
      <c r="V682" s="351"/>
      <c r="W682" s="351"/>
      <c r="X682" s="351"/>
      <c r="Y682" s="351"/>
      <c r="Z682" s="351"/>
    </row>
    <row r="683" spans="1:26" ht="14.25" customHeight="1" x14ac:dyDescent="0.15">
      <c r="A683" s="351"/>
      <c r="B683" s="351"/>
      <c r="C683" s="351"/>
      <c r="D683" s="351"/>
      <c r="E683" s="351"/>
      <c r="F683" s="351"/>
      <c r="G683" s="351"/>
      <c r="H683" s="351"/>
      <c r="I683" s="351"/>
      <c r="J683" s="351"/>
      <c r="K683" s="351"/>
      <c r="L683" s="351"/>
      <c r="M683" s="351"/>
      <c r="N683" s="351"/>
      <c r="O683" s="351"/>
      <c r="P683" s="351"/>
      <c r="Q683" s="351"/>
      <c r="R683" s="351"/>
      <c r="S683" s="351"/>
      <c r="T683" s="351"/>
      <c r="U683" s="351"/>
      <c r="V683" s="351"/>
      <c r="W683" s="351"/>
      <c r="X683" s="351"/>
      <c r="Y683" s="351"/>
      <c r="Z683" s="351"/>
    </row>
    <row r="684" spans="1:26" ht="14.25" customHeight="1" x14ac:dyDescent="0.15">
      <c r="A684" s="351"/>
      <c r="B684" s="351"/>
      <c r="C684" s="351"/>
      <c r="D684" s="351"/>
      <c r="E684" s="351"/>
      <c r="F684" s="351"/>
      <c r="G684" s="351"/>
      <c r="H684" s="351"/>
      <c r="I684" s="351"/>
      <c r="J684" s="351"/>
      <c r="K684" s="351"/>
      <c r="L684" s="351"/>
      <c r="M684" s="351"/>
      <c r="N684" s="351"/>
      <c r="O684" s="351"/>
      <c r="P684" s="351"/>
      <c r="Q684" s="351"/>
      <c r="R684" s="351"/>
      <c r="S684" s="351"/>
      <c r="T684" s="351"/>
      <c r="U684" s="351"/>
      <c r="V684" s="351"/>
      <c r="W684" s="351"/>
      <c r="X684" s="351"/>
      <c r="Y684" s="351"/>
      <c r="Z684" s="351"/>
    </row>
    <row r="685" spans="1:26" ht="14.25" customHeight="1" x14ac:dyDescent="0.15">
      <c r="A685" s="351"/>
      <c r="B685" s="351"/>
      <c r="C685" s="351"/>
      <c r="D685" s="351"/>
      <c r="E685" s="351"/>
      <c r="F685" s="351"/>
      <c r="G685" s="351"/>
      <c r="H685" s="351"/>
      <c r="I685" s="351"/>
      <c r="J685" s="351"/>
      <c r="K685" s="351"/>
      <c r="L685" s="351"/>
      <c r="M685" s="351"/>
      <c r="N685" s="351"/>
      <c r="O685" s="351"/>
      <c r="P685" s="351"/>
      <c r="Q685" s="351"/>
      <c r="R685" s="351"/>
      <c r="S685" s="351"/>
      <c r="T685" s="351"/>
      <c r="U685" s="351"/>
      <c r="V685" s="351"/>
      <c r="W685" s="351"/>
      <c r="X685" s="351"/>
      <c r="Y685" s="351"/>
      <c r="Z685" s="351"/>
    </row>
    <row r="686" spans="1:26" ht="14.25" customHeight="1" x14ac:dyDescent="0.15">
      <c r="A686" s="351"/>
      <c r="B686" s="351"/>
      <c r="C686" s="351"/>
      <c r="D686" s="351"/>
      <c r="E686" s="351"/>
      <c r="F686" s="351"/>
      <c r="G686" s="351"/>
      <c r="H686" s="351"/>
      <c r="I686" s="351"/>
      <c r="J686" s="351"/>
      <c r="K686" s="351"/>
      <c r="L686" s="351"/>
      <c r="M686" s="351"/>
      <c r="N686" s="351"/>
      <c r="O686" s="351"/>
      <c r="P686" s="351"/>
      <c r="Q686" s="351"/>
      <c r="R686" s="351"/>
      <c r="S686" s="351"/>
      <c r="T686" s="351"/>
      <c r="U686" s="351"/>
      <c r="V686" s="351"/>
      <c r="W686" s="351"/>
      <c r="X686" s="351"/>
      <c r="Y686" s="351"/>
      <c r="Z686" s="351"/>
    </row>
    <row r="687" spans="1:26" ht="14.25" customHeight="1" x14ac:dyDescent="0.15">
      <c r="A687" s="351"/>
      <c r="B687" s="351"/>
      <c r="C687" s="351"/>
      <c r="D687" s="351"/>
      <c r="E687" s="351"/>
      <c r="F687" s="351"/>
      <c r="G687" s="351"/>
      <c r="H687" s="351"/>
      <c r="I687" s="351"/>
      <c r="J687" s="351"/>
      <c r="K687" s="351"/>
      <c r="L687" s="351"/>
      <c r="M687" s="351"/>
      <c r="N687" s="351"/>
      <c r="O687" s="351"/>
      <c r="P687" s="351"/>
      <c r="Q687" s="351"/>
      <c r="R687" s="351"/>
      <c r="S687" s="351"/>
      <c r="T687" s="351"/>
      <c r="U687" s="351"/>
      <c r="V687" s="351"/>
      <c r="W687" s="351"/>
      <c r="X687" s="351"/>
      <c r="Y687" s="351"/>
      <c r="Z687" s="351"/>
    </row>
    <row r="688" spans="1:26" ht="14.25" customHeight="1" x14ac:dyDescent="0.15">
      <c r="A688" s="351"/>
      <c r="B688" s="351"/>
      <c r="C688" s="351"/>
      <c r="D688" s="351"/>
      <c r="E688" s="351"/>
      <c r="F688" s="351"/>
      <c r="G688" s="351"/>
      <c r="H688" s="351"/>
      <c r="I688" s="351"/>
      <c r="J688" s="351"/>
      <c r="K688" s="351"/>
      <c r="L688" s="351"/>
      <c r="M688" s="351"/>
      <c r="N688" s="351"/>
      <c r="O688" s="351"/>
      <c r="P688" s="351"/>
      <c r="Q688" s="351"/>
      <c r="R688" s="351"/>
      <c r="S688" s="351"/>
      <c r="T688" s="351"/>
      <c r="U688" s="351"/>
      <c r="V688" s="351"/>
      <c r="W688" s="351"/>
      <c r="X688" s="351"/>
      <c r="Y688" s="351"/>
      <c r="Z688" s="351"/>
    </row>
    <row r="689" spans="1:26" ht="14.25" customHeight="1" x14ac:dyDescent="0.15">
      <c r="A689" s="351"/>
      <c r="B689" s="351"/>
      <c r="C689" s="351"/>
      <c r="D689" s="351"/>
      <c r="E689" s="351"/>
      <c r="F689" s="351"/>
      <c r="G689" s="351"/>
      <c r="H689" s="351"/>
      <c r="I689" s="351"/>
      <c r="J689" s="351"/>
      <c r="K689" s="351"/>
      <c r="L689" s="351"/>
      <c r="M689" s="351"/>
      <c r="N689" s="351"/>
      <c r="O689" s="351"/>
      <c r="P689" s="351"/>
      <c r="Q689" s="351"/>
      <c r="R689" s="351"/>
      <c r="S689" s="351"/>
      <c r="T689" s="351"/>
      <c r="U689" s="351"/>
      <c r="V689" s="351"/>
      <c r="W689" s="351"/>
      <c r="X689" s="351"/>
      <c r="Y689" s="351"/>
      <c r="Z689" s="351"/>
    </row>
    <row r="690" spans="1:26" ht="14.25" customHeight="1" x14ac:dyDescent="0.15">
      <c r="A690" s="351"/>
      <c r="B690" s="351"/>
      <c r="C690" s="351"/>
      <c r="D690" s="351"/>
      <c r="E690" s="351"/>
      <c r="F690" s="351"/>
      <c r="G690" s="351"/>
      <c r="H690" s="351"/>
      <c r="I690" s="351"/>
      <c r="J690" s="351"/>
      <c r="K690" s="351"/>
      <c r="L690" s="351"/>
      <c r="M690" s="351"/>
      <c r="N690" s="351"/>
      <c r="O690" s="351"/>
      <c r="P690" s="351"/>
      <c r="Q690" s="351"/>
      <c r="R690" s="351"/>
      <c r="S690" s="351"/>
      <c r="T690" s="351"/>
      <c r="U690" s="351"/>
      <c r="V690" s="351"/>
      <c r="W690" s="351"/>
      <c r="X690" s="351"/>
      <c r="Y690" s="351"/>
      <c r="Z690" s="351"/>
    </row>
    <row r="691" spans="1:26" ht="14.25" customHeight="1" x14ac:dyDescent="0.15">
      <c r="A691" s="351"/>
      <c r="B691" s="351"/>
      <c r="C691" s="351"/>
      <c r="D691" s="351"/>
      <c r="E691" s="351"/>
      <c r="F691" s="351"/>
      <c r="G691" s="351"/>
      <c r="H691" s="351"/>
      <c r="I691" s="351"/>
      <c r="J691" s="351"/>
      <c r="K691" s="351"/>
      <c r="L691" s="351"/>
      <c r="M691" s="351"/>
      <c r="N691" s="351"/>
      <c r="O691" s="351"/>
      <c r="P691" s="351"/>
      <c r="Q691" s="351"/>
      <c r="R691" s="351"/>
      <c r="S691" s="351"/>
      <c r="T691" s="351"/>
      <c r="U691" s="351"/>
      <c r="V691" s="351"/>
      <c r="W691" s="351"/>
      <c r="X691" s="351"/>
      <c r="Y691" s="351"/>
      <c r="Z691" s="351"/>
    </row>
    <row r="692" spans="1:26" ht="14.25" customHeight="1" x14ac:dyDescent="0.15">
      <c r="A692" s="351"/>
      <c r="B692" s="351"/>
      <c r="C692" s="351"/>
      <c r="D692" s="351"/>
      <c r="E692" s="351"/>
      <c r="F692" s="351"/>
      <c r="G692" s="351"/>
      <c r="H692" s="351"/>
      <c r="I692" s="351"/>
      <c r="J692" s="351"/>
      <c r="K692" s="351"/>
      <c r="L692" s="351"/>
      <c r="M692" s="351"/>
      <c r="N692" s="351"/>
      <c r="O692" s="351"/>
      <c r="P692" s="351"/>
      <c r="Q692" s="351"/>
      <c r="R692" s="351"/>
      <c r="S692" s="351"/>
      <c r="T692" s="351"/>
      <c r="U692" s="351"/>
      <c r="V692" s="351"/>
      <c r="W692" s="351"/>
      <c r="X692" s="351"/>
      <c r="Y692" s="351"/>
      <c r="Z692" s="351"/>
    </row>
    <row r="693" spans="1:26" ht="14.25" customHeight="1" x14ac:dyDescent="0.15">
      <c r="A693" s="351"/>
      <c r="B693" s="351"/>
      <c r="C693" s="351"/>
      <c r="D693" s="351"/>
      <c r="E693" s="351"/>
      <c r="F693" s="351"/>
      <c r="G693" s="351"/>
      <c r="H693" s="351"/>
      <c r="I693" s="351"/>
      <c r="J693" s="351"/>
      <c r="K693" s="351"/>
      <c r="L693" s="351"/>
      <c r="M693" s="351"/>
      <c r="N693" s="351"/>
      <c r="O693" s="351"/>
      <c r="P693" s="351"/>
      <c r="Q693" s="351"/>
      <c r="R693" s="351"/>
      <c r="S693" s="351"/>
      <c r="T693" s="351"/>
      <c r="U693" s="351"/>
      <c r="V693" s="351"/>
      <c r="W693" s="351"/>
      <c r="X693" s="351"/>
      <c r="Y693" s="351"/>
      <c r="Z693" s="351"/>
    </row>
    <row r="694" spans="1:26" ht="14.25" customHeight="1" x14ac:dyDescent="0.15">
      <c r="A694" s="351"/>
      <c r="B694" s="351"/>
      <c r="C694" s="351"/>
      <c r="D694" s="351"/>
      <c r="E694" s="351"/>
      <c r="F694" s="351"/>
      <c r="G694" s="351"/>
      <c r="H694" s="351"/>
      <c r="I694" s="351"/>
      <c r="J694" s="351"/>
      <c r="K694" s="351"/>
      <c r="L694" s="351"/>
      <c r="M694" s="351"/>
      <c r="N694" s="351"/>
      <c r="O694" s="351"/>
      <c r="P694" s="351"/>
      <c r="Q694" s="351"/>
      <c r="R694" s="351"/>
      <c r="S694" s="351"/>
      <c r="T694" s="351"/>
      <c r="U694" s="351"/>
      <c r="V694" s="351"/>
      <c r="W694" s="351"/>
      <c r="X694" s="351"/>
      <c r="Y694" s="351"/>
      <c r="Z694" s="351"/>
    </row>
    <row r="695" spans="1:26" ht="14.25" customHeight="1" x14ac:dyDescent="0.15">
      <c r="A695" s="351"/>
      <c r="B695" s="351"/>
      <c r="C695" s="351"/>
      <c r="D695" s="351"/>
      <c r="E695" s="351"/>
      <c r="F695" s="351"/>
      <c r="G695" s="351"/>
      <c r="H695" s="351"/>
      <c r="I695" s="351"/>
      <c r="J695" s="351"/>
      <c r="K695" s="351"/>
      <c r="L695" s="351"/>
      <c r="M695" s="351"/>
      <c r="N695" s="351"/>
      <c r="O695" s="351"/>
      <c r="P695" s="351"/>
      <c r="Q695" s="351"/>
      <c r="R695" s="351"/>
      <c r="S695" s="351"/>
      <c r="T695" s="351"/>
      <c r="U695" s="351"/>
      <c r="V695" s="351"/>
      <c r="W695" s="351"/>
      <c r="X695" s="351"/>
      <c r="Y695" s="351"/>
      <c r="Z695" s="351"/>
    </row>
    <row r="696" spans="1:26" ht="14.25" customHeight="1" x14ac:dyDescent="0.15">
      <c r="A696" s="351"/>
      <c r="B696" s="351"/>
      <c r="C696" s="351"/>
      <c r="D696" s="351"/>
      <c r="E696" s="351"/>
      <c r="F696" s="351"/>
      <c r="G696" s="351"/>
      <c r="H696" s="351"/>
      <c r="I696" s="351"/>
      <c r="J696" s="351"/>
      <c r="K696" s="351"/>
      <c r="L696" s="351"/>
      <c r="M696" s="351"/>
      <c r="N696" s="351"/>
      <c r="O696" s="351"/>
      <c r="P696" s="351"/>
      <c r="Q696" s="351"/>
      <c r="R696" s="351"/>
      <c r="S696" s="351"/>
      <c r="T696" s="351"/>
      <c r="U696" s="351"/>
      <c r="V696" s="351"/>
      <c r="W696" s="351"/>
      <c r="X696" s="351"/>
      <c r="Y696" s="351"/>
      <c r="Z696" s="351"/>
    </row>
    <row r="697" spans="1:26" ht="14.25" customHeight="1" x14ac:dyDescent="0.15">
      <c r="A697" s="351"/>
      <c r="B697" s="351"/>
      <c r="C697" s="351"/>
      <c r="D697" s="351"/>
      <c r="E697" s="351"/>
      <c r="F697" s="351"/>
      <c r="G697" s="351"/>
      <c r="H697" s="351"/>
      <c r="I697" s="351"/>
      <c r="J697" s="351"/>
      <c r="K697" s="351"/>
      <c r="L697" s="351"/>
      <c r="M697" s="351"/>
      <c r="N697" s="351"/>
      <c r="O697" s="351"/>
      <c r="P697" s="351"/>
      <c r="Q697" s="351"/>
      <c r="R697" s="351"/>
      <c r="S697" s="351"/>
      <c r="T697" s="351"/>
      <c r="U697" s="351"/>
      <c r="V697" s="351"/>
      <c r="W697" s="351"/>
      <c r="X697" s="351"/>
      <c r="Y697" s="351"/>
      <c r="Z697" s="351"/>
    </row>
    <row r="698" spans="1:26" ht="14.25" customHeight="1" x14ac:dyDescent="0.15">
      <c r="A698" s="351"/>
      <c r="B698" s="351"/>
      <c r="C698" s="351"/>
      <c r="D698" s="351"/>
      <c r="E698" s="351"/>
      <c r="F698" s="351"/>
      <c r="G698" s="351"/>
      <c r="H698" s="351"/>
      <c r="I698" s="351"/>
      <c r="J698" s="351"/>
      <c r="K698" s="351"/>
      <c r="L698" s="351"/>
      <c r="M698" s="351"/>
      <c r="N698" s="351"/>
      <c r="O698" s="351"/>
      <c r="P698" s="351"/>
      <c r="Q698" s="351"/>
      <c r="R698" s="351"/>
      <c r="S698" s="351"/>
      <c r="T698" s="351"/>
      <c r="U698" s="351"/>
      <c r="V698" s="351"/>
      <c r="W698" s="351"/>
      <c r="X698" s="351"/>
      <c r="Y698" s="351"/>
      <c r="Z698" s="351"/>
    </row>
    <row r="699" spans="1:26" ht="14.25" customHeight="1" x14ac:dyDescent="0.15">
      <c r="A699" s="351"/>
      <c r="B699" s="351"/>
      <c r="C699" s="351"/>
      <c r="D699" s="351"/>
      <c r="E699" s="351"/>
      <c r="F699" s="351"/>
      <c r="G699" s="351"/>
      <c r="H699" s="351"/>
      <c r="I699" s="351"/>
      <c r="J699" s="351"/>
      <c r="K699" s="351"/>
      <c r="L699" s="351"/>
      <c r="M699" s="351"/>
      <c r="N699" s="351"/>
      <c r="O699" s="351"/>
      <c r="P699" s="351"/>
      <c r="Q699" s="351"/>
      <c r="R699" s="351"/>
      <c r="S699" s="351"/>
      <c r="T699" s="351"/>
      <c r="U699" s="351"/>
      <c r="V699" s="351"/>
      <c r="W699" s="351"/>
      <c r="X699" s="351"/>
      <c r="Y699" s="351"/>
      <c r="Z699" s="351"/>
    </row>
    <row r="700" spans="1:26" ht="14.25" customHeight="1" x14ac:dyDescent="0.15">
      <c r="A700" s="351"/>
      <c r="B700" s="351"/>
      <c r="C700" s="351"/>
      <c r="D700" s="351"/>
      <c r="E700" s="351"/>
      <c r="F700" s="351"/>
      <c r="G700" s="351"/>
      <c r="H700" s="351"/>
      <c r="I700" s="351"/>
      <c r="J700" s="351"/>
      <c r="K700" s="351"/>
      <c r="L700" s="351"/>
      <c r="M700" s="351"/>
      <c r="N700" s="351"/>
      <c r="O700" s="351"/>
      <c r="P700" s="351"/>
      <c r="Q700" s="351"/>
      <c r="R700" s="351"/>
      <c r="S700" s="351"/>
      <c r="T700" s="351"/>
      <c r="U700" s="351"/>
      <c r="V700" s="351"/>
      <c r="W700" s="351"/>
      <c r="X700" s="351"/>
      <c r="Y700" s="351"/>
      <c r="Z700" s="351"/>
    </row>
    <row r="701" spans="1:26" ht="14.25" customHeight="1" x14ac:dyDescent="0.15">
      <c r="A701" s="351"/>
      <c r="B701" s="351"/>
      <c r="C701" s="351"/>
      <c r="D701" s="351"/>
      <c r="E701" s="351"/>
      <c r="F701" s="351"/>
      <c r="G701" s="351"/>
      <c r="H701" s="351"/>
      <c r="I701" s="351"/>
      <c r="J701" s="351"/>
      <c r="K701" s="351"/>
      <c r="L701" s="351"/>
      <c r="M701" s="351"/>
      <c r="N701" s="351"/>
      <c r="O701" s="351"/>
      <c r="P701" s="351"/>
      <c r="Q701" s="351"/>
      <c r="R701" s="351"/>
      <c r="S701" s="351"/>
      <c r="T701" s="351"/>
      <c r="U701" s="351"/>
      <c r="V701" s="351"/>
      <c r="W701" s="351"/>
      <c r="X701" s="351"/>
      <c r="Y701" s="351"/>
      <c r="Z701" s="351"/>
    </row>
    <row r="702" spans="1:26" ht="14.25" customHeight="1" x14ac:dyDescent="0.15">
      <c r="A702" s="351"/>
      <c r="B702" s="351"/>
      <c r="C702" s="351"/>
      <c r="D702" s="351"/>
      <c r="E702" s="351"/>
      <c r="F702" s="351"/>
      <c r="G702" s="351"/>
      <c r="H702" s="351"/>
      <c r="I702" s="351"/>
      <c r="J702" s="351"/>
      <c r="K702" s="351"/>
      <c r="L702" s="351"/>
      <c r="M702" s="351"/>
      <c r="N702" s="351"/>
      <c r="O702" s="351"/>
      <c r="P702" s="351"/>
      <c r="Q702" s="351"/>
      <c r="R702" s="351"/>
      <c r="S702" s="351"/>
      <c r="T702" s="351"/>
      <c r="U702" s="351"/>
      <c r="V702" s="351"/>
      <c r="W702" s="351"/>
      <c r="X702" s="351"/>
      <c r="Y702" s="351"/>
      <c r="Z702" s="351"/>
    </row>
    <row r="703" spans="1:26" ht="14.25" customHeight="1" x14ac:dyDescent="0.15">
      <c r="A703" s="351"/>
      <c r="B703" s="351"/>
      <c r="C703" s="351"/>
      <c r="D703" s="351"/>
      <c r="E703" s="351"/>
      <c r="F703" s="351"/>
      <c r="G703" s="351"/>
      <c r="H703" s="351"/>
      <c r="I703" s="351"/>
      <c r="J703" s="351"/>
      <c r="K703" s="351"/>
      <c r="L703" s="351"/>
      <c r="M703" s="351"/>
      <c r="N703" s="351"/>
      <c r="O703" s="351"/>
      <c r="P703" s="351"/>
      <c r="Q703" s="351"/>
      <c r="R703" s="351"/>
      <c r="S703" s="351"/>
      <c r="T703" s="351"/>
      <c r="U703" s="351"/>
      <c r="V703" s="351"/>
      <c r="W703" s="351"/>
      <c r="X703" s="351"/>
      <c r="Y703" s="351"/>
      <c r="Z703" s="351"/>
    </row>
    <row r="704" spans="1:26" ht="14.25" customHeight="1" x14ac:dyDescent="0.15">
      <c r="A704" s="351"/>
      <c r="B704" s="351"/>
      <c r="C704" s="351"/>
      <c r="D704" s="351"/>
      <c r="E704" s="351"/>
      <c r="F704" s="351"/>
      <c r="G704" s="351"/>
      <c r="H704" s="351"/>
      <c r="I704" s="351"/>
      <c r="J704" s="351"/>
      <c r="K704" s="351"/>
      <c r="L704" s="351"/>
      <c r="M704" s="351"/>
      <c r="N704" s="351"/>
      <c r="O704" s="351"/>
      <c r="P704" s="351"/>
      <c r="Q704" s="351"/>
      <c r="R704" s="351"/>
      <c r="S704" s="351"/>
      <c r="T704" s="351"/>
      <c r="U704" s="351"/>
      <c r="V704" s="351"/>
      <c r="W704" s="351"/>
      <c r="X704" s="351"/>
      <c r="Y704" s="351"/>
      <c r="Z704" s="351"/>
    </row>
    <row r="705" spans="1:26" ht="14.25" customHeight="1" x14ac:dyDescent="0.15">
      <c r="A705" s="351"/>
      <c r="B705" s="351"/>
      <c r="C705" s="351"/>
      <c r="D705" s="351"/>
      <c r="E705" s="351"/>
      <c r="F705" s="351"/>
      <c r="G705" s="351"/>
      <c r="H705" s="351"/>
      <c r="I705" s="351"/>
      <c r="J705" s="351"/>
      <c r="K705" s="351"/>
      <c r="L705" s="351"/>
      <c r="M705" s="351"/>
      <c r="N705" s="351"/>
      <c r="O705" s="351"/>
      <c r="P705" s="351"/>
      <c r="Q705" s="351"/>
      <c r="R705" s="351"/>
      <c r="S705" s="351"/>
      <c r="T705" s="351"/>
      <c r="U705" s="351"/>
      <c r="V705" s="351"/>
      <c r="W705" s="351"/>
      <c r="X705" s="351"/>
      <c r="Y705" s="351"/>
      <c r="Z705" s="351"/>
    </row>
    <row r="706" spans="1:26" ht="14.25" customHeight="1" x14ac:dyDescent="0.15">
      <c r="A706" s="351"/>
      <c r="B706" s="351"/>
      <c r="C706" s="351"/>
      <c r="D706" s="351"/>
      <c r="E706" s="351"/>
      <c r="F706" s="351"/>
      <c r="G706" s="351"/>
      <c r="H706" s="351"/>
      <c r="I706" s="351"/>
      <c r="J706" s="351"/>
      <c r="K706" s="351"/>
      <c r="L706" s="351"/>
      <c r="M706" s="351"/>
      <c r="N706" s="351"/>
      <c r="O706" s="351"/>
      <c r="P706" s="351"/>
      <c r="Q706" s="351"/>
      <c r="R706" s="351"/>
      <c r="S706" s="351"/>
      <c r="T706" s="351"/>
      <c r="U706" s="351"/>
      <c r="V706" s="351"/>
      <c r="W706" s="351"/>
      <c r="X706" s="351"/>
      <c r="Y706" s="351"/>
      <c r="Z706" s="351"/>
    </row>
    <row r="707" spans="1:26" ht="14.25" customHeight="1" x14ac:dyDescent="0.15">
      <c r="A707" s="351"/>
      <c r="B707" s="351"/>
      <c r="C707" s="351"/>
      <c r="D707" s="351"/>
      <c r="E707" s="351"/>
      <c r="F707" s="351"/>
      <c r="G707" s="351"/>
      <c r="H707" s="351"/>
      <c r="I707" s="351"/>
      <c r="J707" s="351"/>
      <c r="K707" s="351"/>
      <c r="L707" s="351"/>
      <c r="M707" s="351"/>
      <c r="N707" s="351"/>
      <c r="O707" s="351"/>
      <c r="P707" s="351"/>
      <c r="Q707" s="351"/>
      <c r="R707" s="351"/>
      <c r="S707" s="351"/>
      <c r="T707" s="351"/>
      <c r="U707" s="351"/>
      <c r="V707" s="351"/>
      <c r="W707" s="351"/>
      <c r="X707" s="351"/>
      <c r="Y707" s="351"/>
      <c r="Z707" s="351"/>
    </row>
    <row r="708" spans="1:26" ht="14.25" customHeight="1" x14ac:dyDescent="0.15">
      <c r="A708" s="351"/>
      <c r="B708" s="351"/>
      <c r="C708" s="351"/>
      <c r="D708" s="351"/>
      <c r="E708" s="351"/>
      <c r="F708" s="351"/>
      <c r="G708" s="351"/>
      <c r="H708" s="351"/>
      <c r="I708" s="351"/>
      <c r="J708" s="351"/>
      <c r="K708" s="351"/>
      <c r="L708" s="351"/>
      <c r="M708" s="351"/>
      <c r="N708" s="351"/>
      <c r="O708" s="351"/>
      <c r="P708" s="351"/>
      <c r="Q708" s="351"/>
      <c r="R708" s="351"/>
      <c r="S708" s="351"/>
      <c r="T708" s="351"/>
      <c r="U708" s="351"/>
      <c r="V708" s="351"/>
      <c r="W708" s="351"/>
      <c r="X708" s="351"/>
      <c r="Y708" s="351"/>
      <c r="Z708" s="351"/>
    </row>
    <row r="709" spans="1:26" ht="14.25" customHeight="1" x14ac:dyDescent="0.15">
      <c r="A709" s="351"/>
      <c r="B709" s="351"/>
      <c r="C709" s="351"/>
      <c r="D709" s="351"/>
      <c r="E709" s="351"/>
      <c r="F709" s="351"/>
      <c r="G709" s="351"/>
      <c r="H709" s="351"/>
      <c r="I709" s="351"/>
      <c r="J709" s="351"/>
      <c r="K709" s="351"/>
      <c r="L709" s="351"/>
      <c r="M709" s="351"/>
      <c r="N709" s="351"/>
      <c r="O709" s="351"/>
      <c r="P709" s="351"/>
      <c r="Q709" s="351"/>
      <c r="R709" s="351"/>
      <c r="S709" s="351"/>
      <c r="T709" s="351"/>
      <c r="U709" s="351"/>
      <c r="V709" s="351"/>
      <c r="W709" s="351"/>
      <c r="X709" s="351"/>
      <c r="Y709" s="351"/>
      <c r="Z709" s="351"/>
    </row>
    <row r="710" spans="1:26" ht="14.25" customHeight="1" x14ac:dyDescent="0.15">
      <c r="A710" s="351"/>
      <c r="B710" s="351"/>
      <c r="C710" s="351"/>
      <c r="D710" s="351"/>
      <c r="E710" s="351"/>
      <c r="F710" s="351"/>
      <c r="G710" s="351"/>
      <c r="H710" s="351"/>
      <c r="I710" s="351"/>
      <c r="J710" s="351"/>
      <c r="K710" s="351"/>
      <c r="L710" s="351"/>
      <c r="M710" s="351"/>
      <c r="N710" s="351"/>
      <c r="O710" s="351"/>
      <c r="P710" s="351"/>
      <c r="Q710" s="351"/>
      <c r="R710" s="351"/>
      <c r="S710" s="351"/>
      <c r="T710" s="351"/>
      <c r="U710" s="351"/>
      <c r="V710" s="351"/>
      <c r="W710" s="351"/>
      <c r="X710" s="351"/>
      <c r="Y710" s="351"/>
      <c r="Z710" s="351"/>
    </row>
    <row r="711" spans="1:26" ht="14.25" customHeight="1" x14ac:dyDescent="0.15">
      <c r="A711" s="351"/>
      <c r="B711" s="351"/>
      <c r="C711" s="351"/>
      <c r="D711" s="351"/>
      <c r="E711" s="351"/>
      <c r="F711" s="351"/>
      <c r="G711" s="351"/>
      <c r="H711" s="351"/>
      <c r="I711" s="351"/>
      <c r="J711" s="351"/>
      <c r="K711" s="351"/>
      <c r="L711" s="351"/>
      <c r="M711" s="351"/>
      <c r="N711" s="351"/>
      <c r="O711" s="351"/>
      <c r="P711" s="351"/>
      <c r="Q711" s="351"/>
      <c r="R711" s="351"/>
      <c r="S711" s="351"/>
      <c r="T711" s="351"/>
      <c r="U711" s="351"/>
      <c r="V711" s="351"/>
      <c r="W711" s="351"/>
      <c r="X711" s="351"/>
      <c r="Y711" s="351"/>
      <c r="Z711" s="351"/>
    </row>
    <row r="712" spans="1:26" ht="14.25" customHeight="1" x14ac:dyDescent="0.15">
      <c r="A712" s="351"/>
      <c r="B712" s="351"/>
      <c r="C712" s="351"/>
      <c r="D712" s="351"/>
      <c r="E712" s="351"/>
      <c r="F712" s="351"/>
      <c r="G712" s="351"/>
      <c r="H712" s="351"/>
      <c r="I712" s="351"/>
      <c r="J712" s="351"/>
      <c r="K712" s="351"/>
      <c r="L712" s="351"/>
      <c r="M712" s="351"/>
      <c r="N712" s="351"/>
      <c r="O712" s="351"/>
      <c r="P712" s="351"/>
      <c r="Q712" s="351"/>
      <c r="R712" s="351"/>
      <c r="S712" s="351"/>
      <c r="T712" s="351"/>
      <c r="U712" s="351"/>
      <c r="V712" s="351"/>
      <c r="W712" s="351"/>
      <c r="X712" s="351"/>
      <c r="Y712" s="351"/>
      <c r="Z712" s="351"/>
    </row>
    <row r="713" spans="1:26" ht="14.25" customHeight="1" x14ac:dyDescent="0.15">
      <c r="A713" s="351"/>
      <c r="B713" s="351"/>
      <c r="C713" s="351"/>
      <c r="D713" s="351"/>
      <c r="E713" s="351"/>
      <c r="F713" s="351"/>
      <c r="G713" s="351"/>
      <c r="H713" s="351"/>
      <c r="I713" s="351"/>
      <c r="J713" s="351"/>
      <c r="K713" s="351"/>
      <c r="L713" s="351"/>
      <c r="M713" s="351"/>
      <c r="N713" s="351"/>
      <c r="O713" s="351"/>
      <c r="P713" s="351"/>
      <c r="Q713" s="351"/>
      <c r="R713" s="351"/>
      <c r="S713" s="351"/>
      <c r="T713" s="351"/>
      <c r="U713" s="351"/>
      <c r="V713" s="351"/>
      <c r="W713" s="351"/>
      <c r="X713" s="351"/>
      <c r="Y713" s="351"/>
      <c r="Z713" s="351"/>
    </row>
    <row r="714" spans="1:26" ht="14.25" customHeight="1" x14ac:dyDescent="0.15">
      <c r="A714" s="351"/>
      <c r="B714" s="351"/>
      <c r="C714" s="351"/>
      <c r="D714" s="351"/>
      <c r="E714" s="351"/>
      <c r="F714" s="351"/>
      <c r="G714" s="351"/>
      <c r="H714" s="351"/>
      <c r="I714" s="351"/>
      <c r="J714" s="351"/>
      <c r="K714" s="351"/>
      <c r="L714" s="351"/>
      <c r="M714" s="351"/>
      <c r="N714" s="351"/>
      <c r="O714" s="351"/>
      <c r="P714" s="351"/>
      <c r="Q714" s="351"/>
      <c r="R714" s="351"/>
      <c r="S714" s="351"/>
      <c r="T714" s="351"/>
      <c r="U714" s="351"/>
      <c r="V714" s="351"/>
      <c r="W714" s="351"/>
      <c r="X714" s="351"/>
      <c r="Y714" s="351"/>
      <c r="Z714" s="351"/>
    </row>
    <row r="715" spans="1:26" ht="14.25" customHeight="1" x14ac:dyDescent="0.15">
      <c r="A715" s="351"/>
      <c r="B715" s="351"/>
      <c r="C715" s="351"/>
      <c r="D715" s="351"/>
      <c r="E715" s="351"/>
      <c r="F715" s="351"/>
      <c r="G715" s="351"/>
      <c r="H715" s="351"/>
      <c r="I715" s="351"/>
      <c r="J715" s="351"/>
      <c r="K715" s="351"/>
      <c r="L715" s="351"/>
      <c r="M715" s="351"/>
      <c r="N715" s="351"/>
      <c r="O715" s="351"/>
      <c r="P715" s="351"/>
      <c r="Q715" s="351"/>
      <c r="R715" s="351"/>
      <c r="S715" s="351"/>
      <c r="T715" s="351"/>
      <c r="U715" s="351"/>
      <c r="V715" s="351"/>
      <c r="W715" s="351"/>
      <c r="X715" s="351"/>
      <c r="Y715" s="351"/>
      <c r="Z715" s="351"/>
    </row>
    <row r="716" spans="1:26" ht="14.25" customHeight="1" x14ac:dyDescent="0.15">
      <c r="A716" s="351"/>
      <c r="B716" s="351"/>
      <c r="C716" s="351"/>
      <c r="D716" s="351"/>
      <c r="E716" s="351"/>
      <c r="F716" s="351"/>
      <c r="G716" s="351"/>
      <c r="H716" s="351"/>
      <c r="I716" s="351"/>
      <c r="J716" s="351"/>
      <c r="K716" s="351"/>
      <c r="L716" s="351"/>
      <c r="M716" s="351"/>
      <c r="N716" s="351"/>
      <c r="O716" s="351"/>
      <c r="P716" s="351"/>
      <c r="Q716" s="351"/>
      <c r="R716" s="351"/>
      <c r="S716" s="351"/>
      <c r="T716" s="351"/>
      <c r="U716" s="351"/>
      <c r="V716" s="351"/>
      <c r="W716" s="351"/>
      <c r="X716" s="351"/>
      <c r="Y716" s="351"/>
      <c r="Z716" s="351"/>
    </row>
    <row r="717" spans="1:26" ht="14.25" customHeight="1" x14ac:dyDescent="0.15">
      <c r="A717" s="351"/>
      <c r="B717" s="351"/>
      <c r="C717" s="351"/>
      <c r="D717" s="351"/>
      <c r="E717" s="351"/>
      <c r="F717" s="351"/>
      <c r="G717" s="351"/>
      <c r="H717" s="351"/>
      <c r="I717" s="351"/>
      <c r="J717" s="351"/>
      <c r="K717" s="351"/>
      <c r="L717" s="351"/>
      <c r="M717" s="351"/>
      <c r="N717" s="351"/>
      <c r="O717" s="351"/>
      <c r="P717" s="351"/>
      <c r="Q717" s="351"/>
      <c r="R717" s="351"/>
      <c r="S717" s="351"/>
      <c r="T717" s="351"/>
      <c r="U717" s="351"/>
      <c r="V717" s="351"/>
      <c r="W717" s="351"/>
      <c r="X717" s="351"/>
      <c r="Y717" s="351"/>
      <c r="Z717" s="351"/>
    </row>
    <row r="718" spans="1:26" ht="14.25" customHeight="1" x14ac:dyDescent="0.15">
      <c r="A718" s="351"/>
      <c r="B718" s="351"/>
      <c r="C718" s="351"/>
      <c r="D718" s="351"/>
      <c r="E718" s="351"/>
      <c r="F718" s="351"/>
      <c r="G718" s="351"/>
      <c r="H718" s="351"/>
      <c r="I718" s="351"/>
      <c r="J718" s="351"/>
      <c r="K718" s="351"/>
      <c r="L718" s="351"/>
      <c r="M718" s="351"/>
      <c r="N718" s="351"/>
      <c r="O718" s="351"/>
      <c r="P718" s="351"/>
      <c r="Q718" s="351"/>
      <c r="R718" s="351"/>
      <c r="S718" s="351"/>
      <c r="T718" s="351"/>
      <c r="U718" s="351"/>
      <c r="V718" s="351"/>
      <c r="W718" s="351"/>
      <c r="X718" s="351"/>
      <c r="Y718" s="351"/>
      <c r="Z718" s="351"/>
    </row>
    <row r="719" spans="1:26" ht="14.25" customHeight="1" x14ac:dyDescent="0.15">
      <c r="A719" s="351"/>
      <c r="B719" s="351"/>
      <c r="C719" s="351"/>
      <c r="D719" s="351"/>
      <c r="E719" s="351"/>
      <c r="F719" s="351"/>
      <c r="G719" s="351"/>
      <c r="H719" s="351"/>
      <c r="I719" s="351"/>
      <c r="J719" s="351"/>
      <c r="K719" s="351"/>
      <c r="L719" s="351"/>
      <c r="M719" s="351"/>
      <c r="N719" s="351"/>
      <c r="O719" s="351"/>
      <c r="P719" s="351"/>
      <c r="Q719" s="351"/>
      <c r="R719" s="351"/>
      <c r="S719" s="351"/>
      <c r="T719" s="351"/>
      <c r="U719" s="351"/>
      <c r="V719" s="351"/>
      <c r="W719" s="351"/>
      <c r="X719" s="351"/>
      <c r="Y719" s="351"/>
      <c r="Z719" s="351"/>
    </row>
    <row r="720" spans="1:26" ht="14.25" customHeight="1" x14ac:dyDescent="0.15">
      <c r="A720" s="351"/>
      <c r="B720" s="351"/>
      <c r="C720" s="351"/>
      <c r="D720" s="351"/>
      <c r="E720" s="351"/>
      <c r="F720" s="351"/>
      <c r="G720" s="351"/>
      <c r="H720" s="351"/>
      <c r="I720" s="351"/>
      <c r="J720" s="351"/>
      <c r="K720" s="351"/>
      <c r="L720" s="351"/>
      <c r="M720" s="351"/>
      <c r="N720" s="351"/>
      <c r="O720" s="351"/>
      <c r="P720" s="351"/>
      <c r="Q720" s="351"/>
      <c r="R720" s="351"/>
      <c r="S720" s="351"/>
      <c r="T720" s="351"/>
      <c r="U720" s="351"/>
      <c r="V720" s="351"/>
      <c r="W720" s="351"/>
      <c r="X720" s="351"/>
      <c r="Y720" s="351"/>
      <c r="Z720" s="351"/>
    </row>
    <row r="721" spans="1:26" ht="14.25" customHeight="1" x14ac:dyDescent="0.15">
      <c r="A721" s="351"/>
      <c r="B721" s="351"/>
      <c r="C721" s="351"/>
      <c r="D721" s="351"/>
      <c r="E721" s="351"/>
      <c r="F721" s="351"/>
      <c r="G721" s="351"/>
      <c r="H721" s="351"/>
      <c r="I721" s="351"/>
      <c r="J721" s="351"/>
      <c r="K721" s="351"/>
      <c r="L721" s="351"/>
      <c r="M721" s="351"/>
      <c r="N721" s="351"/>
      <c r="O721" s="351"/>
      <c r="P721" s="351"/>
      <c r="Q721" s="351"/>
      <c r="R721" s="351"/>
      <c r="S721" s="351"/>
      <c r="T721" s="351"/>
      <c r="U721" s="351"/>
      <c r="V721" s="351"/>
      <c r="W721" s="351"/>
      <c r="X721" s="351"/>
      <c r="Y721" s="351"/>
      <c r="Z721" s="351"/>
    </row>
    <row r="722" spans="1:26" ht="14.25" customHeight="1" x14ac:dyDescent="0.15">
      <c r="A722" s="351"/>
      <c r="B722" s="351"/>
      <c r="C722" s="351"/>
      <c r="D722" s="351"/>
      <c r="E722" s="351"/>
      <c r="F722" s="351"/>
      <c r="G722" s="351"/>
      <c r="H722" s="351"/>
      <c r="I722" s="351"/>
      <c r="J722" s="351"/>
      <c r="K722" s="351"/>
      <c r="L722" s="351"/>
      <c r="M722" s="351"/>
      <c r="N722" s="351"/>
      <c r="O722" s="351"/>
      <c r="P722" s="351"/>
      <c r="Q722" s="351"/>
      <c r="R722" s="351"/>
      <c r="S722" s="351"/>
      <c r="T722" s="351"/>
      <c r="U722" s="351"/>
      <c r="V722" s="351"/>
      <c r="W722" s="351"/>
      <c r="X722" s="351"/>
      <c r="Y722" s="351"/>
      <c r="Z722" s="351"/>
    </row>
    <row r="723" spans="1:26" ht="14.25" customHeight="1" x14ac:dyDescent="0.15">
      <c r="A723" s="351"/>
      <c r="B723" s="351"/>
      <c r="C723" s="351"/>
      <c r="D723" s="351"/>
      <c r="E723" s="351"/>
      <c r="F723" s="351"/>
      <c r="G723" s="351"/>
      <c r="H723" s="351"/>
      <c r="I723" s="351"/>
      <c r="J723" s="351"/>
      <c r="K723" s="351"/>
      <c r="L723" s="351"/>
      <c r="M723" s="351"/>
      <c r="N723" s="351"/>
      <c r="O723" s="351"/>
      <c r="P723" s="351"/>
      <c r="Q723" s="351"/>
      <c r="R723" s="351"/>
      <c r="S723" s="351"/>
      <c r="T723" s="351"/>
      <c r="U723" s="351"/>
      <c r="V723" s="351"/>
      <c r="W723" s="351"/>
      <c r="X723" s="351"/>
      <c r="Y723" s="351"/>
      <c r="Z723" s="351"/>
    </row>
    <row r="724" spans="1:26" ht="14.25" customHeight="1" x14ac:dyDescent="0.15">
      <c r="A724" s="351"/>
      <c r="B724" s="351"/>
      <c r="C724" s="351"/>
      <c r="D724" s="351"/>
      <c r="E724" s="351"/>
      <c r="F724" s="351"/>
      <c r="G724" s="351"/>
      <c r="H724" s="351"/>
      <c r="I724" s="351"/>
      <c r="J724" s="351"/>
      <c r="K724" s="351"/>
      <c r="L724" s="351"/>
      <c r="M724" s="351"/>
      <c r="N724" s="351"/>
      <c r="O724" s="351"/>
      <c r="P724" s="351"/>
      <c r="Q724" s="351"/>
      <c r="R724" s="351"/>
      <c r="S724" s="351"/>
      <c r="T724" s="351"/>
      <c r="U724" s="351"/>
      <c r="V724" s="351"/>
      <c r="W724" s="351"/>
      <c r="X724" s="351"/>
      <c r="Y724" s="351"/>
      <c r="Z724" s="351"/>
    </row>
    <row r="725" spans="1:26" ht="14.25" customHeight="1" x14ac:dyDescent="0.15">
      <c r="A725" s="351"/>
      <c r="B725" s="351"/>
      <c r="C725" s="351"/>
      <c r="D725" s="351"/>
      <c r="E725" s="351"/>
      <c r="F725" s="351"/>
      <c r="G725" s="351"/>
      <c r="H725" s="351"/>
      <c r="I725" s="351"/>
      <c r="J725" s="351"/>
      <c r="K725" s="351"/>
      <c r="L725" s="351"/>
      <c r="M725" s="351"/>
      <c r="N725" s="351"/>
      <c r="O725" s="351"/>
      <c r="P725" s="351"/>
      <c r="Q725" s="351"/>
      <c r="R725" s="351"/>
      <c r="S725" s="351"/>
      <c r="T725" s="351"/>
      <c r="U725" s="351"/>
      <c r="V725" s="351"/>
      <c r="W725" s="351"/>
      <c r="X725" s="351"/>
      <c r="Y725" s="351"/>
      <c r="Z725" s="351"/>
    </row>
    <row r="726" spans="1:26" ht="14.25" customHeight="1" x14ac:dyDescent="0.15">
      <c r="A726" s="351"/>
      <c r="B726" s="351"/>
      <c r="C726" s="351"/>
      <c r="D726" s="351"/>
      <c r="E726" s="351"/>
      <c r="F726" s="351"/>
      <c r="G726" s="351"/>
      <c r="H726" s="351"/>
      <c r="I726" s="351"/>
      <c r="J726" s="351"/>
      <c r="K726" s="351"/>
      <c r="L726" s="351"/>
      <c r="M726" s="351"/>
      <c r="N726" s="351"/>
      <c r="O726" s="351"/>
      <c r="P726" s="351"/>
      <c r="Q726" s="351"/>
      <c r="R726" s="351"/>
      <c r="S726" s="351"/>
      <c r="T726" s="351"/>
      <c r="U726" s="351"/>
      <c r="V726" s="351"/>
      <c r="W726" s="351"/>
      <c r="X726" s="351"/>
      <c r="Y726" s="351"/>
      <c r="Z726" s="351"/>
    </row>
    <row r="727" spans="1:26" ht="14.25" customHeight="1" x14ac:dyDescent="0.15">
      <c r="A727" s="351"/>
      <c r="B727" s="351"/>
      <c r="C727" s="351"/>
      <c r="D727" s="351"/>
      <c r="E727" s="351"/>
      <c r="F727" s="351"/>
      <c r="G727" s="351"/>
      <c r="H727" s="351"/>
      <c r="I727" s="351"/>
      <c r="J727" s="351"/>
      <c r="K727" s="351"/>
      <c r="L727" s="351"/>
      <c r="M727" s="351"/>
      <c r="N727" s="351"/>
      <c r="O727" s="351"/>
      <c r="P727" s="351"/>
      <c r="Q727" s="351"/>
      <c r="R727" s="351"/>
      <c r="S727" s="351"/>
      <c r="T727" s="351"/>
      <c r="U727" s="351"/>
      <c r="V727" s="351"/>
      <c r="W727" s="351"/>
      <c r="X727" s="351"/>
      <c r="Y727" s="351"/>
      <c r="Z727" s="351"/>
    </row>
    <row r="728" spans="1:26" ht="14.25" customHeight="1" x14ac:dyDescent="0.15">
      <c r="A728" s="351"/>
      <c r="B728" s="351"/>
      <c r="C728" s="351"/>
      <c r="D728" s="351"/>
      <c r="E728" s="351"/>
      <c r="F728" s="351"/>
      <c r="G728" s="351"/>
      <c r="H728" s="351"/>
      <c r="I728" s="351"/>
      <c r="J728" s="351"/>
      <c r="K728" s="351"/>
      <c r="L728" s="351"/>
      <c r="M728" s="351"/>
      <c r="N728" s="351"/>
      <c r="O728" s="351"/>
      <c r="P728" s="351"/>
      <c r="Q728" s="351"/>
      <c r="R728" s="351"/>
      <c r="S728" s="351"/>
      <c r="T728" s="351"/>
      <c r="U728" s="351"/>
      <c r="V728" s="351"/>
      <c r="W728" s="351"/>
      <c r="X728" s="351"/>
      <c r="Y728" s="351"/>
      <c r="Z728" s="351"/>
    </row>
    <row r="729" spans="1:26" ht="14.25" customHeight="1" x14ac:dyDescent="0.15">
      <c r="A729" s="351"/>
      <c r="B729" s="351"/>
      <c r="C729" s="351"/>
      <c r="D729" s="351"/>
      <c r="E729" s="351"/>
      <c r="F729" s="351"/>
      <c r="G729" s="351"/>
      <c r="H729" s="351"/>
      <c r="I729" s="351"/>
      <c r="J729" s="351"/>
      <c r="K729" s="351"/>
      <c r="L729" s="351"/>
      <c r="M729" s="351"/>
      <c r="N729" s="351"/>
      <c r="O729" s="351"/>
      <c r="P729" s="351"/>
      <c r="Q729" s="351"/>
      <c r="R729" s="351"/>
      <c r="S729" s="351"/>
      <c r="T729" s="351"/>
      <c r="U729" s="351"/>
      <c r="V729" s="351"/>
      <c r="W729" s="351"/>
      <c r="X729" s="351"/>
      <c r="Y729" s="351"/>
      <c r="Z729" s="351"/>
    </row>
    <row r="730" spans="1:26" ht="14.25" customHeight="1" x14ac:dyDescent="0.15">
      <c r="A730" s="351"/>
      <c r="B730" s="351"/>
      <c r="C730" s="351"/>
      <c r="D730" s="351"/>
      <c r="E730" s="351"/>
      <c r="F730" s="351"/>
      <c r="G730" s="351"/>
      <c r="H730" s="351"/>
      <c r="I730" s="351"/>
      <c r="J730" s="351"/>
      <c r="K730" s="351"/>
      <c r="L730" s="351"/>
      <c r="M730" s="351"/>
      <c r="N730" s="351"/>
      <c r="O730" s="351"/>
      <c r="P730" s="351"/>
      <c r="Q730" s="351"/>
      <c r="R730" s="351"/>
      <c r="S730" s="351"/>
      <c r="T730" s="351"/>
      <c r="U730" s="351"/>
      <c r="V730" s="351"/>
      <c r="W730" s="351"/>
      <c r="X730" s="351"/>
      <c r="Y730" s="351"/>
      <c r="Z730" s="351"/>
    </row>
    <row r="731" spans="1:26" ht="14.25" customHeight="1" x14ac:dyDescent="0.15">
      <c r="A731" s="351"/>
      <c r="B731" s="351"/>
      <c r="C731" s="351"/>
      <c r="D731" s="351"/>
      <c r="E731" s="351"/>
      <c r="F731" s="351"/>
      <c r="G731" s="351"/>
      <c r="H731" s="351"/>
      <c r="I731" s="351"/>
      <c r="J731" s="351"/>
      <c r="K731" s="351"/>
      <c r="L731" s="351"/>
      <c r="M731" s="351"/>
      <c r="N731" s="351"/>
      <c r="O731" s="351"/>
      <c r="P731" s="351"/>
      <c r="Q731" s="351"/>
      <c r="R731" s="351"/>
      <c r="S731" s="351"/>
      <c r="T731" s="351"/>
      <c r="U731" s="351"/>
      <c r="V731" s="351"/>
      <c r="W731" s="351"/>
      <c r="X731" s="351"/>
      <c r="Y731" s="351"/>
      <c r="Z731" s="351"/>
    </row>
    <row r="732" spans="1:26" ht="14.25" customHeight="1" x14ac:dyDescent="0.15">
      <c r="A732" s="351"/>
      <c r="B732" s="351"/>
      <c r="C732" s="351"/>
      <c r="D732" s="351"/>
      <c r="E732" s="351"/>
      <c r="F732" s="351"/>
      <c r="G732" s="351"/>
      <c r="H732" s="351"/>
      <c r="I732" s="351"/>
      <c r="J732" s="351"/>
      <c r="K732" s="351"/>
      <c r="L732" s="351"/>
      <c r="M732" s="351"/>
      <c r="N732" s="351"/>
      <c r="O732" s="351"/>
      <c r="P732" s="351"/>
      <c r="Q732" s="351"/>
      <c r="R732" s="351"/>
      <c r="S732" s="351"/>
      <c r="T732" s="351"/>
      <c r="U732" s="351"/>
      <c r="V732" s="351"/>
      <c r="W732" s="351"/>
      <c r="X732" s="351"/>
      <c r="Y732" s="351"/>
      <c r="Z732" s="351"/>
    </row>
    <row r="733" spans="1:26" ht="14.25" customHeight="1" x14ac:dyDescent="0.15">
      <c r="A733" s="351"/>
      <c r="B733" s="351"/>
      <c r="C733" s="351"/>
      <c r="D733" s="351"/>
      <c r="E733" s="351"/>
      <c r="F733" s="351"/>
      <c r="G733" s="351"/>
      <c r="H733" s="351"/>
      <c r="I733" s="351"/>
      <c r="J733" s="351"/>
      <c r="K733" s="351"/>
      <c r="L733" s="351"/>
      <c r="M733" s="351"/>
      <c r="N733" s="351"/>
      <c r="O733" s="351"/>
      <c r="P733" s="351"/>
      <c r="Q733" s="351"/>
      <c r="R733" s="351"/>
      <c r="S733" s="351"/>
      <c r="T733" s="351"/>
      <c r="U733" s="351"/>
      <c r="V733" s="351"/>
      <c r="W733" s="351"/>
      <c r="X733" s="351"/>
      <c r="Y733" s="351"/>
      <c r="Z733" s="351"/>
    </row>
    <row r="734" spans="1:26" ht="14.25" customHeight="1" x14ac:dyDescent="0.15">
      <c r="A734" s="351"/>
      <c r="B734" s="351"/>
      <c r="C734" s="351"/>
      <c r="D734" s="351"/>
      <c r="E734" s="351"/>
      <c r="F734" s="351"/>
      <c r="G734" s="351"/>
      <c r="H734" s="351"/>
      <c r="I734" s="351"/>
      <c r="J734" s="351"/>
      <c r="K734" s="351"/>
      <c r="L734" s="351"/>
      <c r="M734" s="351"/>
      <c r="N734" s="351"/>
      <c r="O734" s="351"/>
      <c r="P734" s="351"/>
      <c r="Q734" s="351"/>
      <c r="R734" s="351"/>
      <c r="S734" s="351"/>
      <c r="T734" s="351"/>
      <c r="U734" s="351"/>
      <c r="V734" s="351"/>
      <c r="W734" s="351"/>
      <c r="X734" s="351"/>
      <c r="Y734" s="351"/>
      <c r="Z734" s="351"/>
    </row>
    <row r="735" spans="1:26" ht="14.25" customHeight="1" x14ac:dyDescent="0.15">
      <c r="A735" s="351"/>
      <c r="B735" s="351"/>
      <c r="C735" s="351"/>
      <c r="D735" s="351"/>
      <c r="E735" s="351"/>
      <c r="F735" s="351"/>
      <c r="G735" s="351"/>
      <c r="H735" s="351"/>
      <c r="I735" s="351"/>
      <c r="J735" s="351"/>
      <c r="K735" s="351"/>
      <c r="L735" s="351"/>
      <c r="M735" s="351"/>
      <c r="N735" s="351"/>
      <c r="O735" s="351"/>
      <c r="P735" s="351"/>
      <c r="Q735" s="351"/>
      <c r="R735" s="351"/>
      <c r="S735" s="351"/>
      <c r="T735" s="351"/>
      <c r="U735" s="351"/>
      <c r="V735" s="351"/>
      <c r="W735" s="351"/>
      <c r="X735" s="351"/>
      <c r="Y735" s="351"/>
      <c r="Z735" s="351"/>
    </row>
    <row r="736" spans="1:26" ht="14.25" customHeight="1" x14ac:dyDescent="0.15">
      <c r="A736" s="351"/>
      <c r="B736" s="351"/>
      <c r="C736" s="351"/>
      <c r="D736" s="351"/>
      <c r="E736" s="351"/>
      <c r="F736" s="351"/>
      <c r="G736" s="351"/>
      <c r="H736" s="351"/>
      <c r="I736" s="351"/>
      <c r="J736" s="351"/>
      <c r="K736" s="351"/>
      <c r="L736" s="351"/>
      <c r="M736" s="351"/>
      <c r="N736" s="351"/>
      <c r="O736" s="351"/>
      <c r="P736" s="351"/>
      <c r="Q736" s="351"/>
      <c r="R736" s="351"/>
      <c r="S736" s="351"/>
      <c r="T736" s="351"/>
      <c r="U736" s="351"/>
      <c r="V736" s="351"/>
      <c r="W736" s="351"/>
      <c r="X736" s="351"/>
      <c r="Y736" s="351"/>
      <c r="Z736" s="351"/>
    </row>
    <row r="737" spans="1:26" ht="14.25" customHeight="1" x14ac:dyDescent="0.15">
      <c r="A737" s="351"/>
      <c r="B737" s="351"/>
      <c r="C737" s="351"/>
      <c r="D737" s="351"/>
      <c r="E737" s="351"/>
      <c r="F737" s="351"/>
      <c r="G737" s="351"/>
      <c r="H737" s="351"/>
      <c r="I737" s="351"/>
      <c r="J737" s="351"/>
      <c r="K737" s="351"/>
      <c r="L737" s="351"/>
      <c r="M737" s="351"/>
      <c r="N737" s="351"/>
      <c r="O737" s="351"/>
      <c r="P737" s="351"/>
      <c r="Q737" s="351"/>
      <c r="R737" s="351"/>
      <c r="S737" s="351"/>
      <c r="T737" s="351"/>
      <c r="U737" s="351"/>
      <c r="V737" s="351"/>
      <c r="W737" s="351"/>
      <c r="X737" s="351"/>
      <c r="Y737" s="351"/>
      <c r="Z737" s="351"/>
    </row>
    <row r="738" spans="1:26" ht="14.25" customHeight="1" x14ac:dyDescent="0.15">
      <c r="A738" s="351"/>
      <c r="B738" s="351"/>
      <c r="C738" s="351"/>
      <c r="D738" s="351"/>
      <c r="E738" s="351"/>
      <c r="F738" s="351"/>
      <c r="G738" s="351"/>
      <c r="H738" s="351"/>
      <c r="I738" s="351"/>
      <c r="J738" s="351"/>
      <c r="K738" s="351"/>
      <c r="L738" s="351"/>
      <c r="M738" s="351"/>
      <c r="N738" s="351"/>
      <c r="O738" s="351"/>
      <c r="P738" s="351"/>
      <c r="Q738" s="351"/>
      <c r="R738" s="351"/>
      <c r="S738" s="351"/>
      <c r="T738" s="351"/>
      <c r="U738" s="351"/>
      <c r="V738" s="351"/>
      <c r="W738" s="351"/>
      <c r="X738" s="351"/>
      <c r="Y738" s="351"/>
      <c r="Z738" s="351"/>
    </row>
    <row r="739" spans="1:26" ht="14.25" customHeight="1" x14ac:dyDescent="0.15">
      <c r="A739" s="351"/>
      <c r="B739" s="351"/>
      <c r="C739" s="351"/>
      <c r="D739" s="351"/>
      <c r="E739" s="351"/>
      <c r="F739" s="351"/>
      <c r="G739" s="351"/>
      <c r="H739" s="351"/>
      <c r="I739" s="351"/>
      <c r="J739" s="351"/>
      <c r="K739" s="351"/>
      <c r="L739" s="351"/>
      <c r="M739" s="351"/>
      <c r="N739" s="351"/>
      <c r="O739" s="351"/>
      <c r="P739" s="351"/>
      <c r="Q739" s="351"/>
      <c r="R739" s="351"/>
      <c r="S739" s="351"/>
      <c r="T739" s="351"/>
      <c r="U739" s="351"/>
      <c r="V739" s="351"/>
      <c r="W739" s="351"/>
      <c r="X739" s="351"/>
      <c r="Y739" s="351"/>
      <c r="Z739" s="351"/>
    </row>
    <row r="740" spans="1:26" ht="14.25" customHeight="1" x14ac:dyDescent="0.15">
      <c r="A740" s="351"/>
      <c r="B740" s="351"/>
      <c r="C740" s="351"/>
      <c r="D740" s="351"/>
      <c r="E740" s="351"/>
      <c r="F740" s="351"/>
      <c r="G740" s="351"/>
      <c r="H740" s="351"/>
      <c r="I740" s="351"/>
      <c r="J740" s="351"/>
      <c r="K740" s="351"/>
      <c r="L740" s="351"/>
      <c r="M740" s="351"/>
      <c r="N740" s="351"/>
      <c r="O740" s="351"/>
      <c r="P740" s="351"/>
      <c r="Q740" s="351"/>
      <c r="R740" s="351"/>
      <c r="S740" s="351"/>
      <c r="T740" s="351"/>
      <c r="U740" s="351"/>
      <c r="V740" s="351"/>
      <c r="W740" s="351"/>
      <c r="X740" s="351"/>
      <c r="Y740" s="351"/>
      <c r="Z740" s="351"/>
    </row>
    <row r="741" spans="1:26" ht="14.25" customHeight="1" x14ac:dyDescent="0.15">
      <c r="A741" s="351"/>
      <c r="B741" s="351"/>
      <c r="C741" s="351"/>
      <c r="D741" s="351"/>
      <c r="E741" s="351"/>
      <c r="F741" s="351"/>
      <c r="G741" s="351"/>
      <c r="H741" s="351"/>
      <c r="I741" s="351"/>
      <c r="J741" s="351"/>
      <c r="K741" s="351"/>
      <c r="L741" s="351"/>
      <c r="M741" s="351"/>
      <c r="N741" s="351"/>
      <c r="O741" s="351"/>
      <c r="P741" s="351"/>
      <c r="Q741" s="351"/>
      <c r="R741" s="351"/>
      <c r="S741" s="351"/>
      <c r="T741" s="351"/>
      <c r="U741" s="351"/>
      <c r="V741" s="351"/>
      <c r="W741" s="351"/>
      <c r="X741" s="351"/>
      <c r="Y741" s="351"/>
      <c r="Z741" s="351"/>
    </row>
    <row r="742" spans="1:26" ht="14.25" customHeight="1" x14ac:dyDescent="0.15">
      <c r="A742" s="351"/>
      <c r="B742" s="351"/>
      <c r="C742" s="351"/>
      <c r="D742" s="351"/>
      <c r="E742" s="351"/>
      <c r="F742" s="351"/>
      <c r="G742" s="351"/>
      <c r="H742" s="351"/>
      <c r="I742" s="351"/>
      <c r="J742" s="351"/>
      <c r="K742" s="351"/>
      <c r="L742" s="351"/>
      <c r="M742" s="351"/>
      <c r="N742" s="351"/>
      <c r="O742" s="351"/>
      <c r="P742" s="351"/>
      <c r="Q742" s="351"/>
      <c r="R742" s="351"/>
      <c r="S742" s="351"/>
      <c r="T742" s="351"/>
      <c r="U742" s="351"/>
      <c r="V742" s="351"/>
      <c r="W742" s="351"/>
      <c r="X742" s="351"/>
      <c r="Y742" s="351"/>
      <c r="Z742" s="351"/>
    </row>
    <row r="743" spans="1:26" ht="14.25" customHeight="1" x14ac:dyDescent="0.15">
      <c r="A743" s="351"/>
      <c r="B743" s="351"/>
      <c r="C743" s="351"/>
      <c r="D743" s="351"/>
      <c r="E743" s="351"/>
      <c r="F743" s="351"/>
      <c r="G743" s="351"/>
      <c r="H743" s="351"/>
      <c r="I743" s="351"/>
      <c r="J743" s="351"/>
      <c r="K743" s="351"/>
      <c r="L743" s="351"/>
      <c r="M743" s="351"/>
      <c r="N743" s="351"/>
      <c r="O743" s="351"/>
      <c r="P743" s="351"/>
      <c r="Q743" s="351"/>
      <c r="R743" s="351"/>
      <c r="S743" s="351"/>
      <c r="T743" s="351"/>
      <c r="U743" s="351"/>
      <c r="V743" s="351"/>
      <c r="W743" s="351"/>
      <c r="X743" s="351"/>
      <c r="Y743" s="351"/>
      <c r="Z743" s="351"/>
    </row>
    <row r="744" spans="1:26" ht="14.25" customHeight="1" x14ac:dyDescent="0.15">
      <c r="A744" s="351"/>
      <c r="B744" s="351"/>
      <c r="C744" s="351"/>
      <c r="D744" s="351"/>
      <c r="E744" s="351"/>
      <c r="F744" s="351"/>
      <c r="G744" s="351"/>
      <c r="H744" s="351"/>
      <c r="I744" s="351"/>
      <c r="J744" s="351"/>
      <c r="K744" s="351"/>
      <c r="L744" s="351"/>
      <c r="M744" s="351"/>
      <c r="N744" s="351"/>
      <c r="O744" s="351"/>
      <c r="P744" s="351"/>
      <c r="Q744" s="351"/>
      <c r="R744" s="351"/>
      <c r="S744" s="351"/>
      <c r="T744" s="351"/>
      <c r="U744" s="351"/>
      <c r="V744" s="351"/>
      <c r="W744" s="351"/>
      <c r="X744" s="351"/>
      <c r="Y744" s="351"/>
      <c r="Z744" s="351"/>
    </row>
    <row r="745" spans="1:26" ht="14.25" customHeight="1" x14ac:dyDescent="0.15">
      <c r="A745" s="351"/>
      <c r="B745" s="351"/>
      <c r="C745" s="351"/>
      <c r="D745" s="351"/>
      <c r="E745" s="351"/>
      <c r="F745" s="351"/>
      <c r="G745" s="351"/>
      <c r="H745" s="351"/>
      <c r="I745" s="351"/>
      <c r="J745" s="351"/>
      <c r="K745" s="351"/>
      <c r="L745" s="351"/>
      <c r="M745" s="351"/>
      <c r="N745" s="351"/>
      <c r="O745" s="351"/>
      <c r="P745" s="351"/>
      <c r="Q745" s="351"/>
      <c r="R745" s="351"/>
      <c r="S745" s="351"/>
      <c r="T745" s="351"/>
      <c r="U745" s="351"/>
      <c r="V745" s="351"/>
      <c r="W745" s="351"/>
      <c r="X745" s="351"/>
      <c r="Y745" s="351"/>
      <c r="Z745" s="351"/>
    </row>
    <row r="746" spans="1:26" ht="14.25" customHeight="1" x14ac:dyDescent="0.15">
      <c r="A746" s="351"/>
      <c r="B746" s="351"/>
      <c r="C746" s="351"/>
      <c r="D746" s="351"/>
      <c r="E746" s="351"/>
      <c r="F746" s="351"/>
      <c r="G746" s="351"/>
      <c r="H746" s="351"/>
      <c r="I746" s="351"/>
      <c r="J746" s="351"/>
      <c r="K746" s="351"/>
      <c r="L746" s="351"/>
      <c r="M746" s="351"/>
      <c r="N746" s="351"/>
      <c r="O746" s="351"/>
      <c r="P746" s="351"/>
      <c r="Q746" s="351"/>
      <c r="R746" s="351"/>
      <c r="S746" s="351"/>
      <c r="T746" s="351"/>
      <c r="U746" s="351"/>
      <c r="V746" s="351"/>
      <c r="W746" s="351"/>
      <c r="X746" s="351"/>
      <c r="Y746" s="351"/>
      <c r="Z746" s="351"/>
    </row>
    <row r="747" spans="1:26" ht="14.25" customHeight="1" x14ac:dyDescent="0.15">
      <c r="A747" s="351"/>
      <c r="B747" s="351"/>
      <c r="C747" s="351"/>
      <c r="D747" s="351"/>
      <c r="E747" s="351"/>
      <c r="F747" s="351"/>
      <c r="G747" s="351"/>
      <c r="H747" s="351"/>
      <c r="I747" s="351"/>
      <c r="J747" s="351"/>
      <c r="K747" s="351"/>
      <c r="L747" s="351"/>
      <c r="M747" s="351"/>
      <c r="N747" s="351"/>
      <c r="O747" s="351"/>
      <c r="P747" s="351"/>
      <c r="Q747" s="351"/>
      <c r="R747" s="351"/>
      <c r="S747" s="351"/>
      <c r="T747" s="351"/>
      <c r="U747" s="351"/>
      <c r="V747" s="351"/>
      <c r="W747" s="351"/>
      <c r="X747" s="351"/>
      <c r="Y747" s="351"/>
      <c r="Z747" s="351"/>
    </row>
    <row r="748" spans="1:26" ht="14.25" customHeight="1" x14ac:dyDescent="0.15">
      <c r="A748" s="351"/>
      <c r="B748" s="351"/>
      <c r="C748" s="351"/>
      <c r="D748" s="351"/>
      <c r="E748" s="351"/>
      <c r="F748" s="351"/>
      <c r="G748" s="351"/>
      <c r="H748" s="351"/>
      <c r="I748" s="351"/>
      <c r="J748" s="351"/>
      <c r="K748" s="351"/>
      <c r="L748" s="351"/>
      <c r="M748" s="351"/>
      <c r="N748" s="351"/>
      <c r="O748" s="351"/>
      <c r="P748" s="351"/>
      <c r="Q748" s="351"/>
      <c r="R748" s="351"/>
      <c r="S748" s="351"/>
      <c r="T748" s="351"/>
      <c r="U748" s="351"/>
      <c r="V748" s="351"/>
      <c r="W748" s="351"/>
      <c r="X748" s="351"/>
      <c r="Y748" s="351"/>
      <c r="Z748" s="351"/>
    </row>
    <row r="749" spans="1:26" ht="14.25" customHeight="1" x14ac:dyDescent="0.15">
      <c r="A749" s="351"/>
      <c r="B749" s="351"/>
      <c r="C749" s="351"/>
      <c r="D749" s="351"/>
      <c r="E749" s="351"/>
      <c r="F749" s="351"/>
      <c r="G749" s="351"/>
      <c r="H749" s="351"/>
      <c r="I749" s="351"/>
      <c r="J749" s="351"/>
      <c r="K749" s="351"/>
      <c r="L749" s="351"/>
      <c r="M749" s="351"/>
      <c r="N749" s="351"/>
      <c r="O749" s="351"/>
      <c r="P749" s="351"/>
      <c r="Q749" s="351"/>
      <c r="R749" s="351"/>
      <c r="S749" s="351"/>
      <c r="T749" s="351"/>
      <c r="U749" s="351"/>
      <c r="V749" s="351"/>
      <c r="W749" s="351"/>
      <c r="X749" s="351"/>
      <c r="Y749" s="351"/>
      <c r="Z749" s="351"/>
    </row>
    <row r="750" spans="1:26" ht="14.25" customHeight="1" x14ac:dyDescent="0.15">
      <c r="A750" s="351"/>
      <c r="B750" s="351"/>
      <c r="C750" s="351"/>
      <c r="D750" s="351"/>
      <c r="E750" s="351"/>
      <c r="F750" s="351"/>
      <c r="G750" s="351"/>
      <c r="H750" s="351"/>
      <c r="I750" s="351"/>
      <c r="J750" s="351"/>
      <c r="K750" s="351"/>
      <c r="L750" s="351"/>
      <c r="M750" s="351"/>
      <c r="N750" s="351"/>
      <c r="O750" s="351"/>
      <c r="P750" s="351"/>
      <c r="Q750" s="351"/>
      <c r="R750" s="351"/>
      <c r="S750" s="351"/>
      <c r="T750" s="351"/>
      <c r="U750" s="351"/>
      <c r="V750" s="351"/>
      <c r="W750" s="351"/>
      <c r="X750" s="351"/>
      <c r="Y750" s="351"/>
      <c r="Z750" s="351"/>
    </row>
    <row r="751" spans="1:26" ht="14.25" customHeight="1" x14ac:dyDescent="0.15">
      <c r="A751" s="351"/>
      <c r="B751" s="351"/>
      <c r="C751" s="351"/>
      <c r="D751" s="351"/>
      <c r="E751" s="351"/>
      <c r="F751" s="351"/>
      <c r="G751" s="351"/>
      <c r="H751" s="351"/>
      <c r="I751" s="351"/>
      <c r="J751" s="351"/>
      <c r="K751" s="351"/>
      <c r="L751" s="351"/>
      <c r="M751" s="351"/>
      <c r="N751" s="351"/>
      <c r="O751" s="351"/>
      <c r="P751" s="351"/>
      <c r="Q751" s="351"/>
      <c r="R751" s="351"/>
      <c r="S751" s="351"/>
      <c r="T751" s="351"/>
      <c r="U751" s="351"/>
      <c r="V751" s="351"/>
      <c r="W751" s="351"/>
      <c r="X751" s="351"/>
      <c r="Y751" s="351"/>
      <c r="Z751" s="351"/>
    </row>
    <row r="752" spans="1:26" ht="14.25" customHeight="1" x14ac:dyDescent="0.15">
      <c r="A752" s="351"/>
      <c r="B752" s="351"/>
      <c r="C752" s="351"/>
      <c r="D752" s="351"/>
      <c r="E752" s="351"/>
      <c r="F752" s="351"/>
      <c r="G752" s="351"/>
      <c r="H752" s="351"/>
      <c r="I752" s="351"/>
      <c r="J752" s="351"/>
      <c r="K752" s="351"/>
      <c r="L752" s="351"/>
      <c r="M752" s="351"/>
      <c r="N752" s="351"/>
      <c r="O752" s="351"/>
      <c r="P752" s="351"/>
      <c r="Q752" s="351"/>
      <c r="R752" s="351"/>
      <c r="S752" s="351"/>
      <c r="T752" s="351"/>
      <c r="U752" s="351"/>
      <c r="V752" s="351"/>
      <c r="W752" s="351"/>
      <c r="X752" s="351"/>
      <c r="Y752" s="351"/>
      <c r="Z752" s="351"/>
    </row>
    <row r="753" spans="1:26" ht="14.25" customHeight="1" x14ac:dyDescent="0.15">
      <c r="A753" s="351"/>
      <c r="B753" s="351"/>
      <c r="C753" s="351"/>
      <c r="D753" s="351"/>
      <c r="E753" s="351"/>
      <c r="F753" s="351"/>
      <c r="G753" s="351"/>
      <c r="H753" s="351"/>
      <c r="I753" s="351"/>
      <c r="J753" s="351"/>
      <c r="K753" s="351"/>
      <c r="L753" s="351"/>
      <c r="M753" s="351"/>
      <c r="N753" s="351"/>
      <c r="O753" s="351"/>
      <c r="P753" s="351"/>
      <c r="Q753" s="351"/>
      <c r="R753" s="351"/>
      <c r="S753" s="351"/>
      <c r="T753" s="351"/>
      <c r="U753" s="351"/>
      <c r="V753" s="351"/>
      <c r="W753" s="351"/>
      <c r="X753" s="351"/>
      <c r="Y753" s="351"/>
      <c r="Z753" s="351"/>
    </row>
    <row r="754" spans="1:26" ht="14.25" customHeight="1" x14ac:dyDescent="0.15">
      <c r="A754" s="351"/>
      <c r="B754" s="351"/>
      <c r="C754" s="351"/>
      <c r="D754" s="351"/>
      <c r="E754" s="351"/>
      <c r="F754" s="351"/>
      <c r="G754" s="351"/>
      <c r="H754" s="351"/>
      <c r="I754" s="351"/>
      <c r="J754" s="351"/>
      <c r="K754" s="351"/>
      <c r="L754" s="351"/>
      <c r="M754" s="351"/>
      <c r="N754" s="351"/>
      <c r="O754" s="351"/>
      <c r="P754" s="351"/>
      <c r="Q754" s="351"/>
      <c r="R754" s="351"/>
      <c r="S754" s="351"/>
      <c r="T754" s="351"/>
      <c r="U754" s="351"/>
      <c r="V754" s="351"/>
      <c r="W754" s="351"/>
      <c r="X754" s="351"/>
      <c r="Y754" s="351"/>
      <c r="Z754" s="351"/>
    </row>
    <row r="755" spans="1:26" ht="14.25" customHeight="1" x14ac:dyDescent="0.15">
      <c r="A755" s="351"/>
      <c r="B755" s="351"/>
      <c r="C755" s="351"/>
      <c r="D755" s="351"/>
      <c r="E755" s="351"/>
      <c r="F755" s="351"/>
      <c r="G755" s="351"/>
      <c r="H755" s="351"/>
      <c r="I755" s="351"/>
      <c r="J755" s="351"/>
      <c r="K755" s="351"/>
      <c r="L755" s="351"/>
      <c r="M755" s="351"/>
      <c r="N755" s="351"/>
      <c r="O755" s="351"/>
      <c r="P755" s="351"/>
      <c r="Q755" s="351"/>
      <c r="R755" s="351"/>
      <c r="S755" s="351"/>
      <c r="T755" s="351"/>
      <c r="U755" s="351"/>
      <c r="V755" s="351"/>
      <c r="W755" s="351"/>
      <c r="X755" s="351"/>
      <c r="Y755" s="351"/>
      <c r="Z755" s="351"/>
    </row>
    <row r="756" spans="1:26" ht="14.25" customHeight="1" x14ac:dyDescent="0.15">
      <c r="A756" s="351"/>
      <c r="B756" s="351"/>
      <c r="C756" s="351"/>
      <c r="D756" s="351"/>
      <c r="E756" s="351"/>
      <c r="F756" s="351"/>
      <c r="G756" s="351"/>
      <c r="H756" s="351"/>
      <c r="I756" s="351"/>
      <c r="J756" s="351"/>
      <c r="K756" s="351"/>
      <c r="L756" s="351"/>
      <c r="M756" s="351"/>
      <c r="N756" s="351"/>
      <c r="O756" s="351"/>
      <c r="P756" s="351"/>
      <c r="Q756" s="351"/>
      <c r="R756" s="351"/>
      <c r="S756" s="351"/>
      <c r="T756" s="351"/>
      <c r="U756" s="351"/>
      <c r="V756" s="351"/>
      <c r="W756" s="351"/>
      <c r="X756" s="351"/>
      <c r="Y756" s="351"/>
      <c r="Z756" s="351"/>
    </row>
    <row r="757" spans="1:26" ht="14.25" customHeight="1" x14ac:dyDescent="0.15">
      <c r="A757" s="351"/>
      <c r="B757" s="351"/>
      <c r="C757" s="351"/>
      <c r="D757" s="351"/>
      <c r="E757" s="351"/>
      <c r="F757" s="351"/>
      <c r="G757" s="351"/>
      <c r="H757" s="351"/>
      <c r="I757" s="351"/>
      <c r="J757" s="351"/>
      <c r="K757" s="351"/>
      <c r="L757" s="351"/>
      <c r="M757" s="351"/>
      <c r="N757" s="351"/>
      <c r="O757" s="351"/>
      <c r="P757" s="351"/>
      <c r="Q757" s="351"/>
      <c r="R757" s="351"/>
      <c r="S757" s="351"/>
      <c r="T757" s="351"/>
      <c r="U757" s="351"/>
      <c r="V757" s="351"/>
      <c r="W757" s="351"/>
      <c r="X757" s="351"/>
      <c r="Y757" s="351"/>
      <c r="Z757" s="351"/>
    </row>
    <row r="758" spans="1:26" ht="14.25" customHeight="1" x14ac:dyDescent="0.15">
      <c r="A758" s="351"/>
      <c r="B758" s="351"/>
      <c r="C758" s="351"/>
      <c r="D758" s="351"/>
      <c r="E758" s="351"/>
      <c r="F758" s="351"/>
      <c r="G758" s="351"/>
      <c r="H758" s="351"/>
      <c r="I758" s="351"/>
      <c r="J758" s="351"/>
      <c r="K758" s="351"/>
      <c r="L758" s="351"/>
      <c r="M758" s="351"/>
      <c r="N758" s="351"/>
      <c r="O758" s="351"/>
      <c r="P758" s="351"/>
      <c r="Q758" s="351"/>
      <c r="R758" s="351"/>
      <c r="S758" s="351"/>
      <c r="T758" s="351"/>
      <c r="U758" s="351"/>
      <c r="V758" s="351"/>
      <c r="W758" s="351"/>
      <c r="X758" s="351"/>
      <c r="Y758" s="351"/>
      <c r="Z758" s="351"/>
    </row>
    <row r="759" spans="1:26" ht="14.25" customHeight="1" x14ac:dyDescent="0.15">
      <c r="A759" s="351"/>
      <c r="B759" s="351"/>
      <c r="C759" s="351"/>
      <c r="D759" s="351"/>
      <c r="E759" s="351"/>
      <c r="F759" s="351"/>
      <c r="G759" s="351"/>
      <c r="H759" s="351"/>
      <c r="I759" s="351"/>
      <c r="J759" s="351"/>
      <c r="K759" s="351"/>
      <c r="L759" s="351"/>
      <c r="M759" s="351"/>
      <c r="N759" s="351"/>
      <c r="O759" s="351"/>
      <c r="P759" s="351"/>
      <c r="Q759" s="351"/>
      <c r="R759" s="351"/>
      <c r="S759" s="351"/>
      <c r="T759" s="351"/>
      <c r="U759" s="351"/>
      <c r="V759" s="351"/>
      <c r="W759" s="351"/>
      <c r="X759" s="351"/>
      <c r="Y759" s="351"/>
      <c r="Z759" s="351"/>
    </row>
    <row r="760" spans="1:26" ht="14.25" customHeight="1" x14ac:dyDescent="0.15">
      <c r="A760" s="351"/>
      <c r="B760" s="351"/>
      <c r="C760" s="351"/>
      <c r="D760" s="351"/>
      <c r="E760" s="351"/>
      <c r="F760" s="351"/>
      <c r="G760" s="351"/>
      <c r="H760" s="351"/>
      <c r="I760" s="351"/>
      <c r="J760" s="351"/>
      <c r="K760" s="351"/>
      <c r="L760" s="351"/>
      <c r="M760" s="351"/>
      <c r="N760" s="351"/>
      <c r="O760" s="351"/>
      <c r="P760" s="351"/>
      <c r="Q760" s="351"/>
      <c r="R760" s="351"/>
      <c r="S760" s="351"/>
      <c r="T760" s="351"/>
      <c r="U760" s="351"/>
      <c r="V760" s="351"/>
      <c r="W760" s="351"/>
      <c r="X760" s="351"/>
      <c r="Y760" s="351"/>
      <c r="Z760" s="351"/>
    </row>
    <row r="761" spans="1:26" ht="14.25" customHeight="1" x14ac:dyDescent="0.15">
      <c r="A761" s="351"/>
      <c r="B761" s="351"/>
      <c r="C761" s="351"/>
      <c r="D761" s="351"/>
      <c r="E761" s="351"/>
      <c r="F761" s="351"/>
      <c r="G761" s="351"/>
      <c r="H761" s="351"/>
      <c r="I761" s="351"/>
      <c r="J761" s="351"/>
      <c r="K761" s="351"/>
      <c r="L761" s="351"/>
      <c r="M761" s="351"/>
      <c r="N761" s="351"/>
      <c r="O761" s="351"/>
      <c r="P761" s="351"/>
      <c r="Q761" s="351"/>
      <c r="R761" s="351"/>
      <c r="S761" s="351"/>
      <c r="T761" s="351"/>
      <c r="U761" s="351"/>
      <c r="V761" s="351"/>
      <c r="W761" s="351"/>
      <c r="X761" s="351"/>
      <c r="Y761" s="351"/>
      <c r="Z761" s="351"/>
    </row>
    <row r="762" spans="1:26" ht="14.25" customHeight="1" x14ac:dyDescent="0.15">
      <c r="A762" s="351"/>
      <c r="B762" s="351"/>
      <c r="C762" s="351"/>
      <c r="D762" s="351"/>
      <c r="E762" s="351"/>
      <c r="F762" s="351"/>
      <c r="G762" s="351"/>
      <c r="H762" s="351"/>
      <c r="I762" s="351"/>
      <c r="J762" s="351"/>
      <c r="K762" s="351"/>
      <c r="L762" s="351"/>
      <c r="M762" s="351"/>
      <c r="N762" s="351"/>
      <c r="O762" s="351"/>
      <c r="P762" s="351"/>
      <c r="Q762" s="351"/>
      <c r="R762" s="351"/>
      <c r="S762" s="351"/>
      <c r="T762" s="351"/>
      <c r="U762" s="351"/>
      <c r="V762" s="351"/>
      <c r="W762" s="351"/>
      <c r="X762" s="351"/>
      <c r="Y762" s="351"/>
      <c r="Z762" s="351"/>
    </row>
    <row r="763" spans="1:26" ht="14.25" customHeight="1" x14ac:dyDescent="0.15">
      <c r="A763" s="351"/>
      <c r="B763" s="351"/>
      <c r="C763" s="351"/>
      <c r="D763" s="351"/>
      <c r="E763" s="351"/>
      <c r="F763" s="351"/>
      <c r="G763" s="351"/>
      <c r="H763" s="351"/>
      <c r="I763" s="351"/>
      <c r="J763" s="351"/>
      <c r="K763" s="351"/>
      <c r="L763" s="351"/>
      <c r="M763" s="351"/>
      <c r="N763" s="351"/>
      <c r="O763" s="351"/>
      <c r="P763" s="351"/>
      <c r="Q763" s="351"/>
      <c r="R763" s="351"/>
      <c r="S763" s="351"/>
      <c r="T763" s="351"/>
      <c r="U763" s="351"/>
      <c r="V763" s="351"/>
      <c r="W763" s="351"/>
      <c r="X763" s="351"/>
      <c r="Y763" s="351"/>
      <c r="Z763" s="351"/>
    </row>
    <row r="764" spans="1:26" ht="14.25" customHeight="1" x14ac:dyDescent="0.15">
      <c r="A764" s="351"/>
      <c r="B764" s="351"/>
      <c r="C764" s="351"/>
      <c r="D764" s="351"/>
      <c r="E764" s="351"/>
      <c r="F764" s="351"/>
      <c r="G764" s="351"/>
      <c r="H764" s="351"/>
      <c r="I764" s="351"/>
      <c r="J764" s="351"/>
      <c r="K764" s="351"/>
      <c r="L764" s="351"/>
      <c r="M764" s="351"/>
      <c r="N764" s="351"/>
      <c r="O764" s="351"/>
      <c r="P764" s="351"/>
      <c r="Q764" s="351"/>
      <c r="R764" s="351"/>
      <c r="S764" s="351"/>
      <c r="T764" s="351"/>
      <c r="U764" s="351"/>
      <c r="V764" s="351"/>
      <c r="W764" s="351"/>
      <c r="X764" s="351"/>
      <c r="Y764" s="351"/>
      <c r="Z764" s="351"/>
    </row>
    <row r="765" spans="1:26" ht="14.25" customHeight="1" x14ac:dyDescent="0.15">
      <c r="A765" s="351"/>
      <c r="B765" s="351"/>
      <c r="C765" s="351"/>
      <c r="D765" s="351"/>
      <c r="E765" s="351"/>
      <c r="F765" s="351"/>
      <c r="G765" s="351"/>
      <c r="H765" s="351"/>
      <c r="I765" s="351"/>
      <c r="J765" s="351"/>
      <c r="K765" s="351"/>
      <c r="L765" s="351"/>
      <c r="M765" s="351"/>
      <c r="N765" s="351"/>
      <c r="O765" s="351"/>
      <c r="P765" s="351"/>
      <c r="Q765" s="351"/>
      <c r="R765" s="351"/>
      <c r="S765" s="351"/>
      <c r="T765" s="351"/>
      <c r="U765" s="351"/>
      <c r="V765" s="351"/>
      <c r="W765" s="351"/>
      <c r="X765" s="351"/>
      <c r="Y765" s="351"/>
      <c r="Z765" s="351"/>
    </row>
    <row r="766" spans="1:26" ht="14.25" customHeight="1" x14ac:dyDescent="0.15">
      <c r="A766" s="351"/>
      <c r="B766" s="351"/>
      <c r="C766" s="351"/>
      <c r="D766" s="351"/>
      <c r="E766" s="351"/>
      <c r="F766" s="351"/>
      <c r="G766" s="351"/>
      <c r="H766" s="351"/>
      <c r="I766" s="351"/>
      <c r="J766" s="351"/>
      <c r="K766" s="351"/>
      <c r="L766" s="351"/>
      <c r="M766" s="351"/>
      <c r="N766" s="351"/>
      <c r="O766" s="351"/>
      <c r="P766" s="351"/>
      <c r="Q766" s="351"/>
      <c r="R766" s="351"/>
      <c r="S766" s="351"/>
      <c r="T766" s="351"/>
      <c r="U766" s="351"/>
      <c r="V766" s="351"/>
      <c r="W766" s="351"/>
      <c r="X766" s="351"/>
      <c r="Y766" s="351"/>
      <c r="Z766" s="351"/>
    </row>
    <row r="767" spans="1:26" ht="14.25" customHeight="1" x14ac:dyDescent="0.15">
      <c r="A767" s="351"/>
      <c r="B767" s="351"/>
      <c r="C767" s="351"/>
      <c r="D767" s="351"/>
      <c r="E767" s="351"/>
      <c r="F767" s="351"/>
      <c r="G767" s="351"/>
      <c r="H767" s="351"/>
      <c r="I767" s="351"/>
      <c r="J767" s="351"/>
      <c r="K767" s="351"/>
      <c r="L767" s="351"/>
      <c r="M767" s="351"/>
      <c r="N767" s="351"/>
      <c r="O767" s="351"/>
      <c r="P767" s="351"/>
      <c r="Q767" s="351"/>
      <c r="R767" s="351"/>
      <c r="S767" s="351"/>
      <c r="T767" s="351"/>
      <c r="U767" s="351"/>
      <c r="V767" s="351"/>
      <c r="W767" s="351"/>
      <c r="X767" s="351"/>
      <c r="Y767" s="351"/>
      <c r="Z767" s="351"/>
    </row>
    <row r="768" spans="1:26" ht="14.25" customHeight="1" x14ac:dyDescent="0.15">
      <c r="A768" s="351"/>
      <c r="B768" s="351"/>
      <c r="C768" s="351"/>
      <c r="D768" s="351"/>
      <c r="E768" s="351"/>
      <c r="F768" s="351"/>
      <c r="G768" s="351"/>
      <c r="H768" s="351"/>
      <c r="I768" s="351"/>
      <c r="J768" s="351"/>
      <c r="K768" s="351"/>
      <c r="L768" s="351"/>
      <c r="M768" s="351"/>
      <c r="N768" s="351"/>
      <c r="O768" s="351"/>
      <c r="P768" s="351"/>
      <c r="Q768" s="351"/>
      <c r="R768" s="351"/>
      <c r="S768" s="351"/>
      <c r="T768" s="351"/>
      <c r="U768" s="351"/>
      <c r="V768" s="351"/>
      <c r="W768" s="351"/>
      <c r="X768" s="351"/>
      <c r="Y768" s="351"/>
      <c r="Z768" s="351"/>
    </row>
    <row r="769" spans="1:26" ht="14.25" customHeight="1" x14ac:dyDescent="0.15">
      <c r="A769" s="351"/>
      <c r="B769" s="351"/>
      <c r="C769" s="351"/>
      <c r="D769" s="351"/>
      <c r="E769" s="351"/>
      <c r="F769" s="351"/>
      <c r="G769" s="351"/>
      <c r="H769" s="351"/>
      <c r="I769" s="351"/>
      <c r="J769" s="351"/>
      <c r="K769" s="351"/>
      <c r="L769" s="351"/>
      <c r="M769" s="351"/>
      <c r="N769" s="351"/>
      <c r="O769" s="351"/>
      <c r="P769" s="351"/>
      <c r="Q769" s="351"/>
      <c r="R769" s="351"/>
      <c r="S769" s="351"/>
      <c r="T769" s="351"/>
      <c r="U769" s="351"/>
      <c r="V769" s="351"/>
      <c r="W769" s="351"/>
      <c r="X769" s="351"/>
      <c r="Y769" s="351"/>
      <c r="Z769" s="351"/>
    </row>
    <row r="770" spans="1:26" ht="14.25" customHeight="1" x14ac:dyDescent="0.15">
      <c r="A770" s="351"/>
      <c r="B770" s="351"/>
      <c r="C770" s="351"/>
      <c r="D770" s="351"/>
      <c r="E770" s="351"/>
      <c r="F770" s="351"/>
      <c r="G770" s="351"/>
      <c r="H770" s="351"/>
      <c r="I770" s="351"/>
      <c r="J770" s="351"/>
      <c r="K770" s="351"/>
      <c r="L770" s="351"/>
      <c r="M770" s="351"/>
      <c r="N770" s="351"/>
      <c r="O770" s="351"/>
      <c r="P770" s="351"/>
      <c r="Q770" s="351"/>
      <c r="R770" s="351"/>
      <c r="S770" s="351"/>
      <c r="T770" s="351"/>
      <c r="U770" s="351"/>
      <c r="V770" s="351"/>
      <c r="W770" s="351"/>
      <c r="X770" s="351"/>
      <c r="Y770" s="351"/>
      <c r="Z770" s="351"/>
    </row>
    <row r="771" spans="1:26" ht="14.25" customHeight="1" x14ac:dyDescent="0.15">
      <c r="A771" s="351"/>
      <c r="B771" s="351"/>
      <c r="C771" s="351"/>
      <c r="D771" s="351"/>
      <c r="E771" s="351"/>
      <c r="F771" s="351"/>
      <c r="G771" s="351"/>
      <c r="H771" s="351"/>
      <c r="I771" s="351"/>
      <c r="J771" s="351"/>
      <c r="K771" s="351"/>
      <c r="L771" s="351"/>
      <c r="M771" s="351"/>
      <c r="N771" s="351"/>
      <c r="O771" s="351"/>
      <c r="P771" s="351"/>
      <c r="Q771" s="351"/>
      <c r="R771" s="351"/>
      <c r="S771" s="351"/>
      <c r="T771" s="351"/>
      <c r="U771" s="351"/>
      <c r="V771" s="351"/>
      <c r="W771" s="351"/>
      <c r="X771" s="351"/>
      <c r="Y771" s="351"/>
      <c r="Z771" s="351"/>
    </row>
    <row r="772" spans="1:26" ht="14.25" customHeight="1" x14ac:dyDescent="0.15">
      <c r="A772" s="351"/>
      <c r="B772" s="351"/>
      <c r="C772" s="351"/>
      <c r="D772" s="351"/>
      <c r="E772" s="351"/>
      <c r="F772" s="351"/>
      <c r="G772" s="351"/>
      <c r="H772" s="351"/>
      <c r="I772" s="351"/>
      <c r="J772" s="351"/>
      <c r="K772" s="351"/>
      <c r="L772" s="351"/>
      <c r="M772" s="351"/>
      <c r="N772" s="351"/>
      <c r="O772" s="351"/>
      <c r="P772" s="351"/>
      <c r="Q772" s="351"/>
      <c r="R772" s="351"/>
      <c r="S772" s="351"/>
      <c r="T772" s="351"/>
      <c r="U772" s="351"/>
      <c r="V772" s="351"/>
      <c r="W772" s="351"/>
      <c r="X772" s="351"/>
      <c r="Y772" s="351"/>
      <c r="Z772" s="351"/>
    </row>
    <row r="773" spans="1:26" ht="14.25" customHeight="1" x14ac:dyDescent="0.15">
      <c r="A773" s="351"/>
      <c r="B773" s="351"/>
      <c r="C773" s="351"/>
      <c r="D773" s="351"/>
      <c r="E773" s="351"/>
      <c r="F773" s="351"/>
      <c r="G773" s="351"/>
      <c r="H773" s="351"/>
      <c r="I773" s="351"/>
      <c r="J773" s="351"/>
      <c r="K773" s="351"/>
      <c r="L773" s="351"/>
      <c r="M773" s="351"/>
      <c r="N773" s="351"/>
      <c r="O773" s="351"/>
      <c r="P773" s="351"/>
      <c r="Q773" s="351"/>
      <c r="R773" s="351"/>
      <c r="S773" s="351"/>
      <c r="T773" s="351"/>
      <c r="U773" s="351"/>
      <c r="V773" s="351"/>
      <c r="W773" s="351"/>
      <c r="X773" s="351"/>
      <c r="Y773" s="351"/>
      <c r="Z773" s="351"/>
    </row>
    <row r="774" spans="1:26" ht="14.25" customHeight="1" x14ac:dyDescent="0.15">
      <c r="A774" s="351"/>
      <c r="B774" s="351"/>
      <c r="C774" s="351"/>
      <c r="D774" s="351"/>
      <c r="E774" s="351"/>
      <c r="F774" s="351"/>
      <c r="G774" s="351"/>
      <c r="H774" s="351"/>
      <c r="I774" s="351"/>
      <c r="J774" s="351"/>
      <c r="K774" s="351"/>
      <c r="L774" s="351"/>
      <c r="M774" s="351"/>
      <c r="N774" s="351"/>
      <c r="O774" s="351"/>
      <c r="P774" s="351"/>
      <c r="Q774" s="351"/>
      <c r="R774" s="351"/>
      <c r="S774" s="351"/>
      <c r="T774" s="351"/>
      <c r="U774" s="351"/>
      <c r="V774" s="351"/>
      <c r="W774" s="351"/>
      <c r="X774" s="351"/>
      <c r="Y774" s="351"/>
      <c r="Z774" s="351"/>
    </row>
    <row r="775" spans="1:26" ht="14.25" customHeight="1" x14ac:dyDescent="0.15">
      <c r="A775" s="351"/>
      <c r="B775" s="351"/>
      <c r="C775" s="351"/>
      <c r="D775" s="351"/>
      <c r="E775" s="351"/>
      <c r="F775" s="351"/>
      <c r="G775" s="351"/>
      <c r="H775" s="351"/>
      <c r="I775" s="351"/>
      <c r="J775" s="351"/>
      <c r="K775" s="351"/>
      <c r="L775" s="351"/>
      <c r="M775" s="351"/>
      <c r="N775" s="351"/>
      <c r="O775" s="351"/>
      <c r="P775" s="351"/>
      <c r="Q775" s="351"/>
      <c r="R775" s="351"/>
      <c r="S775" s="351"/>
      <c r="T775" s="351"/>
      <c r="U775" s="351"/>
      <c r="V775" s="351"/>
      <c r="W775" s="351"/>
      <c r="X775" s="351"/>
      <c r="Y775" s="351"/>
      <c r="Z775" s="351"/>
    </row>
    <row r="776" spans="1:26" ht="14.25" customHeight="1" x14ac:dyDescent="0.15">
      <c r="A776" s="351"/>
      <c r="B776" s="351"/>
      <c r="C776" s="351"/>
      <c r="D776" s="351"/>
      <c r="E776" s="351"/>
      <c r="F776" s="351"/>
      <c r="G776" s="351"/>
      <c r="H776" s="351"/>
      <c r="I776" s="351"/>
      <c r="J776" s="351"/>
      <c r="K776" s="351"/>
      <c r="L776" s="351"/>
      <c r="M776" s="351"/>
      <c r="N776" s="351"/>
      <c r="O776" s="351"/>
      <c r="P776" s="351"/>
      <c r="Q776" s="351"/>
      <c r="R776" s="351"/>
      <c r="S776" s="351"/>
      <c r="T776" s="351"/>
      <c r="U776" s="351"/>
      <c r="V776" s="351"/>
      <c r="W776" s="351"/>
      <c r="X776" s="351"/>
      <c r="Y776" s="351"/>
      <c r="Z776" s="351"/>
    </row>
    <row r="777" spans="1:26" ht="14.25" customHeight="1" x14ac:dyDescent="0.15">
      <c r="A777" s="351"/>
      <c r="B777" s="351"/>
      <c r="C777" s="351"/>
      <c r="D777" s="351"/>
      <c r="E777" s="351"/>
      <c r="F777" s="351"/>
      <c r="G777" s="351"/>
      <c r="H777" s="351"/>
      <c r="I777" s="351"/>
      <c r="J777" s="351"/>
      <c r="K777" s="351"/>
      <c r="L777" s="351"/>
      <c r="M777" s="351"/>
      <c r="N777" s="351"/>
      <c r="O777" s="351"/>
      <c r="P777" s="351"/>
      <c r="Q777" s="351"/>
      <c r="R777" s="351"/>
      <c r="S777" s="351"/>
      <c r="T777" s="351"/>
      <c r="U777" s="351"/>
      <c r="V777" s="351"/>
      <c r="W777" s="351"/>
      <c r="X777" s="351"/>
      <c r="Y777" s="351"/>
      <c r="Z777" s="351"/>
    </row>
    <row r="778" spans="1:26" ht="14.25" customHeight="1" x14ac:dyDescent="0.15">
      <c r="A778" s="351"/>
      <c r="B778" s="351"/>
      <c r="C778" s="351"/>
      <c r="D778" s="351"/>
      <c r="E778" s="351"/>
      <c r="F778" s="351"/>
      <c r="G778" s="351"/>
      <c r="H778" s="351"/>
      <c r="I778" s="351"/>
      <c r="J778" s="351"/>
      <c r="K778" s="351"/>
      <c r="L778" s="351"/>
      <c r="M778" s="351"/>
      <c r="N778" s="351"/>
      <c r="O778" s="351"/>
      <c r="P778" s="351"/>
      <c r="Q778" s="351"/>
      <c r="R778" s="351"/>
      <c r="S778" s="351"/>
      <c r="T778" s="351"/>
      <c r="U778" s="351"/>
      <c r="V778" s="351"/>
      <c r="W778" s="351"/>
      <c r="X778" s="351"/>
      <c r="Y778" s="351"/>
      <c r="Z778" s="351"/>
    </row>
    <row r="779" spans="1:26" ht="14.25" customHeight="1" x14ac:dyDescent="0.15">
      <c r="A779" s="351"/>
      <c r="B779" s="351"/>
      <c r="C779" s="351"/>
      <c r="D779" s="351"/>
      <c r="E779" s="351"/>
      <c r="F779" s="351"/>
      <c r="G779" s="351"/>
      <c r="H779" s="351"/>
      <c r="I779" s="351"/>
      <c r="J779" s="351"/>
      <c r="K779" s="351"/>
      <c r="L779" s="351"/>
      <c r="M779" s="351"/>
      <c r="N779" s="351"/>
      <c r="O779" s="351"/>
      <c r="P779" s="351"/>
      <c r="Q779" s="351"/>
      <c r="R779" s="351"/>
      <c r="S779" s="351"/>
      <c r="T779" s="351"/>
      <c r="U779" s="351"/>
      <c r="V779" s="351"/>
      <c r="W779" s="351"/>
      <c r="X779" s="351"/>
      <c r="Y779" s="351"/>
      <c r="Z779" s="351"/>
    </row>
    <row r="780" spans="1:26" ht="14.25" customHeight="1" x14ac:dyDescent="0.15">
      <c r="A780" s="351"/>
      <c r="B780" s="351"/>
      <c r="C780" s="351"/>
      <c r="D780" s="351"/>
      <c r="E780" s="351"/>
      <c r="F780" s="351"/>
      <c r="G780" s="351"/>
      <c r="H780" s="351"/>
      <c r="I780" s="351"/>
      <c r="J780" s="351"/>
      <c r="K780" s="351"/>
      <c r="L780" s="351"/>
      <c r="M780" s="351"/>
      <c r="N780" s="351"/>
      <c r="O780" s="351"/>
      <c r="P780" s="351"/>
      <c r="Q780" s="351"/>
      <c r="R780" s="351"/>
      <c r="S780" s="351"/>
      <c r="T780" s="351"/>
      <c r="U780" s="351"/>
      <c r="V780" s="351"/>
      <c r="W780" s="351"/>
      <c r="X780" s="351"/>
      <c r="Y780" s="351"/>
      <c r="Z780" s="351"/>
    </row>
    <row r="781" spans="1:26" ht="14.25" customHeight="1" x14ac:dyDescent="0.15">
      <c r="A781" s="351"/>
      <c r="B781" s="351"/>
      <c r="C781" s="351"/>
      <c r="D781" s="351"/>
      <c r="E781" s="351"/>
      <c r="F781" s="351"/>
      <c r="G781" s="351"/>
      <c r="H781" s="351"/>
      <c r="I781" s="351"/>
      <c r="J781" s="351"/>
      <c r="K781" s="351"/>
      <c r="L781" s="351"/>
      <c r="M781" s="351"/>
      <c r="N781" s="351"/>
      <c r="O781" s="351"/>
      <c r="P781" s="351"/>
      <c r="Q781" s="351"/>
      <c r="R781" s="351"/>
      <c r="S781" s="351"/>
      <c r="T781" s="351"/>
      <c r="U781" s="351"/>
      <c r="V781" s="351"/>
      <c r="W781" s="351"/>
      <c r="X781" s="351"/>
      <c r="Y781" s="351"/>
      <c r="Z781" s="351"/>
    </row>
    <row r="782" spans="1:26" ht="14.25" customHeight="1" x14ac:dyDescent="0.15">
      <c r="A782" s="351"/>
      <c r="B782" s="351"/>
      <c r="C782" s="351"/>
      <c r="D782" s="351"/>
      <c r="E782" s="351"/>
      <c r="F782" s="351"/>
      <c r="G782" s="351"/>
      <c r="H782" s="351"/>
      <c r="I782" s="351"/>
      <c r="J782" s="351"/>
      <c r="K782" s="351"/>
      <c r="L782" s="351"/>
      <c r="M782" s="351"/>
      <c r="N782" s="351"/>
      <c r="O782" s="351"/>
      <c r="P782" s="351"/>
      <c r="Q782" s="351"/>
      <c r="R782" s="351"/>
      <c r="S782" s="351"/>
      <c r="T782" s="351"/>
      <c r="U782" s="351"/>
      <c r="V782" s="351"/>
      <c r="W782" s="351"/>
      <c r="X782" s="351"/>
      <c r="Y782" s="351"/>
      <c r="Z782" s="351"/>
    </row>
    <row r="783" spans="1:26" ht="14.25" customHeight="1" x14ac:dyDescent="0.15">
      <c r="A783" s="351"/>
      <c r="B783" s="351"/>
      <c r="C783" s="351"/>
      <c r="D783" s="351"/>
      <c r="E783" s="351"/>
      <c r="F783" s="351"/>
      <c r="G783" s="351"/>
      <c r="H783" s="351"/>
      <c r="I783" s="351"/>
      <c r="J783" s="351"/>
      <c r="K783" s="351"/>
      <c r="L783" s="351"/>
      <c r="M783" s="351"/>
      <c r="N783" s="351"/>
      <c r="O783" s="351"/>
      <c r="P783" s="351"/>
      <c r="Q783" s="351"/>
      <c r="R783" s="351"/>
      <c r="S783" s="351"/>
      <c r="T783" s="351"/>
      <c r="U783" s="351"/>
      <c r="V783" s="351"/>
      <c r="W783" s="351"/>
      <c r="X783" s="351"/>
      <c r="Y783" s="351"/>
      <c r="Z783" s="351"/>
    </row>
    <row r="784" spans="1:26" ht="14.25" customHeight="1" x14ac:dyDescent="0.15">
      <c r="A784" s="351"/>
      <c r="B784" s="351"/>
      <c r="C784" s="351"/>
      <c r="D784" s="351"/>
      <c r="E784" s="351"/>
      <c r="F784" s="351"/>
      <c r="G784" s="351"/>
      <c r="H784" s="351"/>
      <c r="I784" s="351"/>
      <c r="J784" s="351"/>
      <c r="K784" s="351"/>
      <c r="L784" s="351"/>
      <c r="M784" s="351"/>
      <c r="N784" s="351"/>
      <c r="O784" s="351"/>
      <c r="P784" s="351"/>
      <c r="Q784" s="351"/>
      <c r="R784" s="351"/>
      <c r="S784" s="351"/>
      <c r="T784" s="351"/>
      <c r="U784" s="351"/>
      <c r="V784" s="351"/>
      <c r="W784" s="351"/>
      <c r="X784" s="351"/>
      <c r="Y784" s="351"/>
      <c r="Z784" s="351"/>
    </row>
    <row r="785" spans="1:26" ht="14.25" customHeight="1" x14ac:dyDescent="0.15">
      <c r="A785" s="351"/>
      <c r="B785" s="351"/>
      <c r="C785" s="351"/>
      <c r="D785" s="351"/>
      <c r="E785" s="351"/>
      <c r="F785" s="351"/>
      <c r="G785" s="351"/>
      <c r="H785" s="351"/>
      <c r="I785" s="351"/>
      <c r="J785" s="351"/>
      <c r="K785" s="351"/>
      <c r="L785" s="351"/>
      <c r="M785" s="351"/>
      <c r="N785" s="351"/>
      <c r="O785" s="351"/>
      <c r="P785" s="351"/>
      <c r="Q785" s="351"/>
      <c r="R785" s="351"/>
      <c r="S785" s="351"/>
      <c r="T785" s="351"/>
      <c r="U785" s="351"/>
      <c r="V785" s="351"/>
      <c r="W785" s="351"/>
      <c r="X785" s="351"/>
      <c r="Y785" s="351"/>
      <c r="Z785" s="351"/>
    </row>
    <row r="786" spans="1:26" ht="14.25" customHeight="1" x14ac:dyDescent="0.15">
      <c r="A786" s="351"/>
      <c r="B786" s="351"/>
      <c r="C786" s="351"/>
      <c r="D786" s="351"/>
      <c r="E786" s="351"/>
      <c r="F786" s="351"/>
      <c r="G786" s="351"/>
      <c r="H786" s="351"/>
      <c r="I786" s="351"/>
      <c r="J786" s="351"/>
      <c r="K786" s="351"/>
      <c r="L786" s="351"/>
      <c r="M786" s="351"/>
      <c r="N786" s="351"/>
      <c r="O786" s="351"/>
      <c r="P786" s="351"/>
      <c r="Q786" s="351"/>
      <c r="R786" s="351"/>
      <c r="S786" s="351"/>
      <c r="T786" s="351"/>
      <c r="U786" s="351"/>
      <c r="V786" s="351"/>
      <c r="W786" s="351"/>
      <c r="X786" s="351"/>
      <c r="Y786" s="351"/>
      <c r="Z786" s="351"/>
    </row>
    <row r="787" spans="1:26" ht="14.25" customHeight="1" x14ac:dyDescent="0.15">
      <c r="A787" s="351"/>
      <c r="B787" s="351"/>
      <c r="C787" s="351"/>
      <c r="D787" s="351"/>
      <c r="E787" s="351"/>
      <c r="F787" s="351"/>
      <c r="G787" s="351"/>
      <c r="H787" s="351"/>
      <c r="I787" s="351"/>
      <c r="J787" s="351"/>
      <c r="K787" s="351"/>
      <c r="L787" s="351"/>
      <c r="M787" s="351"/>
      <c r="N787" s="351"/>
      <c r="O787" s="351"/>
      <c r="P787" s="351"/>
      <c r="Q787" s="351"/>
      <c r="R787" s="351"/>
      <c r="S787" s="351"/>
      <c r="T787" s="351"/>
      <c r="U787" s="351"/>
      <c r="V787" s="351"/>
      <c r="W787" s="351"/>
      <c r="X787" s="351"/>
      <c r="Y787" s="351"/>
      <c r="Z787" s="351"/>
    </row>
    <row r="788" spans="1:26" ht="14.25" customHeight="1" x14ac:dyDescent="0.15">
      <c r="A788" s="351"/>
      <c r="B788" s="351"/>
      <c r="C788" s="351"/>
      <c r="D788" s="351"/>
      <c r="E788" s="351"/>
      <c r="F788" s="351"/>
      <c r="G788" s="351"/>
      <c r="H788" s="351"/>
      <c r="I788" s="351"/>
      <c r="J788" s="351"/>
      <c r="K788" s="351"/>
      <c r="L788" s="351"/>
      <c r="M788" s="351"/>
      <c r="N788" s="351"/>
      <c r="O788" s="351"/>
      <c r="P788" s="351"/>
      <c r="Q788" s="351"/>
      <c r="R788" s="351"/>
      <c r="S788" s="351"/>
      <c r="T788" s="351"/>
      <c r="U788" s="351"/>
      <c r="V788" s="351"/>
      <c r="W788" s="351"/>
      <c r="X788" s="351"/>
      <c r="Y788" s="351"/>
      <c r="Z788" s="351"/>
    </row>
    <row r="789" spans="1:26" ht="14.25" customHeight="1" x14ac:dyDescent="0.15">
      <c r="A789" s="351"/>
      <c r="B789" s="351"/>
      <c r="C789" s="351"/>
      <c r="D789" s="351"/>
      <c r="E789" s="351"/>
      <c r="F789" s="351"/>
      <c r="G789" s="351"/>
      <c r="H789" s="351"/>
      <c r="I789" s="351"/>
      <c r="J789" s="351"/>
      <c r="K789" s="351"/>
      <c r="L789" s="351"/>
      <c r="M789" s="351"/>
      <c r="N789" s="351"/>
      <c r="O789" s="351"/>
      <c r="P789" s="351"/>
      <c r="Q789" s="351"/>
      <c r="R789" s="351"/>
      <c r="S789" s="351"/>
      <c r="T789" s="351"/>
      <c r="U789" s="351"/>
      <c r="V789" s="351"/>
      <c r="W789" s="351"/>
      <c r="X789" s="351"/>
      <c r="Y789" s="351"/>
      <c r="Z789" s="351"/>
    </row>
    <row r="790" spans="1:26" ht="14.25" customHeight="1" x14ac:dyDescent="0.15">
      <c r="A790" s="351"/>
      <c r="B790" s="351"/>
      <c r="C790" s="351"/>
      <c r="D790" s="351"/>
      <c r="E790" s="351"/>
      <c r="F790" s="351"/>
      <c r="G790" s="351"/>
      <c r="H790" s="351"/>
      <c r="I790" s="351"/>
      <c r="J790" s="351"/>
      <c r="K790" s="351"/>
      <c r="L790" s="351"/>
      <c r="M790" s="351"/>
      <c r="N790" s="351"/>
      <c r="O790" s="351"/>
      <c r="P790" s="351"/>
      <c r="Q790" s="351"/>
      <c r="R790" s="351"/>
      <c r="S790" s="351"/>
      <c r="T790" s="351"/>
      <c r="U790" s="351"/>
      <c r="V790" s="351"/>
      <c r="W790" s="351"/>
      <c r="X790" s="351"/>
      <c r="Y790" s="351"/>
      <c r="Z790" s="351"/>
    </row>
    <row r="791" spans="1:26" ht="14.25" customHeight="1" x14ac:dyDescent="0.15">
      <c r="A791" s="351"/>
      <c r="B791" s="351"/>
      <c r="C791" s="351"/>
      <c r="D791" s="351"/>
      <c r="E791" s="351"/>
      <c r="F791" s="351"/>
      <c r="G791" s="351"/>
      <c r="H791" s="351"/>
      <c r="I791" s="351"/>
      <c r="J791" s="351"/>
      <c r="K791" s="351"/>
      <c r="L791" s="351"/>
      <c r="M791" s="351"/>
      <c r="N791" s="351"/>
      <c r="O791" s="351"/>
      <c r="P791" s="351"/>
      <c r="Q791" s="351"/>
      <c r="R791" s="351"/>
      <c r="S791" s="351"/>
      <c r="T791" s="351"/>
      <c r="U791" s="351"/>
      <c r="V791" s="351"/>
      <c r="W791" s="351"/>
      <c r="X791" s="351"/>
      <c r="Y791" s="351"/>
      <c r="Z791" s="351"/>
    </row>
    <row r="792" spans="1:26" ht="14.25" customHeight="1" x14ac:dyDescent="0.15">
      <c r="A792" s="351"/>
      <c r="B792" s="351"/>
      <c r="C792" s="351"/>
      <c r="D792" s="351"/>
      <c r="E792" s="351"/>
      <c r="F792" s="351"/>
      <c r="G792" s="351"/>
      <c r="H792" s="351"/>
      <c r="I792" s="351"/>
      <c r="J792" s="351"/>
      <c r="K792" s="351"/>
      <c r="L792" s="351"/>
      <c r="M792" s="351"/>
      <c r="N792" s="351"/>
      <c r="O792" s="351"/>
      <c r="P792" s="351"/>
      <c r="Q792" s="351"/>
      <c r="R792" s="351"/>
      <c r="S792" s="351"/>
      <c r="T792" s="351"/>
      <c r="U792" s="351"/>
      <c r="V792" s="351"/>
      <c r="W792" s="351"/>
      <c r="X792" s="351"/>
      <c r="Y792" s="351"/>
      <c r="Z792" s="351"/>
    </row>
    <row r="793" spans="1:26" ht="14.25" customHeight="1" x14ac:dyDescent="0.15">
      <c r="A793" s="351"/>
      <c r="B793" s="351"/>
      <c r="C793" s="351"/>
      <c r="D793" s="351"/>
      <c r="E793" s="351"/>
      <c r="F793" s="351"/>
      <c r="G793" s="351"/>
      <c r="H793" s="351"/>
      <c r="I793" s="351"/>
      <c r="J793" s="351"/>
      <c r="K793" s="351"/>
      <c r="L793" s="351"/>
      <c r="M793" s="351"/>
      <c r="N793" s="351"/>
      <c r="O793" s="351"/>
      <c r="P793" s="351"/>
      <c r="Q793" s="351"/>
      <c r="R793" s="351"/>
      <c r="S793" s="351"/>
      <c r="T793" s="351"/>
      <c r="U793" s="351"/>
      <c r="V793" s="351"/>
      <c r="W793" s="351"/>
      <c r="X793" s="351"/>
      <c r="Y793" s="351"/>
      <c r="Z793" s="351"/>
    </row>
    <row r="794" spans="1:26" ht="14.25" customHeight="1" x14ac:dyDescent="0.15">
      <c r="A794" s="351"/>
      <c r="B794" s="351"/>
      <c r="C794" s="351"/>
      <c r="D794" s="351"/>
      <c r="E794" s="351"/>
      <c r="F794" s="351"/>
      <c r="G794" s="351"/>
      <c r="H794" s="351"/>
      <c r="I794" s="351"/>
      <c r="J794" s="351"/>
      <c r="K794" s="351"/>
      <c r="L794" s="351"/>
      <c r="M794" s="351"/>
      <c r="N794" s="351"/>
      <c r="O794" s="351"/>
      <c r="P794" s="351"/>
      <c r="Q794" s="351"/>
      <c r="R794" s="351"/>
      <c r="S794" s="351"/>
      <c r="T794" s="351"/>
      <c r="U794" s="351"/>
      <c r="V794" s="351"/>
      <c r="W794" s="351"/>
      <c r="X794" s="351"/>
      <c r="Y794" s="351"/>
      <c r="Z794" s="351"/>
    </row>
    <row r="795" spans="1:26" ht="14.25" customHeight="1" x14ac:dyDescent="0.15">
      <c r="A795" s="351"/>
      <c r="B795" s="351"/>
      <c r="C795" s="351"/>
      <c r="D795" s="351"/>
      <c r="E795" s="351"/>
      <c r="F795" s="351"/>
      <c r="G795" s="351"/>
      <c r="H795" s="351"/>
      <c r="I795" s="351"/>
      <c r="J795" s="351"/>
      <c r="K795" s="351"/>
      <c r="L795" s="351"/>
      <c r="M795" s="351"/>
      <c r="N795" s="351"/>
      <c r="O795" s="351"/>
      <c r="P795" s="351"/>
      <c r="Q795" s="351"/>
      <c r="R795" s="351"/>
      <c r="S795" s="351"/>
      <c r="T795" s="351"/>
      <c r="U795" s="351"/>
      <c r="V795" s="351"/>
      <c r="W795" s="351"/>
      <c r="X795" s="351"/>
      <c r="Y795" s="351"/>
      <c r="Z795" s="351"/>
    </row>
    <row r="796" spans="1:26" ht="14.25" customHeight="1" x14ac:dyDescent="0.15">
      <c r="A796" s="351"/>
      <c r="B796" s="351"/>
      <c r="C796" s="351"/>
      <c r="D796" s="351"/>
      <c r="E796" s="351"/>
      <c r="F796" s="351"/>
      <c r="G796" s="351"/>
      <c r="H796" s="351"/>
      <c r="I796" s="351"/>
      <c r="J796" s="351"/>
      <c r="K796" s="351"/>
      <c r="L796" s="351"/>
      <c r="M796" s="351"/>
      <c r="N796" s="351"/>
      <c r="O796" s="351"/>
      <c r="P796" s="351"/>
      <c r="Q796" s="351"/>
      <c r="R796" s="351"/>
      <c r="S796" s="351"/>
      <c r="T796" s="351"/>
      <c r="U796" s="351"/>
      <c r="V796" s="351"/>
      <c r="W796" s="351"/>
      <c r="X796" s="351"/>
      <c r="Y796" s="351"/>
      <c r="Z796" s="351"/>
    </row>
    <row r="797" spans="1:26" ht="14.25" customHeight="1" x14ac:dyDescent="0.15">
      <c r="A797" s="351"/>
      <c r="B797" s="351"/>
      <c r="C797" s="351"/>
      <c r="D797" s="351"/>
      <c r="E797" s="351"/>
      <c r="F797" s="351"/>
      <c r="G797" s="351"/>
      <c r="H797" s="351"/>
      <c r="I797" s="351"/>
      <c r="J797" s="351"/>
      <c r="K797" s="351"/>
      <c r="L797" s="351"/>
      <c r="M797" s="351"/>
      <c r="N797" s="351"/>
      <c r="O797" s="351"/>
      <c r="P797" s="351"/>
      <c r="Q797" s="351"/>
      <c r="R797" s="351"/>
      <c r="S797" s="351"/>
      <c r="T797" s="351"/>
      <c r="U797" s="351"/>
      <c r="V797" s="351"/>
      <c r="W797" s="351"/>
      <c r="X797" s="351"/>
      <c r="Y797" s="351"/>
      <c r="Z797" s="351"/>
    </row>
    <row r="798" spans="1:26" ht="14.25" customHeight="1" x14ac:dyDescent="0.15">
      <c r="A798" s="351"/>
      <c r="B798" s="351"/>
      <c r="C798" s="351"/>
      <c r="D798" s="351"/>
      <c r="E798" s="351"/>
      <c r="F798" s="351"/>
      <c r="G798" s="351"/>
      <c r="H798" s="351"/>
      <c r="I798" s="351"/>
      <c r="J798" s="351"/>
      <c r="K798" s="351"/>
      <c r="L798" s="351"/>
      <c r="M798" s="351"/>
      <c r="N798" s="351"/>
      <c r="O798" s="351"/>
      <c r="P798" s="351"/>
      <c r="Q798" s="351"/>
      <c r="R798" s="351"/>
      <c r="S798" s="351"/>
      <c r="T798" s="351"/>
      <c r="U798" s="351"/>
      <c r="V798" s="351"/>
      <c r="W798" s="351"/>
      <c r="X798" s="351"/>
      <c r="Y798" s="351"/>
      <c r="Z798" s="351"/>
    </row>
    <row r="799" spans="1:26" ht="14.25" customHeight="1" x14ac:dyDescent="0.15">
      <c r="A799" s="351"/>
      <c r="B799" s="351"/>
      <c r="C799" s="351"/>
      <c r="D799" s="351"/>
      <c r="E799" s="351"/>
      <c r="F799" s="351"/>
      <c r="G799" s="351"/>
      <c r="H799" s="351"/>
      <c r="I799" s="351"/>
      <c r="J799" s="351"/>
      <c r="K799" s="351"/>
      <c r="L799" s="351"/>
      <c r="M799" s="351"/>
      <c r="N799" s="351"/>
      <c r="O799" s="351"/>
      <c r="P799" s="351"/>
      <c r="Q799" s="351"/>
      <c r="R799" s="351"/>
      <c r="S799" s="351"/>
      <c r="T799" s="351"/>
      <c r="U799" s="351"/>
      <c r="V799" s="351"/>
      <c r="W799" s="351"/>
      <c r="X799" s="351"/>
      <c r="Y799" s="351"/>
      <c r="Z799" s="351"/>
    </row>
    <row r="800" spans="1:26" ht="14.25" customHeight="1" x14ac:dyDescent="0.15">
      <c r="A800" s="351"/>
      <c r="B800" s="351"/>
      <c r="C800" s="351"/>
      <c r="D800" s="351"/>
      <c r="E800" s="351"/>
      <c r="F800" s="351"/>
      <c r="G800" s="351"/>
      <c r="H800" s="351"/>
      <c r="I800" s="351"/>
      <c r="J800" s="351"/>
      <c r="K800" s="351"/>
      <c r="L800" s="351"/>
      <c r="M800" s="351"/>
      <c r="N800" s="351"/>
      <c r="O800" s="351"/>
      <c r="P800" s="351"/>
      <c r="Q800" s="351"/>
      <c r="R800" s="351"/>
      <c r="S800" s="351"/>
      <c r="T800" s="351"/>
      <c r="U800" s="351"/>
      <c r="V800" s="351"/>
      <c r="W800" s="351"/>
      <c r="X800" s="351"/>
      <c r="Y800" s="351"/>
      <c r="Z800" s="351"/>
    </row>
    <row r="801" spans="1:26" ht="14.25" customHeight="1" x14ac:dyDescent="0.15">
      <c r="A801" s="351"/>
      <c r="B801" s="351"/>
      <c r="C801" s="351"/>
      <c r="D801" s="351"/>
      <c r="E801" s="351"/>
      <c r="F801" s="351"/>
      <c r="G801" s="351"/>
      <c r="H801" s="351"/>
      <c r="I801" s="351"/>
      <c r="J801" s="351"/>
      <c r="K801" s="351"/>
      <c r="L801" s="351"/>
      <c r="M801" s="351"/>
      <c r="N801" s="351"/>
      <c r="O801" s="351"/>
      <c r="P801" s="351"/>
      <c r="Q801" s="351"/>
      <c r="R801" s="351"/>
      <c r="S801" s="351"/>
      <c r="T801" s="351"/>
      <c r="U801" s="351"/>
      <c r="V801" s="351"/>
      <c r="W801" s="351"/>
      <c r="X801" s="351"/>
      <c r="Y801" s="351"/>
      <c r="Z801" s="351"/>
    </row>
    <row r="802" spans="1:26" ht="14.25" customHeight="1" x14ac:dyDescent="0.15">
      <c r="A802" s="351"/>
      <c r="B802" s="351"/>
      <c r="C802" s="351"/>
      <c r="D802" s="351"/>
      <c r="E802" s="351"/>
      <c r="F802" s="351"/>
      <c r="G802" s="351"/>
      <c r="H802" s="351"/>
      <c r="I802" s="351"/>
      <c r="J802" s="351"/>
      <c r="K802" s="351"/>
      <c r="L802" s="351"/>
      <c r="M802" s="351"/>
      <c r="N802" s="351"/>
      <c r="O802" s="351"/>
      <c r="P802" s="351"/>
      <c r="Q802" s="351"/>
      <c r="R802" s="351"/>
      <c r="S802" s="351"/>
      <c r="T802" s="351"/>
      <c r="U802" s="351"/>
      <c r="V802" s="351"/>
      <c r="W802" s="351"/>
      <c r="X802" s="351"/>
      <c r="Y802" s="351"/>
      <c r="Z802" s="351"/>
    </row>
    <row r="803" spans="1:26" ht="14.25" customHeight="1" x14ac:dyDescent="0.15">
      <c r="A803" s="351"/>
      <c r="B803" s="351"/>
      <c r="C803" s="351"/>
      <c r="D803" s="351"/>
      <c r="E803" s="351"/>
      <c r="F803" s="351"/>
      <c r="G803" s="351"/>
      <c r="H803" s="351"/>
      <c r="I803" s="351"/>
      <c r="J803" s="351"/>
      <c r="K803" s="351"/>
      <c r="L803" s="351"/>
      <c r="M803" s="351"/>
      <c r="N803" s="351"/>
      <c r="O803" s="351"/>
      <c r="P803" s="351"/>
      <c r="Q803" s="351"/>
      <c r="R803" s="351"/>
      <c r="S803" s="351"/>
      <c r="T803" s="351"/>
      <c r="U803" s="351"/>
      <c r="V803" s="351"/>
      <c r="W803" s="351"/>
      <c r="X803" s="351"/>
      <c r="Y803" s="351"/>
      <c r="Z803" s="351"/>
    </row>
    <row r="804" spans="1:26" ht="14.25" customHeight="1" x14ac:dyDescent="0.15">
      <c r="A804" s="351"/>
      <c r="B804" s="351"/>
      <c r="C804" s="351"/>
      <c r="D804" s="351"/>
      <c r="E804" s="351"/>
      <c r="F804" s="351"/>
      <c r="G804" s="351"/>
      <c r="H804" s="351"/>
      <c r="I804" s="351"/>
      <c r="J804" s="351"/>
      <c r="K804" s="351"/>
      <c r="L804" s="351"/>
      <c r="M804" s="351"/>
      <c r="N804" s="351"/>
      <c r="O804" s="351"/>
      <c r="P804" s="351"/>
      <c r="Q804" s="351"/>
      <c r="R804" s="351"/>
      <c r="S804" s="351"/>
      <c r="T804" s="351"/>
      <c r="U804" s="351"/>
      <c r="V804" s="351"/>
      <c r="W804" s="351"/>
      <c r="X804" s="351"/>
      <c r="Y804" s="351"/>
      <c r="Z804" s="351"/>
    </row>
    <row r="805" spans="1:26" ht="14.25" customHeight="1" x14ac:dyDescent="0.15">
      <c r="A805" s="351"/>
      <c r="B805" s="351"/>
      <c r="C805" s="351"/>
      <c r="D805" s="351"/>
      <c r="E805" s="351"/>
      <c r="F805" s="351"/>
      <c r="G805" s="351"/>
      <c r="H805" s="351"/>
      <c r="I805" s="351"/>
      <c r="J805" s="351"/>
      <c r="K805" s="351"/>
      <c r="L805" s="351"/>
      <c r="M805" s="351"/>
      <c r="N805" s="351"/>
      <c r="O805" s="351"/>
      <c r="P805" s="351"/>
      <c r="Q805" s="351"/>
      <c r="R805" s="351"/>
      <c r="S805" s="351"/>
      <c r="T805" s="351"/>
      <c r="U805" s="351"/>
      <c r="V805" s="351"/>
      <c r="W805" s="351"/>
      <c r="X805" s="351"/>
      <c r="Y805" s="351"/>
      <c r="Z805" s="351"/>
    </row>
    <row r="806" spans="1:26" ht="14.25" customHeight="1" x14ac:dyDescent="0.15">
      <c r="A806" s="351"/>
      <c r="B806" s="351"/>
      <c r="C806" s="351"/>
      <c r="D806" s="351"/>
      <c r="E806" s="351"/>
      <c r="F806" s="351"/>
      <c r="G806" s="351"/>
      <c r="H806" s="351"/>
      <c r="I806" s="351"/>
      <c r="J806" s="351"/>
      <c r="K806" s="351"/>
      <c r="L806" s="351"/>
      <c r="M806" s="351"/>
      <c r="N806" s="351"/>
      <c r="O806" s="351"/>
      <c r="P806" s="351"/>
      <c r="Q806" s="351"/>
      <c r="R806" s="351"/>
      <c r="S806" s="351"/>
      <c r="T806" s="351"/>
      <c r="U806" s="351"/>
      <c r="V806" s="351"/>
      <c r="W806" s="351"/>
      <c r="X806" s="351"/>
      <c r="Y806" s="351"/>
      <c r="Z806" s="351"/>
    </row>
    <row r="807" spans="1:26" ht="14.25" customHeight="1" x14ac:dyDescent="0.15">
      <c r="A807" s="351"/>
      <c r="B807" s="351"/>
      <c r="C807" s="351"/>
      <c r="D807" s="351"/>
      <c r="E807" s="351"/>
      <c r="F807" s="351"/>
      <c r="G807" s="351"/>
      <c r="H807" s="351"/>
      <c r="I807" s="351"/>
      <c r="J807" s="351"/>
      <c r="K807" s="351"/>
      <c r="L807" s="351"/>
      <c r="M807" s="351"/>
      <c r="N807" s="351"/>
      <c r="O807" s="351"/>
      <c r="P807" s="351"/>
      <c r="Q807" s="351"/>
      <c r="R807" s="351"/>
      <c r="S807" s="351"/>
      <c r="T807" s="351"/>
      <c r="U807" s="351"/>
      <c r="V807" s="351"/>
      <c r="W807" s="351"/>
      <c r="X807" s="351"/>
      <c r="Y807" s="351"/>
      <c r="Z807" s="351"/>
    </row>
    <row r="808" spans="1:26" ht="14.25" customHeight="1" x14ac:dyDescent="0.15">
      <c r="A808" s="351"/>
      <c r="B808" s="351"/>
      <c r="C808" s="351"/>
      <c r="D808" s="351"/>
      <c r="E808" s="351"/>
      <c r="F808" s="351"/>
      <c r="G808" s="351"/>
      <c r="H808" s="351"/>
      <c r="I808" s="351"/>
      <c r="J808" s="351"/>
      <c r="K808" s="351"/>
      <c r="L808" s="351"/>
      <c r="M808" s="351"/>
      <c r="N808" s="351"/>
      <c r="O808" s="351"/>
      <c r="P808" s="351"/>
      <c r="Q808" s="351"/>
      <c r="R808" s="351"/>
      <c r="S808" s="351"/>
      <c r="T808" s="351"/>
      <c r="U808" s="351"/>
      <c r="V808" s="351"/>
      <c r="W808" s="351"/>
      <c r="X808" s="351"/>
      <c r="Y808" s="351"/>
      <c r="Z808" s="351"/>
    </row>
    <row r="809" spans="1:26" ht="14.25" customHeight="1" x14ac:dyDescent="0.15">
      <c r="A809" s="351"/>
      <c r="B809" s="351"/>
      <c r="C809" s="351"/>
      <c r="D809" s="351"/>
      <c r="E809" s="351"/>
      <c r="F809" s="351"/>
      <c r="G809" s="351"/>
      <c r="H809" s="351"/>
      <c r="I809" s="351"/>
      <c r="J809" s="351"/>
      <c r="K809" s="351"/>
      <c r="L809" s="351"/>
      <c r="M809" s="351"/>
      <c r="N809" s="351"/>
      <c r="O809" s="351"/>
      <c r="P809" s="351"/>
      <c r="Q809" s="351"/>
      <c r="R809" s="351"/>
      <c r="S809" s="351"/>
      <c r="T809" s="351"/>
      <c r="U809" s="351"/>
      <c r="V809" s="351"/>
      <c r="W809" s="351"/>
      <c r="X809" s="351"/>
      <c r="Y809" s="351"/>
      <c r="Z809" s="351"/>
    </row>
    <row r="810" spans="1:26" ht="14.25" customHeight="1" x14ac:dyDescent="0.15">
      <c r="A810" s="351"/>
      <c r="B810" s="351"/>
      <c r="C810" s="351"/>
      <c r="D810" s="351"/>
      <c r="E810" s="351"/>
      <c r="F810" s="351"/>
      <c r="G810" s="351"/>
      <c r="H810" s="351"/>
      <c r="I810" s="351"/>
      <c r="J810" s="351"/>
      <c r="K810" s="351"/>
      <c r="L810" s="351"/>
      <c r="M810" s="351"/>
      <c r="N810" s="351"/>
      <c r="O810" s="351"/>
      <c r="P810" s="351"/>
      <c r="Q810" s="351"/>
      <c r="R810" s="351"/>
      <c r="S810" s="351"/>
      <c r="T810" s="351"/>
      <c r="U810" s="351"/>
      <c r="V810" s="351"/>
      <c r="W810" s="351"/>
      <c r="X810" s="351"/>
      <c r="Y810" s="351"/>
      <c r="Z810" s="351"/>
    </row>
    <row r="811" spans="1:26" ht="14.25" customHeight="1" x14ac:dyDescent="0.15">
      <c r="A811" s="351"/>
      <c r="B811" s="351"/>
      <c r="C811" s="351"/>
      <c r="D811" s="351"/>
      <c r="E811" s="351"/>
      <c r="F811" s="351"/>
      <c r="G811" s="351"/>
      <c r="H811" s="351"/>
      <c r="I811" s="351"/>
      <c r="J811" s="351"/>
      <c r="K811" s="351"/>
      <c r="L811" s="351"/>
      <c r="M811" s="351"/>
      <c r="N811" s="351"/>
      <c r="O811" s="351"/>
      <c r="P811" s="351"/>
      <c r="Q811" s="351"/>
      <c r="R811" s="351"/>
      <c r="S811" s="351"/>
      <c r="T811" s="351"/>
      <c r="U811" s="351"/>
      <c r="V811" s="351"/>
      <c r="W811" s="351"/>
      <c r="X811" s="351"/>
      <c r="Y811" s="351"/>
      <c r="Z811" s="351"/>
    </row>
    <row r="812" spans="1:26" ht="14.25" customHeight="1" x14ac:dyDescent="0.15">
      <c r="A812" s="351"/>
      <c r="B812" s="351"/>
      <c r="C812" s="351"/>
      <c r="D812" s="351"/>
      <c r="E812" s="351"/>
      <c r="F812" s="351"/>
      <c r="G812" s="351"/>
      <c r="H812" s="351"/>
      <c r="I812" s="351"/>
      <c r="J812" s="351"/>
      <c r="K812" s="351"/>
      <c r="L812" s="351"/>
      <c r="M812" s="351"/>
      <c r="N812" s="351"/>
      <c r="O812" s="351"/>
      <c r="P812" s="351"/>
      <c r="Q812" s="351"/>
      <c r="R812" s="351"/>
      <c r="S812" s="351"/>
      <c r="T812" s="351"/>
      <c r="U812" s="351"/>
      <c r="V812" s="351"/>
      <c r="W812" s="351"/>
      <c r="X812" s="351"/>
      <c r="Y812" s="351"/>
      <c r="Z812" s="351"/>
    </row>
    <row r="813" spans="1:26" ht="14.25" customHeight="1" x14ac:dyDescent="0.15">
      <c r="A813" s="351"/>
      <c r="B813" s="351"/>
      <c r="C813" s="351"/>
      <c r="D813" s="351"/>
      <c r="E813" s="351"/>
      <c r="F813" s="351"/>
      <c r="G813" s="351"/>
      <c r="H813" s="351"/>
      <c r="I813" s="351"/>
      <c r="J813" s="351"/>
      <c r="K813" s="351"/>
      <c r="L813" s="351"/>
      <c r="M813" s="351"/>
      <c r="N813" s="351"/>
      <c r="O813" s="351"/>
      <c r="P813" s="351"/>
      <c r="Q813" s="351"/>
      <c r="R813" s="351"/>
      <c r="S813" s="351"/>
      <c r="T813" s="351"/>
      <c r="U813" s="351"/>
      <c r="V813" s="351"/>
      <c r="W813" s="351"/>
      <c r="X813" s="351"/>
      <c r="Y813" s="351"/>
      <c r="Z813" s="351"/>
    </row>
    <row r="814" spans="1:26" ht="14.25" customHeight="1" x14ac:dyDescent="0.15">
      <c r="A814" s="351"/>
      <c r="B814" s="351"/>
      <c r="C814" s="351"/>
      <c r="D814" s="351"/>
      <c r="E814" s="351"/>
      <c r="F814" s="351"/>
      <c r="G814" s="351"/>
      <c r="H814" s="351"/>
      <c r="I814" s="351"/>
      <c r="J814" s="351"/>
      <c r="K814" s="351"/>
      <c r="L814" s="351"/>
      <c r="M814" s="351"/>
      <c r="N814" s="351"/>
      <c r="O814" s="351"/>
      <c r="P814" s="351"/>
      <c r="Q814" s="351"/>
      <c r="R814" s="351"/>
      <c r="S814" s="351"/>
      <c r="T814" s="351"/>
      <c r="U814" s="351"/>
      <c r="V814" s="351"/>
      <c r="W814" s="351"/>
      <c r="X814" s="351"/>
      <c r="Y814" s="351"/>
      <c r="Z814" s="351"/>
    </row>
    <row r="815" spans="1:26" ht="14.25" customHeight="1" x14ac:dyDescent="0.15">
      <c r="A815" s="351"/>
      <c r="B815" s="351"/>
      <c r="C815" s="351"/>
      <c r="D815" s="351"/>
      <c r="E815" s="351"/>
      <c r="F815" s="351"/>
      <c r="G815" s="351"/>
      <c r="H815" s="351"/>
      <c r="I815" s="351"/>
      <c r="J815" s="351"/>
      <c r="K815" s="351"/>
      <c r="L815" s="351"/>
      <c r="M815" s="351"/>
      <c r="N815" s="351"/>
      <c r="O815" s="351"/>
      <c r="P815" s="351"/>
      <c r="Q815" s="351"/>
      <c r="R815" s="351"/>
      <c r="S815" s="351"/>
      <c r="T815" s="351"/>
      <c r="U815" s="351"/>
      <c r="V815" s="351"/>
      <c r="W815" s="351"/>
      <c r="X815" s="351"/>
      <c r="Y815" s="351"/>
      <c r="Z815" s="351"/>
    </row>
    <row r="816" spans="1:26" ht="14.25" customHeight="1" x14ac:dyDescent="0.15">
      <c r="A816" s="351"/>
      <c r="B816" s="351"/>
      <c r="C816" s="351"/>
      <c r="D816" s="351"/>
      <c r="E816" s="351"/>
      <c r="F816" s="351"/>
      <c r="G816" s="351"/>
      <c r="H816" s="351"/>
      <c r="I816" s="351"/>
      <c r="J816" s="351"/>
      <c r="K816" s="351"/>
      <c r="L816" s="351"/>
      <c r="M816" s="351"/>
      <c r="N816" s="351"/>
      <c r="O816" s="351"/>
      <c r="P816" s="351"/>
      <c r="Q816" s="351"/>
      <c r="R816" s="351"/>
      <c r="S816" s="351"/>
      <c r="T816" s="351"/>
      <c r="U816" s="351"/>
      <c r="V816" s="351"/>
      <c r="W816" s="351"/>
      <c r="X816" s="351"/>
      <c r="Y816" s="351"/>
      <c r="Z816" s="351"/>
    </row>
    <row r="817" spans="1:26" ht="14.25" customHeight="1" x14ac:dyDescent="0.15">
      <c r="A817" s="351"/>
      <c r="B817" s="351"/>
      <c r="C817" s="351"/>
      <c r="D817" s="351"/>
      <c r="E817" s="351"/>
      <c r="F817" s="351"/>
      <c r="G817" s="351"/>
      <c r="H817" s="351"/>
      <c r="I817" s="351"/>
      <c r="J817" s="351"/>
      <c r="K817" s="351"/>
      <c r="L817" s="351"/>
      <c r="M817" s="351"/>
      <c r="N817" s="351"/>
      <c r="O817" s="351"/>
      <c r="P817" s="351"/>
      <c r="Q817" s="351"/>
      <c r="R817" s="351"/>
      <c r="S817" s="351"/>
      <c r="T817" s="351"/>
      <c r="U817" s="351"/>
      <c r="V817" s="351"/>
      <c r="W817" s="351"/>
      <c r="X817" s="351"/>
      <c r="Y817" s="351"/>
      <c r="Z817" s="351"/>
    </row>
    <row r="818" spans="1:26" ht="14.25" customHeight="1" x14ac:dyDescent="0.15">
      <c r="A818" s="351"/>
      <c r="B818" s="351"/>
      <c r="C818" s="351"/>
      <c r="D818" s="351"/>
      <c r="E818" s="351"/>
      <c r="F818" s="351"/>
      <c r="G818" s="351"/>
      <c r="H818" s="351"/>
      <c r="I818" s="351"/>
      <c r="J818" s="351"/>
      <c r="K818" s="351"/>
      <c r="L818" s="351"/>
      <c r="M818" s="351"/>
      <c r="N818" s="351"/>
      <c r="O818" s="351"/>
      <c r="P818" s="351"/>
      <c r="Q818" s="351"/>
      <c r="R818" s="351"/>
      <c r="S818" s="351"/>
      <c r="T818" s="351"/>
      <c r="U818" s="351"/>
      <c r="V818" s="351"/>
      <c r="W818" s="351"/>
      <c r="X818" s="351"/>
      <c r="Y818" s="351"/>
      <c r="Z818" s="351"/>
    </row>
    <row r="819" spans="1:26" ht="14.25" customHeight="1" x14ac:dyDescent="0.15">
      <c r="A819" s="351"/>
      <c r="B819" s="351"/>
      <c r="C819" s="351"/>
      <c r="D819" s="351"/>
      <c r="E819" s="351"/>
      <c r="F819" s="351"/>
      <c r="G819" s="351"/>
      <c r="H819" s="351"/>
      <c r="I819" s="351"/>
      <c r="J819" s="351"/>
      <c r="K819" s="351"/>
      <c r="L819" s="351"/>
      <c r="M819" s="351"/>
      <c r="N819" s="351"/>
      <c r="O819" s="351"/>
      <c r="P819" s="351"/>
      <c r="Q819" s="351"/>
      <c r="R819" s="351"/>
      <c r="S819" s="351"/>
      <c r="T819" s="351"/>
      <c r="U819" s="351"/>
      <c r="V819" s="351"/>
      <c r="W819" s="351"/>
      <c r="X819" s="351"/>
      <c r="Y819" s="351"/>
      <c r="Z819" s="351"/>
    </row>
    <row r="820" spans="1:26" ht="14.25" customHeight="1" x14ac:dyDescent="0.15">
      <c r="A820" s="351"/>
      <c r="B820" s="351"/>
      <c r="C820" s="351"/>
      <c r="D820" s="351"/>
      <c r="E820" s="351"/>
      <c r="F820" s="351"/>
      <c r="G820" s="351"/>
      <c r="H820" s="351"/>
      <c r="I820" s="351"/>
      <c r="J820" s="351"/>
      <c r="K820" s="351"/>
      <c r="L820" s="351"/>
      <c r="M820" s="351"/>
      <c r="N820" s="351"/>
      <c r="O820" s="351"/>
      <c r="P820" s="351"/>
      <c r="Q820" s="351"/>
      <c r="R820" s="351"/>
      <c r="S820" s="351"/>
      <c r="T820" s="351"/>
      <c r="U820" s="351"/>
      <c r="V820" s="351"/>
      <c r="W820" s="351"/>
      <c r="X820" s="351"/>
      <c r="Y820" s="351"/>
      <c r="Z820" s="351"/>
    </row>
    <row r="821" spans="1:26" ht="14.25" customHeight="1" x14ac:dyDescent="0.15">
      <c r="A821" s="351"/>
      <c r="B821" s="351"/>
      <c r="C821" s="351"/>
      <c r="D821" s="351"/>
      <c r="E821" s="351"/>
      <c r="F821" s="351"/>
      <c r="G821" s="351"/>
      <c r="H821" s="351"/>
      <c r="I821" s="351"/>
      <c r="J821" s="351"/>
      <c r="K821" s="351"/>
      <c r="L821" s="351"/>
      <c r="M821" s="351"/>
      <c r="N821" s="351"/>
      <c r="O821" s="351"/>
      <c r="P821" s="351"/>
      <c r="Q821" s="351"/>
      <c r="R821" s="351"/>
      <c r="S821" s="351"/>
      <c r="T821" s="351"/>
      <c r="U821" s="351"/>
      <c r="V821" s="351"/>
      <c r="W821" s="351"/>
      <c r="X821" s="351"/>
      <c r="Y821" s="351"/>
      <c r="Z821" s="351"/>
    </row>
    <row r="822" spans="1:26" ht="14.25" customHeight="1" x14ac:dyDescent="0.15">
      <c r="A822" s="351"/>
      <c r="B822" s="351"/>
      <c r="C822" s="351"/>
      <c r="D822" s="351"/>
      <c r="E822" s="351"/>
      <c r="F822" s="351"/>
      <c r="G822" s="351"/>
      <c r="H822" s="351"/>
      <c r="I822" s="351"/>
      <c r="J822" s="351"/>
      <c r="K822" s="351"/>
      <c r="L822" s="351"/>
      <c r="M822" s="351"/>
      <c r="N822" s="351"/>
      <c r="O822" s="351"/>
      <c r="P822" s="351"/>
      <c r="Q822" s="351"/>
      <c r="R822" s="351"/>
      <c r="S822" s="351"/>
      <c r="T822" s="351"/>
      <c r="U822" s="351"/>
      <c r="V822" s="351"/>
      <c r="W822" s="351"/>
      <c r="X822" s="351"/>
      <c r="Y822" s="351"/>
      <c r="Z822" s="351"/>
    </row>
    <row r="823" spans="1:26" ht="14.25" customHeight="1" x14ac:dyDescent="0.15">
      <c r="A823" s="351"/>
      <c r="B823" s="351"/>
      <c r="C823" s="351"/>
      <c r="D823" s="351"/>
      <c r="E823" s="351"/>
      <c r="F823" s="351"/>
      <c r="G823" s="351"/>
      <c r="H823" s="351"/>
      <c r="I823" s="351"/>
      <c r="J823" s="351"/>
      <c r="K823" s="351"/>
      <c r="L823" s="351"/>
      <c r="M823" s="351"/>
      <c r="N823" s="351"/>
      <c r="O823" s="351"/>
      <c r="P823" s="351"/>
      <c r="Q823" s="351"/>
      <c r="R823" s="351"/>
      <c r="S823" s="351"/>
      <c r="T823" s="351"/>
      <c r="U823" s="351"/>
      <c r="V823" s="351"/>
      <c r="W823" s="351"/>
      <c r="X823" s="351"/>
      <c r="Y823" s="351"/>
      <c r="Z823" s="351"/>
    </row>
    <row r="824" spans="1:26" ht="14.25" customHeight="1" x14ac:dyDescent="0.15">
      <c r="A824" s="351"/>
      <c r="B824" s="351"/>
      <c r="C824" s="351"/>
      <c r="D824" s="351"/>
      <c r="E824" s="351"/>
      <c r="F824" s="351"/>
      <c r="G824" s="351"/>
      <c r="H824" s="351"/>
      <c r="I824" s="351"/>
      <c r="J824" s="351"/>
      <c r="K824" s="351"/>
      <c r="L824" s="351"/>
      <c r="M824" s="351"/>
      <c r="N824" s="351"/>
      <c r="O824" s="351"/>
      <c r="P824" s="351"/>
      <c r="Q824" s="351"/>
      <c r="R824" s="351"/>
      <c r="S824" s="351"/>
      <c r="T824" s="351"/>
      <c r="U824" s="351"/>
      <c r="V824" s="351"/>
      <c r="W824" s="351"/>
      <c r="X824" s="351"/>
      <c r="Y824" s="351"/>
      <c r="Z824" s="351"/>
    </row>
    <row r="825" spans="1:26" ht="14.25" customHeight="1" x14ac:dyDescent="0.15">
      <c r="A825" s="351"/>
      <c r="B825" s="351"/>
      <c r="C825" s="351"/>
      <c r="D825" s="351"/>
      <c r="E825" s="351"/>
      <c r="F825" s="351"/>
      <c r="G825" s="351"/>
      <c r="H825" s="351"/>
      <c r="I825" s="351"/>
      <c r="J825" s="351"/>
      <c r="K825" s="351"/>
      <c r="L825" s="351"/>
      <c r="M825" s="351"/>
      <c r="N825" s="351"/>
      <c r="O825" s="351"/>
      <c r="P825" s="351"/>
      <c r="Q825" s="351"/>
      <c r="R825" s="351"/>
      <c r="S825" s="351"/>
      <c r="T825" s="351"/>
      <c r="U825" s="351"/>
      <c r="V825" s="351"/>
      <c r="W825" s="351"/>
      <c r="X825" s="351"/>
      <c r="Y825" s="351"/>
      <c r="Z825" s="351"/>
    </row>
    <row r="826" spans="1:26" ht="14.25" customHeight="1" x14ac:dyDescent="0.15">
      <c r="A826" s="351"/>
      <c r="B826" s="351"/>
      <c r="C826" s="351"/>
      <c r="D826" s="351"/>
      <c r="E826" s="351"/>
      <c r="F826" s="351"/>
      <c r="G826" s="351"/>
      <c r="H826" s="351"/>
      <c r="I826" s="351"/>
      <c r="J826" s="351"/>
      <c r="K826" s="351"/>
      <c r="L826" s="351"/>
      <c r="M826" s="351"/>
      <c r="N826" s="351"/>
      <c r="O826" s="351"/>
      <c r="P826" s="351"/>
      <c r="Q826" s="351"/>
      <c r="R826" s="351"/>
      <c r="S826" s="351"/>
      <c r="T826" s="351"/>
      <c r="U826" s="351"/>
      <c r="V826" s="351"/>
      <c r="W826" s="351"/>
      <c r="X826" s="351"/>
      <c r="Y826" s="351"/>
      <c r="Z826" s="351"/>
    </row>
    <row r="827" spans="1:26" ht="14.25" customHeight="1" x14ac:dyDescent="0.15">
      <c r="A827" s="351"/>
      <c r="B827" s="351"/>
      <c r="C827" s="351"/>
      <c r="D827" s="351"/>
      <c r="E827" s="351"/>
      <c r="F827" s="351"/>
      <c r="G827" s="351"/>
      <c r="H827" s="351"/>
      <c r="I827" s="351"/>
      <c r="J827" s="351"/>
      <c r="K827" s="351"/>
      <c r="L827" s="351"/>
      <c r="M827" s="351"/>
      <c r="N827" s="351"/>
      <c r="O827" s="351"/>
      <c r="P827" s="351"/>
      <c r="Q827" s="351"/>
      <c r="R827" s="351"/>
      <c r="S827" s="351"/>
      <c r="T827" s="351"/>
      <c r="U827" s="351"/>
      <c r="V827" s="351"/>
      <c r="W827" s="351"/>
      <c r="X827" s="351"/>
      <c r="Y827" s="351"/>
      <c r="Z827" s="351"/>
    </row>
    <row r="828" spans="1:26" ht="14.25" customHeight="1" x14ac:dyDescent="0.15">
      <c r="A828" s="351"/>
      <c r="B828" s="351"/>
      <c r="C828" s="351"/>
      <c r="D828" s="351"/>
      <c r="E828" s="351"/>
      <c r="F828" s="351"/>
      <c r="G828" s="351"/>
      <c r="H828" s="351"/>
      <c r="I828" s="351"/>
      <c r="J828" s="351"/>
      <c r="K828" s="351"/>
      <c r="L828" s="351"/>
      <c r="M828" s="351"/>
      <c r="N828" s="351"/>
      <c r="O828" s="351"/>
      <c r="P828" s="351"/>
      <c r="Q828" s="351"/>
      <c r="R828" s="351"/>
      <c r="S828" s="351"/>
      <c r="T828" s="351"/>
      <c r="U828" s="351"/>
      <c r="V828" s="351"/>
      <c r="W828" s="351"/>
      <c r="X828" s="351"/>
      <c r="Y828" s="351"/>
      <c r="Z828" s="351"/>
    </row>
    <row r="829" spans="1:26" ht="14.25" customHeight="1" x14ac:dyDescent="0.15">
      <c r="A829" s="351"/>
      <c r="B829" s="351"/>
      <c r="C829" s="351"/>
      <c r="D829" s="351"/>
      <c r="E829" s="351"/>
      <c r="F829" s="351"/>
      <c r="G829" s="351"/>
      <c r="H829" s="351"/>
      <c r="I829" s="351"/>
      <c r="J829" s="351"/>
      <c r="K829" s="351"/>
      <c r="L829" s="351"/>
      <c r="M829" s="351"/>
      <c r="N829" s="351"/>
      <c r="O829" s="351"/>
      <c r="P829" s="351"/>
      <c r="Q829" s="351"/>
      <c r="R829" s="351"/>
      <c r="S829" s="351"/>
      <c r="T829" s="351"/>
      <c r="U829" s="351"/>
      <c r="V829" s="351"/>
      <c r="W829" s="351"/>
      <c r="X829" s="351"/>
      <c r="Y829" s="351"/>
      <c r="Z829" s="351"/>
    </row>
    <row r="830" spans="1:26" ht="14.25" customHeight="1" x14ac:dyDescent="0.15">
      <c r="A830" s="351"/>
      <c r="B830" s="351"/>
      <c r="C830" s="351"/>
      <c r="D830" s="351"/>
      <c r="E830" s="351"/>
      <c r="F830" s="351"/>
      <c r="G830" s="351"/>
      <c r="H830" s="351"/>
      <c r="I830" s="351"/>
      <c r="J830" s="351"/>
      <c r="K830" s="351"/>
      <c r="L830" s="351"/>
      <c r="M830" s="351"/>
      <c r="N830" s="351"/>
      <c r="O830" s="351"/>
      <c r="P830" s="351"/>
      <c r="Q830" s="351"/>
      <c r="R830" s="351"/>
      <c r="S830" s="351"/>
      <c r="T830" s="351"/>
      <c r="U830" s="351"/>
      <c r="V830" s="351"/>
      <c r="W830" s="351"/>
      <c r="X830" s="351"/>
      <c r="Y830" s="351"/>
      <c r="Z830" s="351"/>
    </row>
    <row r="831" spans="1:26" ht="14.25" customHeight="1" x14ac:dyDescent="0.15">
      <c r="A831" s="351"/>
      <c r="B831" s="351"/>
      <c r="C831" s="351"/>
      <c r="D831" s="351"/>
      <c r="E831" s="351"/>
      <c r="F831" s="351"/>
      <c r="G831" s="351"/>
      <c r="H831" s="351"/>
      <c r="I831" s="351"/>
      <c r="J831" s="351"/>
      <c r="K831" s="351"/>
      <c r="L831" s="351"/>
      <c r="M831" s="351"/>
      <c r="N831" s="351"/>
      <c r="O831" s="351"/>
      <c r="P831" s="351"/>
      <c r="Q831" s="351"/>
      <c r="R831" s="351"/>
      <c r="S831" s="351"/>
      <c r="T831" s="351"/>
      <c r="U831" s="351"/>
      <c r="V831" s="351"/>
      <c r="W831" s="351"/>
      <c r="X831" s="351"/>
      <c r="Y831" s="351"/>
      <c r="Z831" s="351"/>
    </row>
    <row r="832" spans="1:26" ht="14.25" customHeight="1" x14ac:dyDescent="0.15">
      <c r="A832" s="351"/>
      <c r="B832" s="351"/>
      <c r="C832" s="351"/>
      <c r="D832" s="351"/>
      <c r="E832" s="351"/>
      <c r="F832" s="351"/>
      <c r="G832" s="351"/>
      <c r="H832" s="351"/>
      <c r="I832" s="351"/>
      <c r="J832" s="351"/>
      <c r="K832" s="351"/>
      <c r="L832" s="351"/>
      <c r="M832" s="351"/>
      <c r="N832" s="351"/>
      <c r="O832" s="351"/>
      <c r="P832" s="351"/>
      <c r="Q832" s="351"/>
      <c r="R832" s="351"/>
      <c r="S832" s="351"/>
      <c r="T832" s="351"/>
      <c r="U832" s="351"/>
      <c r="V832" s="351"/>
      <c r="W832" s="351"/>
      <c r="X832" s="351"/>
      <c r="Y832" s="351"/>
      <c r="Z832" s="351"/>
    </row>
    <row r="833" spans="1:26" ht="14.25" customHeight="1" x14ac:dyDescent="0.15">
      <c r="A833" s="351"/>
      <c r="B833" s="351"/>
      <c r="C833" s="351"/>
      <c r="D833" s="351"/>
      <c r="E833" s="351"/>
      <c r="F833" s="351"/>
      <c r="G833" s="351"/>
      <c r="H833" s="351"/>
      <c r="I833" s="351"/>
      <c r="J833" s="351"/>
      <c r="K833" s="351"/>
      <c r="L833" s="351"/>
      <c r="M833" s="351"/>
      <c r="N833" s="351"/>
      <c r="O833" s="351"/>
      <c r="P833" s="351"/>
      <c r="Q833" s="351"/>
      <c r="R833" s="351"/>
      <c r="S833" s="351"/>
      <c r="T833" s="351"/>
      <c r="U833" s="351"/>
      <c r="V833" s="351"/>
      <c r="W833" s="351"/>
      <c r="X833" s="351"/>
      <c r="Y833" s="351"/>
      <c r="Z833" s="351"/>
    </row>
    <row r="834" spans="1:26" ht="14.25" customHeight="1" x14ac:dyDescent="0.15">
      <c r="A834" s="351"/>
      <c r="B834" s="351"/>
      <c r="C834" s="351"/>
      <c r="D834" s="351"/>
      <c r="E834" s="351"/>
      <c r="F834" s="351"/>
      <c r="G834" s="351"/>
      <c r="H834" s="351"/>
      <c r="I834" s="351"/>
      <c r="J834" s="351"/>
      <c r="K834" s="351"/>
      <c r="L834" s="351"/>
      <c r="M834" s="351"/>
      <c r="N834" s="351"/>
      <c r="O834" s="351"/>
      <c r="P834" s="351"/>
      <c r="Q834" s="351"/>
      <c r="R834" s="351"/>
      <c r="S834" s="351"/>
      <c r="T834" s="351"/>
      <c r="U834" s="351"/>
      <c r="V834" s="351"/>
      <c r="W834" s="351"/>
      <c r="X834" s="351"/>
      <c r="Y834" s="351"/>
      <c r="Z834" s="351"/>
    </row>
    <row r="835" spans="1:26" ht="14.25" customHeight="1" x14ac:dyDescent="0.15">
      <c r="A835" s="351"/>
      <c r="B835" s="351"/>
      <c r="C835" s="351"/>
      <c r="D835" s="351"/>
      <c r="E835" s="351"/>
      <c r="F835" s="351"/>
      <c r="G835" s="351"/>
      <c r="H835" s="351"/>
      <c r="I835" s="351"/>
      <c r="J835" s="351"/>
      <c r="K835" s="351"/>
      <c r="L835" s="351"/>
      <c r="M835" s="351"/>
      <c r="N835" s="351"/>
      <c r="O835" s="351"/>
      <c r="P835" s="351"/>
      <c r="Q835" s="351"/>
      <c r="R835" s="351"/>
      <c r="S835" s="351"/>
      <c r="T835" s="351"/>
      <c r="U835" s="351"/>
      <c r="V835" s="351"/>
      <c r="W835" s="351"/>
      <c r="X835" s="351"/>
      <c r="Y835" s="351"/>
      <c r="Z835" s="351"/>
    </row>
    <row r="836" spans="1:26" ht="14.25" customHeight="1" x14ac:dyDescent="0.15">
      <c r="A836" s="351"/>
      <c r="B836" s="351"/>
      <c r="C836" s="351"/>
      <c r="D836" s="351"/>
      <c r="E836" s="351"/>
      <c r="F836" s="351"/>
      <c r="G836" s="351"/>
      <c r="H836" s="351"/>
      <c r="I836" s="351"/>
      <c r="J836" s="351"/>
      <c r="K836" s="351"/>
      <c r="L836" s="351"/>
      <c r="M836" s="351"/>
      <c r="N836" s="351"/>
      <c r="O836" s="351"/>
      <c r="P836" s="351"/>
      <c r="Q836" s="351"/>
      <c r="R836" s="351"/>
      <c r="S836" s="351"/>
      <c r="T836" s="351"/>
      <c r="U836" s="351"/>
      <c r="V836" s="351"/>
      <c r="W836" s="351"/>
      <c r="X836" s="351"/>
      <c r="Y836" s="351"/>
      <c r="Z836" s="351"/>
    </row>
    <row r="837" spans="1:26" ht="14.25" customHeight="1" x14ac:dyDescent="0.15">
      <c r="A837" s="351"/>
      <c r="B837" s="351"/>
      <c r="C837" s="351"/>
      <c r="D837" s="351"/>
      <c r="E837" s="351"/>
      <c r="F837" s="351"/>
      <c r="G837" s="351"/>
      <c r="H837" s="351"/>
      <c r="I837" s="351"/>
      <c r="J837" s="351"/>
      <c r="K837" s="351"/>
      <c r="L837" s="351"/>
      <c r="M837" s="351"/>
      <c r="N837" s="351"/>
      <c r="O837" s="351"/>
      <c r="P837" s="351"/>
      <c r="Q837" s="351"/>
      <c r="R837" s="351"/>
      <c r="S837" s="351"/>
      <c r="T837" s="351"/>
      <c r="U837" s="351"/>
      <c r="V837" s="351"/>
      <c r="W837" s="351"/>
      <c r="X837" s="351"/>
      <c r="Y837" s="351"/>
      <c r="Z837" s="351"/>
    </row>
    <row r="838" spans="1:26" ht="14.25" customHeight="1" x14ac:dyDescent="0.15">
      <c r="A838" s="351"/>
      <c r="B838" s="351"/>
      <c r="C838" s="351"/>
      <c r="D838" s="351"/>
      <c r="E838" s="351"/>
      <c r="F838" s="351"/>
      <c r="G838" s="351"/>
      <c r="H838" s="351"/>
      <c r="I838" s="351"/>
      <c r="J838" s="351"/>
      <c r="K838" s="351"/>
      <c r="L838" s="351"/>
      <c r="M838" s="351"/>
      <c r="N838" s="351"/>
      <c r="O838" s="351"/>
      <c r="P838" s="351"/>
      <c r="Q838" s="351"/>
      <c r="R838" s="351"/>
      <c r="S838" s="351"/>
      <c r="T838" s="351"/>
      <c r="U838" s="351"/>
      <c r="V838" s="351"/>
      <c r="W838" s="351"/>
      <c r="X838" s="351"/>
      <c r="Y838" s="351"/>
      <c r="Z838" s="351"/>
    </row>
    <row r="839" spans="1:26" ht="14.25" customHeight="1" x14ac:dyDescent="0.15">
      <c r="A839" s="351"/>
      <c r="B839" s="351"/>
      <c r="C839" s="351"/>
      <c r="D839" s="351"/>
      <c r="E839" s="351"/>
      <c r="F839" s="351"/>
      <c r="G839" s="351"/>
      <c r="H839" s="351"/>
      <c r="I839" s="351"/>
      <c r="J839" s="351"/>
      <c r="K839" s="351"/>
      <c r="L839" s="351"/>
      <c r="M839" s="351"/>
      <c r="N839" s="351"/>
      <c r="O839" s="351"/>
      <c r="P839" s="351"/>
      <c r="Q839" s="351"/>
      <c r="R839" s="351"/>
      <c r="S839" s="351"/>
      <c r="T839" s="351"/>
      <c r="U839" s="351"/>
      <c r="V839" s="351"/>
      <c r="W839" s="351"/>
      <c r="X839" s="351"/>
      <c r="Y839" s="351"/>
      <c r="Z839" s="351"/>
    </row>
    <row r="840" spans="1:26" ht="14.25" customHeight="1" x14ac:dyDescent="0.15">
      <c r="A840" s="351"/>
      <c r="B840" s="351"/>
      <c r="C840" s="351"/>
      <c r="D840" s="351"/>
      <c r="E840" s="351"/>
      <c r="F840" s="351"/>
      <c r="G840" s="351"/>
      <c r="H840" s="351"/>
      <c r="I840" s="351"/>
      <c r="J840" s="351"/>
      <c r="K840" s="351"/>
      <c r="L840" s="351"/>
      <c r="M840" s="351"/>
      <c r="N840" s="351"/>
      <c r="O840" s="351"/>
      <c r="P840" s="351"/>
      <c r="Q840" s="351"/>
      <c r="R840" s="351"/>
      <c r="S840" s="351"/>
      <c r="T840" s="351"/>
      <c r="U840" s="351"/>
      <c r="V840" s="351"/>
      <c r="W840" s="351"/>
      <c r="X840" s="351"/>
      <c r="Y840" s="351"/>
      <c r="Z840" s="351"/>
    </row>
    <row r="841" spans="1:26" ht="14.25" customHeight="1" x14ac:dyDescent="0.15">
      <c r="A841" s="351"/>
      <c r="B841" s="351"/>
      <c r="C841" s="351"/>
      <c r="D841" s="351"/>
      <c r="E841" s="351"/>
      <c r="F841" s="351"/>
      <c r="G841" s="351"/>
      <c r="H841" s="351"/>
      <c r="I841" s="351"/>
      <c r="J841" s="351"/>
      <c r="K841" s="351"/>
      <c r="L841" s="351"/>
      <c r="M841" s="351"/>
      <c r="N841" s="351"/>
      <c r="O841" s="351"/>
      <c r="P841" s="351"/>
      <c r="Q841" s="351"/>
      <c r="R841" s="351"/>
      <c r="S841" s="351"/>
      <c r="T841" s="351"/>
      <c r="U841" s="351"/>
      <c r="V841" s="351"/>
      <c r="W841" s="351"/>
      <c r="X841" s="351"/>
      <c r="Y841" s="351"/>
      <c r="Z841" s="351"/>
    </row>
    <row r="842" spans="1:26" ht="14.25" customHeight="1" x14ac:dyDescent="0.15">
      <c r="A842" s="351"/>
      <c r="B842" s="351"/>
      <c r="C842" s="351"/>
      <c r="D842" s="351"/>
      <c r="E842" s="351"/>
      <c r="F842" s="351"/>
      <c r="G842" s="351"/>
      <c r="H842" s="351"/>
      <c r="I842" s="351"/>
      <c r="J842" s="351"/>
      <c r="K842" s="351"/>
      <c r="L842" s="351"/>
      <c r="M842" s="351"/>
      <c r="N842" s="351"/>
      <c r="O842" s="351"/>
      <c r="P842" s="351"/>
      <c r="Q842" s="351"/>
      <c r="R842" s="351"/>
      <c r="S842" s="351"/>
      <c r="T842" s="351"/>
      <c r="U842" s="351"/>
      <c r="V842" s="351"/>
      <c r="W842" s="351"/>
      <c r="X842" s="351"/>
      <c r="Y842" s="351"/>
      <c r="Z842" s="351"/>
    </row>
    <row r="843" spans="1:26" ht="14.25" customHeight="1" x14ac:dyDescent="0.15">
      <c r="A843" s="351"/>
      <c r="B843" s="351"/>
      <c r="C843" s="351"/>
      <c r="D843" s="351"/>
      <c r="E843" s="351"/>
      <c r="F843" s="351"/>
      <c r="G843" s="351"/>
      <c r="H843" s="351"/>
      <c r="I843" s="351"/>
      <c r="J843" s="351"/>
      <c r="K843" s="351"/>
      <c r="L843" s="351"/>
      <c r="M843" s="351"/>
      <c r="N843" s="351"/>
      <c r="O843" s="351"/>
      <c r="P843" s="351"/>
      <c r="Q843" s="351"/>
      <c r="R843" s="351"/>
      <c r="S843" s="351"/>
      <c r="T843" s="351"/>
      <c r="U843" s="351"/>
      <c r="V843" s="351"/>
      <c r="W843" s="351"/>
      <c r="X843" s="351"/>
      <c r="Y843" s="351"/>
      <c r="Z843" s="351"/>
    </row>
    <row r="844" spans="1:26" ht="14.25" customHeight="1" x14ac:dyDescent="0.15">
      <c r="A844" s="351"/>
      <c r="B844" s="351"/>
      <c r="C844" s="351"/>
      <c r="D844" s="351"/>
      <c r="E844" s="351"/>
      <c r="F844" s="351"/>
      <c r="G844" s="351"/>
      <c r="H844" s="351"/>
      <c r="I844" s="351"/>
      <c r="J844" s="351"/>
      <c r="K844" s="351"/>
      <c r="L844" s="351"/>
      <c r="M844" s="351"/>
      <c r="N844" s="351"/>
      <c r="O844" s="351"/>
      <c r="P844" s="351"/>
      <c r="Q844" s="351"/>
      <c r="R844" s="351"/>
      <c r="S844" s="351"/>
      <c r="T844" s="351"/>
      <c r="U844" s="351"/>
      <c r="V844" s="351"/>
      <c r="W844" s="351"/>
      <c r="X844" s="351"/>
      <c r="Y844" s="351"/>
      <c r="Z844" s="351"/>
    </row>
    <row r="845" spans="1:26" ht="14.25" customHeight="1" x14ac:dyDescent="0.15">
      <c r="A845" s="351"/>
      <c r="B845" s="351"/>
      <c r="C845" s="351"/>
      <c r="D845" s="351"/>
      <c r="E845" s="351"/>
      <c r="F845" s="351"/>
      <c r="G845" s="351"/>
      <c r="H845" s="351"/>
      <c r="I845" s="351"/>
      <c r="J845" s="351"/>
      <c r="K845" s="351"/>
      <c r="L845" s="351"/>
      <c r="M845" s="351"/>
      <c r="N845" s="351"/>
      <c r="O845" s="351"/>
      <c r="P845" s="351"/>
      <c r="Q845" s="351"/>
      <c r="R845" s="351"/>
      <c r="S845" s="351"/>
      <c r="T845" s="351"/>
      <c r="U845" s="351"/>
      <c r="V845" s="351"/>
      <c r="W845" s="351"/>
      <c r="X845" s="351"/>
      <c r="Y845" s="351"/>
      <c r="Z845" s="351"/>
    </row>
    <row r="846" spans="1:26" ht="14.25" customHeight="1" x14ac:dyDescent="0.15">
      <c r="A846" s="351"/>
      <c r="B846" s="351"/>
      <c r="C846" s="351"/>
      <c r="D846" s="351"/>
      <c r="E846" s="351"/>
      <c r="F846" s="351"/>
      <c r="G846" s="351"/>
      <c r="H846" s="351"/>
      <c r="I846" s="351"/>
      <c r="J846" s="351"/>
      <c r="K846" s="351"/>
      <c r="L846" s="351"/>
      <c r="M846" s="351"/>
      <c r="N846" s="351"/>
      <c r="O846" s="351"/>
      <c r="P846" s="351"/>
      <c r="Q846" s="351"/>
      <c r="R846" s="351"/>
      <c r="S846" s="351"/>
      <c r="T846" s="351"/>
      <c r="U846" s="351"/>
      <c r="V846" s="351"/>
      <c r="W846" s="351"/>
      <c r="X846" s="351"/>
      <c r="Y846" s="351"/>
      <c r="Z846" s="351"/>
    </row>
    <row r="847" spans="1:26" ht="14.25" customHeight="1" x14ac:dyDescent="0.15">
      <c r="A847" s="351"/>
      <c r="B847" s="351"/>
      <c r="C847" s="351"/>
      <c r="D847" s="351"/>
      <c r="E847" s="351"/>
      <c r="F847" s="351"/>
      <c r="G847" s="351"/>
      <c r="H847" s="351"/>
      <c r="I847" s="351"/>
      <c r="J847" s="351"/>
      <c r="K847" s="351"/>
      <c r="L847" s="351"/>
      <c r="M847" s="351"/>
      <c r="N847" s="351"/>
      <c r="O847" s="351"/>
      <c r="P847" s="351"/>
      <c r="Q847" s="351"/>
      <c r="R847" s="351"/>
      <c r="S847" s="351"/>
      <c r="T847" s="351"/>
      <c r="U847" s="351"/>
      <c r="V847" s="351"/>
      <c r="W847" s="351"/>
      <c r="X847" s="351"/>
      <c r="Y847" s="351"/>
      <c r="Z847" s="351"/>
    </row>
    <row r="848" spans="1:26" ht="14.25" customHeight="1" x14ac:dyDescent="0.15">
      <c r="A848" s="351"/>
      <c r="B848" s="351"/>
      <c r="C848" s="351"/>
      <c r="D848" s="351"/>
      <c r="E848" s="351"/>
      <c r="F848" s="351"/>
      <c r="G848" s="351"/>
      <c r="H848" s="351"/>
      <c r="I848" s="351"/>
      <c r="J848" s="351"/>
      <c r="K848" s="351"/>
      <c r="L848" s="351"/>
      <c r="M848" s="351"/>
      <c r="N848" s="351"/>
      <c r="O848" s="351"/>
      <c r="P848" s="351"/>
      <c r="Q848" s="351"/>
      <c r="R848" s="351"/>
      <c r="S848" s="351"/>
      <c r="T848" s="351"/>
      <c r="U848" s="351"/>
      <c r="V848" s="351"/>
      <c r="W848" s="351"/>
      <c r="X848" s="351"/>
      <c r="Y848" s="351"/>
      <c r="Z848" s="351"/>
    </row>
    <row r="849" spans="1:26" ht="14.25" customHeight="1" x14ac:dyDescent="0.15">
      <c r="A849" s="351"/>
      <c r="B849" s="351"/>
      <c r="C849" s="351"/>
      <c r="D849" s="351"/>
      <c r="E849" s="351"/>
      <c r="F849" s="351"/>
      <c r="G849" s="351"/>
      <c r="H849" s="351"/>
      <c r="I849" s="351"/>
      <c r="J849" s="351"/>
      <c r="K849" s="351"/>
      <c r="L849" s="351"/>
      <c r="M849" s="351"/>
      <c r="N849" s="351"/>
      <c r="O849" s="351"/>
      <c r="P849" s="351"/>
      <c r="Q849" s="351"/>
      <c r="R849" s="351"/>
      <c r="S849" s="351"/>
      <c r="T849" s="351"/>
      <c r="U849" s="351"/>
      <c r="V849" s="351"/>
      <c r="W849" s="351"/>
      <c r="X849" s="351"/>
      <c r="Y849" s="351"/>
      <c r="Z849" s="351"/>
    </row>
    <row r="850" spans="1:26" ht="14.25" customHeight="1" x14ac:dyDescent="0.15">
      <c r="A850" s="351"/>
      <c r="B850" s="351"/>
      <c r="C850" s="351"/>
      <c r="D850" s="351"/>
      <c r="E850" s="351"/>
      <c r="F850" s="351"/>
      <c r="G850" s="351"/>
      <c r="H850" s="351"/>
      <c r="I850" s="351"/>
      <c r="J850" s="351"/>
      <c r="K850" s="351"/>
      <c r="L850" s="351"/>
      <c r="M850" s="351"/>
      <c r="N850" s="351"/>
      <c r="O850" s="351"/>
      <c r="P850" s="351"/>
      <c r="Q850" s="351"/>
      <c r="R850" s="351"/>
      <c r="S850" s="351"/>
      <c r="T850" s="351"/>
      <c r="U850" s="351"/>
      <c r="V850" s="351"/>
      <c r="W850" s="351"/>
      <c r="X850" s="351"/>
      <c r="Y850" s="351"/>
      <c r="Z850" s="351"/>
    </row>
    <row r="851" spans="1:26" ht="14.25" customHeight="1" x14ac:dyDescent="0.15">
      <c r="A851" s="351"/>
      <c r="B851" s="351"/>
      <c r="C851" s="351"/>
      <c r="D851" s="351"/>
      <c r="E851" s="351"/>
      <c r="F851" s="351"/>
      <c r="G851" s="351"/>
      <c r="H851" s="351"/>
      <c r="I851" s="351"/>
      <c r="J851" s="351"/>
      <c r="K851" s="351"/>
      <c r="L851" s="351"/>
      <c r="M851" s="351"/>
      <c r="N851" s="351"/>
      <c r="O851" s="351"/>
      <c r="P851" s="351"/>
      <c r="Q851" s="351"/>
      <c r="R851" s="351"/>
      <c r="S851" s="351"/>
      <c r="T851" s="351"/>
      <c r="U851" s="351"/>
      <c r="V851" s="351"/>
      <c r="W851" s="351"/>
      <c r="X851" s="351"/>
      <c r="Y851" s="351"/>
      <c r="Z851" s="351"/>
    </row>
    <row r="852" spans="1:26" ht="14.25" customHeight="1" x14ac:dyDescent="0.15">
      <c r="A852" s="351"/>
      <c r="B852" s="351"/>
      <c r="C852" s="351"/>
      <c r="D852" s="351"/>
      <c r="E852" s="351"/>
      <c r="F852" s="351"/>
      <c r="G852" s="351"/>
      <c r="H852" s="351"/>
      <c r="I852" s="351"/>
      <c r="J852" s="351"/>
      <c r="K852" s="351"/>
      <c r="L852" s="351"/>
      <c r="M852" s="351"/>
      <c r="N852" s="351"/>
      <c r="O852" s="351"/>
      <c r="P852" s="351"/>
      <c r="Q852" s="351"/>
      <c r="R852" s="351"/>
      <c r="S852" s="351"/>
      <c r="T852" s="351"/>
      <c r="U852" s="351"/>
      <c r="V852" s="351"/>
      <c r="W852" s="351"/>
      <c r="X852" s="351"/>
      <c r="Y852" s="351"/>
      <c r="Z852" s="351"/>
    </row>
    <row r="853" spans="1:26" ht="14.25" customHeight="1" x14ac:dyDescent="0.15">
      <c r="A853" s="351"/>
      <c r="B853" s="351"/>
      <c r="C853" s="351"/>
      <c r="D853" s="351"/>
      <c r="E853" s="351"/>
      <c r="F853" s="351"/>
      <c r="G853" s="351"/>
      <c r="H853" s="351"/>
      <c r="I853" s="351"/>
      <c r="J853" s="351"/>
      <c r="K853" s="351"/>
      <c r="L853" s="351"/>
      <c r="M853" s="351"/>
      <c r="N853" s="351"/>
      <c r="O853" s="351"/>
      <c r="P853" s="351"/>
      <c r="Q853" s="351"/>
      <c r="R853" s="351"/>
      <c r="S853" s="351"/>
      <c r="T853" s="351"/>
      <c r="U853" s="351"/>
      <c r="V853" s="351"/>
      <c r="W853" s="351"/>
      <c r="X853" s="351"/>
      <c r="Y853" s="351"/>
      <c r="Z853" s="351"/>
    </row>
    <row r="854" spans="1:26" ht="14.25" customHeight="1" x14ac:dyDescent="0.15">
      <c r="A854" s="351"/>
      <c r="B854" s="351"/>
      <c r="C854" s="351"/>
      <c r="D854" s="351"/>
      <c r="E854" s="351"/>
      <c r="F854" s="351"/>
      <c r="G854" s="351"/>
      <c r="H854" s="351"/>
      <c r="I854" s="351"/>
      <c r="J854" s="351"/>
      <c r="K854" s="351"/>
      <c r="L854" s="351"/>
      <c r="M854" s="351"/>
      <c r="N854" s="351"/>
      <c r="O854" s="351"/>
      <c r="P854" s="351"/>
      <c r="Q854" s="351"/>
      <c r="R854" s="351"/>
      <c r="S854" s="351"/>
      <c r="T854" s="351"/>
      <c r="U854" s="351"/>
      <c r="V854" s="351"/>
      <c r="W854" s="351"/>
      <c r="X854" s="351"/>
      <c r="Y854" s="351"/>
      <c r="Z854" s="351"/>
    </row>
    <row r="855" spans="1:26" ht="14.25" customHeight="1" x14ac:dyDescent="0.15">
      <c r="A855" s="351"/>
      <c r="B855" s="351"/>
      <c r="C855" s="351"/>
      <c r="D855" s="351"/>
      <c r="E855" s="351"/>
      <c r="F855" s="351"/>
      <c r="G855" s="351"/>
      <c r="H855" s="351"/>
      <c r="I855" s="351"/>
      <c r="J855" s="351"/>
      <c r="K855" s="351"/>
      <c r="L855" s="351"/>
      <c r="M855" s="351"/>
      <c r="N855" s="351"/>
      <c r="O855" s="351"/>
      <c r="P855" s="351"/>
      <c r="Q855" s="351"/>
      <c r="R855" s="351"/>
      <c r="S855" s="351"/>
      <c r="T855" s="351"/>
      <c r="U855" s="351"/>
      <c r="V855" s="351"/>
      <c r="W855" s="351"/>
      <c r="X855" s="351"/>
      <c r="Y855" s="351"/>
      <c r="Z855" s="351"/>
    </row>
    <row r="856" spans="1:26" ht="14.25" customHeight="1" x14ac:dyDescent="0.15">
      <c r="A856" s="351"/>
      <c r="B856" s="351"/>
      <c r="C856" s="351"/>
      <c r="D856" s="351"/>
      <c r="E856" s="351"/>
      <c r="F856" s="351"/>
      <c r="G856" s="351"/>
      <c r="H856" s="351"/>
      <c r="I856" s="351"/>
      <c r="J856" s="351"/>
      <c r="K856" s="351"/>
      <c r="L856" s="351"/>
      <c r="M856" s="351"/>
      <c r="N856" s="351"/>
      <c r="O856" s="351"/>
      <c r="P856" s="351"/>
      <c r="Q856" s="351"/>
      <c r="R856" s="351"/>
      <c r="S856" s="351"/>
      <c r="T856" s="351"/>
      <c r="U856" s="351"/>
      <c r="V856" s="351"/>
      <c r="W856" s="351"/>
      <c r="X856" s="351"/>
      <c r="Y856" s="351"/>
      <c r="Z856" s="351"/>
    </row>
    <row r="857" spans="1:26" ht="14.25" customHeight="1" x14ac:dyDescent="0.15">
      <c r="A857" s="351"/>
      <c r="B857" s="351"/>
      <c r="C857" s="351"/>
      <c r="D857" s="351"/>
      <c r="E857" s="351"/>
      <c r="F857" s="351"/>
      <c r="G857" s="351"/>
      <c r="H857" s="351"/>
      <c r="I857" s="351"/>
      <c r="J857" s="351"/>
      <c r="K857" s="351"/>
      <c r="L857" s="351"/>
      <c r="M857" s="351"/>
      <c r="N857" s="351"/>
      <c r="O857" s="351"/>
      <c r="P857" s="351"/>
      <c r="Q857" s="351"/>
      <c r="R857" s="351"/>
      <c r="S857" s="351"/>
      <c r="T857" s="351"/>
      <c r="U857" s="351"/>
      <c r="V857" s="351"/>
      <c r="W857" s="351"/>
      <c r="X857" s="351"/>
      <c r="Y857" s="351"/>
      <c r="Z857" s="351"/>
    </row>
    <row r="858" spans="1:26" ht="14.25" customHeight="1" x14ac:dyDescent="0.15">
      <c r="A858" s="351"/>
      <c r="B858" s="351"/>
      <c r="C858" s="351"/>
      <c r="D858" s="351"/>
      <c r="E858" s="351"/>
      <c r="F858" s="351"/>
      <c r="G858" s="351"/>
      <c r="H858" s="351"/>
      <c r="I858" s="351"/>
      <c r="J858" s="351"/>
      <c r="K858" s="351"/>
      <c r="L858" s="351"/>
      <c r="M858" s="351"/>
      <c r="N858" s="351"/>
      <c r="O858" s="351"/>
      <c r="P858" s="351"/>
      <c r="Q858" s="351"/>
      <c r="R858" s="351"/>
      <c r="S858" s="351"/>
      <c r="T858" s="351"/>
      <c r="U858" s="351"/>
      <c r="V858" s="351"/>
      <c r="W858" s="351"/>
      <c r="X858" s="351"/>
      <c r="Y858" s="351"/>
      <c r="Z858" s="351"/>
    </row>
    <row r="859" spans="1:26" ht="14.25" customHeight="1" x14ac:dyDescent="0.15">
      <c r="A859" s="351"/>
      <c r="B859" s="351"/>
      <c r="C859" s="351"/>
      <c r="D859" s="351"/>
      <c r="E859" s="351"/>
      <c r="F859" s="351"/>
      <c r="G859" s="351"/>
      <c r="H859" s="351"/>
      <c r="I859" s="351"/>
      <c r="J859" s="351"/>
      <c r="K859" s="351"/>
      <c r="L859" s="351"/>
      <c r="M859" s="351"/>
      <c r="N859" s="351"/>
      <c r="O859" s="351"/>
      <c r="P859" s="351"/>
      <c r="Q859" s="351"/>
      <c r="R859" s="351"/>
      <c r="S859" s="351"/>
      <c r="T859" s="351"/>
      <c r="U859" s="351"/>
      <c r="V859" s="351"/>
      <c r="W859" s="351"/>
      <c r="X859" s="351"/>
      <c r="Y859" s="351"/>
      <c r="Z859" s="351"/>
    </row>
    <row r="860" spans="1:26" ht="14.25" customHeight="1" x14ac:dyDescent="0.15">
      <c r="A860" s="351"/>
      <c r="B860" s="351"/>
      <c r="C860" s="351"/>
      <c r="D860" s="351"/>
      <c r="E860" s="351"/>
      <c r="F860" s="351"/>
      <c r="G860" s="351"/>
      <c r="H860" s="351"/>
      <c r="I860" s="351"/>
      <c r="J860" s="351"/>
      <c r="K860" s="351"/>
      <c r="L860" s="351"/>
      <c r="M860" s="351"/>
      <c r="N860" s="351"/>
      <c r="O860" s="351"/>
      <c r="P860" s="351"/>
      <c r="Q860" s="351"/>
      <c r="R860" s="351"/>
      <c r="S860" s="351"/>
      <c r="T860" s="351"/>
      <c r="U860" s="351"/>
      <c r="V860" s="351"/>
      <c r="W860" s="351"/>
      <c r="X860" s="351"/>
      <c r="Y860" s="351"/>
      <c r="Z860" s="351"/>
    </row>
    <row r="861" spans="1:26" ht="14.25" customHeight="1" x14ac:dyDescent="0.15">
      <c r="A861" s="351"/>
      <c r="B861" s="351"/>
      <c r="C861" s="351"/>
      <c r="D861" s="351"/>
      <c r="E861" s="351"/>
      <c r="F861" s="351"/>
      <c r="G861" s="351"/>
      <c r="H861" s="351"/>
      <c r="I861" s="351"/>
      <c r="J861" s="351"/>
      <c r="K861" s="351"/>
      <c r="L861" s="351"/>
      <c r="M861" s="351"/>
      <c r="N861" s="351"/>
      <c r="O861" s="351"/>
      <c r="P861" s="351"/>
      <c r="Q861" s="351"/>
      <c r="R861" s="351"/>
      <c r="S861" s="351"/>
      <c r="T861" s="351"/>
      <c r="U861" s="351"/>
      <c r="V861" s="351"/>
      <c r="W861" s="351"/>
      <c r="X861" s="351"/>
      <c r="Y861" s="351"/>
      <c r="Z861" s="351"/>
    </row>
    <row r="862" spans="1:26" ht="14.25" customHeight="1" x14ac:dyDescent="0.15">
      <c r="A862" s="351"/>
      <c r="B862" s="351"/>
      <c r="C862" s="351"/>
      <c r="D862" s="351"/>
      <c r="E862" s="351"/>
      <c r="F862" s="351"/>
      <c r="G862" s="351"/>
      <c r="H862" s="351"/>
      <c r="I862" s="351"/>
      <c r="J862" s="351"/>
      <c r="K862" s="351"/>
      <c r="L862" s="351"/>
      <c r="M862" s="351"/>
      <c r="N862" s="351"/>
      <c r="O862" s="351"/>
      <c r="P862" s="351"/>
      <c r="Q862" s="351"/>
      <c r="R862" s="351"/>
      <c r="S862" s="351"/>
      <c r="T862" s="351"/>
      <c r="U862" s="351"/>
      <c r="V862" s="351"/>
      <c r="W862" s="351"/>
      <c r="X862" s="351"/>
      <c r="Y862" s="351"/>
      <c r="Z862" s="351"/>
    </row>
    <row r="863" spans="1:26" ht="14.25" customHeight="1" x14ac:dyDescent="0.15">
      <c r="A863" s="351"/>
      <c r="B863" s="351"/>
      <c r="C863" s="351"/>
      <c r="D863" s="351"/>
      <c r="E863" s="351"/>
      <c r="F863" s="351"/>
      <c r="G863" s="351"/>
      <c r="H863" s="351"/>
      <c r="I863" s="351"/>
      <c r="J863" s="351"/>
      <c r="K863" s="351"/>
      <c r="L863" s="351"/>
      <c r="M863" s="351"/>
      <c r="N863" s="351"/>
      <c r="O863" s="351"/>
      <c r="P863" s="351"/>
      <c r="Q863" s="351"/>
      <c r="R863" s="351"/>
      <c r="S863" s="351"/>
      <c r="T863" s="351"/>
      <c r="U863" s="351"/>
      <c r="V863" s="351"/>
      <c r="W863" s="351"/>
      <c r="X863" s="351"/>
      <c r="Y863" s="351"/>
      <c r="Z863" s="351"/>
    </row>
    <row r="864" spans="1:26" ht="14.25" customHeight="1" x14ac:dyDescent="0.15">
      <c r="A864" s="351"/>
      <c r="B864" s="351"/>
      <c r="C864" s="351"/>
      <c r="D864" s="351"/>
      <c r="E864" s="351"/>
      <c r="F864" s="351"/>
      <c r="G864" s="351"/>
      <c r="H864" s="351"/>
      <c r="I864" s="351"/>
      <c r="J864" s="351"/>
      <c r="K864" s="351"/>
      <c r="L864" s="351"/>
      <c r="M864" s="351"/>
      <c r="N864" s="351"/>
      <c r="O864" s="351"/>
      <c r="P864" s="351"/>
      <c r="Q864" s="351"/>
      <c r="R864" s="351"/>
      <c r="S864" s="351"/>
      <c r="T864" s="351"/>
      <c r="U864" s="351"/>
      <c r="V864" s="351"/>
      <c r="W864" s="351"/>
      <c r="X864" s="351"/>
      <c r="Y864" s="351"/>
      <c r="Z864" s="351"/>
    </row>
    <row r="865" spans="1:26" ht="14.25" customHeight="1" x14ac:dyDescent="0.15">
      <c r="A865" s="351"/>
      <c r="B865" s="351"/>
      <c r="C865" s="351"/>
      <c r="D865" s="351"/>
      <c r="E865" s="351"/>
      <c r="F865" s="351"/>
      <c r="G865" s="351"/>
      <c r="H865" s="351"/>
      <c r="I865" s="351"/>
      <c r="J865" s="351"/>
      <c r="K865" s="351"/>
      <c r="L865" s="351"/>
      <c r="M865" s="351"/>
      <c r="N865" s="351"/>
      <c r="O865" s="351"/>
      <c r="P865" s="351"/>
      <c r="Q865" s="351"/>
      <c r="R865" s="351"/>
      <c r="S865" s="351"/>
      <c r="T865" s="351"/>
      <c r="U865" s="351"/>
      <c r="V865" s="351"/>
      <c r="W865" s="351"/>
      <c r="X865" s="351"/>
      <c r="Y865" s="351"/>
      <c r="Z865" s="351"/>
    </row>
    <row r="866" spans="1:26" ht="14.25" customHeight="1" x14ac:dyDescent="0.15">
      <c r="A866" s="351"/>
      <c r="B866" s="351"/>
      <c r="C866" s="351"/>
      <c r="D866" s="351"/>
      <c r="E866" s="351"/>
      <c r="F866" s="351"/>
      <c r="G866" s="351"/>
      <c r="H866" s="351"/>
      <c r="I866" s="351"/>
      <c r="J866" s="351"/>
      <c r="K866" s="351"/>
      <c r="L866" s="351"/>
      <c r="M866" s="351"/>
      <c r="N866" s="351"/>
      <c r="O866" s="351"/>
      <c r="P866" s="351"/>
      <c r="Q866" s="351"/>
      <c r="R866" s="351"/>
      <c r="S866" s="351"/>
      <c r="T866" s="351"/>
      <c r="U866" s="351"/>
      <c r="V866" s="351"/>
      <c r="W866" s="351"/>
      <c r="X866" s="351"/>
      <c r="Y866" s="351"/>
      <c r="Z866" s="351"/>
    </row>
    <row r="867" spans="1:26" ht="14.25" customHeight="1" x14ac:dyDescent="0.15">
      <c r="A867" s="351"/>
      <c r="B867" s="351"/>
      <c r="C867" s="351"/>
      <c r="D867" s="351"/>
      <c r="E867" s="351"/>
      <c r="F867" s="351"/>
      <c r="G867" s="351"/>
      <c r="H867" s="351"/>
      <c r="I867" s="351"/>
      <c r="J867" s="351"/>
      <c r="K867" s="351"/>
      <c r="L867" s="351"/>
      <c r="M867" s="351"/>
      <c r="N867" s="351"/>
      <c r="O867" s="351"/>
      <c r="P867" s="351"/>
      <c r="Q867" s="351"/>
      <c r="R867" s="351"/>
      <c r="S867" s="351"/>
      <c r="T867" s="351"/>
      <c r="U867" s="351"/>
      <c r="V867" s="351"/>
      <c r="W867" s="351"/>
      <c r="X867" s="351"/>
      <c r="Y867" s="351"/>
      <c r="Z867" s="351"/>
    </row>
    <row r="868" spans="1:26" ht="14.25" customHeight="1" x14ac:dyDescent="0.15">
      <c r="A868" s="351"/>
      <c r="B868" s="351"/>
      <c r="C868" s="351"/>
      <c r="D868" s="351"/>
      <c r="E868" s="351"/>
      <c r="F868" s="351"/>
      <c r="G868" s="351"/>
      <c r="H868" s="351"/>
      <c r="I868" s="351"/>
      <c r="J868" s="351"/>
      <c r="K868" s="351"/>
      <c r="L868" s="351"/>
      <c r="M868" s="351"/>
      <c r="N868" s="351"/>
      <c r="O868" s="351"/>
      <c r="P868" s="351"/>
      <c r="Q868" s="351"/>
      <c r="R868" s="351"/>
      <c r="S868" s="351"/>
      <c r="T868" s="351"/>
      <c r="U868" s="351"/>
      <c r="V868" s="351"/>
      <c r="W868" s="351"/>
      <c r="X868" s="351"/>
      <c r="Y868" s="351"/>
      <c r="Z868" s="351"/>
    </row>
    <row r="869" spans="1:26" ht="14.25" customHeight="1" x14ac:dyDescent="0.15">
      <c r="A869" s="351"/>
      <c r="B869" s="351"/>
      <c r="C869" s="351"/>
      <c r="D869" s="351"/>
      <c r="E869" s="351"/>
      <c r="F869" s="351"/>
      <c r="G869" s="351"/>
      <c r="H869" s="351"/>
      <c r="I869" s="351"/>
      <c r="J869" s="351"/>
      <c r="K869" s="351"/>
      <c r="L869" s="351"/>
      <c r="M869" s="351"/>
      <c r="N869" s="351"/>
      <c r="O869" s="351"/>
      <c r="P869" s="351"/>
      <c r="Q869" s="351"/>
      <c r="R869" s="351"/>
      <c r="S869" s="351"/>
      <c r="T869" s="351"/>
      <c r="U869" s="351"/>
      <c r="V869" s="351"/>
      <c r="W869" s="351"/>
      <c r="X869" s="351"/>
      <c r="Y869" s="351"/>
      <c r="Z869" s="351"/>
    </row>
    <row r="870" spans="1:26" ht="14.25" customHeight="1" x14ac:dyDescent="0.15">
      <c r="A870" s="351"/>
      <c r="B870" s="351"/>
      <c r="C870" s="351"/>
      <c r="D870" s="351"/>
      <c r="E870" s="351"/>
      <c r="F870" s="351"/>
      <c r="G870" s="351"/>
      <c r="H870" s="351"/>
      <c r="I870" s="351"/>
      <c r="J870" s="351"/>
      <c r="K870" s="351"/>
      <c r="L870" s="351"/>
      <c r="M870" s="351"/>
      <c r="N870" s="351"/>
      <c r="O870" s="351"/>
      <c r="P870" s="351"/>
      <c r="Q870" s="351"/>
      <c r="R870" s="351"/>
      <c r="S870" s="351"/>
      <c r="T870" s="351"/>
      <c r="U870" s="351"/>
      <c r="V870" s="351"/>
      <c r="W870" s="351"/>
      <c r="X870" s="351"/>
      <c r="Y870" s="351"/>
      <c r="Z870" s="351"/>
    </row>
    <row r="871" spans="1:26" ht="14.25" customHeight="1" x14ac:dyDescent="0.15">
      <c r="A871" s="351"/>
      <c r="B871" s="351"/>
      <c r="C871" s="351"/>
      <c r="D871" s="351"/>
      <c r="E871" s="351"/>
      <c r="F871" s="351"/>
      <c r="G871" s="351"/>
      <c r="H871" s="351"/>
      <c r="I871" s="351"/>
      <c r="J871" s="351"/>
      <c r="K871" s="351"/>
      <c r="L871" s="351"/>
      <c r="M871" s="351"/>
      <c r="N871" s="351"/>
      <c r="O871" s="351"/>
      <c r="P871" s="351"/>
      <c r="Q871" s="351"/>
      <c r="R871" s="351"/>
      <c r="S871" s="351"/>
      <c r="T871" s="351"/>
      <c r="U871" s="351"/>
      <c r="V871" s="351"/>
      <c r="W871" s="351"/>
      <c r="X871" s="351"/>
      <c r="Y871" s="351"/>
      <c r="Z871" s="351"/>
    </row>
    <row r="872" spans="1:26" ht="14.25" customHeight="1" x14ac:dyDescent="0.15">
      <c r="A872" s="351"/>
      <c r="B872" s="351"/>
      <c r="C872" s="351"/>
      <c r="D872" s="351"/>
      <c r="E872" s="351"/>
      <c r="F872" s="351"/>
      <c r="G872" s="351"/>
      <c r="H872" s="351"/>
      <c r="I872" s="351"/>
      <c r="J872" s="351"/>
      <c r="K872" s="351"/>
      <c r="L872" s="351"/>
      <c r="M872" s="351"/>
      <c r="N872" s="351"/>
      <c r="O872" s="351"/>
      <c r="P872" s="351"/>
      <c r="Q872" s="351"/>
      <c r="R872" s="351"/>
      <c r="S872" s="351"/>
      <c r="T872" s="351"/>
      <c r="U872" s="351"/>
      <c r="V872" s="351"/>
      <c r="W872" s="351"/>
      <c r="X872" s="351"/>
      <c r="Y872" s="351"/>
      <c r="Z872" s="351"/>
    </row>
    <row r="873" spans="1:26" ht="14.25" customHeight="1" x14ac:dyDescent="0.15">
      <c r="A873" s="351"/>
      <c r="B873" s="351"/>
      <c r="C873" s="351"/>
      <c r="D873" s="351"/>
      <c r="E873" s="351"/>
      <c r="F873" s="351"/>
      <c r="G873" s="351"/>
      <c r="H873" s="351"/>
      <c r="I873" s="351"/>
      <c r="J873" s="351"/>
      <c r="K873" s="351"/>
      <c r="L873" s="351"/>
      <c r="M873" s="351"/>
      <c r="N873" s="351"/>
      <c r="O873" s="351"/>
      <c r="P873" s="351"/>
      <c r="Q873" s="351"/>
      <c r="R873" s="351"/>
      <c r="S873" s="351"/>
      <c r="T873" s="351"/>
      <c r="U873" s="351"/>
      <c r="V873" s="351"/>
      <c r="W873" s="351"/>
      <c r="X873" s="351"/>
      <c r="Y873" s="351"/>
      <c r="Z873" s="351"/>
    </row>
    <row r="874" spans="1:26" ht="14.25" customHeight="1" x14ac:dyDescent="0.15">
      <c r="A874" s="351"/>
      <c r="B874" s="351"/>
      <c r="C874" s="351"/>
      <c r="D874" s="351"/>
      <c r="E874" s="351"/>
      <c r="F874" s="351"/>
      <c r="G874" s="351"/>
      <c r="H874" s="351"/>
      <c r="I874" s="351"/>
      <c r="J874" s="351"/>
      <c r="K874" s="351"/>
      <c r="L874" s="351"/>
      <c r="M874" s="351"/>
      <c r="N874" s="351"/>
      <c r="O874" s="351"/>
      <c r="P874" s="351"/>
      <c r="Q874" s="351"/>
      <c r="R874" s="351"/>
      <c r="S874" s="351"/>
      <c r="T874" s="351"/>
      <c r="U874" s="351"/>
      <c r="V874" s="351"/>
      <c r="W874" s="351"/>
      <c r="X874" s="351"/>
      <c r="Y874" s="351"/>
      <c r="Z874" s="351"/>
    </row>
    <row r="875" spans="1:26" ht="14.25" customHeight="1" x14ac:dyDescent="0.15">
      <c r="A875" s="351"/>
      <c r="B875" s="351"/>
      <c r="C875" s="351"/>
      <c r="D875" s="351"/>
      <c r="E875" s="351"/>
      <c r="F875" s="351"/>
      <c r="G875" s="351"/>
      <c r="H875" s="351"/>
      <c r="I875" s="351"/>
      <c r="J875" s="351"/>
      <c r="K875" s="351"/>
      <c r="L875" s="351"/>
      <c r="M875" s="351"/>
      <c r="N875" s="351"/>
      <c r="O875" s="351"/>
      <c r="P875" s="351"/>
      <c r="Q875" s="351"/>
      <c r="R875" s="351"/>
      <c r="S875" s="351"/>
      <c r="T875" s="351"/>
      <c r="U875" s="351"/>
      <c r="V875" s="351"/>
      <c r="W875" s="351"/>
      <c r="X875" s="351"/>
      <c r="Y875" s="351"/>
      <c r="Z875" s="351"/>
    </row>
    <row r="876" spans="1:26" ht="14.25" customHeight="1" x14ac:dyDescent="0.15">
      <c r="A876" s="351"/>
      <c r="B876" s="351"/>
      <c r="C876" s="351"/>
      <c r="D876" s="351"/>
      <c r="E876" s="351"/>
      <c r="F876" s="351"/>
      <c r="G876" s="351"/>
      <c r="H876" s="351"/>
      <c r="I876" s="351"/>
      <c r="J876" s="351"/>
      <c r="K876" s="351"/>
      <c r="L876" s="351"/>
      <c r="M876" s="351"/>
      <c r="N876" s="351"/>
      <c r="O876" s="351"/>
      <c r="P876" s="351"/>
      <c r="Q876" s="351"/>
      <c r="R876" s="351"/>
      <c r="S876" s="351"/>
      <c r="T876" s="351"/>
      <c r="U876" s="351"/>
      <c r="V876" s="351"/>
      <c r="W876" s="351"/>
      <c r="X876" s="351"/>
      <c r="Y876" s="351"/>
      <c r="Z876" s="351"/>
    </row>
    <row r="877" spans="1:26" ht="14.25" customHeight="1" x14ac:dyDescent="0.15">
      <c r="A877" s="351"/>
      <c r="B877" s="351"/>
      <c r="C877" s="351"/>
      <c r="D877" s="351"/>
      <c r="E877" s="351"/>
      <c r="F877" s="351"/>
      <c r="G877" s="351"/>
      <c r="H877" s="351"/>
      <c r="I877" s="351"/>
      <c r="J877" s="351"/>
      <c r="K877" s="351"/>
      <c r="L877" s="351"/>
      <c r="M877" s="351"/>
      <c r="N877" s="351"/>
      <c r="O877" s="351"/>
      <c r="P877" s="351"/>
      <c r="Q877" s="351"/>
      <c r="R877" s="351"/>
      <c r="S877" s="351"/>
      <c r="T877" s="351"/>
      <c r="U877" s="351"/>
      <c r="V877" s="351"/>
      <c r="W877" s="351"/>
      <c r="X877" s="351"/>
      <c r="Y877" s="351"/>
      <c r="Z877" s="351"/>
    </row>
    <row r="878" spans="1:26" ht="14.25" customHeight="1" x14ac:dyDescent="0.15">
      <c r="A878" s="351"/>
      <c r="B878" s="351"/>
      <c r="C878" s="351"/>
      <c r="D878" s="351"/>
      <c r="E878" s="351"/>
      <c r="F878" s="351"/>
      <c r="G878" s="351"/>
      <c r="H878" s="351"/>
      <c r="I878" s="351"/>
      <c r="J878" s="351"/>
      <c r="K878" s="351"/>
      <c r="L878" s="351"/>
      <c r="M878" s="351"/>
      <c r="N878" s="351"/>
      <c r="O878" s="351"/>
      <c r="P878" s="351"/>
      <c r="Q878" s="351"/>
      <c r="R878" s="351"/>
      <c r="S878" s="351"/>
      <c r="T878" s="351"/>
      <c r="U878" s="351"/>
      <c r="V878" s="351"/>
      <c r="W878" s="351"/>
      <c r="X878" s="351"/>
      <c r="Y878" s="351"/>
      <c r="Z878" s="351"/>
    </row>
    <row r="879" spans="1:26" ht="14.25" customHeight="1" x14ac:dyDescent="0.15">
      <c r="A879" s="351"/>
      <c r="B879" s="351"/>
      <c r="C879" s="351"/>
      <c r="D879" s="351"/>
      <c r="E879" s="351"/>
      <c r="F879" s="351"/>
      <c r="G879" s="351"/>
      <c r="H879" s="351"/>
      <c r="I879" s="351"/>
      <c r="J879" s="351"/>
      <c r="K879" s="351"/>
      <c r="L879" s="351"/>
      <c r="M879" s="351"/>
      <c r="N879" s="351"/>
      <c r="O879" s="351"/>
      <c r="P879" s="351"/>
      <c r="Q879" s="351"/>
      <c r="R879" s="351"/>
      <c r="S879" s="351"/>
      <c r="T879" s="351"/>
      <c r="U879" s="351"/>
      <c r="V879" s="351"/>
      <c r="W879" s="351"/>
      <c r="X879" s="351"/>
      <c r="Y879" s="351"/>
      <c r="Z879" s="351"/>
    </row>
    <row r="880" spans="1:26" ht="14.25" customHeight="1" x14ac:dyDescent="0.15">
      <c r="A880" s="351"/>
      <c r="B880" s="351"/>
      <c r="C880" s="351"/>
      <c r="D880" s="351"/>
      <c r="E880" s="351"/>
      <c r="F880" s="351"/>
      <c r="G880" s="351"/>
      <c r="H880" s="351"/>
      <c r="I880" s="351"/>
      <c r="J880" s="351"/>
      <c r="K880" s="351"/>
      <c r="L880" s="351"/>
      <c r="M880" s="351"/>
      <c r="N880" s="351"/>
      <c r="O880" s="351"/>
      <c r="P880" s="351"/>
      <c r="Q880" s="351"/>
      <c r="R880" s="351"/>
      <c r="S880" s="351"/>
      <c r="T880" s="351"/>
      <c r="U880" s="351"/>
      <c r="V880" s="351"/>
      <c r="W880" s="351"/>
      <c r="X880" s="351"/>
      <c r="Y880" s="351"/>
      <c r="Z880" s="351"/>
    </row>
    <row r="881" spans="1:26" ht="14.25" customHeight="1" x14ac:dyDescent="0.15">
      <c r="A881" s="351"/>
      <c r="B881" s="351"/>
      <c r="C881" s="351"/>
      <c r="D881" s="351"/>
      <c r="E881" s="351"/>
      <c r="F881" s="351"/>
      <c r="G881" s="351"/>
      <c r="H881" s="351"/>
      <c r="I881" s="351"/>
      <c r="J881" s="351"/>
      <c r="K881" s="351"/>
      <c r="L881" s="351"/>
      <c r="M881" s="351"/>
      <c r="N881" s="351"/>
      <c r="O881" s="351"/>
      <c r="P881" s="351"/>
      <c r="Q881" s="351"/>
      <c r="R881" s="351"/>
      <c r="S881" s="351"/>
      <c r="T881" s="351"/>
      <c r="U881" s="351"/>
      <c r="V881" s="351"/>
      <c r="W881" s="351"/>
      <c r="X881" s="351"/>
      <c r="Y881" s="351"/>
      <c r="Z881" s="351"/>
    </row>
    <row r="882" spans="1:26" ht="14.25" customHeight="1" x14ac:dyDescent="0.15">
      <c r="A882" s="351"/>
      <c r="B882" s="351"/>
      <c r="C882" s="351"/>
      <c r="D882" s="351"/>
      <c r="E882" s="351"/>
      <c r="F882" s="351"/>
      <c r="G882" s="351"/>
      <c r="H882" s="351"/>
      <c r="I882" s="351"/>
      <c r="J882" s="351"/>
      <c r="K882" s="351"/>
      <c r="L882" s="351"/>
      <c r="M882" s="351"/>
      <c r="N882" s="351"/>
      <c r="O882" s="351"/>
      <c r="P882" s="351"/>
      <c r="Q882" s="351"/>
      <c r="R882" s="351"/>
      <c r="S882" s="351"/>
      <c r="T882" s="351"/>
      <c r="U882" s="351"/>
      <c r="V882" s="351"/>
      <c r="W882" s="351"/>
      <c r="X882" s="351"/>
      <c r="Y882" s="351"/>
      <c r="Z882" s="351"/>
    </row>
    <row r="883" spans="1:26" ht="14.25" customHeight="1" x14ac:dyDescent="0.15">
      <c r="A883" s="351"/>
      <c r="B883" s="351"/>
      <c r="C883" s="351"/>
      <c r="D883" s="351"/>
      <c r="E883" s="351"/>
      <c r="F883" s="351"/>
      <c r="G883" s="351"/>
      <c r="H883" s="351"/>
      <c r="I883" s="351"/>
      <c r="J883" s="351"/>
      <c r="K883" s="351"/>
      <c r="L883" s="351"/>
      <c r="M883" s="351"/>
      <c r="N883" s="351"/>
      <c r="O883" s="351"/>
      <c r="P883" s="351"/>
      <c r="Q883" s="351"/>
      <c r="R883" s="351"/>
      <c r="S883" s="351"/>
      <c r="T883" s="351"/>
      <c r="U883" s="351"/>
      <c r="V883" s="351"/>
      <c r="W883" s="351"/>
      <c r="X883" s="351"/>
      <c r="Y883" s="351"/>
      <c r="Z883" s="351"/>
    </row>
    <row r="884" spans="1:26" ht="14.25" customHeight="1" x14ac:dyDescent="0.15">
      <c r="A884" s="351"/>
      <c r="B884" s="351"/>
      <c r="C884" s="351"/>
      <c r="D884" s="351"/>
      <c r="E884" s="351"/>
      <c r="F884" s="351"/>
      <c r="G884" s="351"/>
      <c r="H884" s="351"/>
      <c r="I884" s="351"/>
      <c r="J884" s="351"/>
      <c r="K884" s="351"/>
      <c r="L884" s="351"/>
      <c r="M884" s="351"/>
      <c r="N884" s="351"/>
      <c r="O884" s="351"/>
      <c r="P884" s="351"/>
      <c r="Q884" s="351"/>
      <c r="R884" s="351"/>
      <c r="S884" s="351"/>
      <c r="T884" s="351"/>
      <c r="U884" s="351"/>
      <c r="V884" s="351"/>
      <c r="W884" s="351"/>
      <c r="X884" s="351"/>
      <c r="Y884" s="351"/>
      <c r="Z884" s="351"/>
    </row>
    <row r="885" spans="1:26" ht="14.25" customHeight="1" x14ac:dyDescent="0.15">
      <c r="A885" s="351"/>
      <c r="B885" s="351"/>
      <c r="C885" s="351"/>
      <c r="D885" s="351"/>
      <c r="E885" s="351"/>
      <c r="F885" s="351"/>
      <c r="G885" s="351"/>
      <c r="H885" s="351"/>
      <c r="I885" s="351"/>
      <c r="J885" s="351"/>
      <c r="K885" s="351"/>
      <c r="L885" s="351"/>
      <c r="M885" s="351"/>
      <c r="N885" s="351"/>
      <c r="O885" s="351"/>
      <c r="P885" s="351"/>
      <c r="Q885" s="351"/>
      <c r="R885" s="351"/>
      <c r="S885" s="351"/>
      <c r="T885" s="351"/>
      <c r="U885" s="351"/>
      <c r="V885" s="351"/>
      <c r="W885" s="351"/>
      <c r="X885" s="351"/>
      <c r="Y885" s="351"/>
      <c r="Z885" s="351"/>
    </row>
    <row r="886" spans="1:26" ht="14.25" customHeight="1" x14ac:dyDescent="0.15">
      <c r="A886" s="351"/>
      <c r="B886" s="351"/>
      <c r="C886" s="351"/>
      <c r="D886" s="351"/>
      <c r="E886" s="351"/>
      <c r="F886" s="351"/>
      <c r="G886" s="351"/>
      <c r="H886" s="351"/>
      <c r="I886" s="351"/>
      <c r="J886" s="351"/>
      <c r="K886" s="351"/>
      <c r="L886" s="351"/>
      <c r="M886" s="351"/>
      <c r="N886" s="351"/>
      <c r="O886" s="351"/>
      <c r="P886" s="351"/>
      <c r="Q886" s="351"/>
      <c r="R886" s="351"/>
      <c r="S886" s="351"/>
      <c r="T886" s="351"/>
      <c r="U886" s="351"/>
      <c r="V886" s="351"/>
      <c r="W886" s="351"/>
      <c r="X886" s="351"/>
      <c r="Y886" s="351"/>
      <c r="Z886" s="351"/>
    </row>
    <row r="887" spans="1:26" ht="14.25" customHeight="1" x14ac:dyDescent="0.15">
      <c r="A887" s="351"/>
      <c r="B887" s="351"/>
      <c r="C887" s="351"/>
      <c r="D887" s="351"/>
      <c r="E887" s="351"/>
      <c r="F887" s="351"/>
      <c r="G887" s="351"/>
      <c r="H887" s="351"/>
      <c r="I887" s="351"/>
      <c r="J887" s="351"/>
      <c r="K887" s="351"/>
      <c r="L887" s="351"/>
      <c r="M887" s="351"/>
      <c r="N887" s="351"/>
      <c r="O887" s="351"/>
      <c r="P887" s="351"/>
      <c r="Q887" s="351"/>
      <c r="R887" s="351"/>
      <c r="S887" s="351"/>
      <c r="T887" s="351"/>
      <c r="U887" s="351"/>
      <c r="V887" s="351"/>
      <c r="W887" s="351"/>
      <c r="X887" s="351"/>
      <c r="Y887" s="351"/>
      <c r="Z887" s="351"/>
    </row>
    <row r="888" spans="1:26" ht="14.25" customHeight="1" x14ac:dyDescent="0.15">
      <c r="A888" s="351"/>
      <c r="B888" s="351"/>
      <c r="C888" s="351"/>
      <c r="D888" s="351"/>
      <c r="E888" s="351"/>
      <c r="F888" s="351"/>
      <c r="G888" s="351"/>
      <c r="H888" s="351"/>
      <c r="I888" s="351"/>
      <c r="J888" s="351"/>
      <c r="K888" s="351"/>
      <c r="L888" s="351"/>
      <c r="M888" s="351"/>
      <c r="N888" s="351"/>
      <c r="O888" s="351"/>
      <c r="P888" s="351"/>
      <c r="Q888" s="351"/>
      <c r="R888" s="351"/>
      <c r="S888" s="351"/>
      <c r="T888" s="351"/>
      <c r="U888" s="351"/>
      <c r="V888" s="351"/>
      <c r="W888" s="351"/>
      <c r="X888" s="351"/>
      <c r="Y888" s="351"/>
      <c r="Z888" s="351"/>
    </row>
    <row r="889" spans="1:26" ht="14.25" customHeight="1" x14ac:dyDescent="0.15">
      <c r="A889" s="351"/>
      <c r="B889" s="351"/>
      <c r="C889" s="351"/>
      <c r="D889" s="351"/>
      <c r="E889" s="351"/>
      <c r="F889" s="351"/>
      <c r="G889" s="351"/>
      <c r="H889" s="351"/>
      <c r="I889" s="351"/>
      <c r="J889" s="351"/>
      <c r="K889" s="351"/>
      <c r="L889" s="351"/>
      <c r="M889" s="351"/>
      <c r="N889" s="351"/>
      <c r="O889" s="351"/>
      <c r="P889" s="351"/>
      <c r="Q889" s="351"/>
      <c r="R889" s="351"/>
      <c r="S889" s="351"/>
      <c r="T889" s="351"/>
      <c r="U889" s="351"/>
      <c r="V889" s="351"/>
      <c r="W889" s="351"/>
      <c r="X889" s="351"/>
      <c r="Y889" s="351"/>
      <c r="Z889" s="351"/>
    </row>
    <row r="890" spans="1:26" ht="14.25" customHeight="1" x14ac:dyDescent="0.15">
      <c r="A890" s="351"/>
      <c r="B890" s="351"/>
      <c r="C890" s="351"/>
      <c r="D890" s="351"/>
      <c r="E890" s="351"/>
      <c r="F890" s="351"/>
      <c r="G890" s="351"/>
      <c r="H890" s="351"/>
      <c r="I890" s="351"/>
      <c r="J890" s="351"/>
      <c r="K890" s="351"/>
      <c r="L890" s="351"/>
      <c r="M890" s="351"/>
      <c r="N890" s="351"/>
      <c r="O890" s="351"/>
      <c r="P890" s="351"/>
      <c r="Q890" s="351"/>
      <c r="R890" s="351"/>
      <c r="S890" s="351"/>
      <c r="T890" s="351"/>
      <c r="U890" s="351"/>
      <c r="V890" s="351"/>
      <c r="W890" s="351"/>
      <c r="X890" s="351"/>
      <c r="Y890" s="351"/>
      <c r="Z890" s="351"/>
    </row>
    <row r="891" spans="1:26" ht="14.25" customHeight="1" x14ac:dyDescent="0.15">
      <c r="A891" s="351"/>
      <c r="B891" s="351"/>
      <c r="C891" s="351"/>
      <c r="D891" s="351"/>
      <c r="E891" s="351"/>
      <c r="F891" s="351"/>
      <c r="G891" s="351"/>
      <c r="H891" s="351"/>
      <c r="I891" s="351"/>
      <c r="J891" s="351"/>
      <c r="K891" s="351"/>
      <c r="L891" s="351"/>
      <c r="M891" s="351"/>
      <c r="N891" s="351"/>
      <c r="O891" s="351"/>
      <c r="P891" s="351"/>
      <c r="Q891" s="351"/>
      <c r="R891" s="351"/>
      <c r="S891" s="351"/>
      <c r="T891" s="351"/>
      <c r="U891" s="351"/>
      <c r="V891" s="351"/>
      <c r="W891" s="351"/>
      <c r="X891" s="351"/>
      <c r="Y891" s="351"/>
      <c r="Z891" s="351"/>
    </row>
    <row r="892" spans="1:26" ht="14.25" customHeight="1" x14ac:dyDescent="0.15">
      <c r="A892" s="351"/>
      <c r="B892" s="351"/>
      <c r="C892" s="351"/>
      <c r="D892" s="351"/>
      <c r="E892" s="351"/>
      <c r="F892" s="351"/>
      <c r="G892" s="351"/>
      <c r="H892" s="351"/>
      <c r="I892" s="351"/>
      <c r="J892" s="351"/>
      <c r="K892" s="351"/>
      <c r="L892" s="351"/>
      <c r="M892" s="351"/>
      <c r="N892" s="351"/>
      <c r="O892" s="351"/>
      <c r="P892" s="351"/>
      <c r="Q892" s="351"/>
      <c r="R892" s="351"/>
      <c r="S892" s="351"/>
      <c r="T892" s="351"/>
      <c r="U892" s="351"/>
      <c r="V892" s="351"/>
      <c r="W892" s="351"/>
      <c r="X892" s="351"/>
      <c r="Y892" s="351"/>
      <c r="Z892" s="351"/>
    </row>
    <row r="893" spans="1:26" ht="14.25" customHeight="1" x14ac:dyDescent="0.15">
      <c r="A893" s="351"/>
      <c r="B893" s="351"/>
      <c r="C893" s="351"/>
      <c r="D893" s="351"/>
      <c r="E893" s="351"/>
      <c r="F893" s="351"/>
      <c r="G893" s="351"/>
      <c r="H893" s="351"/>
      <c r="I893" s="351"/>
      <c r="J893" s="351"/>
      <c r="K893" s="351"/>
      <c r="L893" s="351"/>
      <c r="M893" s="351"/>
      <c r="N893" s="351"/>
      <c r="O893" s="351"/>
      <c r="P893" s="351"/>
      <c r="Q893" s="351"/>
      <c r="R893" s="351"/>
      <c r="S893" s="351"/>
      <c r="T893" s="351"/>
      <c r="U893" s="351"/>
      <c r="V893" s="351"/>
      <c r="W893" s="351"/>
      <c r="X893" s="351"/>
      <c r="Y893" s="351"/>
      <c r="Z893" s="351"/>
    </row>
    <row r="894" spans="1:26" ht="14.25" customHeight="1" x14ac:dyDescent="0.15">
      <c r="A894" s="351"/>
      <c r="B894" s="351"/>
      <c r="C894" s="351"/>
      <c r="D894" s="351"/>
      <c r="E894" s="351"/>
      <c r="F894" s="351"/>
      <c r="G894" s="351"/>
      <c r="H894" s="351"/>
      <c r="I894" s="351"/>
      <c r="J894" s="351"/>
      <c r="K894" s="351"/>
      <c r="L894" s="351"/>
      <c r="M894" s="351"/>
      <c r="N894" s="351"/>
      <c r="O894" s="351"/>
      <c r="P894" s="351"/>
      <c r="Q894" s="351"/>
      <c r="R894" s="351"/>
      <c r="S894" s="351"/>
      <c r="T894" s="351"/>
      <c r="U894" s="351"/>
      <c r="V894" s="351"/>
      <c r="W894" s="351"/>
      <c r="X894" s="351"/>
      <c r="Y894" s="351"/>
      <c r="Z894" s="351"/>
    </row>
    <row r="895" spans="1:26" ht="14.25" customHeight="1" x14ac:dyDescent="0.15">
      <c r="A895" s="351"/>
      <c r="B895" s="351"/>
      <c r="C895" s="351"/>
      <c r="D895" s="351"/>
      <c r="E895" s="351"/>
      <c r="F895" s="351"/>
      <c r="G895" s="351"/>
      <c r="H895" s="351"/>
      <c r="I895" s="351"/>
      <c r="J895" s="351"/>
      <c r="K895" s="351"/>
      <c r="L895" s="351"/>
      <c r="M895" s="351"/>
      <c r="N895" s="351"/>
      <c r="O895" s="351"/>
      <c r="P895" s="351"/>
      <c r="Q895" s="351"/>
      <c r="R895" s="351"/>
      <c r="S895" s="351"/>
      <c r="T895" s="351"/>
      <c r="U895" s="351"/>
      <c r="V895" s="351"/>
      <c r="W895" s="351"/>
      <c r="X895" s="351"/>
      <c r="Y895" s="351"/>
      <c r="Z895" s="351"/>
    </row>
    <row r="896" spans="1:26" ht="14.25" customHeight="1" x14ac:dyDescent="0.15">
      <c r="A896" s="351"/>
      <c r="B896" s="351"/>
      <c r="C896" s="351"/>
      <c r="D896" s="351"/>
      <c r="E896" s="351"/>
      <c r="F896" s="351"/>
      <c r="G896" s="351"/>
      <c r="H896" s="351"/>
      <c r="I896" s="351"/>
      <c r="J896" s="351"/>
      <c r="K896" s="351"/>
      <c r="L896" s="351"/>
      <c r="M896" s="351"/>
      <c r="N896" s="351"/>
      <c r="O896" s="351"/>
      <c r="P896" s="351"/>
      <c r="Q896" s="351"/>
      <c r="R896" s="351"/>
      <c r="S896" s="351"/>
      <c r="T896" s="351"/>
      <c r="U896" s="351"/>
      <c r="V896" s="351"/>
      <c r="W896" s="351"/>
      <c r="X896" s="351"/>
      <c r="Y896" s="351"/>
      <c r="Z896" s="351"/>
    </row>
    <row r="897" spans="1:26" ht="14.25" customHeight="1" x14ac:dyDescent="0.15">
      <c r="A897" s="351"/>
      <c r="B897" s="351"/>
      <c r="C897" s="351"/>
      <c r="D897" s="351"/>
      <c r="E897" s="351"/>
      <c r="F897" s="351"/>
      <c r="G897" s="351"/>
      <c r="H897" s="351"/>
      <c r="I897" s="351"/>
      <c r="J897" s="351"/>
      <c r="K897" s="351"/>
      <c r="L897" s="351"/>
      <c r="M897" s="351"/>
      <c r="N897" s="351"/>
      <c r="O897" s="351"/>
      <c r="P897" s="351"/>
      <c r="Q897" s="351"/>
      <c r="R897" s="351"/>
      <c r="S897" s="351"/>
      <c r="T897" s="351"/>
      <c r="U897" s="351"/>
      <c r="V897" s="351"/>
      <c r="W897" s="351"/>
      <c r="X897" s="351"/>
      <c r="Y897" s="351"/>
      <c r="Z897" s="351"/>
    </row>
    <row r="898" spans="1:26" ht="14.25" customHeight="1" x14ac:dyDescent="0.15">
      <c r="A898" s="351"/>
      <c r="B898" s="351"/>
      <c r="C898" s="351"/>
      <c r="D898" s="351"/>
      <c r="E898" s="351"/>
      <c r="F898" s="351"/>
      <c r="G898" s="351"/>
      <c r="H898" s="351"/>
      <c r="I898" s="351"/>
      <c r="J898" s="351"/>
      <c r="K898" s="351"/>
      <c r="L898" s="351"/>
      <c r="M898" s="351"/>
      <c r="N898" s="351"/>
      <c r="O898" s="351"/>
      <c r="P898" s="351"/>
      <c r="Q898" s="351"/>
      <c r="R898" s="351"/>
      <c r="S898" s="351"/>
      <c r="T898" s="351"/>
      <c r="U898" s="351"/>
      <c r="V898" s="351"/>
      <c r="W898" s="351"/>
      <c r="X898" s="351"/>
      <c r="Y898" s="351"/>
      <c r="Z898" s="351"/>
    </row>
    <row r="899" spans="1:26" ht="14.25" customHeight="1" x14ac:dyDescent="0.15">
      <c r="A899" s="351"/>
      <c r="B899" s="351"/>
      <c r="C899" s="351"/>
      <c r="D899" s="351"/>
      <c r="E899" s="351"/>
      <c r="F899" s="351"/>
      <c r="G899" s="351"/>
      <c r="H899" s="351"/>
      <c r="I899" s="351"/>
      <c r="J899" s="351"/>
      <c r="K899" s="351"/>
      <c r="L899" s="351"/>
      <c r="M899" s="351"/>
      <c r="N899" s="351"/>
      <c r="O899" s="351"/>
      <c r="P899" s="351"/>
      <c r="Q899" s="351"/>
      <c r="R899" s="351"/>
      <c r="S899" s="351"/>
      <c r="T899" s="351"/>
      <c r="U899" s="351"/>
      <c r="V899" s="351"/>
      <c r="W899" s="351"/>
      <c r="X899" s="351"/>
      <c r="Y899" s="351"/>
      <c r="Z899" s="351"/>
    </row>
    <row r="900" spans="1:26" ht="14.25" customHeight="1" x14ac:dyDescent="0.15">
      <c r="A900" s="351"/>
      <c r="B900" s="351"/>
      <c r="C900" s="351"/>
      <c r="D900" s="351"/>
      <c r="E900" s="351"/>
      <c r="F900" s="351"/>
      <c r="G900" s="351"/>
      <c r="H900" s="351"/>
      <c r="I900" s="351"/>
      <c r="J900" s="351"/>
      <c r="K900" s="351"/>
      <c r="L900" s="351"/>
      <c r="M900" s="351"/>
      <c r="N900" s="351"/>
      <c r="O900" s="351"/>
      <c r="P900" s="351"/>
      <c r="Q900" s="351"/>
      <c r="R900" s="351"/>
      <c r="S900" s="351"/>
      <c r="T900" s="351"/>
      <c r="U900" s="351"/>
      <c r="V900" s="351"/>
      <c r="W900" s="351"/>
      <c r="X900" s="351"/>
      <c r="Y900" s="351"/>
      <c r="Z900" s="351"/>
    </row>
    <row r="901" spans="1:26" ht="14.25" customHeight="1" x14ac:dyDescent="0.15">
      <c r="A901" s="351"/>
      <c r="B901" s="351"/>
      <c r="C901" s="351"/>
      <c r="D901" s="351"/>
      <c r="E901" s="351"/>
      <c r="F901" s="351"/>
      <c r="G901" s="351"/>
      <c r="H901" s="351"/>
      <c r="I901" s="351"/>
      <c r="J901" s="351"/>
      <c r="K901" s="351"/>
      <c r="L901" s="351"/>
      <c r="M901" s="351"/>
      <c r="N901" s="351"/>
      <c r="O901" s="351"/>
      <c r="P901" s="351"/>
      <c r="Q901" s="351"/>
      <c r="R901" s="351"/>
      <c r="S901" s="351"/>
      <c r="T901" s="351"/>
      <c r="U901" s="351"/>
      <c r="V901" s="351"/>
      <c r="W901" s="351"/>
      <c r="X901" s="351"/>
      <c r="Y901" s="351"/>
      <c r="Z901" s="351"/>
    </row>
    <row r="902" spans="1:26" ht="14.25" customHeight="1" x14ac:dyDescent="0.15">
      <c r="A902" s="351"/>
      <c r="B902" s="351"/>
      <c r="C902" s="351"/>
      <c r="D902" s="351"/>
      <c r="E902" s="351"/>
      <c r="F902" s="351"/>
      <c r="G902" s="351"/>
      <c r="H902" s="351"/>
      <c r="I902" s="351"/>
      <c r="J902" s="351"/>
      <c r="K902" s="351"/>
      <c r="L902" s="351"/>
      <c r="M902" s="351"/>
      <c r="N902" s="351"/>
      <c r="O902" s="351"/>
      <c r="P902" s="351"/>
      <c r="Q902" s="351"/>
      <c r="R902" s="351"/>
      <c r="S902" s="351"/>
      <c r="T902" s="351"/>
      <c r="U902" s="351"/>
      <c r="V902" s="351"/>
      <c r="W902" s="351"/>
      <c r="X902" s="351"/>
      <c r="Y902" s="351"/>
      <c r="Z902" s="351"/>
    </row>
    <row r="903" spans="1:26" ht="14.25" customHeight="1" x14ac:dyDescent="0.15">
      <c r="A903" s="351"/>
      <c r="B903" s="351"/>
      <c r="C903" s="351"/>
      <c r="D903" s="351"/>
      <c r="E903" s="351"/>
      <c r="F903" s="351"/>
      <c r="G903" s="351"/>
      <c r="H903" s="351"/>
      <c r="I903" s="351"/>
      <c r="J903" s="351"/>
      <c r="K903" s="351"/>
      <c r="L903" s="351"/>
      <c r="M903" s="351"/>
      <c r="N903" s="351"/>
      <c r="O903" s="351"/>
      <c r="P903" s="351"/>
      <c r="Q903" s="351"/>
      <c r="R903" s="351"/>
      <c r="S903" s="351"/>
      <c r="T903" s="351"/>
      <c r="U903" s="351"/>
      <c r="V903" s="351"/>
      <c r="W903" s="351"/>
      <c r="X903" s="351"/>
      <c r="Y903" s="351"/>
      <c r="Z903" s="351"/>
    </row>
    <row r="904" spans="1:26" ht="14.25" customHeight="1" x14ac:dyDescent="0.15">
      <c r="A904" s="351"/>
      <c r="B904" s="351"/>
      <c r="C904" s="351"/>
      <c r="D904" s="351"/>
      <c r="E904" s="351"/>
      <c r="F904" s="351"/>
      <c r="G904" s="351"/>
      <c r="H904" s="351"/>
      <c r="I904" s="351"/>
      <c r="J904" s="351"/>
      <c r="K904" s="351"/>
      <c r="L904" s="351"/>
      <c r="M904" s="351"/>
      <c r="N904" s="351"/>
      <c r="O904" s="351"/>
      <c r="P904" s="351"/>
      <c r="Q904" s="351"/>
      <c r="R904" s="351"/>
      <c r="S904" s="351"/>
      <c r="T904" s="351"/>
      <c r="U904" s="351"/>
      <c r="V904" s="351"/>
      <c r="W904" s="351"/>
      <c r="X904" s="351"/>
      <c r="Y904" s="351"/>
      <c r="Z904" s="351"/>
    </row>
    <row r="905" spans="1:26" ht="14.25" customHeight="1" x14ac:dyDescent="0.15">
      <c r="A905" s="351"/>
      <c r="B905" s="351"/>
      <c r="C905" s="351"/>
      <c r="D905" s="351"/>
      <c r="E905" s="351"/>
      <c r="F905" s="351"/>
      <c r="G905" s="351"/>
      <c r="H905" s="351"/>
      <c r="I905" s="351"/>
      <c r="J905" s="351"/>
      <c r="K905" s="351"/>
      <c r="L905" s="351"/>
      <c r="M905" s="351"/>
      <c r="N905" s="351"/>
      <c r="O905" s="351"/>
      <c r="P905" s="351"/>
      <c r="Q905" s="351"/>
      <c r="R905" s="351"/>
      <c r="S905" s="351"/>
      <c r="T905" s="351"/>
      <c r="U905" s="351"/>
      <c r="V905" s="351"/>
      <c r="W905" s="351"/>
      <c r="X905" s="351"/>
      <c r="Y905" s="351"/>
      <c r="Z905" s="351"/>
    </row>
    <row r="906" spans="1:26" ht="14.25" customHeight="1" x14ac:dyDescent="0.15">
      <c r="A906" s="351"/>
      <c r="B906" s="351"/>
      <c r="C906" s="351"/>
      <c r="D906" s="351"/>
      <c r="E906" s="351"/>
      <c r="F906" s="351"/>
      <c r="G906" s="351"/>
      <c r="H906" s="351"/>
      <c r="I906" s="351"/>
      <c r="J906" s="351"/>
      <c r="K906" s="351"/>
      <c r="L906" s="351"/>
      <c r="M906" s="351"/>
      <c r="N906" s="351"/>
      <c r="O906" s="351"/>
      <c r="P906" s="351"/>
      <c r="Q906" s="351"/>
      <c r="R906" s="351"/>
      <c r="S906" s="351"/>
      <c r="T906" s="351"/>
      <c r="U906" s="351"/>
      <c r="V906" s="351"/>
      <c r="W906" s="351"/>
      <c r="X906" s="351"/>
      <c r="Y906" s="351"/>
      <c r="Z906" s="351"/>
    </row>
    <row r="907" spans="1:26" ht="14.25" customHeight="1" x14ac:dyDescent="0.15">
      <c r="A907" s="351"/>
      <c r="B907" s="351"/>
      <c r="C907" s="351"/>
      <c r="D907" s="351"/>
      <c r="E907" s="351"/>
      <c r="F907" s="351"/>
      <c r="G907" s="351"/>
      <c r="H907" s="351"/>
      <c r="I907" s="351"/>
      <c r="J907" s="351"/>
      <c r="K907" s="351"/>
      <c r="L907" s="351"/>
      <c r="M907" s="351"/>
      <c r="N907" s="351"/>
      <c r="O907" s="351"/>
      <c r="P907" s="351"/>
      <c r="Q907" s="351"/>
      <c r="R907" s="351"/>
      <c r="S907" s="351"/>
      <c r="T907" s="351"/>
      <c r="U907" s="351"/>
      <c r="V907" s="351"/>
      <c r="W907" s="351"/>
      <c r="X907" s="351"/>
      <c r="Y907" s="351"/>
      <c r="Z907" s="351"/>
    </row>
    <row r="908" spans="1:26" ht="14.25" customHeight="1" x14ac:dyDescent="0.15">
      <c r="A908" s="351"/>
      <c r="B908" s="351"/>
      <c r="C908" s="351"/>
      <c r="D908" s="351"/>
      <c r="E908" s="351"/>
      <c r="F908" s="351"/>
      <c r="G908" s="351"/>
      <c r="H908" s="351"/>
      <c r="I908" s="351"/>
      <c r="J908" s="351"/>
      <c r="K908" s="351"/>
      <c r="L908" s="351"/>
      <c r="M908" s="351"/>
      <c r="N908" s="351"/>
      <c r="O908" s="351"/>
      <c r="P908" s="351"/>
      <c r="Q908" s="351"/>
      <c r="R908" s="351"/>
      <c r="S908" s="351"/>
      <c r="T908" s="351"/>
      <c r="U908" s="351"/>
      <c r="V908" s="351"/>
      <c r="W908" s="351"/>
      <c r="X908" s="351"/>
      <c r="Y908" s="351"/>
      <c r="Z908" s="351"/>
    </row>
    <row r="909" spans="1:26" ht="14.25" customHeight="1" x14ac:dyDescent="0.15">
      <c r="A909" s="351"/>
      <c r="B909" s="351"/>
      <c r="C909" s="351"/>
      <c r="D909" s="351"/>
      <c r="E909" s="351"/>
      <c r="F909" s="351"/>
      <c r="G909" s="351"/>
      <c r="H909" s="351"/>
      <c r="I909" s="351"/>
      <c r="J909" s="351"/>
      <c r="K909" s="351"/>
      <c r="L909" s="351"/>
      <c r="M909" s="351"/>
      <c r="N909" s="351"/>
      <c r="O909" s="351"/>
      <c r="P909" s="351"/>
      <c r="Q909" s="351"/>
      <c r="R909" s="351"/>
      <c r="S909" s="351"/>
      <c r="T909" s="351"/>
      <c r="U909" s="351"/>
      <c r="V909" s="351"/>
      <c r="W909" s="351"/>
      <c r="X909" s="351"/>
      <c r="Y909" s="351"/>
      <c r="Z909" s="351"/>
    </row>
    <row r="910" spans="1:26" ht="14.25" customHeight="1" x14ac:dyDescent="0.15">
      <c r="A910" s="351"/>
      <c r="B910" s="351"/>
      <c r="C910" s="351"/>
      <c r="D910" s="351"/>
      <c r="E910" s="351"/>
      <c r="F910" s="351"/>
      <c r="G910" s="351"/>
      <c r="H910" s="351"/>
      <c r="I910" s="351"/>
      <c r="J910" s="351"/>
      <c r="K910" s="351"/>
      <c r="L910" s="351"/>
      <c r="M910" s="351"/>
      <c r="N910" s="351"/>
      <c r="O910" s="351"/>
      <c r="P910" s="351"/>
      <c r="Q910" s="351"/>
      <c r="R910" s="351"/>
      <c r="S910" s="351"/>
      <c r="T910" s="351"/>
      <c r="U910" s="351"/>
      <c r="V910" s="351"/>
      <c r="W910" s="351"/>
      <c r="X910" s="351"/>
      <c r="Y910" s="351"/>
      <c r="Z910" s="351"/>
    </row>
    <row r="911" spans="1:26" ht="14.25" customHeight="1" x14ac:dyDescent="0.15">
      <c r="A911" s="351"/>
      <c r="B911" s="351"/>
      <c r="C911" s="351"/>
      <c r="D911" s="351"/>
      <c r="E911" s="351"/>
      <c r="F911" s="351"/>
      <c r="G911" s="351"/>
      <c r="H911" s="351"/>
      <c r="I911" s="351"/>
      <c r="J911" s="351"/>
      <c r="K911" s="351"/>
      <c r="L911" s="351"/>
      <c r="M911" s="351"/>
      <c r="N911" s="351"/>
      <c r="O911" s="351"/>
      <c r="P911" s="351"/>
      <c r="Q911" s="351"/>
      <c r="R911" s="351"/>
      <c r="S911" s="351"/>
      <c r="T911" s="351"/>
      <c r="U911" s="351"/>
      <c r="V911" s="351"/>
      <c r="W911" s="351"/>
      <c r="X911" s="351"/>
      <c r="Y911" s="351"/>
      <c r="Z911" s="351"/>
    </row>
    <row r="912" spans="1:26" ht="14.25" customHeight="1" x14ac:dyDescent="0.15">
      <c r="A912" s="351"/>
      <c r="B912" s="351"/>
      <c r="C912" s="351"/>
      <c r="D912" s="351"/>
      <c r="E912" s="351"/>
      <c r="F912" s="351"/>
      <c r="G912" s="351"/>
      <c r="H912" s="351"/>
      <c r="I912" s="351"/>
      <c r="J912" s="351"/>
      <c r="K912" s="351"/>
      <c r="L912" s="351"/>
      <c r="M912" s="351"/>
      <c r="N912" s="351"/>
      <c r="O912" s="351"/>
      <c r="P912" s="351"/>
      <c r="Q912" s="351"/>
      <c r="R912" s="351"/>
      <c r="S912" s="351"/>
      <c r="T912" s="351"/>
      <c r="U912" s="351"/>
      <c r="V912" s="351"/>
      <c r="W912" s="351"/>
      <c r="X912" s="351"/>
      <c r="Y912" s="351"/>
      <c r="Z912" s="351"/>
    </row>
    <row r="913" spans="1:26" ht="14.25" customHeight="1" x14ac:dyDescent="0.15">
      <c r="A913" s="351"/>
      <c r="B913" s="351"/>
      <c r="C913" s="351"/>
      <c r="D913" s="351"/>
      <c r="E913" s="351"/>
      <c r="F913" s="351"/>
      <c r="G913" s="351"/>
      <c r="H913" s="351"/>
      <c r="I913" s="351"/>
      <c r="J913" s="351"/>
      <c r="K913" s="351"/>
      <c r="L913" s="351"/>
      <c r="M913" s="351"/>
      <c r="N913" s="351"/>
      <c r="O913" s="351"/>
      <c r="P913" s="351"/>
      <c r="Q913" s="351"/>
      <c r="R913" s="351"/>
      <c r="S913" s="351"/>
      <c r="T913" s="351"/>
      <c r="U913" s="351"/>
      <c r="V913" s="351"/>
      <c r="W913" s="351"/>
      <c r="X913" s="351"/>
      <c r="Y913" s="351"/>
      <c r="Z913" s="351"/>
    </row>
    <row r="914" spans="1:26" ht="14.25" customHeight="1" x14ac:dyDescent="0.15">
      <c r="A914" s="351"/>
      <c r="B914" s="351"/>
      <c r="C914" s="351"/>
      <c r="D914" s="351"/>
      <c r="E914" s="351"/>
      <c r="F914" s="351"/>
      <c r="G914" s="351"/>
      <c r="H914" s="351"/>
      <c r="I914" s="351"/>
      <c r="J914" s="351"/>
      <c r="K914" s="351"/>
      <c r="L914" s="351"/>
      <c r="M914" s="351"/>
      <c r="N914" s="351"/>
      <c r="O914" s="351"/>
      <c r="P914" s="351"/>
      <c r="Q914" s="351"/>
      <c r="R914" s="351"/>
      <c r="S914" s="351"/>
      <c r="T914" s="351"/>
      <c r="U914" s="351"/>
      <c r="V914" s="351"/>
      <c r="W914" s="351"/>
      <c r="X914" s="351"/>
      <c r="Y914" s="351"/>
      <c r="Z914" s="351"/>
    </row>
    <row r="915" spans="1:26" ht="14.25" customHeight="1" x14ac:dyDescent="0.15">
      <c r="A915" s="351"/>
      <c r="B915" s="351"/>
      <c r="C915" s="351"/>
      <c r="D915" s="351"/>
      <c r="E915" s="351"/>
      <c r="F915" s="351"/>
      <c r="G915" s="351"/>
      <c r="H915" s="351"/>
      <c r="I915" s="351"/>
      <c r="J915" s="351"/>
      <c r="K915" s="351"/>
      <c r="L915" s="351"/>
      <c r="M915" s="351"/>
      <c r="N915" s="351"/>
      <c r="O915" s="351"/>
      <c r="P915" s="351"/>
      <c r="Q915" s="351"/>
      <c r="R915" s="351"/>
      <c r="S915" s="351"/>
      <c r="T915" s="351"/>
      <c r="U915" s="351"/>
      <c r="V915" s="351"/>
      <c r="W915" s="351"/>
      <c r="X915" s="351"/>
      <c r="Y915" s="351"/>
      <c r="Z915" s="351"/>
    </row>
    <row r="916" spans="1:26" ht="14.25" customHeight="1" x14ac:dyDescent="0.15">
      <c r="A916" s="351"/>
      <c r="B916" s="351"/>
      <c r="C916" s="351"/>
      <c r="D916" s="351"/>
      <c r="E916" s="351"/>
      <c r="F916" s="351"/>
      <c r="G916" s="351"/>
      <c r="H916" s="351"/>
      <c r="I916" s="351"/>
      <c r="J916" s="351"/>
      <c r="K916" s="351"/>
      <c r="L916" s="351"/>
      <c r="M916" s="351"/>
      <c r="N916" s="351"/>
      <c r="O916" s="351"/>
      <c r="P916" s="351"/>
      <c r="Q916" s="351"/>
      <c r="R916" s="351"/>
      <c r="S916" s="351"/>
      <c r="T916" s="351"/>
      <c r="U916" s="351"/>
      <c r="V916" s="351"/>
      <c r="W916" s="351"/>
      <c r="X916" s="351"/>
      <c r="Y916" s="351"/>
      <c r="Z916" s="351"/>
    </row>
    <row r="917" spans="1:26" ht="14.25" customHeight="1" x14ac:dyDescent="0.15">
      <c r="A917" s="351"/>
      <c r="B917" s="351"/>
      <c r="C917" s="351"/>
      <c r="D917" s="351"/>
      <c r="E917" s="351"/>
      <c r="F917" s="351"/>
      <c r="G917" s="351"/>
      <c r="H917" s="351"/>
      <c r="I917" s="351"/>
      <c r="J917" s="351"/>
      <c r="K917" s="351"/>
      <c r="L917" s="351"/>
      <c r="M917" s="351"/>
      <c r="N917" s="351"/>
      <c r="O917" s="351"/>
      <c r="P917" s="351"/>
      <c r="Q917" s="351"/>
      <c r="R917" s="351"/>
      <c r="S917" s="351"/>
      <c r="T917" s="351"/>
      <c r="U917" s="351"/>
      <c r="V917" s="351"/>
      <c r="W917" s="351"/>
      <c r="X917" s="351"/>
      <c r="Y917" s="351"/>
      <c r="Z917" s="351"/>
    </row>
    <row r="918" spans="1:26" ht="14.25" customHeight="1" x14ac:dyDescent="0.15">
      <c r="A918" s="351"/>
      <c r="B918" s="351"/>
      <c r="C918" s="351"/>
      <c r="D918" s="351"/>
      <c r="E918" s="351"/>
      <c r="F918" s="351"/>
      <c r="G918" s="351"/>
      <c r="H918" s="351"/>
      <c r="I918" s="351"/>
      <c r="J918" s="351"/>
      <c r="K918" s="351"/>
      <c r="L918" s="351"/>
      <c r="M918" s="351"/>
      <c r="N918" s="351"/>
      <c r="O918" s="351"/>
      <c r="P918" s="351"/>
      <c r="Q918" s="351"/>
      <c r="R918" s="351"/>
      <c r="S918" s="351"/>
      <c r="T918" s="351"/>
      <c r="U918" s="351"/>
      <c r="V918" s="351"/>
      <c r="W918" s="351"/>
      <c r="X918" s="351"/>
      <c r="Y918" s="351"/>
      <c r="Z918" s="351"/>
    </row>
    <row r="919" spans="1:26" ht="14.25" customHeight="1" x14ac:dyDescent="0.15">
      <c r="A919" s="351"/>
      <c r="B919" s="351"/>
      <c r="C919" s="351"/>
      <c r="D919" s="351"/>
      <c r="E919" s="351"/>
      <c r="F919" s="351"/>
      <c r="G919" s="351"/>
      <c r="H919" s="351"/>
      <c r="I919" s="351"/>
      <c r="J919" s="351"/>
      <c r="K919" s="351"/>
      <c r="L919" s="351"/>
      <c r="M919" s="351"/>
      <c r="N919" s="351"/>
      <c r="O919" s="351"/>
      <c r="P919" s="351"/>
      <c r="Q919" s="351"/>
      <c r="R919" s="351"/>
      <c r="S919" s="351"/>
      <c r="T919" s="351"/>
      <c r="U919" s="351"/>
      <c r="V919" s="351"/>
      <c r="W919" s="351"/>
      <c r="X919" s="351"/>
      <c r="Y919" s="351"/>
      <c r="Z919" s="351"/>
    </row>
    <row r="920" spans="1:26" ht="14.25" customHeight="1" x14ac:dyDescent="0.15">
      <c r="A920" s="351"/>
      <c r="B920" s="351"/>
      <c r="C920" s="351"/>
      <c r="D920" s="351"/>
      <c r="E920" s="351"/>
      <c r="F920" s="351"/>
      <c r="G920" s="351"/>
      <c r="H920" s="351"/>
      <c r="I920" s="351"/>
      <c r="J920" s="351"/>
      <c r="K920" s="351"/>
      <c r="L920" s="351"/>
      <c r="M920" s="351"/>
      <c r="N920" s="351"/>
      <c r="O920" s="351"/>
      <c r="P920" s="351"/>
      <c r="Q920" s="351"/>
      <c r="R920" s="351"/>
      <c r="S920" s="351"/>
      <c r="T920" s="351"/>
      <c r="U920" s="351"/>
      <c r="V920" s="351"/>
      <c r="W920" s="351"/>
      <c r="X920" s="351"/>
      <c r="Y920" s="351"/>
      <c r="Z920" s="351"/>
    </row>
    <row r="921" spans="1:26" ht="14.25" customHeight="1" x14ac:dyDescent="0.15">
      <c r="A921" s="351"/>
      <c r="B921" s="351"/>
      <c r="C921" s="351"/>
      <c r="D921" s="351"/>
      <c r="E921" s="351"/>
      <c r="F921" s="351"/>
      <c r="G921" s="351"/>
      <c r="H921" s="351"/>
      <c r="I921" s="351"/>
      <c r="J921" s="351"/>
      <c r="K921" s="351"/>
      <c r="L921" s="351"/>
      <c r="M921" s="351"/>
      <c r="N921" s="351"/>
      <c r="O921" s="351"/>
      <c r="P921" s="351"/>
      <c r="Q921" s="351"/>
      <c r="R921" s="351"/>
      <c r="S921" s="351"/>
      <c r="T921" s="351"/>
      <c r="U921" s="351"/>
      <c r="V921" s="351"/>
      <c r="W921" s="351"/>
      <c r="X921" s="351"/>
      <c r="Y921" s="351"/>
      <c r="Z921" s="351"/>
    </row>
    <row r="922" spans="1:26" ht="14.25" customHeight="1" x14ac:dyDescent="0.15">
      <c r="A922" s="351"/>
      <c r="B922" s="351"/>
      <c r="C922" s="351"/>
      <c r="D922" s="351"/>
      <c r="E922" s="351"/>
      <c r="F922" s="351"/>
      <c r="G922" s="351"/>
      <c r="H922" s="351"/>
      <c r="I922" s="351"/>
      <c r="J922" s="351"/>
      <c r="K922" s="351"/>
      <c r="L922" s="351"/>
      <c r="M922" s="351"/>
      <c r="N922" s="351"/>
      <c r="O922" s="351"/>
      <c r="P922" s="351"/>
      <c r="Q922" s="351"/>
      <c r="R922" s="351"/>
      <c r="S922" s="351"/>
      <c r="T922" s="351"/>
      <c r="U922" s="351"/>
      <c r="V922" s="351"/>
      <c r="W922" s="351"/>
      <c r="X922" s="351"/>
      <c r="Y922" s="351"/>
      <c r="Z922" s="351"/>
    </row>
    <row r="923" spans="1:26" ht="14.25" customHeight="1" x14ac:dyDescent="0.15">
      <c r="A923" s="351"/>
      <c r="B923" s="351"/>
      <c r="C923" s="351"/>
      <c r="D923" s="351"/>
      <c r="E923" s="351"/>
      <c r="F923" s="351"/>
      <c r="G923" s="351"/>
      <c r="H923" s="351"/>
      <c r="I923" s="351"/>
      <c r="J923" s="351"/>
      <c r="K923" s="351"/>
      <c r="L923" s="351"/>
      <c r="M923" s="351"/>
      <c r="N923" s="351"/>
      <c r="O923" s="351"/>
      <c r="P923" s="351"/>
      <c r="Q923" s="351"/>
      <c r="R923" s="351"/>
      <c r="S923" s="351"/>
      <c r="T923" s="351"/>
      <c r="U923" s="351"/>
      <c r="V923" s="351"/>
      <c r="W923" s="351"/>
      <c r="X923" s="351"/>
      <c r="Y923" s="351"/>
      <c r="Z923" s="351"/>
    </row>
    <row r="924" spans="1:26" ht="14.25" customHeight="1" x14ac:dyDescent="0.15">
      <c r="A924" s="351"/>
      <c r="B924" s="351"/>
      <c r="C924" s="351"/>
      <c r="D924" s="351"/>
      <c r="E924" s="351"/>
      <c r="F924" s="351"/>
      <c r="G924" s="351"/>
      <c r="H924" s="351"/>
      <c r="I924" s="351"/>
      <c r="J924" s="351"/>
      <c r="K924" s="351"/>
      <c r="L924" s="351"/>
      <c r="M924" s="351"/>
      <c r="N924" s="351"/>
      <c r="O924" s="351"/>
      <c r="P924" s="351"/>
      <c r="Q924" s="351"/>
      <c r="R924" s="351"/>
      <c r="S924" s="351"/>
      <c r="T924" s="351"/>
      <c r="U924" s="351"/>
      <c r="V924" s="351"/>
      <c r="W924" s="351"/>
      <c r="X924" s="351"/>
      <c r="Y924" s="351"/>
      <c r="Z924" s="351"/>
    </row>
    <row r="925" spans="1:26" ht="14.25" customHeight="1" x14ac:dyDescent="0.15">
      <c r="A925" s="351"/>
      <c r="B925" s="351"/>
      <c r="C925" s="351"/>
      <c r="D925" s="351"/>
      <c r="E925" s="351"/>
      <c r="F925" s="351"/>
      <c r="G925" s="351"/>
      <c r="H925" s="351"/>
      <c r="I925" s="351"/>
      <c r="J925" s="351"/>
      <c r="K925" s="351"/>
      <c r="L925" s="351"/>
      <c r="M925" s="351"/>
      <c r="N925" s="351"/>
      <c r="O925" s="351"/>
      <c r="P925" s="351"/>
      <c r="Q925" s="351"/>
      <c r="R925" s="351"/>
      <c r="S925" s="351"/>
      <c r="T925" s="351"/>
      <c r="U925" s="351"/>
      <c r="V925" s="351"/>
      <c r="W925" s="351"/>
      <c r="X925" s="351"/>
      <c r="Y925" s="351"/>
      <c r="Z925" s="351"/>
    </row>
    <row r="926" spans="1:26" ht="14.25" customHeight="1" x14ac:dyDescent="0.15">
      <c r="A926" s="351"/>
      <c r="B926" s="351"/>
      <c r="C926" s="351"/>
      <c r="D926" s="351"/>
      <c r="E926" s="351"/>
      <c r="F926" s="351"/>
      <c r="G926" s="351"/>
      <c r="H926" s="351"/>
      <c r="I926" s="351"/>
      <c r="J926" s="351"/>
      <c r="K926" s="351"/>
      <c r="L926" s="351"/>
      <c r="M926" s="351"/>
      <c r="N926" s="351"/>
      <c r="O926" s="351"/>
      <c r="P926" s="351"/>
      <c r="Q926" s="351"/>
      <c r="R926" s="351"/>
      <c r="S926" s="351"/>
      <c r="T926" s="351"/>
      <c r="U926" s="351"/>
      <c r="V926" s="351"/>
      <c r="W926" s="351"/>
      <c r="X926" s="351"/>
      <c r="Y926" s="351"/>
      <c r="Z926" s="351"/>
    </row>
    <row r="927" spans="1:26" ht="14.25" customHeight="1" x14ac:dyDescent="0.15">
      <c r="A927" s="351"/>
      <c r="B927" s="351"/>
      <c r="C927" s="351"/>
      <c r="D927" s="351"/>
      <c r="E927" s="351"/>
      <c r="F927" s="351"/>
      <c r="G927" s="351"/>
      <c r="H927" s="351"/>
      <c r="I927" s="351"/>
      <c r="J927" s="351"/>
      <c r="K927" s="351"/>
      <c r="L927" s="351"/>
      <c r="M927" s="351"/>
      <c r="N927" s="351"/>
      <c r="O927" s="351"/>
      <c r="P927" s="351"/>
      <c r="Q927" s="351"/>
      <c r="R927" s="351"/>
      <c r="S927" s="351"/>
      <c r="T927" s="351"/>
      <c r="U927" s="351"/>
      <c r="V927" s="351"/>
      <c r="W927" s="351"/>
      <c r="X927" s="351"/>
      <c r="Y927" s="351"/>
      <c r="Z927" s="351"/>
    </row>
    <row r="928" spans="1:26" ht="14.25" customHeight="1" x14ac:dyDescent="0.15">
      <c r="A928" s="351"/>
      <c r="B928" s="351"/>
      <c r="C928" s="351"/>
      <c r="D928" s="351"/>
      <c r="E928" s="351"/>
      <c r="F928" s="351"/>
      <c r="G928" s="351"/>
      <c r="H928" s="351"/>
      <c r="I928" s="351"/>
      <c r="J928" s="351"/>
      <c r="K928" s="351"/>
      <c r="L928" s="351"/>
      <c r="M928" s="351"/>
      <c r="N928" s="351"/>
      <c r="O928" s="351"/>
      <c r="P928" s="351"/>
      <c r="Q928" s="351"/>
      <c r="R928" s="351"/>
      <c r="S928" s="351"/>
      <c r="T928" s="351"/>
      <c r="U928" s="351"/>
      <c r="V928" s="351"/>
      <c r="W928" s="351"/>
      <c r="X928" s="351"/>
      <c r="Y928" s="351"/>
      <c r="Z928" s="351"/>
    </row>
    <row r="929" spans="1:26" ht="14.25" customHeight="1" x14ac:dyDescent="0.15">
      <c r="A929" s="351"/>
      <c r="B929" s="351"/>
      <c r="C929" s="351"/>
      <c r="D929" s="351"/>
      <c r="E929" s="351"/>
      <c r="F929" s="351"/>
      <c r="G929" s="351"/>
      <c r="H929" s="351"/>
      <c r="I929" s="351"/>
      <c r="J929" s="351"/>
      <c r="K929" s="351"/>
      <c r="L929" s="351"/>
      <c r="M929" s="351"/>
      <c r="N929" s="351"/>
      <c r="O929" s="351"/>
      <c r="P929" s="351"/>
      <c r="Q929" s="351"/>
      <c r="R929" s="351"/>
      <c r="S929" s="351"/>
      <c r="T929" s="351"/>
      <c r="U929" s="351"/>
      <c r="V929" s="351"/>
      <c r="W929" s="351"/>
      <c r="X929" s="351"/>
      <c r="Y929" s="351"/>
      <c r="Z929" s="351"/>
    </row>
    <row r="930" spans="1:26" ht="14.25" customHeight="1" x14ac:dyDescent="0.15">
      <c r="A930" s="351"/>
      <c r="B930" s="351"/>
      <c r="C930" s="351"/>
      <c r="D930" s="351"/>
      <c r="E930" s="351"/>
      <c r="F930" s="351"/>
      <c r="G930" s="351"/>
      <c r="H930" s="351"/>
      <c r="I930" s="351"/>
      <c r="J930" s="351"/>
      <c r="K930" s="351"/>
      <c r="L930" s="351"/>
      <c r="M930" s="351"/>
      <c r="N930" s="351"/>
      <c r="O930" s="351"/>
      <c r="P930" s="351"/>
      <c r="Q930" s="351"/>
      <c r="R930" s="351"/>
      <c r="S930" s="351"/>
      <c r="T930" s="351"/>
      <c r="U930" s="351"/>
      <c r="V930" s="351"/>
      <c r="W930" s="351"/>
      <c r="X930" s="351"/>
      <c r="Y930" s="351"/>
      <c r="Z930" s="351"/>
    </row>
    <row r="931" spans="1:26" ht="14.25" customHeight="1" x14ac:dyDescent="0.15">
      <c r="A931" s="351"/>
      <c r="B931" s="351"/>
      <c r="C931" s="351"/>
      <c r="D931" s="351"/>
      <c r="E931" s="351"/>
      <c r="F931" s="351"/>
      <c r="G931" s="351"/>
      <c r="H931" s="351"/>
      <c r="I931" s="351"/>
      <c r="J931" s="351"/>
      <c r="K931" s="351"/>
      <c r="L931" s="351"/>
      <c r="M931" s="351"/>
      <c r="N931" s="351"/>
      <c r="O931" s="351"/>
      <c r="P931" s="351"/>
      <c r="Q931" s="351"/>
      <c r="R931" s="351"/>
      <c r="S931" s="351"/>
      <c r="T931" s="351"/>
      <c r="U931" s="351"/>
      <c r="V931" s="351"/>
      <c r="W931" s="351"/>
      <c r="X931" s="351"/>
      <c r="Y931" s="351"/>
      <c r="Z931" s="351"/>
    </row>
    <row r="932" spans="1:26" ht="14.25" customHeight="1" x14ac:dyDescent="0.15">
      <c r="A932" s="351"/>
      <c r="B932" s="351"/>
      <c r="C932" s="351"/>
      <c r="D932" s="351"/>
      <c r="E932" s="351"/>
      <c r="F932" s="351"/>
      <c r="G932" s="351"/>
      <c r="H932" s="351"/>
      <c r="I932" s="351"/>
      <c r="J932" s="351"/>
      <c r="K932" s="351"/>
      <c r="L932" s="351"/>
      <c r="M932" s="351"/>
      <c r="N932" s="351"/>
      <c r="O932" s="351"/>
      <c r="P932" s="351"/>
      <c r="Q932" s="351"/>
      <c r="R932" s="351"/>
      <c r="S932" s="351"/>
      <c r="T932" s="351"/>
      <c r="U932" s="351"/>
      <c r="V932" s="351"/>
      <c r="W932" s="351"/>
      <c r="X932" s="351"/>
      <c r="Y932" s="351"/>
      <c r="Z932" s="351"/>
    </row>
    <row r="933" spans="1:26" ht="14.25" customHeight="1" x14ac:dyDescent="0.15">
      <c r="A933" s="351"/>
      <c r="B933" s="351"/>
      <c r="C933" s="351"/>
      <c r="D933" s="351"/>
      <c r="E933" s="351"/>
      <c r="F933" s="351"/>
      <c r="G933" s="351"/>
      <c r="H933" s="351"/>
      <c r="I933" s="351"/>
      <c r="J933" s="351"/>
      <c r="K933" s="351"/>
      <c r="L933" s="351"/>
      <c r="M933" s="351"/>
      <c r="N933" s="351"/>
      <c r="O933" s="351"/>
      <c r="P933" s="351"/>
      <c r="Q933" s="351"/>
      <c r="R933" s="351"/>
      <c r="S933" s="351"/>
      <c r="T933" s="351"/>
      <c r="U933" s="351"/>
      <c r="V933" s="351"/>
      <c r="W933" s="351"/>
      <c r="X933" s="351"/>
      <c r="Y933" s="351"/>
      <c r="Z933" s="351"/>
    </row>
    <row r="934" spans="1:26" ht="14.25" customHeight="1" x14ac:dyDescent="0.15">
      <c r="A934" s="351"/>
      <c r="B934" s="351"/>
      <c r="C934" s="351"/>
      <c r="D934" s="351"/>
      <c r="E934" s="351"/>
      <c r="F934" s="351"/>
      <c r="G934" s="351"/>
      <c r="H934" s="351"/>
      <c r="I934" s="351"/>
      <c r="J934" s="351"/>
      <c r="K934" s="351"/>
      <c r="L934" s="351"/>
      <c r="M934" s="351"/>
      <c r="N934" s="351"/>
      <c r="O934" s="351"/>
      <c r="P934" s="351"/>
      <c r="Q934" s="351"/>
      <c r="R934" s="351"/>
      <c r="S934" s="351"/>
      <c r="T934" s="351"/>
      <c r="U934" s="351"/>
      <c r="V934" s="351"/>
      <c r="W934" s="351"/>
      <c r="X934" s="351"/>
      <c r="Y934" s="351"/>
      <c r="Z934" s="351"/>
    </row>
    <row r="935" spans="1:26" ht="14.25" customHeight="1" x14ac:dyDescent="0.15">
      <c r="A935" s="351"/>
      <c r="B935" s="351"/>
      <c r="C935" s="351"/>
      <c r="D935" s="351"/>
      <c r="E935" s="351"/>
      <c r="F935" s="351"/>
      <c r="G935" s="351"/>
      <c r="H935" s="351"/>
      <c r="I935" s="351"/>
      <c r="J935" s="351"/>
      <c r="K935" s="351"/>
      <c r="L935" s="351"/>
      <c r="M935" s="351"/>
      <c r="N935" s="351"/>
      <c r="O935" s="351"/>
      <c r="P935" s="351"/>
      <c r="Q935" s="351"/>
      <c r="R935" s="351"/>
      <c r="S935" s="351"/>
      <c r="T935" s="351"/>
      <c r="U935" s="351"/>
      <c r="V935" s="351"/>
      <c r="W935" s="351"/>
      <c r="X935" s="351"/>
      <c r="Y935" s="351"/>
      <c r="Z935" s="351"/>
    </row>
    <row r="936" spans="1:26" ht="14.25" customHeight="1" x14ac:dyDescent="0.15">
      <c r="A936" s="351"/>
      <c r="B936" s="351"/>
      <c r="C936" s="351"/>
      <c r="D936" s="351"/>
      <c r="E936" s="351"/>
      <c r="F936" s="351"/>
      <c r="G936" s="351"/>
      <c r="H936" s="351"/>
      <c r="I936" s="351"/>
      <c r="J936" s="351"/>
      <c r="K936" s="351"/>
      <c r="L936" s="351"/>
      <c r="M936" s="351"/>
      <c r="N936" s="351"/>
      <c r="O936" s="351"/>
      <c r="P936" s="351"/>
      <c r="Q936" s="351"/>
      <c r="R936" s="351"/>
      <c r="S936" s="351"/>
      <c r="T936" s="351"/>
      <c r="U936" s="351"/>
      <c r="V936" s="351"/>
      <c r="W936" s="351"/>
      <c r="X936" s="351"/>
      <c r="Y936" s="351"/>
      <c r="Z936" s="351"/>
    </row>
    <row r="937" spans="1:26" ht="14.25" customHeight="1" x14ac:dyDescent="0.15">
      <c r="A937" s="351"/>
      <c r="B937" s="351"/>
      <c r="C937" s="351"/>
      <c r="D937" s="351"/>
      <c r="E937" s="351"/>
      <c r="F937" s="351"/>
      <c r="G937" s="351"/>
      <c r="H937" s="351"/>
      <c r="I937" s="351"/>
      <c r="J937" s="351"/>
      <c r="K937" s="351"/>
      <c r="L937" s="351"/>
      <c r="M937" s="351"/>
      <c r="N937" s="351"/>
      <c r="O937" s="351"/>
      <c r="P937" s="351"/>
      <c r="Q937" s="351"/>
      <c r="R937" s="351"/>
      <c r="S937" s="351"/>
      <c r="T937" s="351"/>
      <c r="U937" s="351"/>
      <c r="V937" s="351"/>
      <c r="W937" s="351"/>
      <c r="X937" s="351"/>
      <c r="Y937" s="351"/>
      <c r="Z937" s="351"/>
    </row>
    <row r="938" spans="1:26" ht="14.25" customHeight="1" x14ac:dyDescent="0.15">
      <c r="A938" s="351"/>
      <c r="B938" s="351"/>
      <c r="C938" s="351"/>
      <c r="D938" s="351"/>
      <c r="E938" s="351"/>
      <c r="F938" s="351"/>
      <c r="G938" s="351"/>
      <c r="H938" s="351"/>
      <c r="I938" s="351"/>
      <c r="J938" s="351"/>
      <c r="K938" s="351"/>
      <c r="L938" s="351"/>
      <c r="M938" s="351"/>
      <c r="N938" s="351"/>
      <c r="O938" s="351"/>
      <c r="P938" s="351"/>
      <c r="Q938" s="351"/>
      <c r="R938" s="351"/>
      <c r="S938" s="351"/>
      <c r="T938" s="351"/>
      <c r="U938" s="351"/>
      <c r="V938" s="351"/>
      <c r="W938" s="351"/>
      <c r="X938" s="351"/>
      <c r="Y938" s="351"/>
      <c r="Z938" s="351"/>
    </row>
    <row r="939" spans="1:26" ht="14.25" customHeight="1" x14ac:dyDescent="0.15">
      <c r="A939" s="351"/>
      <c r="B939" s="351"/>
      <c r="C939" s="351"/>
      <c r="D939" s="351"/>
      <c r="E939" s="351"/>
      <c r="F939" s="351"/>
      <c r="G939" s="351"/>
      <c r="H939" s="351"/>
      <c r="I939" s="351"/>
      <c r="J939" s="351"/>
      <c r="K939" s="351"/>
      <c r="L939" s="351"/>
      <c r="M939" s="351"/>
      <c r="N939" s="351"/>
      <c r="O939" s="351"/>
      <c r="P939" s="351"/>
      <c r="Q939" s="351"/>
      <c r="R939" s="351"/>
      <c r="S939" s="351"/>
      <c r="T939" s="351"/>
      <c r="U939" s="351"/>
      <c r="V939" s="351"/>
      <c r="W939" s="351"/>
      <c r="X939" s="351"/>
      <c r="Y939" s="351"/>
      <c r="Z939" s="351"/>
    </row>
    <row r="940" spans="1:26" ht="14.25" customHeight="1" x14ac:dyDescent="0.15">
      <c r="A940" s="351"/>
      <c r="B940" s="351"/>
      <c r="C940" s="351"/>
      <c r="D940" s="351"/>
      <c r="E940" s="351"/>
      <c r="F940" s="351"/>
      <c r="G940" s="351"/>
      <c r="H940" s="351"/>
      <c r="I940" s="351"/>
      <c r="J940" s="351"/>
      <c r="K940" s="351"/>
      <c r="L940" s="351"/>
      <c r="M940" s="351"/>
      <c r="N940" s="351"/>
      <c r="O940" s="351"/>
      <c r="P940" s="351"/>
      <c r="Q940" s="351"/>
      <c r="R940" s="351"/>
      <c r="S940" s="351"/>
      <c r="T940" s="351"/>
      <c r="U940" s="351"/>
      <c r="V940" s="351"/>
      <c r="W940" s="351"/>
      <c r="X940" s="351"/>
      <c r="Y940" s="351"/>
      <c r="Z940" s="351"/>
    </row>
    <row r="941" spans="1:26" ht="14.25" customHeight="1" x14ac:dyDescent="0.15">
      <c r="A941" s="351"/>
      <c r="B941" s="351"/>
      <c r="C941" s="351"/>
      <c r="D941" s="351"/>
      <c r="E941" s="351"/>
      <c r="F941" s="351"/>
      <c r="G941" s="351"/>
      <c r="H941" s="351"/>
      <c r="I941" s="351"/>
      <c r="J941" s="351"/>
      <c r="K941" s="351"/>
      <c r="L941" s="351"/>
      <c r="M941" s="351"/>
      <c r="N941" s="351"/>
      <c r="O941" s="351"/>
      <c r="P941" s="351"/>
      <c r="Q941" s="351"/>
      <c r="R941" s="351"/>
      <c r="S941" s="351"/>
      <c r="T941" s="351"/>
      <c r="U941" s="351"/>
      <c r="V941" s="351"/>
      <c r="W941" s="351"/>
      <c r="X941" s="351"/>
      <c r="Y941" s="351"/>
      <c r="Z941" s="351"/>
    </row>
    <row r="942" spans="1:26" ht="14.25" customHeight="1" x14ac:dyDescent="0.15">
      <c r="A942" s="351"/>
      <c r="B942" s="351"/>
      <c r="C942" s="351"/>
      <c r="D942" s="351"/>
      <c r="E942" s="351"/>
      <c r="F942" s="351"/>
      <c r="G942" s="351"/>
      <c r="H942" s="351"/>
      <c r="I942" s="351"/>
      <c r="J942" s="351"/>
      <c r="K942" s="351"/>
      <c r="L942" s="351"/>
      <c r="M942" s="351"/>
      <c r="N942" s="351"/>
      <c r="O942" s="351"/>
      <c r="P942" s="351"/>
      <c r="Q942" s="351"/>
      <c r="R942" s="351"/>
      <c r="S942" s="351"/>
      <c r="T942" s="351"/>
      <c r="U942" s="351"/>
      <c r="V942" s="351"/>
      <c r="W942" s="351"/>
      <c r="X942" s="351"/>
      <c r="Y942" s="351"/>
      <c r="Z942" s="351"/>
    </row>
    <row r="943" spans="1:26" ht="14.25" customHeight="1" x14ac:dyDescent="0.15">
      <c r="A943" s="351"/>
      <c r="B943" s="351"/>
      <c r="C943" s="351"/>
      <c r="D943" s="351"/>
      <c r="E943" s="351"/>
      <c r="F943" s="351"/>
      <c r="G943" s="351"/>
      <c r="H943" s="351"/>
      <c r="I943" s="351"/>
      <c r="J943" s="351"/>
      <c r="K943" s="351"/>
      <c r="L943" s="351"/>
      <c r="M943" s="351"/>
      <c r="N943" s="351"/>
      <c r="O943" s="351"/>
      <c r="P943" s="351"/>
      <c r="Q943" s="351"/>
      <c r="R943" s="351"/>
      <c r="S943" s="351"/>
      <c r="T943" s="351"/>
      <c r="U943" s="351"/>
      <c r="V943" s="351"/>
      <c r="W943" s="351"/>
      <c r="X943" s="351"/>
      <c r="Y943" s="351"/>
      <c r="Z943" s="351"/>
    </row>
    <row r="944" spans="1:26" ht="14.25" customHeight="1" x14ac:dyDescent="0.15">
      <c r="A944" s="351"/>
      <c r="B944" s="351"/>
      <c r="C944" s="351"/>
      <c r="D944" s="351"/>
      <c r="E944" s="351"/>
      <c r="F944" s="351"/>
      <c r="G944" s="351"/>
      <c r="H944" s="351"/>
      <c r="I944" s="351"/>
      <c r="J944" s="351"/>
      <c r="K944" s="351"/>
      <c r="L944" s="351"/>
      <c r="M944" s="351"/>
      <c r="N944" s="351"/>
      <c r="O944" s="351"/>
      <c r="P944" s="351"/>
      <c r="Q944" s="351"/>
      <c r="R944" s="351"/>
      <c r="S944" s="351"/>
      <c r="T944" s="351"/>
      <c r="U944" s="351"/>
      <c r="V944" s="351"/>
      <c r="W944" s="351"/>
      <c r="X944" s="351"/>
      <c r="Y944" s="351"/>
      <c r="Z944" s="351"/>
    </row>
    <row r="945" spans="1:26" ht="14.25" customHeight="1" x14ac:dyDescent="0.15">
      <c r="A945" s="351"/>
      <c r="B945" s="351"/>
      <c r="C945" s="351"/>
      <c r="D945" s="351"/>
      <c r="E945" s="351"/>
      <c r="F945" s="351"/>
      <c r="G945" s="351"/>
      <c r="H945" s="351"/>
      <c r="I945" s="351"/>
      <c r="J945" s="351"/>
      <c r="K945" s="351"/>
      <c r="L945" s="351"/>
      <c r="M945" s="351"/>
      <c r="N945" s="351"/>
      <c r="O945" s="351"/>
      <c r="P945" s="351"/>
      <c r="Q945" s="351"/>
      <c r="R945" s="351"/>
      <c r="S945" s="351"/>
      <c r="T945" s="351"/>
      <c r="U945" s="351"/>
      <c r="V945" s="351"/>
      <c r="W945" s="351"/>
      <c r="X945" s="351"/>
      <c r="Y945" s="351"/>
      <c r="Z945" s="351"/>
    </row>
    <row r="946" spans="1:26" ht="14.25" customHeight="1" x14ac:dyDescent="0.15">
      <c r="A946" s="351"/>
      <c r="B946" s="351"/>
      <c r="C946" s="351"/>
      <c r="D946" s="351"/>
      <c r="E946" s="351"/>
      <c r="F946" s="351"/>
      <c r="G946" s="351"/>
      <c r="H946" s="351"/>
      <c r="I946" s="351"/>
      <c r="J946" s="351"/>
      <c r="K946" s="351"/>
      <c r="L946" s="351"/>
      <c r="M946" s="351"/>
      <c r="N946" s="351"/>
      <c r="O946" s="351"/>
      <c r="P946" s="351"/>
      <c r="Q946" s="351"/>
      <c r="R946" s="351"/>
      <c r="S946" s="351"/>
      <c r="T946" s="351"/>
      <c r="U946" s="351"/>
      <c r="V946" s="351"/>
      <c r="W946" s="351"/>
      <c r="X946" s="351"/>
      <c r="Y946" s="351"/>
      <c r="Z946" s="351"/>
    </row>
    <row r="947" spans="1:26" ht="14.25" customHeight="1" x14ac:dyDescent="0.15">
      <c r="A947" s="351"/>
      <c r="B947" s="351"/>
      <c r="C947" s="351"/>
      <c r="D947" s="351"/>
      <c r="E947" s="351"/>
      <c r="F947" s="351"/>
      <c r="G947" s="351"/>
      <c r="H947" s="351"/>
      <c r="I947" s="351"/>
      <c r="J947" s="351"/>
      <c r="K947" s="351"/>
      <c r="L947" s="351"/>
      <c r="M947" s="351"/>
      <c r="N947" s="351"/>
      <c r="O947" s="351"/>
      <c r="P947" s="351"/>
      <c r="Q947" s="351"/>
      <c r="R947" s="351"/>
      <c r="S947" s="351"/>
      <c r="T947" s="351"/>
      <c r="U947" s="351"/>
      <c r="V947" s="351"/>
      <c r="W947" s="351"/>
      <c r="X947" s="351"/>
      <c r="Y947" s="351"/>
      <c r="Z947" s="351"/>
    </row>
    <row r="948" spans="1:26" ht="14.25" customHeight="1" x14ac:dyDescent="0.15">
      <c r="A948" s="351"/>
      <c r="B948" s="351"/>
      <c r="C948" s="351"/>
      <c r="D948" s="351"/>
      <c r="E948" s="351"/>
      <c r="F948" s="351"/>
      <c r="G948" s="351"/>
      <c r="H948" s="351"/>
      <c r="I948" s="351"/>
      <c r="J948" s="351"/>
      <c r="K948" s="351"/>
      <c r="L948" s="351"/>
      <c r="M948" s="351"/>
      <c r="N948" s="351"/>
      <c r="O948" s="351"/>
      <c r="P948" s="351"/>
      <c r="Q948" s="351"/>
      <c r="R948" s="351"/>
      <c r="S948" s="351"/>
      <c r="T948" s="351"/>
      <c r="U948" s="351"/>
      <c r="V948" s="351"/>
      <c r="W948" s="351"/>
      <c r="X948" s="351"/>
      <c r="Y948" s="351"/>
      <c r="Z948" s="351"/>
    </row>
    <row r="949" spans="1:26" ht="14.25" customHeight="1" x14ac:dyDescent="0.15">
      <c r="A949" s="351"/>
      <c r="B949" s="351"/>
      <c r="C949" s="351"/>
      <c r="D949" s="351"/>
      <c r="E949" s="351"/>
      <c r="F949" s="351"/>
      <c r="G949" s="351"/>
      <c r="H949" s="351"/>
      <c r="I949" s="351"/>
      <c r="J949" s="351"/>
      <c r="K949" s="351"/>
      <c r="L949" s="351"/>
      <c r="M949" s="351"/>
      <c r="N949" s="351"/>
      <c r="O949" s="351"/>
      <c r="P949" s="351"/>
      <c r="Q949" s="351"/>
      <c r="R949" s="351"/>
      <c r="S949" s="351"/>
      <c r="T949" s="351"/>
      <c r="U949" s="351"/>
      <c r="V949" s="351"/>
      <c r="W949" s="351"/>
      <c r="X949" s="351"/>
      <c r="Y949" s="351"/>
      <c r="Z949" s="351"/>
    </row>
    <row r="950" spans="1:26" ht="14.25" customHeight="1" x14ac:dyDescent="0.15">
      <c r="A950" s="351"/>
      <c r="B950" s="351"/>
      <c r="C950" s="351"/>
      <c r="D950" s="351"/>
      <c r="E950" s="351"/>
      <c r="F950" s="351"/>
      <c r="G950" s="351"/>
      <c r="H950" s="351"/>
      <c r="I950" s="351"/>
      <c r="J950" s="351"/>
      <c r="K950" s="351"/>
      <c r="L950" s="351"/>
      <c r="M950" s="351"/>
      <c r="N950" s="351"/>
      <c r="O950" s="351"/>
      <c r="P950" s="351"/>
      <c r="Q950" s="351"/>
      <c r="R950" s="351"/>
      <c r="S950" s="351"/>
      <c r="T950" s="351"/>
      <c r="U950" s="351"/>
      <c r="V950" s="351"/>
      <c r="W950" s="351"/>
      <c r="X950" s="351"/>
      <c r="Y950" s="351"/>
      <c r="Z950" s="351"/>
    </row>
    <row r="951" spans="1:26" ht="14.25" customHeight="1" x14ac:dyDescent="0.15">
      <c r="A951" s="351"/>
      <c r="B951" s="351"/>
      <c r="C951" s="351"/>
      <c r="D951" s="351"/>
      <c r="E951" s="351"/>
      <c r="F951" s="351"/>
      <c r="G951" s="351"/>
      <c r="H951" s="351"/>
      <c r="I951" s="351"/>
      <c r="J951" s="351"/>
      <c r="K951" s="351"/>
      <c r="L951" s="351"/>
      <c r="M951" s="351"/>
      <c r="N951" s="351"/>
      <c r="O951" s="351"/>
      <c r="P951" s="351"/>
      <c r="Q951" s="351"/>
      <c r="R951" s="351"/>
      <c r="S951" s="351"/>
      <c r="T951" s="351"/>
      <c r="U951" s="351"/>
      <c r="V951" s="351"/>
      <c r="W951" s="351"/>
      <c r="X951" s="351"/>
      <c r="Y951" s="351"/>
      <c r="Z951" s="351"/>
    </row>
    <row r="952" spans="1:26" ht="14.25" customHeight="1" x14ac:dyDescent="0.15">
      <c r="A952" s="351"/>
      <c r="B952" s="351"/>
      <c r="C952" s="351"/>
      <c r="D952" s="351"/>
      <c r="E952" s="351"/>
      <c r="F952" s="351"/>
      <c r="G952" s="351"/>
      <c r="H952" s="351"/>
      <c r="I952" s="351"/>
      <c r="J952" s="351"/>
      <c r="K952" s="351"/>
      <c r="L952" s="351"/>
      <c r="M952" s="351"/>
      <c r="N952" s="351"/>
      <c r="O952" s="351"/>
      <c r="P952" s="351"/>
      <c r="Q952" s="351"/>
      <c r="R952" s="351"/>
      <c r="S952" s="351"/>
      <c r="T952" s="351"/>
      <c r="U952" s="351"/>
      <c r="V952" s="351"/>
      <c r="W952" s="351"/>
      <c r="X952" s="351"/>
      <c r="Y952" s="351"/>
      <c r="Z952" s="351"/>
    </row>
    <row r="953" spans="1:26" ht="14.25" customHeight="1" x14ac:dyDescent="0.15">
      <c r="A953" s="351"/>
      <c r="B953" s="351"/>
      <c r="C953" s="351"/>
      <c r="D953" s="351"/>
      <c r="E953" s="351"/>
      <c r="F953" s="351"/>
      <c r="G953" s="351"/>
      <c r="H953" s="351"/>
      <c r="I953" s="351"/>
      <c r="J953" s="351"/>
      <c r="K953" s="351"/>
      <c r="L953" s="351"/>
      <c r="M953" s="351"/>
      <c r="N953" s="351"/>
      <c r="O953" s="351"/>
      <c r="P953" s="351"/>
      <c r="Q953" s="351"/>
      <c r="R953" s="351"/>
      <c r="S953" s="351"/>
      <c r="T953" s="351"/>
      <c r="U953" s="351"/>
      <c r="V953" s="351"/>
      <c r="W953" s="351"/>
      <c r="X953" s="351"/>
      <c r="Y953" s="351"/>
      <c r="Z953" s="351"/>
    </row>
    <row r="954" spans="1:26" ht="14.25" customHeight="1" x14ac:dyDescent="0.15">
      <c r="A954" s="351"/>
      <c r="B954" s="351"/>
      <c r="C954" s="351"/>
      <c r="D954" s="351"/>
      <c r="E954" s="351"/>
      <c r="F954" s="351"/>
      <c r="G954" s="351"/>
      <c r="H954" s="351"/>
      <c r="I954" s="351"/>
      <c r="J954" s="351"/>
      <c r="K954" s="351"/>
      <c r="L954" s="351"/>
      <c r="M954" s="351"/>
      <c r="N954" s="351"/>
      <c r="O954" s="351"/>
      <c r="P954" s="351"/>
      <c r="Q954" s="351"/>
      <c r="R954" s="351"/>
      <c r="S954" s="351"/>
      <c r="T954" s="351"/>
      <c r="U954" s="351"/>
      <c r="V954" s="351"/>
      <c r="W954" s="351"/>
      <c r="X954" s="351"/>
      <c r="Y954" s="351"/>
      <c r="Z954" s="351"/>
    </row>
    <row r="955" spans="1:26" ht="14.25" customHeight="1" x14ac:dyDescent="0.15">
      <c r="A955" s="351"/>
      <c r="B955" s="351"/>
      <c r="C955" s="351"/>
      <c r="D955" s="351"/>
      <c r="E955" s="351"/>
      <c r="F955" s="351"/>
      <c r="G955" s="351"/>
      <c r="H955" s="351"/>
      <c r="I955" s="351"/>
      <c r="J955" s="351"/>
      <c r="K955" s="351"/>
      <c r="L955" s="351"/>
      <c r="M955" s="351"/>
      <c r="N955" s="351"/>
      <c r="O955" s="351"/>
      <c r="P955" s="351"/>
      <c r="Q955" s="351"/>
      <c r="R955" s="351"/>
      <c r="S955" s="351"/>
      <c r="T955" s="351"/>
      <c r="U955" s="351"/>
      <c r="V955" s="351"/>
      <c r="W955" s="351"/>
      <c r="X955" s="351"/>
      <c r="Y955" s="351"/>
      <c r="Z955" s="351"/>
    </row>
    <row r="956" spans="1:26" ht="14.25" customHeight="1" x14ac:dyDescent="0.15">
      <c r="A956" s="351"/>
      <c r="B956" s="351"/>
      <c r="C956" s="351"/>
      <c r="D956" s="351"/>
      <c r="E956" s="351"/>
      <c r="F956" s="351"/>
      <c r="G956" s="351"/>
      <c r="H956" s="351"/>
      <c r="I956" s="351"/>
      <c r="J956" s="351"/>
      <c r="K956" s="351"/>
      <c r="L956" s="351"/>
      <c r="M956" s="351"/>
      <c r="N956" s="351"/>
      <c r="O956" s="351"/>
      <c r="P956" s="351"/>
      <c r="Q956" s="351"/>
      <c r="R956" s="351"/>
      <c r="S956" s="351"/>
      <c r="T956" s="351"/>
      <c r="U956" s="351"/>
      <c r="V956" s="351"/>
      <c r="W956" s="351"/>
      <c r="X956" s="351"/>
      <c r="Y956" s="351"/>
      <c r="Z956" s="351"/>
    </row>
    <row r="957" spans="1:26" ht="14.25" customHeight="1" x14ac:dyDescent="0.15">
      <c r="A957" s="351"/>
      <c r="B957" s="351"/>
      <c r="C957" s="351"/>
      <c r="D957" s="351"/>
      <c r="E957" s="351"/>
      <c r="F957" s="351"/>
      <c r="G957" s="351"/>
      <c r="H957" s="351"/>
      <c r="I957" s="351"/>
      <c r="J957" s="351"/>
      <c r="K957" s="351"/>
      <c r="L957" s="351"/>
      <c r="M957" s="351"/>
      <c r="N957" s="351"/>
      <c r="O957" s="351"/>
      <c r="P957" s="351"/>
      <c r="Q957" s="351"/>
      <c r="R957" s="351"/>
      <c r="S957" s="351"/>
      <c r="T957" s="351"/>
      <c r="U957" s="351"/>
      <c r="V957" s="351"/>
      <c r="W957" s="351"/>
      <c r="X957" s="351"/>
      <c r="Y957" s="351"/>
      <c r="Z957" s="351"/>
    </row>
    <row r="958" spans="1:26" ht="14.25" customHeight="1" x14ac:dyDescent="0.15">
      <c r="A958" s="351"/>
      <c r="B958" s="351"/>
      <c r="C958" s="351"/>
      <c r="D958" s="351"/>
      <c r="E958" s="351"/>
      <c r="F958" s="351"/>
      <c r="G958" s="351"/>
      <c r="H958" s="351"/>
      <c r="I958" s="351"/>
      <c r="J958" s="351"/>
      <c r="K958" s="351"/>
      <c r="L958" s="351"/>
      <c r="M958" s="351"/>
      <c r="N958" s="351"/>
      <c r="O958" s="351"/>
      <c r="P958" s="351"/>
      <c r="Q958" s="351"/>
      <c r="R958" s="351"/>
      <c r="S958" s="351"/>
      <c r="T958" s="351"/>
      <c r="U958" s="351"/>
      <c r="V958" s="351"/>
      <c r="W958" s="351"/>
      <c r="X958" s="351"/>
      <c r="Y958" s="351"/>
      <c r="Z958" s="351"/>
    </row>
    <row r="959" spans="1:26" ht="14.25" customHeight="1" x14ac:dyDescent="0.15">
      <c r="A959" s="351"/>
      <c r="B959" s="351"/>
      <c r="C959" s="351"/>
      <c r="D959" s="351"/>
      <c r="E959" s="351"/>
      <c r="F959" s="351"/>
      <c r="G959" s="351"/>
      <c r="H959" s="351"/>
      <c r="I959" s="351"/>
      <c r="J959" s="351"/>
      <c r="K959" s="351"/>
      <c r="L959" s="351"/>
      <c r="M959" s="351"/>
      <c r="N959" s="351"/>
      <c r="O959" s="351"/>
      <c r="P959" s="351"/>
      <c r="Q959" s="351"/>
      <c r="R959" s="351"/>
      <c r="S959" s="351"/>
      <c r="T959" s="351"/>
      <c r="U959" s="351"/>
      <c r="V959" s="351"/>
      <c r="W959" s="351"/>
      <c r="X959" s="351"/>
      <c r="Y959" s="351"/>
      <c r="Z959" s="351"/>
    </row>
    <row r="960" spans="1:26" ht="14.25" customHeight="1" x14ac:dyDescent="0.15">
      <c r="A960" s="351"/>
      <c r="B960" s="351"/>
      <c r="C960" s="351"/>
      <c r="D960" s="351"/>
      <c r="E960" s="351"/>
      <c r="F960" s="351"/>
      <c r="G960" s="351"/>
      <c r="H960" s="351"/>
      <c r="I960" s="351"/>
      <c r="J960" s="351"/>
      <c r="K960" s="351"/>
      <c r="L960" s="351"/>
      <c r="M960" s="351"/>
      <c r="N960" s="351"/>
      <c r="O960" s="351"/>
      <c r="P960" s="351"/>
      <c r="Q960" s="351"/>
      <c r="R960" s="351"/>
      <c r="S960" s="351"/>
      <c r="T960" s="351"/>
      <c r="U960" s="351"/>
      <c r="V960" s="351"/>
      <c r="W960" s="351"/>
      <c r="X960" s="351"/>
      <c r="Y960" s="351"/>
      <c r="Z960" s="351"/>
    </row>
    <row r="961" spans="1:26" ht="14.25" customHeight="1" x14ac:dyDescent="0.15">
      <c r="A961" s="351"/>
      <c r="B961" s="351"/>
      <c r="C961" s="351"/>
      <c r="D961" s="351"/>
      <c r="E961" s="351"/>
      <c r="F961" s="351"/>
      <c r="G961" s="351"/>
      <c r="H961" s="351"/>
      <c r="I961" s="351"/>
      <c r="J961" s="351"/>
      <c r="K961" s="351"/>
      <c r="L961" s="351"/>
      <c r="M961" s="351"/>
      <c r="N961" s="351"/>
      <c r="O961" s="351"/>
      <c r="P961" s="351"/>
      <c r="Q961" s="351"/>
      <c r="R961" s="351"/>
      <c r="S961" s="351"/>
      <c r="T961" s="351"/>
      <c r="U961" s="351"/>
      <c r="V961" s="351"/>
      <c r="W961" s="351"/>
      <c r="X961" s="351"/>
      <c r="Y961" s="351"/>
      <c r="Z961" s="351"/>
    </row>
    <row r="962" spans="1:26" ht="14.25" customHeight="1" x14ac:dyDescent="0.15">
      <c r="A962" s="351"/>
      <c r="B962" s="351"/>
      <c r="C962" s="351"/>
      <c r="D962" s="351"/>
      <c r="E962" s="351"/>
      <c r="F962" s="351"/>
      <c r="G962" s="351"/>
      <c r="H962" s="351"/>
      <c r="I962" s="351"/>
      <c r="J962" s="351"/>
      <c r="K962" s="351"/>
      <c r="L962" s="351"/>
      <c r="M962" s="351"/>
      <c r="N962" s="351"/>
      <c r="O962" s="351"/>
      <c r="P962" s="351"/>
      <c r="Q962" s="351"/>
      <c r="R962" s="351"/>
      <c r="S962" s="351"/>
      <c r="T962" s="351"/>
      <c r="U962" s="351"/>
      <c r="V962" s="351"/>
      <c r="W962" s="351"/>
      <c r="X962" s="351"/>
      <c r="Y962" s="351"/>
      <c r="Z962" s="351"/>
    </row>
    <row r="963" spans="1:26" ht="14.25" customHeight="1" x14ac:dyDescent="0.15">
      <c r="A963" s="351"/>
      <c r="B963" s="351"/>
      <c r="C963" s="351"/>
      <c r="D963" s="351"/>
      <c r="E963" s="351"/>
      <c r="F963" s="351"/>
      <c r="G963" s="351"/>
      <c r="H963" s="351"/>
      <c r="I963" s="351"/>
      <c r="J963" s="351"/>
      <c r="K963" s="351"/>
      <c r="L963" s="351"/>
      <c r="M963" s="351"/>
      <c r="N963" s="351"/>
      <c r="O963" s="351"/>
      <c r="P963" s="351"/>
      <c r="Q963" s="351"/>
      <c r="R963" s="351"/>
      <c r="S963" s="351"/>
      <c r="T963" s="351"/>
      <c r="U963" s="351"/>
      <c r="V963" s="351"/>
      <c r="W963" s="351"/>
      <c r="X963" s="351"/>
      <c r="Y963" s="351"/>
      <c r="Z963" s="351"/>
    </row>
    <row r="964" spans="1:26" ht="14.25" customHeight="1" x14ac:dyDescent="0.15">
      <c r="A964" s="351"/>
      <c r="B964" s="351"/>
      <c r="C964" s="351"/>
      <c r="D964" s="351"/>
      <c r="E964" s="351"/>
      <c r="F964" s="351"/>
      <c r="G964" s="351"/>
      <c r="H964" s="351"/>
      <c r="I964" s="351"/>
      <c r="J964" s="351"/>
      <c r="K964" s="351"/>
      <c r="L964" s="351"/>
      <c r="M964" s="351"/>
      <c r="N964" s="351"/>
      <c r="O964" s="351"/>
      <c r="P964" s="351"/>
      <c r="Q964" s="351"/>
      <c r="R964" s="351"/>
      <c r="S964" s="351"/>
      <c r="T964" s="351"/>
      <c r="U964" s="351"/>
      <c r="V964" s="351"/>
      <c r="W964" s="351"/>
      <c r="X964" s="351"/>
      <c r="Y964" s="351"/>
      <c r="Z964" s="351"/>
    </row>
    <row r="965" spans="1:26" ht="14.25" customHeight="1" x14ac:dyDescent="0.15">
      <c r="A965" s="351"/>
      <c r="B965" s="351"/>
      <c r="C965" s="351"/>
      <c r="D965" s="351"/>
      <c r="E965" s="351"/>
      <c r="F965" s="351"/>
      <c r="G965" s="351"/>
      <c r="H965" s="351"/>
      <c r="I965" s="351"/>
      <c r="J965" s="351"/>
      <c r="K965" s="351"/>
      <c r="L965" s="351"/>
      <c r="M965" s="351"/>
      <c r="N965" s="351"/>
      <c r="O965" s="351"/>
      <c r="P965" s="351"/>
      <c r="Q965" s="351"/>
      <c r="R965" s="351"/>
      <c r="S965" s="351"/>
      <c r="T965" s="351"/>
      <c r="U965" s="351"/>
      <c r="V965" s="351"/>
      <c r="W965" s="351"/>
      <c r="X965" s="351"/>
      <c r="Y965" s="351"/>
      <c r="Z965" s="351"/>
    </row>
    <row r="966" spans="1:26" ht="14.25" customHeight="1" x14ac:dyDescent="0.15">
      <c r="A966" s="351"/>
      <c r="B966" s="351"/>
      <c r="C966" s="351"/>
      <c r="D966" s="351"/>
      <c r="E966" s="351"/>
      <c r="F966" s="351"/>
      <c r="G966" s="351"/>
      <c r="H966" s="351"/>
      <c r="I966" s="351"/>
      <c r="J966" s="351"/>
      <c r="K966" s="351"/>
      <c r="L966" s="351"/>
      <c r="M966" s="351"/>
      <c r="N966" s="351"/>
      <c r="O966" s="351"/>
      <c r="P966" s="351"/>
      <c r="Q966" s="351"/>
      <c r="R966" s="351"/>
      <c r="S966" s="351"/>
      <c r="T966" s="351"/>
      <c r="U966" s="351"/>
      <c r="V966" s="351"/>
      <c r="W966" s="351"/>
      <c r="X966" s="351"/>
      <c r="Y966" s="351"/>
      <c r="Z966" s="351"/>
    </row>
    <row r="967" spans="1:26" ht="14.25" customHeight="1" x14ac:dyDescent="0.15">
      <c r="A967" s="351"/>
      <c r="B967" s="351"/>
      <c r="C967" s="351"/>
      <c r="D967" s="351"/>
      <c r="E967" s="351"/>
      <c r="F967" s="351"/>
      <c r="G967" s="351"/>
      <c r="H967" s="351"/>
      <c r="I967" s="351"/>
      <c r="J967" s="351"/>
      <c r="K967" s="351"/>
      <c r="L967" s="351"/>
      <c r="M967" s="351"/>
      <c r="N967" s="351"/>
      <c r="O967" s="351"/>
      <c r="P967" s="351"/>
      <c r="Q967" s="351"/>
      <c r="R967" s="351"/>
      <c r="S967" s="351"/>
      <c r="T967" s="351"/>
      <c r="U967" s="351"/>
      <c r="V967" s="351"/>
      <c r="W967" s="351"/>
      <c r="X967" s="351"/>
      <c r="Y967" s="351"/>
      <c r="Z967" s="351"/>
    </row>
    <row r="968" spans="1:26" ht="14.25" customHeight="1" x14ac:dyDescent="0.15">
      <c r="A968" s="351"/>
      <c r="B968" s="351"/>
      <c r="C968" s="351"/>
      <c r="D968" s="351"/>
      <c r="E968" s="351"/>
      <c r="F968" s="351"/>
      <c r="G968" s="351"/>
      <c r="H968" s="351"/>
      <c r="I968" s="351"/>
      <c r="J968" s="351"/>
      <c r="K968" s="351"/>
      <c r="L968" s="351"/>
      <c r="M968" s="351"/>
      <c r="N968" s="351"/>
      <c r="O968" s="351"/>
      <c r="P968" s="351"/>
      <c r="Q968" s="351"/>
      <c r="R968" s="351"/>
      <c r="S968" s="351"/>
      <c r="T968" s="351"/>
      <c r="U968" s="351"/>
      <c r="V968" s="351"/>
      <c r="W968" s="351"/>
      <c r="X968" s="351"/>
      <c r="Y968" s="351"/>
      <c r="Z968" s="351"/>
    </row>
    <row r="969" spans="1:26" ht="14.25" customHeight="1" x14ac:dyDescent="0.15">
      <c r="A969" s="351"/>
      <c r="B969" s="351"/>
      <c r="C969" s="351"/>
      <c r="D969" s="351"/>
      <c r="E969" s="351"/>
      <c r="F969" s="351"/>
      <c r="G969" s="351"/>
      <c r="H969" s="351"/>
      <c r="I969" s="351"/>
      <c r="J969" s="351"/>
      <c r="K969" s="351"/>
      <c r="L969" s="351"/>
      <c r="M969" s="351"/>
      <c r="N969" s="351"/>
      <c r="O969" s="351"/>
      <c r="P969" s="351"/>
      <c r="Q969" s="351"/>
      <c r="R969" s="351"/>
      <c r="S969" s="351"/>
      <c r="T969" s="351"/>
      <c r="U969" s="351"/>
      <c r="V969" s="351"/>
      <c r="W969" s="351"/>
      <c r="X969" s="351"/>
      <c r="Y969" s="351"/>
      <c r="Z969" s="351"/>
    </row>
    <row r="970" spans="1:26" ht="14.25" customHeight="1" x14ac:dyDescent="0.15">
      <c r="A970" s="351"/>
      <c r="B970" s="351"/>
      <c r="C970" s="351"/>
      <c r="D970" s="351"/>
      <c r="E970" s="351"/>
      <c r="F970" s="351"/>
      <c r="G970" s="351"/>
      <c r="H970" s="351"/>
      <c r="I970" s="351"/>
      <c r="J970" s="351"/>
      <c r="K970" s="351"/>
      <c r="L970" s="351"/>
      <c r="M970" s="351"/>
      <c r="N970" s="351"/>
      <c r="O970" s="351"/>
      <c r="P970" s="351"/>
      <c r="Q970" s="351"/>
      <c r="R970" s="351"/>
      <c r="S970" s="351"/>
      <c r="T970" s="351"/>
      <c r="U970" s="351"/>
      <c r="V970" s="351"/>
      <c r="W970" s="351"/>
      <c r="X970" s="351"/>
      <c r="Y970" s="351"/>
      <c r="Z970" s="351"/>
    </row>
    <row r="971" spans="1:26" ht="14.25" customHeight="1" x14ac:dyDescent="0.15">
      <c r="A971" s="351"/>
      <c r="B971" s="351"/>
      <c r="C971" s="351"/>
      <c r="D971" s="351"/>
      <c r="E971" s="351"/>
      <c r="F971" s="351"/>
      <c r="G971" s="351"/>
      <c r="H971" s="351"/>
      <c r="I971" s="351"/>
      <c r="J971" s="351"/>
      <c r="K971" s="351"/>
      <c r="L971" s="351"/>
      <c r="M971" s="351"/>
      <c r="N971" s="351"/>
      <c r="O971" s="351"/>
      <c r="P971" s="351"/>
      <c r="Q971" s="351"/>
      <c r="R971" s="351"/>
      <c r="S971" s="351"/>
      <c r="T971" s="351"/>
      <c r="U971" s="351"/>
      <c r="V971" s="351"/>
      <c r="W971" s="351"/>
      <c r="X971" s="351"/>
      <c r="Y971" s="351"/>
      <c r="Z971" s="351"/>
    </row>
    <row r="972" spans="1:26" ht="14.25" customHeight="1" x14ac:dyDescent="0.15">
      <c r="A972" s="351"/>
      <c r="B972" s="351"/>
      <c r="C972" s="351"/>
      <c r="D972" s="351"/>
      <c r="E972" s="351"/>
      <c r="F972" s="351"/>
      <c r="G972" s="351"/>
      <c r="H972" s="351"/>
      <c r="I972" s="351"/>
      <c r="J972" s="351"/>
      <c r="K972" s="351"/>
      <c r="L972" s="351"/>
      <c r="M972" s="351"/>
      <c r="N972" s="351"/>
      <c r="O972" s="351"/>
      <c r="P972" s="351"/>
      <c r="Q972" s="351"/>
      <c r="R972" s="351"/>
      <c r="S972" s="351"/>
      <c r="T972" s="351"/>
      <c r="U972" s="351"/>
      <c r="V972" s="351"/>
      <c r="W972" s="351"/>
      <c r="X972" s="351"/>
      <c r="Y972" s="351"/>
      <c r="Z972" s="351"/>
    </row>
    <row r="973" spans="1:26" ht="14.25" customHeight="1" x14ac:dyDescent="0.15">
      <c r="A973" s="351"/>
      <c r="B973" s="351"/>
      <c r="C973" s="351"/>
      <c r="D973" s="351"/>
      <c r="E973" s="351"/>
      <c r="F973" s="351"/>
      <c r="G973" s="351"/>
      <c r="H973" s="351"/>
      <c r="I973" s="351"/>
      <c r="J973" s="351"/>
      <c r="K973" s="351"/>
      <c r="L973" s="351"/>
      <c r="M973" s="351"/>
      <c r="N973" s="351"/>
      <c r="O973" s="351"/>
      <c r="P973" s="351"/>
      <c r="Q973" s="351"/>
      <c r="R973" s="351"/>
      <c r="S973" s="351"/>
      <c r="T973" s="351"/>
      <c r="U973" s="351"/>
      <c r="V973" s="351"/>
      <c r="W973" s="351"/>
      <c r="X973" s="351"/>
      <c r="Y973" s="351"/>
      <c r="Z973" s="351"/>
    </row>
    <row r="974" spans="1:26" ht="14.25" customHeight="1" x14ac:dyDescent="0.15">
      <c r="A974" s="351"/>
      <c r="B974" s="351"/>
      <c r="C974" s="351"/>
      <c r="D974" s="351"/>
      <c r="E974" s="351"/>
      <c r="F974" s="351"/>
      <c r="G974" s="351"/>
      <c r="H974" s="351"/>
      <c r="I974" s="351"/>
      <c r="J974" s="351"/>
      <c r="K974" s="351"/>
      <c r="L974" s="351"/>
      <c r="M974" s="351"/>
      <c r="N974" s="351"/>
      <c r="O974" s="351"/>
      <c r="P974" s="351"/>
      <c r="Q974" s="351"/>
      <c r="R974" s="351"/>
      <c r="S974" s="351"/>
      <c r="T974" s="351"/>
      <c r="U974" s="351"/>
      <c r="V974" s="351"/>
      <c r="W974" s="351"/>
      <c r="X974" s="351"/>
      <c r="Y974" s="351"/>
      <c r="Z974" s="351"/>
    </row>
    <row r="975" spans="1:26" ht="14.25" customHeight="1" x14ac:dyDescent="0.15">
      <c r="A975" s="351"/>
      <c r="B975" s="351"/>
      <c r="C975" s="351"/>
      <c r="D975" s="351"/>
      <c r="E975" s="351"/>
      <c r="F975" s="351"/>
      <c r="G975" s="351"/>
      <c r="H975" s="351"/>
      <c r="I975" s="351"/>
      <c r="J975" s="351"/>
      <c r="K975" s="351"/>
      <c r="L975" s="351"/>
      <c r="M975" s="351"/>
      <c r="N975" s="351"/>
      <c r="O975" s="351"/>
      <c r="P975" s="351"/>
      <c r="Q975" s="351"/>
      <c r="R975" s="351"/>
      <c r="S975" s="351"/>
      <c r="T975" s="351"/>
      <c r="U975" s="351"/>
      <c r="V975" s="351"/>
      <c r="W975" s="351"/>
      <c r="X975" s="351"/>
      <c r="Y975" s="351"/>
      <c r="Z975" s="351"/>
    </row>
    <row r="976" spans="1:26" ht="14.25" customHeight="1" x14ac:dyDescent="0.15">
      <c r="A976" s="351"/>
      <c r="B976" s="351"/>
      <c r="C976" s="351"/>
      <c r="D976" s="351"/>
      <c r="E976" s="351"/>
      <c r="F976" s="351"/>
      <c r="G976" s="351"/>
      <c r="H976" s="351"/>
      <c r="I976" s="351"/>
      <c r="J976" s="351"/>
      <c r="K976" s="351"/>
      <c r="L976" s="351"/>
      <c r="M976" s="351"/>
      <c r="N976" s="351"/>
      <c r="O976" s="351"/>
      <c r="P976" s="351"/>
      <c r="Q976" s="351"/>
      <c r="R976" s="351"/>
      <c r="S976" s="351"/>
      <c r="T976" s="351"/>
      <c r="U976" s="351"/>
      <c r="V976" s="351"/>
      <c r="W976" s="351"/>
      <c r="X976" s="351"/>
      <c r="Y976" s="351"/>
      <c r="Z976" s="351"/>
    </row>
    <row r="977" spans="1:26" ht="14.25" customHeight="1" x14ac:dyDescent="0.15">
      <c r="A977" s="351"/>
      <c r="B977" s="351"/>
      <c r="C977" s="351"/>
      <c r="D977" s="351"/>
      <c r="E977" s="351"/>
      <c r="F977" s="351"/>
      <c r="G977" s="351"/>
      <c r="H977" s="351"/>
      <c r="I977" s="351"/>
      <c r="J977" s="351"/>
      <c r="K977" s="351"/>
      <c r="L977" s="351"/>
      <c r="M977" s="351"/>
      <c r="N977" s="351"/>
      <c r="O977" s="351"/>
      <c r="P977" s="351"/>
      <c r="Q977" s="351"/>
      <c r="R977" s="351"/>
      <c r="S977" s="351"/>
      <c r="T977" s="351"/>
      <c r="U977" s="351"/>
      <c r="V977" s="351"/>
      <c r="W977" s="351"/>
      <c r="X977" s="351"/>
      <c r="Y977" s="351"/>
      <c r="Z977" s="351"/>
    </row>
    <row r="978" spans="1:26" ht="14.25" customHeight="1" x14ac:dyDescent="0.15">
      <c r="A978" s="351"/>
      <c r="B978" s="351"/>
      <c r="C978" s="351"/>
      <c r="D978" s="351"/>
      <c r="E978" s="351"/>
      <c r="F978" s="351"/>
      <c r="G978" s="351"/>
      <c r="H978" s="351"/>
      <c r="I978" s="351"/>
      <c r="J978" s="351"/>
      <c r="K978" s="351"/>
      <c r="L978" s="351"/>
      <c r="M978" s="351"/>
      <c r="N978" s="351"/>
      <c r="O978" s="351"/>
      <c r="P978" s="351"/>
      <c r="Q978" s="351"/>
      <c r="R978" s="351"/>
      <c r="S978" s="351"/>
      <c r="T978" s="351"/>
      <c r="U978" s="351"/>
      <c r="V978" s="351"/>
      <c r="W978" s="351"/>
      <c r="X978" s="351"/>
      <c r="Y978" s="351"/>
      <c r="Z978" s="351"/>
    </row>
    <row r="979" spans="1:26" ht="14.25" customHeight="1" x14ac:dyDescent="0.15">
      <c r="A979" s="351"/>
      <c r="B979" s="351"/>
      <c r="C979" s="351"/>
      <c r="D979" s="351"/>
      <c r="E979" s="351"/>
      <c r="F979" s="351"/>
      <c r="G979" s="351"/>
      <c r="H979" s="351"/>
      <c r="I979" s="351"/>
      <c r="J979" s="351"/>
      <c r="K979" s="351"/>
      <c r="L979" s="351"/>
      <c r="M979" s="351"/>
      <c r="N979" s="351"/>
      <c r="O979" s="351"/>
      <c r="P979" s="351"/>
      <c r="Q979" s="351"/>
      <c r="R979" s="351"/>
      <c r="S979" s="351"/>
      <c r="T979" s="351"/>
      <c r="U979" s="351"/>
      <c r="V979" s="351"/>
      <c r="W979" s="351"/>
      <c r="X979" s="351"/>
      <c r="Y979" s="351"/>
      <c r="Z979" s="351"/>
    </row>
    <row r="980" spans="1:26" ht="14.25" customHeight="1" x14ac:dyDescent="0.15">
      <c r="A980" s="351"/>
      <c r="B980" s="351"/>
      <c r="C980" s="351"/>
      <c r="D980" s="351"/>
      <c r="E980" s="351"/>
      <c r="F980" s="351"/>
      <c r="G980" s="351"/>
      <c r="H980" s="351"/>
      <c r="I980" s="351"/>
      <c r="J980" s="351"/>
      <c r="K980" s="351"/>
      <c r="L980" s="351"/>
      <c r="M980" s="351"/>
      <c r="N980" s="351"/>
      <c r="O980" s="351"/>
      <c r="P980" s="351"/>
      <c r="Q980" s="351"/>
      <c r="R980" s="351"/>
      <c r="S980" s="351"/>
      <c r="T980" s="351"/>
      <c r="U980" s="351"/>
      <c r="V980" s="351"/>
      <c r="W980" s="351"/>
      <c r="X980" s="351"/>
      <c r="Y980" s="351"/>
      <c r="Z980" s="351"/>
    </row>
    <row r="981" spans="1:26" ht="14.25" customHeight="1" x14ac:dyDescent="0.15">
      <c r="A981" s="351"/>
      <c r="B981" s="351"/>
      <c r="C981" s="351"/>
      <c r="D981" s="351"/>
      <c r="E981" s="351"/>
      <c r="F981" s="351"/>
      <c r="G981" s="351"/>
      <c r="H981" s="351"/>
      <c r="I981" s="351"/>
      <c r="J981" s="351"/>
      <c r="K981" s="351"/>
      <c r="L981" s="351"/>
      <c r="M981" s="351"/>
      <c r="N981" s="351"/>
      <c r="O981" s="351"/>
      <c r="P981" s="351"/>
      <c r="Q981" s="351"/>
      <c r="R981" s="351"/>
      <c r="S981" s="351"/>
      <c r="T981" s="351"/>
      <c r="U981" s="351"/>
      <c r="V981" s="351"/>
      <c r="W981" s="351"/>
      <c r="X981" s="351"/>
      <c r="Y981" s="351"/>
      <c r="Z981" s="351"/>
    </row>
    <row r="982" spans="1:26" ht="14.25" customHeight="1" x14ac:dyDescent="0.15">
      <c r="A982" s="351"/>
      <c r="B982" s="351"/>
      <c r="C982" s="351"/>
      <c r="D982" s="351"/>
      <c r="E982" s="351"/>
      <c r="F982" s="351"/>
      <c r="G982" s="351"/>
      <c r="H982" s="351"/>
      <c r="I982" s="351"/>
      <c r="J982" s="351"/>
      <c r="K982" s="351"/>
      <c r="L982" s="351"/>
      <c r="M982" s="351"/>
      <c r="N982" s="351"/>
      <c r="O982" s="351"/>
      <c r="P982" s="351"/>
      <c r="Q982" s="351"/>
      <c r="R982" s="351"/>
      <c r="S982" s="351"/>
      <c r="T982" s="351"/>
      <c r="U982" s="351"/>
      <c r="V982" s="351"/>
      <c r="W982" s="351"/>
      <c r="X982" s="351"/>
      <c r="Y982" s="351"/>
      <c r="Z982" s="351"/>
    </row>
    <row r="983" spans="1:26" ht="14.25" customHeight="1" x14ac:dyDescent="0.15">
      <c r="A983" s="351"/>
      <c r="B983" s="351"/>
      <c r="C983" s="351"/>
      <c r="D983" s="351"/>
      <c r="E983" s="351"/>
      <c r="F983" s="351"/>
      <c r="G983" s="351"/>
      <c r="H983" s="351"/>
      <c r="I983" s="351"/>
      <c r="J983" s="351"/>
      <c r="K983" s="351"/>
      <c r="L983" s="351"/>
      <c r="M983" s="351"/>
      <c r="N983" s="351"/>
      <c r="O983" s="351"/>
      <c r="P983" s="351"/>
      <c r="Q983" s="351"/>
      <c r="R983" s="351"/>
      <c r="S983" s="351"/>
      <c r="T983" s="351"/>
      <c r="U983" s="351"/>
      <c r="V983" s="351"/>
      <c r="W983" s="351"/>
      <c r="X983" s="351"/>
      <c r="Y983" s="351"/>
      <c r="Z983" s="351"/>
    </row>
    <row r="984" spans="1:26" ht="14.25" customHeight="1" x14ac:dyDescent="0.15">
      <c r="A984" s="351"/>
      <c r="B984" s="351"/>
      <c r="C984" s="351"/>
      <c r="D984" s="351"/>
      <c r="E984" s="351"/>
      <c r="F984" s="351"/>
      <c r="G984" s="351"/>
      <c r="H984" s="351"/>
      <c r="I984" s="351"/>
      <c r="J984" s="351"/>
      <c r="K984" s="351"/>
      <c r="L984" s="351"/>
      <c r="M984" s="351"/>
      <c r="N984" s="351"/>
      <c r="O984" s="351"/>
      <c r="P984" s="351"/>
      <c r="Q984" s="351"/>
      <c r="R984" s="351"/>
      <c r="S984" s="351"/>
      <c r="T984" s="351"/>
      <c r="U984" s="351"/>
      <c r="V984" s="351"/>
      <c r="W984" s="351"/>
      <c r="X984" s="351"/>
      <c r="Y984" s="351"/>
      <c r="Z984" s="351"/>
    </row>
    <row r="985" spans="1:26" ht="14.25" customHeight="1" x14ac:dyDescent="0.15">
      <c r="A985" s="351"/>
      <c r="B985" s="351"/>
      <c r="C985" s="351"/>
      <c r="D985" s="351"/>
      <c r="E985" s="351"/>
      <c r="F985" s="351"/>
      <c r="G985" s="351"/>
      <c r="H985" s="351"/>
      <c r="I985" s="351"/>
      <c r="J985" s="351"/>
      <c r="K985" s="351"/>
      <c r="L985" s="351"/>
      <c r="M985" s="351"/>
      <c r="N985" s="351"/>
      <c r="O985" s="351"/>
      <c r="P985" s="351"/>
      <c r="Q985" s="351"/>
      <c r="R985" s="351"/>
      <c r="S985" s="351"/>
      <c r="T985" s="351"/>
      <c r="U985" s="351"/>
      <c r="V985" s="351"/>
      <c r="W985" s="351"/>
      <c r="X985" s="351"/>
      <c r="Y985" s="351"/>
      <c r="Z985" s="351"/>
    </row>
    <row r="986" spans="1:26" ht="14.25" customHeight="1" x14ac:dyDescent="0.15">
      <c r="A986" s="351"/>
      <c r="B986" s="351"/>
      <c r="C986" s="351"/>
      <c r="D986" s="351"/>
      <c r="E986" s="351"/>
      <c r="F986" s="351"/>
      <c r="G986" s="351"/>
      <c r="H986" s="351"/>
      <c r="I986" s="351"/>
      <c r="J986" s="351"/>
      <c r="K986" s="351"/>
      <c r="L986" s="351"/>
      <c r="M986" s="351"/>
      <c r="N986" s="351"/>
      <c r="O986" s="351"/>
      <c r="P986" s="351"/>
      <c r="Q986" s="351"/>
      <c r="R986" s="351"/>
      <c r="S986" s="351"/>
      <c r="T986" s="351"/>
      <c r="U986" s="351"/>
      <c r="V986" s="351"/>
      <c r="W986" s="351"/>
      <c r="X986" s="351"/>
      <c r="Y986" s="351"/>
      <c r="Z986" s="351"/>
    </row>
    <row r="987" spans="1:26" ht="14.25" customHeight="1" x14ac:dyDescent="0.15">
      <c r="A987" s="351"/>
      <c r="B987" s="351"/>
      <c r="C987" s="351"/>
      <c r="D987" s="351"/>
      <c r="E987" s="351"/>
      <c r="F987" s="351"/>
      <c r="G987" s="351"/>
      <c r="H987" s="351"/>
      <c r="I987" s="351"/>
      <c r="J987" s="351"/>
      <c r="K987" s="351"/>
      <c r="L987" s="351"/>
      <c r="M987" s="351"/>
      <c r="N987" s="351"/>
      <c r="O987" s="351"/>
      <c r="P987" s="351"/>
      <c r="Q987" s="351"/>
      <c r="R987" s="351"/>
      <c r="S987" s="351"/>
      <c r="T987" s="351"/>
      <c r="U987" s="351"/>
      <c r="V987" s="351"/>
      <c r="W987" s="351"/>
      <c r="X987" s="351"/>
      <c r="Y987" s="351"/>
      <c r="Z987" s="351"/>
    </row>
    <row r="988" spans="1:26" ht="14.25" customHeight="1" x14ac:dyDescent="0.15">
      <c r="A988" s="351"/>
      <c r="B988" s="351"/>
      <c r="C988" s="351"/>
      <c r="D988" s="351"/>
      <c r="E988" s="351"/>
      <c r="F988" s="351"/>
      <c r="G988" s="351"/>
      <c r="H988" s="351"/>
      <c r="I988" s="351"/>
      <c r="J988" s="351"/>
      <c r="K988" s="351"/>
      <c r="L988" s="351"/>
      <c r="M988" s="351"/>
      <c r="N988" s="351"/>
      <c r="O988" s="351"/>
      <c r="P988" s="351"/>
      <c r="Q988" s="351"/>
      <c r="R988" s="351"/>
      <c r="S988" s="351"/>
      <c r="T988" s="351"/>
      <c r="U988" s="351"/>
      <c r="V988" s="351"/>
      <c r="W988" s="351"/>
      <c r="X988" s="351"/>
      <c r="Y988" s="351"/>
      <c r="Z988" s="351"/>
    </row>
    <row r="989" spans="1:26" ht="14.25" customHeight="1" x14ac:dyDescent="0.15">
      <c r="A989" s="351"/>
      <c r="B989" s="351"/>
      <c r="C989" s="351"/>
      <c r="D989" s="351"/>
      <c r="E989" s="351"/>
      <c r="F989" s="351"/>
      <c r="G989" s="351"/>
      <c r="H989" s="351"/>
      <c r="I989" s="351"/>
      <c r="J989" s="351"/>
      <c r="K989" s="351"/>
      <c r="L989" s="351"/>
      <c r="M989" s="351"/>
      <c r="N989" s="351"/>
      <c r="O989" s="351"/>
      <c r="P989" s="351"/>
      <c r="Q989" s="351"/>
      <c r="R989" s="351"/>
      <c r="S989" s="351"/>
      <c r="T989" s="351"/>
      <c r="U989" s="351"/>
      <c r="V989" s="351"/>
      <c r="W989" s="351"/>
      <c r="X989" s="351"/>
      <c r="Y989" s="351"/>
      <c r="Z989" s="351"/>
    </row>
    <row r="990" spans="1:26" ht="14.25" customHeight="1" x14ac:dyDescent="0.15">
      <c r="A990" s="351"/>
      <c r="B990" s="351"/>
      <c r="C990" s="351"/>
      <c r="D990" s="351"/>
      <c r="E990" s="351"/>
      <c r="F990" s="351"/>
      <c r="G990" s="351"/>
      <c r="H990" s="351"/>
      <c r="I990" s="351"/>
      <c r="J990" s="351"/>
      <c r="K990" s="351"/>
      <c r="L990" s="351"/>
      <c r="M990" s="351"/>
      <c r="N990" s="351"/>
      <c r="O990" s="351"/>
      <c r="P990" s="351"/>
      <c r="Q990" s="351"/>
      <c r="R990" s="351"/>
      <c r="S990" s="351"/>
      <c r="T990" s="351"/>
      <c r="U990" s="351"/>
      <c r="V990" s="351"/>
      <c r="W990" s="351"/>
      <c r="X990" s="351"/>
      <c r="Y990" s="351"/>
      <c r="Z990" s="351"/>
    </row>
    <row r="991" spans="1:26" ht="14.25" customHeight="1" x14ac:dyDescent="0.15">
      <c r="A991" s="351"/>
      <c r="B991" s="351"/>
      <c r="C991" s="351"/>
      <c r="D991" s="351"/>
      <c r="E991" s="351"/>
      <c r="F991" s="351"/>
      <c r="G991" s="351"/>
      <c r="H991" s="351"/>
      <c r="I991" s="351"/>
      <c r="J991" s="351"/>
      <c r="K991" s="351"/>
      <c r="L991" s="351"/>
      <c r="M991" s="351"/>
      <c r="N991" s="351"/>
      <c r="O991" s="351"/>
      <c r="P991" s="351"/>
      <c r="Q991" s="351"/>
      <c r="R991" s="351"/>
      <c r="S991" s="351"/>
      <c r="T991" s="351"/>
      <c r="U991" s="351"/>
      <c r="V991" s="351"/>
      <c r="W991" s="351"/>
      <c r="X991" s="351"/>
      <c r="Y991" s="351"/>
      <c r="Z991" s="351"/>
    </row>
    <row r="992" spans="1:26" ht="14.25" customHeight="1" x14ac:dyDescent="0.15">
      <c r="A992" s="351"/>
      <c r="B992" s="351"/>
      <c r="C992" s="351"/>
      <c r="D992" s="351"/>
      <c r="E992" s="351"/>
      <c r="F992" s="351"/>
      <c r="G992" s="351"/>
      <c r="H992" s="351"/>
      <c r="I992" s="351"/>
      <c r="J992" s="351"/>
      <c r="K992" s="351"/>
      <c r="L992" s="351"/>
      <c r="M992" s="351"/>
      <c r="N992" s="351"/>
      <c r="O992" s="351"/>
      <c r="P992" s="351"/>
      <c r="Q992" s="351"/>
      <c r="R992" s="351"/>
      <c r="S992" s="351"/>
      <c r="T992" s="351"/>
      <c r="U992" s="351"/>
      <c r="V992" s="351"/>
      <c r="W992" s="351"/>
      <c r="X992" s="351"/>
      <c r="Y992" s="351"/>
      <c r="Z992" s="351"/>
    </row>
    <row r="993" spans="1:26" ht="14.25" customHeight="1" x14ac:dyDescent="0.15">
      <c r="A993" s="351"/>
      <c r="B993" s="351"/>
      <c r="C993" s="351"/>
      <c r="D993" s="351"/>
      <c r="E993" s="351"/>
      <c r="F993" s="351"/>
      <c r="G993" s="351"/>
      <c r="H993" s="351"/>
      <c r="I993" s="351"/>
      <c r="J993" s="351"/>
      <c r="K993" s="351"/>
      <c r="L993" s="351"/>
      <c r="M993" s="351"/>
      <c r="N993" s="351"/>
      <c r="O993" s="351"/>
      <c r="P993" s="351"/>
      <c r="Q993" s="351"/>
      <c r="R993" s="351"/>
      <c r="S993" s="351"/>
      <c r="T993" s="351"/>
      <c r="U993" s="351"/>
      <c r="V993" s="351"/>
      <c r="W993" s="351"/>
      <c r="X993" s="351"/>
      <c r="Y993" s="351"/>
      <c r="Z993" s="351"/>
    </row>
    <row r="994" spans="1:26" ht="14.25" customHeight="1" x14ac:dyDescent="0.15">
      <c r="A994" s="351"/>
      <c r="B994" s="351"/>
      <c r="C994" s="351"/>
      <c r="D994" s="351"/>
      <c r="E994" s="351"/>
      <c r="F994" s="351"/>
      <c r="G994" s="351"/>
      <c r="H994" s="351"/>
      <c r="I994" s="351"/>
      <c r="J994" s="351"/>
      <c r="K994" s="351"/>
      <c r="L994" s="351"/>
      <c r="M994" s="351"/>
      <c r="N994" s="351"/>
      <c r="O994" s="351"/>
      <c r="P994" s="351"/>
      <c r="Q994" s="351"/>
      <c r="R994" s="351"/>
      <c r="S994" s="351"/>
      <c r="T994" s="351"/>
      <c r="U994" s="351"/>
      <c r="V994" s="351"/>
      <c r="W994" s="351"/>
      <c r="X994" s="351"/>
      <c r="Y994" s="351"/>
      <c r="Z994" s="351"/>
    </row>
    <row r="995" spans="1:26" ht="14.25" customHeight="1" x14ac:dyDescent="0.15">
      <c r="A995" s="351"/>
      <c r="B995" s="351"/>
      <c r="C995" s="351"/>
      <c r="D995" s="351"/>
      <c r="E995" s="351"/>
      <c r="F995" s="351"/>
      <c r="G995" s="351"/>
      <c r="H995" s="351"/>
      <c r="I995" s="351"/>
      <c r="J995" s="351"/>
      <c r="K995" s="351"/>
      <c r="L995" s="351"/>
      <c r="M995" s="351"/>
      <c r="N995" s="351"/>
      <c r="O995" s="351"/>
      <c r="P995" s="351"/>
      <c r="Q995" s="351"/>
      <c r="R995" s="351"/>
      <c r="S995" s="351"/>
      <c r="T995" s="351"/>
      <c r="U995" s="351"/>
      <c r="V995" s="351"/>
      <c r="W995" s="351"/>
      <c r="X995" s="351"/>
      <c r="Y995" s="351"/>
      <c r="Z995" s="351"/>
    </row>
    <row r="996" spans="1:26" ht="14.25" customHeight="1" x14ac:dyDescent="0.15">
      <c r="A996" s="351"/>
      <c r="B996" s="351"/>
      <c r="C996" s="351"/>
      <c r="D996" s="351"/>
      <c r="E996" s="351"/>
      <c r="F996" s="351"/>
      <c r="G996" s="351"/>
      <c r="H996" s="351"/>
      <c r="I996" s="351"/>
      <c r="J996" s="351"/>
      <c r="K996" s="351"/>
      <c r="L996" s="351"/>
      <c r="M996" s="351"/>
      <c r="N996" s="351"/>
      <c r="O996" s="351"/>
      <c r="P996" s="351"/>
      <c r="Q996" s="351"/>
      <c r="R996" s="351"/>
      <c r="S996" s="351"/>
      <c r="T996" s="351"/>
      <c r="U996" s="351"/>
      <c r="V996" s="351"/>
      <c r="W996" s="351"/>
      <c r="X996" s="351"/>
      <c r="Y996" s="351"/>
      <c r="Z996" s="351"/>
    </row>
    <row r="997" spans="1:26" ht="14.25" customHeight="1" x14ac:dyDescent="0.15">
      <c r="A997" s="351"/>
      <c r="B997" s="351"/>
      <c r="C997" s="351"/>
      <c r="D997" s="351"/>
      <c r="E997" s="351"/>
      <c r="F997" s="351"/>
      <c r="G997" s="351"/>
      <c r="H997" s="351"/>
      <c r="I997" s="351"/>
      <c r="J997" s="351"/>
      <c r="K997" s="351"/>
      <c r="L997" s="351"/>
      <c r="M997" s="351"/>
      <c r="N997" s="351"/>
      <c r="O997" s="351"/>
      <c r="P997" s="351"/>
      <c r="Q997" s="351"/>
      <c r="R997" s="351"/>
      <c r="S997" s="351"/>
      <c r="T997" s="351"/>
      <c r="U997" s="351"/>
      <c r="V997" s="351"/>
      <c r="W997" s="351"/>
      <c r="X997" s="351"/>
      <c r="Y997" s="351"/>
      <c r="Z997" s="351"/>
    </row>
    <row r="998" spans="1:26" ht="14.25" customHeight="1" x14ac:dyDescent="0.15">
      <c r="A998" s="351"/>
      <c r="B998" s="351"/>
      <c r="C998" s="351"/>
      <c r="D998" s="351"/>
      <c r="E998" s="351"/>
      <c r="F998" s="351"/>
      <c r="G998" s="351"/>
      <c r="H998" s="351"/>
      <c r="I998" s="351"/>
      <c r="J998" s="351"/>
      <c r="K998" s="351"/>
      <c r="L998" s="351"/>
      <c r="M998" s="351"/>
      <c r="N998" s="351"/>
      <c r="O998" s="351"/>
      <c r="P998" s="351"/>
      <c r="Q998" s="351"/>
      <c r="R998" s="351"/>
      <c r="S998" s="351"/>
      <c r="T998" s="351"/>
      <c r="U998" s="351"/>
      <c r="V998" s="351"/>
      <c r="W998" s="351"/>
      <c r="X998" s="351"/>
      <c r="Y998" s="351"/>
      <c r="Z998" s="351"/>
    </row>
    <row r="999" spans="1:26" ht="14.25" customHeight="1" x14ac:dyDescent="0.15">
      <c r="A999" s="351"/>
      <c r="B999" s="351"/>
      <c r="C999" s="351"/>
      <c r="D999" s="351"/>
      <c r="E999" s="351"/>
      <c r="F999" s="351"/>
      <c r="G999" s="351"/>
      <c r="H999" s="351"/>
      <c r="I999" s="351"/>
      <c r="J999" s="351"/>
      <c r="K999" s="351"/>
      <c r="L999" s="351"/>
      <c r="M999" s="351"/>
      <c r="N999" s="351"/>
      <c r="O999" s="351"/>
      <c r="P999" s="351"/>
      <c r="Q999" s="351"/>
      <c r="R999" s="351"/>
      <c r="S999" s="351"/>
      <c r="T999" s="351"/>
      <c r="U999" s="351"/>
      <c r="V999" s="351"/>
      <c r="W999" s="351"/>
      <c r="X999" s="351"/>
      <c r="Y999" s="351"/>
      <c r="Z999" s="351"/>
    </row>
    <row r="1000" spans="1:26" ht="14.25" customHeight="1" x14ac:dyDescent="0.15">
      <c r="A1000" s="351"/>
      <c r="B1000" s="351"/>
      <c r="C1000" s="351"/>
      <c r="D1000" s="351"/>
      <c r="E1000" s="351"/>
      <c r="F1000" s="351"/>
      <c r="G1000" s="351"/>
      <c r="H1000" s="351"/>
      <c r="I1000" s="351"/>
      <c r="J1000" s="351"/>
      <c r="K1000" s="351"/>
      <c r="L1000" s="351"/>
      <c r="M1000" s="351"/>
      <c r="N1000" s="351"/>
      <c r="O1000" s="351"/>
      <c r="P1000" s="351"/>
      <c r="Q1000" s="351"/>
      <c r="R1000" s="351"/>
      <c r="S1000" s="351"/>
      <c r="T1000" s="351"/>
      <c r="U1000" s="351"/>
      <c r="V1000" s="351"/>
      <c r="W1000" s="351"/>
      <c r="X1000" s="351"/>
      <c r="Y1000" s="351"/>
      <c r="Z1000" s="351"/>
    </row>
  </sheetData>
  <sheetProtection password="D3E3" sheet="1" objects="1" scenarios="1"/>
  <hyperlinks>
    <hyperlink ref="B2" r:id="rId1" xr:uid="{00000000-0004-0000-1700-000000000000}"/>
  </hyperlinks>
  <pageMargins left="0.7" right="0.7" top="0.75" bottom="0.75" header="0" footer="0"/>
  <pageSetup orientation="landscape"/>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A9C0CE"/>
  </sheetPr>
  <dimension ref="A1:Z1000"/>
  <sheetViews>
    <sheetView workbookViewId="0"/>
  </sheetViews>
  <sheetFormatPr baseColWidth="10" defaultColWidth="12.6640625" defaultRowHeight="15" customHeight="1" x14ac:dyDescent="0.15"/>
  <cols>
    <col min="1" max="26" width="9.1640625" customWidth="1"/>
  </cols>
  <sheetData>
    <row r="1" spans="1:26" ht="14.25" customHeight="1" x14ac:dyDescent="0.15">
      <c r="A1" s="352" t="s">
        <v>404</v>
      </c>
      <c r="B1" s="351"/>
      <c r="C1" s="351"/>
      <c r="D1" s="351"/>
      <c r="E1" s="351"/>
      <c r="F1" s="351"/>
      <c r="G1" s="351"/>
      <c r="H1" s="351"/>
      <c r="I1" s="351"/>
      <c r="J1" s="351"/>
      <c r="K1" s="351"/>
      <c r="L1" s="351"/>
      <c r="M1" s="351"/>
      <c r="N1" s="351"/>
      <c r="O1" s="351"/>
      <c r="P1" s="351"/>
      <c r="Q1" s="351"/>
      <c r="R1" s="351"/>
      <c r="S1" s="351"/>
      <c r="T1" s="351"/>
      <c r="U1" s="351"/>
      <c r="V1" s="351"/>
      <c r="W1" s="351"/>
      <c r="X1" s="351"/>
      <c r="Y1" s="351"/>
      <c r="Z1" s="351"/>
    </row>
    <row r="2" spans="1:26" ht="14.25" customHeight="1" x14ac:dyDescent="0.15">
      <c r="A2" s="351"/>
      <c r="B2" s="351"/>
      <c r="C2" s="351"/>
      <c r="D2" s="351"/>
      <c r="E2" s="351"/>
      <c r="F2" s="351"/>
      <c r="G2" s="351"/>
      <c r="H2" s="351"/>
      <c r="I2" s="351"/>
      <c r="J2" s="351"/>
      <c r="K2" s="351"/>
      <c r="L2" s="351"/>
      <c r="M2" s="351"/>
      <c r="N2" s="351"/>
      <c r="O2" s="351"/>
      <c r="P2" s="351"/>
      <c r="Q2" s="351"/>
      <c r="R2" s="351"/>
      <c r="S2" s="351"/>
      <c r="T2" s="351"/>
      <c r="U2" s="351"/>
      <c r="V2" s="351"/>
      <c r="W2" s="351"/>
      <c r="X2" s="351"/>
      <c r="Y2" s="351"/>
      <c r="Z2" s="351"/>
    </row>
    <row r="3" spans="1:26" ht="14.25" customHeight="1" x14ac:dyDescent="0.15">
      <c r="A3" s="351"/>
      <c r="B3" s="351"/>
      <c r="C3" s="351"/>
      <c r="D3" s="351"/>
      <c r="E3" s="351"/>
      <c r="F3" s="351"/>
      <c r="G3" s="351"/>
      <c r="H3" s="351"/>
      <c r="I3" s="351"/>
      <c r="J3" s="351"/>
      <c r="K3" s="351"/>
      <c r="L3" s="351"/>
      <c r="M3" s="351"/>
      <c r="N3" s="351"/>
      <c r="O3" s="351"/>
      <c r="P3" s="351"/>
      <c r="Q3" s="351"/>
      <c r="R3" s="351"/>
      <c r="S3" s="351"/>
      <c r="T3" s="351"/>
      <c r="U3" s="351"/>
      <c r="V3" s="351"/>
      <c r="W3" s="351"/>
      <c r="X3" s="351"/>
      <c r="Y3" s="351"/>
      <c r="Z3" s="351"/>
    </row>
    <row r="4" spans="1:26" ht="14.25" customHeight="1" x14ac:dyDescent="0.15">
      <c r="A4" s="351"/>
      <c r="B4" s="351"/>
      <c r="C4" s="351"/>
      <c r="D4" s="351"/>
      <c r="E4" s="351"/>
      <c r="F4" s="351"/>
      <c r="G4" s="351"/>
      <c r="H4" s="351"/>
      <c r="I4" s="351"/>
      <c r="J4" s="351"/>
      <c r="K4" s="351"/>
      <c r="L4" s="351"/>
      <c r="M4" s="351"/>
      <c r="N4" s="351"/>
      <c r="O4" s="351"/>
      <c r="P4" s="351"/>
      <c r="Q4" s="351"/>
      <c r="R4" s="351"/>
      <c r="S4" s="351"/>
      <c r="T4" s="351"/>
      <c r="U4" s="351"/>
      <c r="V4" s="351"/>
      <c r="W4" s="351"/>
      <c r="X4" s="351"/>
      <c r="Y4" s="351"/>
      <c r="Z4" s="351"/>
    </row>
    <row r="5" spans="1:26" ht="14.25" customHeight="1" x14ac:dyDescent="0.15">
      <c r="A5" s="351"/>
      <c r="B5" s="351"/>
      <c r="C5" s="351"/>
      <c r="D5" s="351"/>
      <c r="E5" s="351"/>
      <c r="F5" s="351"/>
      <c r="G5" s="351"/>
      <c r="H5" s="351"/>
      <c r="I5" s="351"/>
      <c r="J5" s="351"/>
      <c r="K5" s="351"/>
      <c r="L5" s="351"/>
      <c r="M5" s="351"/>
      <c r="N5" s="351"/>
      <c r="O5" s="351"/>
      <c r="P5" s="351"/>
      <c r="Q5" s="351"/>
      <c r="R5" s="351"/>
      <c r="S5" s="351"/>
      <c r="T5" s="351"/>
      <c r="U5" s="351"/>
      <c r="V5" s="351"/>
      <c r="W5" s="351"/>
      <c r="X5" s="351"/>
      <c r="Y5" s="351"/>
      <c r="Z5" s="351"/>
    </row>
    <row r="6" spans="1:26" ht="14.25" customHeight="1" x14ac:dyDescent="0.15">
      <c r="A6" s="351"/>
      <c r="B6" s="351"/>
      <c r="C6" s="351"/>
      <c r="D6" s="351"/>
      <c r="E6" s="351"/>
      <c r="F6" s="351"/>
      <c r="G6" s="351"/>
      <c r="H6" s="351"/>
      <c r="I6" s="351"/>
      <c r="J6" s="351"/>
      <c r="K6" s="351"/>
      <c r="L6" s="351"/>
      <c r="M6" s="351"/>
      <c r="N6" s="351"/>
      <c r="O6" s="351"/>
      <c r="P6" s="351"/>
      <c r="Q6" s="351"/>
      <c r="R6" s="351"/>
      <c r="S6" s="351"/>
      <c r="T6" s="351"/>
      <c r="U6" s="351"/>
      <c r="V6" s="351"/>
      <c r="W6" s="351"/>
      <c r="X6" s="351"/>
      <c r="Y6" s="351"/>
      <c r="Z6" s="351"/>
    </row>
    <row r="7" spans="1:26" ht="14.25" customHeight="1" x14ac:dyDescent="0.15">
      <c r="A7" s="351"/>
      <c r="B7" s="351"/>
      <c r="C7" s="351"/>
      <c r="D7" s="351"/>
      <c r="E7" s="351"/>
      <c r="F7" s="351"/>
      <c r="G7" s="351"/>
      <c r="H7" s="351"/>
      <c r="I7" s="351"/>
      <c r="J7" s="351"/>
      <c r="K7" s="351"/>
      <c r="L7" s="351"/>
      <c r="M7" s="351"/>
      <c r="N7" s="351"/>
      <c r="O7" s="351"/>
      <c r="P7" s="351"/>
      <c r="Q7" s="351"/>
      <c r="R7" s="351"/>
      <c r="S7" s="351"/>
      <c r="T7" s="351"/>
      <c r="U7" s="351"/>
      <c r="V7" s="351"/>
      <c r="W7" s="351"/>
      <c r="X7" s="351"/>
      <c r="Y7" s="351"/>
      <c r="Z7" s="351"/>
    </row>
    <row r="8" spans="1:26" ht="14.25" customHeight="1" x14ac:dyDescent="0.15">
      <c r="A8" s="351"/>
      <c r="B8" s="351"/>
      <c r="C8" s="351"/>
      <c r="D8" s="351"/>
      <c r="E8" s="351"/>
      <c r="F8" s="351"/>
      <c r="G8" s="351"/>
      <c r="H8" s="351"/>
      <c r="I8" s="351"/>
      <c r="J8" s="351"/>
      <c r="K8" s="351"/>
      <c r="L8" s="351"/>
      <c r="M8" s="351"/>
      <c r="N8" s="351"/>
      <c r="O8" s="351"/>
      <c r="P8" s="351"/>
      <c r="Q8" s="351"/>
      <c r="R8" s="351"/>
      <c r="S8" s="351"/>
      <c r="T8" s="351"/>
      <c r="U8" s="351"/>
      <c r="V8" s="351"/>
      <c r="W8" s="351"/>
      <c r="X8" s="351"/>
      <c r="Y8" s="351"/>
      <c r="Z8" s="351"/>
    </row>
    <row r="9" spans="1:26" ht="14.25" customHeight="1" x14ac:dyDescent="0.15">
      <c r="A9" s="351"/>
      <c r="B9" s="351"/>
      <c r="C9" s="351"/>
      <c r="D9" s="351"/>
      <c r="E9" s="351"/>
      <c r="F9" s="351"/>
      <c r="G9" s="351"/>
      <c r="H9" s="351"/>
      <c r="I9" s="351"/>
      <c r="J9" s="351"/>
      <c r="K9" s="351"/>
      <c r="L9" s="351"/>
      <c r="M9" s="351"/>
      <c r="N9" s="351"/>
      <c r="O9" s="351"/>
      <c r="P9" s="351"/>
      <c r="Q9" s="351"/>
      <c r="R9" s="351"/>
      <c r="S9" s="351"/>
      <c r="T9" s="351"/>
      <c r="U9" s="351"/>
      <c r="V9" s="351"/>
      <c r="W9" s="351"/>
      <c r="X9" s="351"/>
      <c r="Y9" s="351"/>
      <c r="Z9" s="351"/>
    </row>
    <row r="10" spans="1:26" ht="14.25" customHeight="1" x14ac:dyDescent="0.15">
      <c r="A10" s="351"/>
      <c r="B10" s="351"/>
      <c r="C10" s="351"/>
      <c r="D10" s="351"/>
      <c r="E10" s="351"/>
      <c r="F10" s="351"/>
      <c r="G10" s="351"/>
      <c r="H10" s="351"/>
      <c r="I10" s="351"/>
      <c r="J10" s="351"/>
      <c r="K10" s="351"/>
      <c r="L10" s="351"/>
      <c r="M10" s="351"/>
      <c r="N10" s="351"/>
      <c r="O10" s="351"/>
      <c r="P10" s="351"/>
      <c r="Q10" s="351"/>
      <c r="R10" s="351"/>
      <c r="S10" s="351"/>
      <c r="T10" s="351"/>
      <c r="U10" s="351"/>
      <c r="V10" s="351"/>
      <c r="W10" s="351"/>
      <c r="X10" s="351"/>
      <c r="Y10" s="351"/>
      <c r="Z10" s="351"/>
    </row>
    <row r="11" spans="1:26" ht="14.25" customHeight="1" x14ac:dyDescent="0.15">
      <c r="A11" s="351"/>
      <c r="B11" s="351"/>
      <c r="C11" s="351"/>
      <c r="D11" s="351"/>
      <c r="E11" s="351"/>
      <c r="F11" s="351"/>
      <c r="G11" s="351"/>
      <c r="H11" s="351"/>
      <c r="I11" s="351"/>
      <c r="J11" s="351"/>
      <c r="K11" s="351"/>
      <c r="L11" s="351"/>
      <c r="M11" s="351"/>
      <c r="N11" s="351"/>
      <c r="O11" s="351"/>
      <c r="P11" s="351"/>
      <c r="Q11" s="351"/>
      <c r="R11" s="351"/>
      <c r="S11" s="351"/>
      <c r="T11" s="351"/>
      <c r="U11" s="351"/>
      <c r="V11" s="351"/>
      <c r="W11" s="351"/>
      <c r="X11" s="351"/>
      <c r="Y11" s="351"/>
      <c r="Z11" s="351"/>
    </row>
    <row r="12" spans="1:26" ht="14.25" customHeight="1" x14ac:dyDescent="0.15">
      <c r="A12" s="351"/>
      <c r="B12" s="351"/>
      <c r="C12" s="351"/>
      <c r="D12" s="351"/>
      <c r="E12" s="351"/>
      <c r="F12" s="351"/>
      <c r="G12" s="351"/>
      <c r="H12" s="351"/>
      <c r="I12" s="351"/>
      <c r="J12" s="351"/>
      <c r="K12" s="351"/>
      <c r="L12" s="351"/>
      <c r="M12" s="351"/>
      <c r="N12" s="351"/>
      <c r="O12" s="351"/>
      <c r="P12" s="351"/>
      <c r="Q12" s="351"/>
      <c r="R12" s="351"/>
      <c r="S12" s="351"/>
      <c r="T12" s="351"/>
      <c r="U12" s="351"/>
      <c r="V12" s="351"/>
      <c r="W12" s="351"/>
      <c r="X12" s="351"/>
      <c r="Y12" s="351"/>
      <c r="Z12" s="351"/>
    </row>
    <row r="13" spans="1:26" ht="14.25" customHeight="1" x14ac:dyDescent="0.15">
      <c r="A13" s="351"/>
      <c r="B13" s="351"/>
      <c r="C13" s="351"/>
      <c r="D13" s="351"/>
      <c r="E13" s="351"/>
      <c r="F13" s="351"/>
      <c r="G13" s="351"/>
      <c r="H13" s="351"/>
      <c r="I13" s="351"/>
      <c r="J13" s="351"/>
      <c r="K13" s="351"/>
      <c r="L13" s="351"/>
      <c r="M13" s="351"/>
      <c r="N13" s="351"/>
      <c r="O13" s="351"/>
      <c r="P13" s="351"/>
      <c r="Q13" s="351"/>
      <c r="R13" s="351"/>
      <c r="S13" s="351"/>
      <c r="T13" s="351"/>
      <c r="U13" s="351"/>
      <c r="V13" s="351"/>
      <c r="W13" s="351"/>
      <c r="X13" s="351"/>
      <c r="Y13" s="351"/>
      <c r="Z13" s="351"/>
    </row>
    <row r="14" spans="1:26" ht="14.25" customHeight="1" x14ac:dyDescent="0.15">
      <c r="A14" s="351"/>
      <c r="B14" s="351"/>
      <c r="C14" s="351"/>
      <c r="D14" s="351"/>
      <c r="E14" s="351"/>
      <c r="F14" s="351"/>
      <c r="G14" s="351"/>
      <c r="H14" s="351"/>
      <c r="I14" s="351"/>
      <c r="J14" s="351"/>
      <c r="K14" s="351"/>
      <c r="L14" s="351"/>
      <c r="M14" s="351"/>
      <c r="N14" s="351"/>
      <c r="O14" s="351"/>
      <c r="P14" s="351"/>
      <c r="Q14" s="351"/>
      <c r="R14" s="351"/>
      <c r="S14" s="351"/>
      <c r="T14" s="351"/>
      <c r="U14" s="351"/>
      <c r="V14" s="351"/>
      <c r="W14" s="351"/>
      <c r="X14" s="351"/>
      <c r="Y14" s="351"/>
      <c r="Z14" s="351"/>
    </row>
    <row r="15" spans="1:26" ht="14.25" customHeight="1" x14ac:dyDescent="0.15">
      <c r="A15" s="351"/>
      <c r="B15" s="351"/>
      <c r="C15" s="351"/>
      <c r="D15" s="351"/>
      <c r="E15" s="351"/>
      <c r="F15" s="351"/>
      <c r="G15" s="351"/>
      <c r="H15" s="351"/>
      <c r="I15" s="351"/>
      <c r="J15" s="351"/>
      <c r="K15" s="351"/>
      <c r="L15" s="351"/>
      <c r="M15" s="351"/>
      <c r="N15" s="351"/>
      <c r="O15" s="351"/>
      <c r="P15" s="351"/>
      <c r="Q15" s="351"/>
      <c r="R15" s="351"/>
      <c r="S15" s="351"/>
      <c r="T15" s="351"/>
      <c r="U15" s="351"/>
      <c r="V15" s="351"/>
      <c r="W15" s="351"/>
      <c r="X15" s="351"/>
      <c r="Y15" s="351"/>
      <c r="Z15" s="351"/>
    </row>
    <row r="16" spans="1:26" ht="14.25" customHeight="1" x14ac:dyDescent="0.15">
      <c r="A16" s="351"/>
      <c r="B16" s="351"/>
      <c r="C16" s="351"/>
      <c r="D16" s="351"/>
      <c r="E16" s="351"/>
      <c r="F16" s="351"/>
      <c r="G16" s="351"/>
      <c r="H16" s="351"/>
      <c r="I16" s="351"/>
      <c r="J16" s="351"/>
      <c r="K16" s="351"/>
      <c r="L16" s="351"/>
      <c r="M16" s="351"/>
      <c r="N16" s="351"/>
      <c r="O16" s="351"/>
      <c r="P16" s="351"/>
      <c r="Q16" s="351"/>
      <c r="R16" s="351"/>
      <c r="S16" s="351"/>
      <c r="T16" s="351"/>
      <c r="U16" s="351"/>
      <c r="V16" s="351"/>
      <c r="W16" s="351"/>
      <c r="X16" s="351"/>
      <c r="Y16" s="351"/>
      <c r="Z16" s="351"/>
    </row>
    <row r="17" spans="1:26" ht="14.25" customHeight="1" x14ac:dyDescent="0.15">
      <c r="A17" s="351"/>
      <c r="B17" s="351"/>
      <c r="C17" s="351"/>
      <c r="D17" s="351"/>
      <c r="E17" s="351"/>
      <c r="F17" s="351"/>
      <c r="G17" s="351"/>
      <c r="H17" s="351"/>
      <c r="I17" s="351"/>
      <c r="J17" s="351"/>
      <c r="K17" s="351"/>
      <c r="L17" s="351"/>
      <c r="M17" s="351"/>
      <c r="N17" s="351"/>
      <c r="O17" s="351"/>
      <c r="P17" s="351"/>
      <c r="Q17" s="351"/>
      <c r="R17" s="351"/>
      <c r="S17" s="351"/>
      <c r="T17" s="351"/>
      <c r="U17" s="351"/>
      <c r="V17" s="351"/>
      <c r="W17" s="351"/>
      <c r="X17" s="351"/>
      <c r="Y17" s="351"/>
      <c r="Z17" s="351"/>
    </row>
    <row r="18" spans="1:26" ht="14.25" customHeight="1" x14ac:dyDescent="0.15">
      <c r="A18" s="351"/>
      <c r="B18" s="351"/>
      <c r="C18" s="351"/>
      <c r="D18" s="351"/>
      <c r="E18" s="351"/>
      <c r="F18" s="351"/>
      <c r="G18" s="351"/>
      <c r="H18" s="351"/>
      <c r="I18" s="351"/>
      <c r="J18" s="351"/>
      <c r="K18" s="351"/>
      <c r="L18" s="351"/>
      <c r="M18" s="351"/>
      <c r="N18" s="351"/>
      <c r="O18" s="351"/>
      <c r="P18" s="351"/>
      <c r="Q18" s="351"/>
      <c r="R18" s="351"/>
      <c r="S18" s="351"/>
      <c r="T18" s="351"/>
      <c r="U18" s="351"/>
      <c r="V18" s="351"/>
      <c r="W18" s="351"/>
      <c r="X18" s="351"/>
      <c r="Y18" s="351"/>
      <c r="Z18" s="351"/>
    </row>
    <row r="19" spans="1:26" ht="14.25" customHeight="1" x14ac:dyDescent="0.15">
      <c r="A19" s="351"/>
      <c r="B19" s="351"/>
      <c r="C19" s="351"/>
      <c r="D19" s="351"/>
      <c r="E19" s="351"/>
      <c r="F19" s="351"/>
      <c r="G19" s="351"/>
      <c r="H19" s="351"/>
      <c r="I19" s="351"/>
      <c r="J19" s="351"/>
      <c r="K19" s="351"/>
      <c r="L19" s="351"/>
      <c r="M19" s="351"/>
      <c r="N19" s="351"/>
      <c r="O19" s="351"/>
      <c r="P19" s="351"/>
      <c r="Q19" s="351"/>
      <c r="R19" s="351"/>
      <c r="S19" s="351"/>
      <c r="T19" s="351"/>
      <c r="U19" s="351"/>
      <c r="V19" s="351"/>
      <c r="W19" s="351"/>
      <c r="X19" s="351"/>
      <c r="Y19" s="351"/>
      <c r="Z19" s="351"/>
    </row>
    <row r="20" spans="1:26" ht="14.25" customHeight="1" x14ac:dyDescent="0.15">
      <c r="A20" s="351"/>
      <c r="B20" s="351"/>
      <c r="C20" s="351"/>
      <c r="D20" s="351"/>
      <c r="E20" s="351"/>
      <c r="F20" s="351"/>
      <c r="G20" s="351"/>
      <c r="H20" s="351"/>
      <c r="I20" s="351"/>
      <c r="J20" s="351"/>
      <c r="K20" s="351"/>
      <c r="L20" s="351"/>
      <c r="M20" s="351"/>
      <c r="N20" s="351"/>
      <c r="O20" s="351"/>
      <c r="P20" s="351"/>
      <c r="Q20" s="351"/>
      <c r="R20" s="351"/>
      <c r="S20" s="351"/>
      <c r="T20" s="351"/>
      <c r="U20" s="351"/>
      <c r="V20" s="351"/>
      <c r="W20" s="351"/>
      <c r="X20" s="351"/>
      <c r="Y20" s="351"/>
      <c r="Z20" s="351"/>
    </row>
    <row r="21" spans="1:26" ht="14.25" customHeight="1" x14ac:dyDescent="0.15">
      <c r="A21" s="351"/>
      <c r="B21" s="351"/>
      <c r="C21" s="351"/>
      <c r="D21" s="351"/>
      <c r="E21" s="351"/>
      <c r="F21" s="351"/>
      <c r="G21" s="351"/>
      <c r="H21" s="351"/>
      <c r="I21" s="351"/>
      <c r="J21" s="351"/>
      <c r="K21" s="351"/>
      <c r="L21" s="351"/>
      <c r="M21" s="351"/>
      <c r="N21" s="351"/>
      <c r="O21" s="351"/>
      <c r="P21" s="351"/>
      <c r="Q21" s="351"/>
      <c r="R21" s="351"/>
      <c r="S21" s="351"/>
      <c r="T21" s="351"/>
      <c r="U21" s="351"/>
      <c r="V21" s="351"/>
      <c r="W21" s="351"/>
      <c r="X21" s="351"/>
      <c r="Y21" s="351"/>
      <c r="Z21" s="351"/>
    </row>
    <row r="22" spans="1:26" ht="14.25" customHeight="1" x14ac:dyDescent="0.15">
      <c r="A22" s="351"/>
      <c r="B22" s="351"/>
      <c r="C22" s="351"/>
      <c r="D22" s="351"/>
      <c r="E22" s="351"/>
      <c r="F22" s="351"/>
      <c r="G22" s="351"/>
      <c r="H22" s="351"/>
      <c r="I22" s="351"/>
      <c r="J22" s="351"/>
      <c r="K22" s="351"/>
      <c r="L22" s="351"/>
      <c r="M22" s="351"/>
      <c r="N22" s="351"/>
      <c r="O22" s="351"/>
      <c r="P22" s="351"/>
      <c r="Q22" s="351"/>
      <c r="R22" s="351"/>
      <c r="S22" s="351"/>
      <c r="T22" s="351"/>
      <c r="U22" s="351"/>
      <c r="V22" s="351"/>
      <c r="W22" s="351"/>
      <c r="X22" s="351"/>
      <c r="Y22" s="351"/>
      <c r="Z22" s="351"/>
    </row>
    <row r="23" spans="1:26" ht="14.25" customHeight="1" x14ac:dyDescent="0.15">
      <c r="A23" s="351"/>
      <c r="B23" s="351"/>
      <c r="C23" s="351"/>
      <c r="D23" s="351"/>
      <c r="E23" s="351"/>
      <c r="F23" s="351"/>
      <c r="G23" s="351"/>
      <c r="H23" s="351"/>
      <c r="I23" s="351"/>
      <c r="J23" s="351"/>
      <c r="K23" s="351"/>
      <c r="L23" s="351"/>
      <c r="M23" s="351"/>
      <c r="N23" s="351"/>
      <c r="O23" s="351"/>
      <c r="P23" s="351"/>
      <c r="Q23" s="351"/>
      <c r="R23" s="351"/>
      <c r="S23" s="351"/>
      <c r="T23" s="351"/>
      <c r="U23" s="351"/>
      <c r="V23" s="351"/>
      <c r="W23" s="351"/>
      <c r="X23" s="351"/>
      <c r="Y23" s="351"/>
      <c r="Z23" s="351"/>
    </row>
    <row r="24" spans="1:26" ht="14.25" customHeight="1" x14ac:dyDescent="0.15">
      <c r="A24" s="351"/>
      <c r="B24" s="351"/>
      <c r="C24" s="351"/>
      <c r="D24" s="351"/>
      <c r="E24" s="351"/>
      <c r="F24" s="351"/>
      <c r="G24" s="351"/>
      <c r="H24" s="351"/>
      <c r="I24" s="351"/>
      <c r="J24" s="351"/>
      <c r="K24" s="351"/>
      <c r="L24" s="351"/>
      <c r="M24" s="351"/>
      <c r="N24" s="351"/>
      <c r="O24" s="351"/>
      <c r="P24" s="351"/>
      <c r="Q24" s="351"/>
      <c r="R24" s="351"/>
      <c r="S24" s="351"/>
      <c r="T24" s="351"/>
      <c r="U24" s="351"/>
      <c r="V24" s="351"/>
      <c r="W24" s="351"/>
      <c r="X24" s="351"/>
      <c r="Y24" s="351"/>
      <c r="Z24" s="351"/>
    </row>
    <row r="25" spans="1:26" ht="14.25" customHeight="1" x14ac:dyDescent="0.15">
      <c r="A25" s="351"/>
      <c r="B25" s="351"/>
      <c r="C25" s="351"/>
      <c r="D25" s="351"/>
      <c r="E25" s="351"/>
      <c r="F25" s="351"/>
      <c r="G25" s="351"/>
      <c r="H25" s="351"/>
      <c r="I25" s="351"/>
      <c r="J25" s="351"/>
      <c r="K25" s="351"/>
      <c r="L25" s="351"/>
      <c r="M25" s="351"/>
      <c r="N25" s="351"/>
      <c r="O25" s="351"/>
      <c r="P25" s="351"/>
      <c r="Q25" s="351"/>
      <c r="R25" s="351"/>
      <c r="S25" s="351"/>
      <c r="T25" s="351"/>
      <c r="U25" s="351"/>
      <c r="V25" s="351"/>
      <c r="W25" s="351"/>
      <c r="X25" s="351"/>
      <c r="Y25" s="351"/>
      <c r="Z25" s="351"/>
    </row>
    <row r="26" spans="1:26" ht="14.25" customHeight="1" x14ac:dyDescent="0.15">
      <c r="A26" s="351"/>
      <c r="B26" s="351"/>
      <c r="C26" s="351"/>
      <c r="D26" s="351"/>
      <c r="E26" s="351"/>
      <c r="F26" s="351"/>
      <c r="G26" s="351"/>
      <c r="H26" s="351"/>
      <c r="I26" s="351"/>
      <c r="J26" s="351"/>
      <c r="K26" s="351"/>
      <c r="L26" s="351"/>
      <c r="M26" s="351"/>
      <c r="N26" s="351"/>
      <c r="O26" s="351"/>
      <c r="P26" s="351"/>
      <c r="Q26" s="351"/>
      <c r="R26" s="351"/>
      <c r="S26" s="351"/>
      <c r="T26" s="351"/>
      <c r="U26" s="351"/>
      <c r="V26" s="351"/>
      <c r="W26" s="351"/>
      <c r="X26" s="351"/>
      <c r="Y26" s="351"/>
      <c r="Z26" s="351"/>
    </row>
    <row r="27" spans="1:26" ht="14.25" customHeight="1" x14ac:dyDescent="0.15">
      <c r="A27" s="351"/>
      <c r="B27" s="351"/>
      <c r="C27" s="351"/>
      <c r="D27" s="351"/>
      <c r="E27" s="351"/>
      <c r="F27" s="351"/>
      <c r="G27" s="351"/>
      <c r="H27" s="351"/>
      <c r="I27" s="351"/>
      <c r="J27" s="351"/>
      <c r="K27" s="351"/>
      <c r="L27" s="351"/>
      <c r="M27" s="351"/>
      <c r="N27" s="351"/>
      <c r="O27" s="351"/>
      <c r="P27" s="351"/>
      <c r="Q27" s="351"/>
      <c r="R27" s="351"/>
      <c r="S27" s="351"/>
      <c r="T27" s="351"/>
      <c r="U27" s="351"/>
      <c r="V27" s="351"/>
      <c r="W27" s="351"/>
      <c r="X27" s="351"/>
      <c r="Y27" s="351"/>
      <c r="Z27" s="351"/>
    </row>
    <row r="28" spans="1:26" ht="14.25" customHeight="1" x14ac:dyDescent="0.15">
      <c r="A28" s="351"/>
      <c r="B28" s="351"/>
      <c r="C28" s="351"/>
      <c r="D28" s="351"/>
      <c r="E28" s="351"/>
      <c r="F28" s="351"/>
      <c r="G28" s="351"/>
      <c r="H28" s="351"/>
      <c r="I28" s="351"/>
      <c r="J28" s="351"/>
      <c r="K28" s="351"/>
      <c r="L28" s="351"/>
      <c r="M28" s="351"/>
      <c r="N28" s="351"/>
      <c r="O28" s="351"/>
      <c r="P28" s="351"/>
      <c r="Q28" s="351"/>
      <c r="R28" s="351"/>
      <c r="S28" s="351"/>
      <c r="T28" s="351"/>
      <c r="U28" s="351"/>
      <c r="V28" s="351"/>
      <c r="W28" s="351"/>
      <c r="X28" s="351"/>
      <c r="Y28" s="351"/>
      <c r="Z28" s="351"/>
    </row>
    <row r="29" spans="1:26" ht="14.25" customHeight="1" x14ac:dyDescent="0.15">
      <c r="A29" s="351"/>
      <c r="B29" s="351"/>
      <c r="C29" s="351"/>
      <c r="D29" s="351"/>
      <c r="E29" s="351"/>
      <c r="F29" s="351"/>
      <c r="G29" s="351"/>
      <c r="H29" s="351"/>
      <c r="I29" s="351"/>
      <c r="J29" s="351"/>
      <c r="K29" s="351"/>
      <c r="L29" s="351"/>
      <c r="M29" s="351"/>
      <c r="N29" s="351"/>
      <c r="O29" s="351"/>
      <c r="P29" s="351"/>
      <c r="Q29" s="351"/>
      <c r="R29" s="351"/>
      <c r="S29" s="351"/>
      <c r="T29" s="351"/>
      <c r="U29" s="351"/>
      <c r="V29" s="351"/>
      <c r="W29" s="351"/>
      <c r="X29" s="351"/>
      <c r="Y29" s="351"/>
      <c r="Z29" s="351"/>
    </row>
    <row r="30" spans="1:26" ht="14.25" customHeight="1" x14ac:dyDescent="0.15">
      <c r="A30" s="351"/>
      <c r="B30" s="351"/>
      <c r="C30" s="351"/>
      <c r="D30" s="351"/>
      <c r="E30" s="351"/>
      <c r="F30" s="351"/>
      <c r="G30" s="351"/>
      <c r="H30" s="351"/>
      <c r="I30" s="351"/>
      <c r="J30" s="351"/>
      <c r="K30" s="351"/>
      <c r="L30" s="351"/>
      <c r="M30" s="351"/>
      <c r="N30" s="351"/>
      <c r="O30" s="351"/>
      <c r="P30" s="351"/>
      <c r="Q30" s="351"/>
      <c r="R30" s="351"/>
      <c r="S30" s="351"/>
      <c r="T30" s="351"/>
      <c r="U30" s="351"/>
      <c r="V30" s="351"/>
      <c r="W30" s="351"/>
      <c r="X30" s="351"/>
      <c r="Y30" s="351"/>
      <c r="Z30" s="351"/>
    </row>
    <row r="31" spans="1:26" ht="14.25" customHeight="1" x14ac:dyDescent="0.15">
      <c r="A31" s="351"/>
      <c r="B31" s="351"/>
      <c r="C31" s="351"/>
      <c r="D31" s="351"/>
      <c r="E31" s="351"/>
      <c r="F31" s="351"/>
      <c r="G31" s="351"/>
      <c r="H31" s="351"/>
      <c r="I31" s="351"/>
      <c r="J31" s="351"/>
      <c r="K31" s="351"/>
      <c r="L31" s="351"/>
      <c r="M31" s="351"/>
      <c r="N31" s="351"/>
      <c r="O31" s="351"/>
      <c r="P31" s="351"/>
      <c r="Q31" s="351"/>
      <c r="R31" s="351"/>
      <c r="S31" s="351"/>
      <c r="T31" s="351"/>
      <c r="U31" s="351"/>
      <c r="V31" s="351"/>
      <c r="W31" s="351"/>
      <c r="X31" s="351"/>
      <c r="Y31" s="351"/>
      <c r="Z31" s="351"/>
    </row>
    <row r="32" spans="1:26" ht="14.25" customHeight="1" x14ac:dyDescent="0.15">
      <c r="A32" s="351"/>
      <c r="B32" s="351"/>
      <c r="C32" s="351"/>
      <c r="D32" s="351"/>
      <c r="E32" s="351"/>
      <c r="F32" s="351"/>
      <c r="G32" s="351"/>
      <c r="H32" s="351"/>
      <c r="I32" s="351"/>
      <c r="J32" s="351"/>
      <c r="K32" s="351"/>
      <c r="L32" s="351"/>
      <c r="M32" s="351"/>
      <c r="N32" s="351"/>
      <c r="O32" s="351"/>
      <c r="P32" s="351"/>
      <c r="Q32" s="351"/>
      <c r="R32" s="351"/>
      <c r="S32" s="351"/>
      <c r="T32" s="351"/>
      <c r="U32" s="351"/>
      <c r="V32" s="351"/>
      <c r="W32" s="351"/>
      <c r="X32" s="351"/>
      <c r="Y32" s="351"/>
      <c r="Z32" s="351"/>
    </row>
    <row r="33" spans="1:26" ht="14.25" customHeight="1" x14ac:dyDescent="0.15">
      <c r="A33" s="351"/>
      <c r="B33" s="351"/>
      <c r="C33" s="351"/>
      <c r="D33" s="351"/>
      <c r="E33" s="351"/>
      <c r="F33" s="351"/>
      <c r="G33" s="351"/>
      <c r="H33" s="351"/>
      <c r="I33" s="351"/>
      <c r="J33" s="351"/>
      <c r="K33" s="351"/>
      <c r="L33" s="351"/>
      <c r="M33" s="351"/>
      <c r="N33" s="351"/>
      <c r="O33" s="351"/>
      <c r="P33" s="351"/>
      <c r="Q33" s="351"/>
      <c r="R33" s="351"/>
      <c r="S33" s="351"/>
      <c r="T33" s="351"/>
      <c r="U33" s="351"/>
      <c r="V33" s="351"/>
      <c r="W33" s="351"/>
      <c r="X33" s="351"/>
      <c r="Y33" s="351"/>
      <c r="Z33" s="351"/>
    </row>
    <row r="34" spans="1:26" ht="14.25" customHeight="1" x14ac:dyDescent="0.15">
      <c r="A34" s="351"/>
      <c r="B34" s="351"/>
      <c r="C34" s="351"/>
      <c r="D34" s="351"/>
      <c r="E34" s="351"/>
      <c r="F34" s="351"/>
      <c r="G34" s="351"/>
      <c r="H34" s="351"/>
      <c r="I34" s="351"/>
      <c r="J34" s="351"/>
      <c r="K34" s="351"/>
      <c r="L34" s="351"/>
      <c r="M34" s="351"/>
      <c r="N34" s="351"/>
      <c r="O34" s="351"/>
      <c r="P34" s="351"/>
      <c r="Q34" s="351"/>
      <c r="R34" s="351"/>
      <c r="S34" s="351"/>
      <c r="T34" s="351"/>
      <c r="U34" s="351"/>
      <c r="V34" s="351"/>
      <c r="W34" s="351"/>
      <c r="X34" s="351"/>
      <c r="Y34" s="351"/>
      <c r="Z34" s="351"/>
    </row>
    <row r="35" spans="1:26" ht="14.25" customHeight="1" x14ac:dyDescent="0.15">
      <c r="A35" s="351"/>
      <c r="B35" s="351"/>
      <c r="C35" s="351"/>
      <c r="D35" s="351"/>
      <c r="E35" s="351"/>
      <c r="F35" s="351"/>
      <c r="G35" s="351"/>
      <c r="H35" s="351"/>
      <c r="I35" s="351"/>
      <c r="J35" s="351"/>
      <c r="K35" s="351"/>
      <c r="L35" s="351"/>
      <c r="M35" s="351"/>
      <c r="N35" s="351"/>
      <c r="O35" s="351"/>
      <c r="P35" s="351"/>
      <c r="Q35" s="351"/>
      <c r="R35" s="351"/>
      <c r="S35" s="351"/>
      <c r="T35" s="351"/>
      <c r="U35" s="351"/>
      <c r="V35" s="351"/>
      <c r="W35" s="351"/>
      <c r="X35" s="351"/>
      <c r="Y35" s="351"/>
      <c r="Z35" s="351"/>
    </row>
    <row r="36" spans="1:26" ht="14.25" customHeight="1" x14ac:dyDescent="0.15">
      <c r="A36" s="351"/>
      <c r="B36" s="351"/>
      <c r="C36" s="351"/>
      <c r="D36" s="351"/>
      <c r="E36" s="351"/>
      <c r="F36" s="351"/>
      <c r="G36" s="351"/>
      <c r="H36" s="351"/>
      <c r="I36" s="351"/>
      <c r="J36" s="351"/>
      <c r="K36" s="351"/>
      <c r="L36" s="351"/>
      <c r="M36" s="351"/>
      <c r="N36" s="351"/>
      <c r="O36" s="351"/>
      <c r="P36" s="351"/>
      <c r="Q36" s="351"/>
      <c r="R36" s="351"/>
      <c r="S36" s="351"/>
      <c r="T36" s="351"/>
      <c r="U36" s="351"/>
      <c r="V36" s="351"/>
      <c r="W36" s="351"/>
      <c r="X36" s="351"/>
      <c r="Y36" s="351"/>
      <c r="Z36" s="351"/>
    </row>
    <row r="37" spans="1:26" ht="14.25" customHeight="1" x14ac:dyDescent="0.15">
      <c r="A37" s="351"/>
      <c r="B37" s="351"/>
      <c r="C37" s="351"/>
      <c r="D37" s="351"/>
      <c r="E37" s="351"/>
      <c r="F37" s="351"/>
      <c r="G37" s="351"/>
      <c r="H37" s="351"/>
      <c r="I37" s="351"/>
      <c r="J37" s="351"/>
      <c r="K37" s="351"/>
      <c r="L37" s="351"/>
      <c r="M37" s="351"/>
      <c r="N37" s="351"/>
      <c r="O37" s="351"/>
      <c r="P37" s="351"/>
      <c r="Q37" s="351"/>
      <c r="R37" s="351"/>
      <c r="S37" s="351"/>
      <c r="T37" s="351"/>
      <c r="U37" s="351"/>
      <c r="V37" s="351"/>
      <c r="W37" s="351"/>
      <c r="X37" s="351"/>
      <c r="Y37" s="351"/>
      <c r="Z37" s="351"/>
    </row>
    <row r="38" spans="1:26" ht="14.25" customHeight="1" x14ac:dyDescent="0.15">
      <c r="A38" s="351"/>
      <c r="B38" s="351"/>
      <c r="C38" s="351"/>
      <c r="D38" s="351"/>
      <c r="E38" s="351"/>
      <c r="F38" s="351"/>
      <c r="G38" s="351"/>
      <c r="H38" s="351"/>
      <c r="I38" s="351"/>
      <c r="J38" s="351"/>
      <c r="K38" s="351"/>
      <c r="L38" s="351"/>
      <c r="M38" s="351"/>
      <c r="N38" s="351"/>
      <c r="O38" s="351"/>
      <c r="P38" s="351"/>
      <c r="Q38" s="351"/>
      <c r="R38" s="351"/>
      <c r="S38" s="351"/>
      <c r="T38" s="351"/>
      <c r="U38" s="351"/>
      <c r="V38" s="351"/>
      <c r="W38" s="351"/>
      <c r="X38" s="351"/>
      <c r="Y38" s="351"/>
      <c r="Z38" s="351"/>
    </row>
    <row r="39" spans="1:26" ht="14.25" customHeight="1" x14ac:dyDescent="0.15">
      <c r="A39" s="351"/>
      <c r="B39" s="351"/>
      <c r="C39" s="351"/>
      <c r="D39" s="351"/>
      <c r="E39" s="351"/>
      <c r="F39" s="351"/>
      <c r="G39" s="351"/>
      <c r="H39" s="351"/>
      <c r="I39" s="351"/>
      <c r="J39" s="351"/>
      <c r="K39" s="351"/>
      <c r="L39" s="351"/>
      <c r="M39" s="351"/>
      <c r="N39" s="351"/>
      <c r="O39" s="351"/>
      <c r="P39" s="351"/>
      <c r="Q39" s="351"/>
      <c r="R39" s="351"/>
      <c r="S39" s="351"/>
      <c r="T39" s="351"/>
      <c r="U39" s="351"/>
      <c r="V39" s="351"/>
      <c r="W39" s="351"/>
      <c r="X39" s="351"/>
      <c r="Y39" s="351"/>
      <c r="Z39" s="351"/>
    </row>
    <row r="40" spans="1:26" ht="14.25" customHeight="1" x14ac:dyDescent="0.15">
      <c r="A40" s="351"/>
      <c r="B40" s="351"/>
      <c r="C40" s="351"/>
      <c r="D40" s="351"/>
      <c r="E40" s="351"/>
      <c r="F40" s="351"/>
      <c r="G40" s="351"/>
      <c r="H40" s="351"/>
      <c r="I40" s="351"/>
      <c r="J40" s="351"/>
      <c r="K40" s="351"/>
      <c r="L40" s="351"/>
      <c r="M40" s="351"/>
      <c r="N40" s="351"/>
      <c r="O40" s="351"/>
      <c r="P40" s="351"/>
      <c r="Q40" s="351"/>
      <c r="R40" s="351"/>
      <c r="S40" s="351"/>
      <c r="T40" s="351"/>
      <c r="U40" s="351"/>
      <c r="V40" s="351"/>
      <c r="W40" s="351"/>
      <c r="X40" s="351"/>
      <c r="Y40" s="351"/>
      <c r="Z40" s="351"/>
    </row>
    <row r="41" spans="1:26" ht="14.25" customHeight="1" x14ac:dyDescent="0.15">
      <c r="A41" s="351"/>
      <c r="B41" s="351"/>
      <c r="C41" s="351"/>
      <c r="D41" s="351"/>
      <c r="E41" s="351"/>
      <c r="F41" s="351"/>
      <c r="G41" s="351"/>
      <c r="H41" s="351"/>
      <c r="I41" s="351"/>
      <c r="J41" s="351"/>
      <c r="K41" s="351"/>
      <c r="L41" s="351"/>
      <c r="M41" s="351"/>
      <c r="N41" s="351"/>
      <c r="O41" s="351"/>
      <c r="P41" s="351"/>
      <c r="Q41" s="351"/>
      <c r="R41" s="351"/>
      <c r="S41" s="351"/>
      <c r="T41" s="351"/>
      <c r="U41" s="351"/>
      <c r="V41" s="351"/>
      <c r="W41" s="351"/>
      <c r="X41" s="351"/>
      <c r="Y41" s="351"/>
      <c r="Z41" s="351"/>
    </row>
    <row r="42" spans="1:26" ht="14.25" customHeight="1" x14ac:dyDescent="0.15">
      <c r="A42" s="351"/>
      <c r="B42" s="351"/>
      <c r="C42" s="351"/>
      <c r="D42" s="351"/>
      <c r="E42" s="351"/>
      <c r="F42" s="351"/>
      <c r="G42" s="351"/>
      <c r="H42" s="351"/>
      <c r="I42" s="351"/>
      <c r="J42" s="351"/>
      <c r="K42" s="351"/>
      <c r="L42" s="351"/>
      <c r="M42" s="351"/>
      <c r="N42" s="351"/>
      <c r="O42" s="351"/>
      <c r="P42" s="351"/>
      <c r="Q42" s="351"/>
      <c r="R42" s="351"/>
      <c r="S42" s="351"/>
      <c r="T42" s="351"/>
      <c r="U42" s="351"/>
      <c r="V42" s="351"/>
      <c r="W42" s="351"/>
      <c r="X42" s="351"/>
      <c r="Y42" s="351"/>
      <c r="Z42" s="351"/>
    </row>
    <row r="43" spans="1:26" ht="14.25" customHeight="1" x14ac:dyDescent="0.15">
      <c r="A43" s="351"/>
      <c r="B43" s="351"/>
      <c r="C43" s="351"/>
      <c r="D43" s="351"/>
      <c r="E43" s="351"/>
      <c r="F43" s="351"/>
      <c r="G43" s="351"/>
      <c r="H43" s="351"/>
      <c r="I43" s="351"/>
      <c r="J43" s="351"/>
      <c r="K43" s="351"/>
      <c r="L43" s="351"/>
      <c r="M43" s="351"/>
      <c r="N43" s="351"/>
      <c r="O43" s="351"/>
      <c r="P43" s="351"/>
      <c r="Q43" s="351"/>
      <c r="R43" s="351"/>
      <c r="S43" s="351"/>
      <c r="T43" s="351"/>
      <c r="U43" s="351"/>
      <c r="V43" s="351"/>
      <c r="W43" s="351"/>
      <c r="X43" s="351"/>
      <c r="Y43" s="351"/>
      <c r="Z43" s="351"/>
    </row>
    <row r="44" spans="1:26" ht="14.25" customHeight="1" x14ac:dyDescent="0.15">
      <c r="A44" s="351"/>
      <c r="B44" s="351"/>
      <c r="C44" s="351"/>
      <c r="D44" s="351"/>
      <c r="E44" s="351"/>
      <c r="F44" s="351"/>
      <c r="G44" s="351"/>
      <c r="H44" s="351"/>
      <c r="I44" s="351"/>
      <c r="J44" s="351"/>
      <c r="K44" s="351"/>
      <c r="L44" s="351"/>
      <c r="M44" s="351"/>
      <c r="N44" s="351"/>
      <c r="O44" s="351"/>
      <c r="P44" s="351"/>
      <c r="Q44" s="351"/>
      <c r="R44" s="351"/>
      <c r="S44" s="351"/>
      <c r="T44" s="351"/>
      <c r="U44" s="351"/>
      <c r="V44" s="351"/>
      <c r="W44" s="351"/>
      <c r="X44" s="351"/>
      <c r="Y44" s="351"/>
      <c r="Z44" s="351"/>
    </row>
    <row r="45" spans="1:26" ht="14.25" customHeight="1" x14ac:dyDescent="0.15">
      <c r="A45" s="351"/>
      <c r="B45" s="351"/>
      <c r="C45" s="351"/>
      <c r="D45" s="351"/>
      <c r="E45" s="351"/>
      <c r="F45" s="351"/>
      <c r="G45" s="351"/>
      <c r="H45" s="351"/>
      <c r="I45" s="351"/>
      <c r="J45" s="351"/>
      <c r="K45" s="351"/>
      <c r="L45" s="351"/>
      <c r="M45" s="351"/>
      <c r="N45" s="351"/>
      <c r="O45" s="351"/>
      <c r="P45" s="351"/>
      <c r="Q45" s="351"/>
      <c r="R45" s="351"/>
      <c r="S45" s="351"/>
      <c r="T45" s="351"/>
      <c r="U45" s="351"/>
      <c r="V45" s="351"/>
      <c r="W45" s="351"/>
      <c r="X45" s="351"/>
      <c r="Y45" s="351"/>
      <c r="Z45" s="351"/>
    </row>
    <row r="46" spans="1:26" ht="14.25" customHeight="1"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row>
    <row r="47" spans="1:26" ht="14.25" customHeight="1" x14ac:dyDescent="0.15">
      <c r="A47" s="351"/>
      <c r="B47" s="351"/>
      <c r="C47" s="351"/>
      <c r="D47" s="351"/>
      <c r="E47" s="351"/>
      <c r="F47" s="351"/>
      <c r="G47" s="351"/>
      <c r="H47" s="351"/>
      <c r="I47" s="351"/>
      <c r="J47" s="351"/>
      <c r="K47" s="351"/>
      <c r="L47" s="351"/>
      <c r="M47" s="351"/>
      <c r="N47" s="351"/>
      <c r="O47" s="351"/>
      <c r="P47" s="351"/>
      <c r="Q47" s="351"/>
      <c r="R47" s="351"/>
      <c r="S47" s="351"/>
      <c r="T47" s="351"/>
      <c r="U47" s="351"/>
      <c r="V47" s="351"/>
      <c r="W47" s="351"/>
      <c r="X47" s="351"/>
      <c r="Y47" s="351"/>
      <c r="Z47" s="351"/>
    </row>
    <row r="48" spans="1:26" ht="14.25" customHeight="1" x14ac:dyDescent="0.15">
      <c r="A48" s="351"/>
      <c r="B48" s="351"/>
      <c r="C48" s="351"/>
      <c r="D48" s="351"/>
      <c r="E48" s="351"/>
      <c r="F48" s="351"/>
      <c r="G48" s="351"/>
      <c r="H48" s="351"/>
      <c r="I48" s="351"/>
      <c r="J48" s="351"/>
      <c r="K48" s="351"/>
      <c r="L48" s="351"/>
      <c r="M48" s="351"/>
      <c r="N48" s="351"/>
      <c r="O48" s="351"/>
      <c r="P48" s="351"/>
      <c r="Q48" s="351"/>
      <c r="R48" s="351"/>
      <c r="S48" s="351"/>
      <c r="T48" s="351"/>
      <c r="U48" s="351"/>
      <c r="V48" s="351"/>
      <c r="W48" s="351"/>
      <c r="X48" s="351"/>
      <c r="Y48" s="351"/>
      <c r="Z48" s="351"/>
    </row>
    <row r="49" spans="1:26" ht="14.25" customHeight="1" x14ac:dyDescent="0.15">
      <c r="A49" s="351"/>
      <c r="B49" s="351"/>
      <c r="C49" s="351"/>
      <c r="D49" s="351"/>
      <c r="E49" s="351"/>
      <c r="F49" s="351"/>
      <c r="G49" s="351"/>
      <c r="H49" s="351"/>
      <c r="I49" s="351"/>
      <c r="J49" s="351"/>
      <c r="K49" s="351"/>
      <c r="L49" s="351"/>
      <c r="M49" s="351"/>
      <c r="N49" s="351"/>
      <c r="O49" s="351"/>
      <c r="P49" s="351"/>
      <c r="Q49" s="351"/>
      <c r="R49" s="351"/>
      <c r="S49" s="351"/>
      <c r="T49" s="351"/>
      <c r="U49" s="351"/>
      <c r="V49" s="351"/>
      <c r="W49" s="351"/>
      <c r="X49" s="351"/>
      <c r="Y49" s="351"/>
      <c r="Z49" s="351"/>
    </row>
    <row r="50" spans="1:26" ht="14.25" customHeight="1" x14ac:dyDescent="0.15">
      <c r="A50" s="351"/>
      <c r="B50" s="351"/>
      <c r="C50" s="351"/>
      <c r="D50" s="351"/>
      <c r="E50" s="351"/>
      <c r="F50" s="351"/>
      <c r="G50" s="351"/>
      <c r="H50" s="351"/>
      <c r="I50" s="351"/>
      <c r="J50" s="351"/>
      <c r="K50" s="351"/>
      <c r="L50" s="351"/>
      <c r="M50" s="351"/>
      <c r="N50" s="351"/>
      <c r="O50" s="351"/>
      <c r="P50" s="351"/>
      <c r="Q50" s="351"/>
      <c r="R50" s="351"/>
      <c r="S50" s="351"/>
      <c r="T50" s="351"/>
      <c r="U50" s="351"/>
      <c r="V50" s="351"/>
      <c r="W50" s="351"/>
      <c r="X50" s="351"/>
      <c r="Y50" s="351"/>
      <c r="Z50" s="351"/>
    </row>
    <row r="51" spans="1:26" ht="14.25" customHeight="1" x14ac:dyDescent="0.15">
      <c r="A51" s="351"/>
      <c r="B51" s="351"/>
      <c r="C51" s="351"/>
      <c r="D51" s="351"/>
      <c r="E51" s="351"/>
      <c r="F51" s="351"/>
      <c r="G51" s="351"/>
      <c r="H51" s="351"/>
      <c r="I51" s="351"/>
      <c r="J51" s="351"/>
      <c r="K51" s="351"/>
      <c r="L51" s="351"/>
      <c r="M51" s="351"/>
      <c r="N51" s="351"/>
      <c r="O51" s="351"/>
      <c r="P51" s="351"/>
      <c r="Q51" s="351"/>
      <c r="R51" s="351"/>
      <c r="S51" s="351"/>
      <c r="T51" s="351"/>
      <c r="U51" s="351"/>
      <c r="V51" s="351"/>
      <c r="W51" s="351"/>
      <c r="X51" s="351"/>
      <c r="Y51" s="351"/>
      <c r="Z51" s="351"/>
    </row>
    <row r="52" spans="1:26" ht="14.25" customHeight="1" x14ac:dyDescent="0.15">
      <c r="A52" s="351"/>
      <c r="B52" s="351"/>
      <c r="C52" s="351"/>
      <c r="D52" s="351"/>
      <c r="E52" s="351"/>
      <c r="F52" s="351"/>
      <c r="G52" s="351"/>
      <c r="H52" s="351"/>
      <c r="I52" s="351"/>
      <c r="J52" s="351"/>
      <c r="K52" s="351"/>
      <c r="L52" s="351"/>
      <c r="M52" s="351"/>
      <c r="N52" s="351"/>
      <c r="O52" s="351"/>
      <c r="P52" s="351"/>
      <c r="Q52" s="351"/>
      <c r="R52" s="351"/>
      <c r="S52" s="351"/>
      <c r="T52" s="351"/>
      <c r="U52" s="351"/>
      <c r="V52" s="351"/>
      <c r="W52" s="351"/>
      <c r="X52" s="351"/>
      <c r="Y52" s="351"/>
      <c r="Z52" s="351"/>
    </row>
    <row r="53" spans="1:26" ht="14.25" customHeight="1" x14ac:dyDescent="0.15">
      <c r="A53" s="351"/>
      <c r="B53" s="351"/>
      <c r="C53" s="351"/>
      <c r="D53" s="351"/>
      <c r="E53" s="351"/>
      <c r="F53" s="351"/>
      <c r="G53" s="351"/>
      <c r="H53" s="351"/>
      <c r="I53" s="351"/>
      <c r="J53" s="351"/>
      <c r="K53" s="351"/>
      <c r="L53" s="351"/>
      <c r="M53" s="351"/>
      <c r="N53" s="351"/>
      <c r="O53" s="351"/>
      <c r="P53" s="351"/>
      <c r="Q53" s="351"/>
      <c r="R53" s="351"/>
      <c r="S53" s="351"/>
      <c r="T53" s="351"/>
      <c r="U53" s="351"/>
      <c r="V53" s="351"/>
      <c r="W53" s="351"/>
      <c r="X53" s="351"/>
      <c r="Y53" s="351"/>
      <c r="Z53" s="351"/>
    </row>
    <row r="54" spans="1:26" ht="14.25" customHeight="1" x14ac:dyDescent="0.15">
      <c r="A54" s="351"/>
      <c r="B54" s="351"/>
      <c r="C54" s="351"/>
      <c r="D54" s="351"/>
      <c r="E54" s="351"/>
      <c r="F54" s="351"/>
      <c r="G54" s="351"/>
      <c r="H54" s="351"/>
      <c r="I54" s="351"/>
      <c r="J54" s="351"/>
      <c r="K54" s="351"/>
      <c r="L54" s="351"/>
      <c r="M54" s="351"/>
      <c r="N54" s="351"/>
      <c r="O54" s="351"/>
      <c r="P54" s="351"/>
      <c r="Q54" s="351"/>
      <c r="R54" s="351"/>
      <c r="S54" s="351"/>
      <c r="T54" s="351"/>
      <c r="U54" s="351"/>
      <c r="V54" s="351"/>
      <c r="W54" s="351"/>
      <c r="X54" s="351"/>
      <c r="Y54" s="351"/>
      <c r="Z54" s="351"/>
    </row>
    <row r="55" spans="1:26" ht="14.25" customHeight="1" x14ac:dyDescent="0.15">
      <c r="A55" s="351"/>
      <c r="B55" s="351"/>
      <c r="C55" s="351"/>
      <c r="D55" s="351"/>
      <c r="E55" s="351"/>
      <c r="F55" s="351"/>
      <c r="G55" s="351"/>
      <c r="H55" s="351"/>
      <c r="I55" s="351"/>
      <c r="J55" s="351"/>
      <c r="K55" s="351"/>
      <c r="L55" s="351"/>
      <c r="M55" s="351"/>
      <c r="N55" s="351"/>
      <c r="O55" s="351"/>
      <c r="P55" s="351"/>
      <c r="Q55" s="351"/>
      <c r="R55" s="351"/>
      <c r="S55" s="351"/>
      <c r="T55" s="351"/>
      <c r="U55" s="351"/>
      <c r="V55" s="351"/>
      <c r="W55" s="351"/>
      <c r="X55" s="351"/>
      <c r="Y55" s="351"/>
      <c r="Z55" s="351"/>
    </row>
    <row r="56" spans="1:26" ht="14.25" customHeight="1" x14ac:dyDescent="0.15">
      <c r="A56" s="351"/>
      <c r="B56" s="351"/>
      <c r="C56" s="351"/>
      <c r="D56" s="351"/>
      <c r="E56" s="351"/>
      <c r="F56" s="351"/>
      <c r="G56" s="351"/>
      <c r="H56" s="351"/>
      <c r="I56" s="351"/>
      <c r="J56" s="351"/>
      <c r="K56" s="351"/>
      <c r="L56" s="351"/>
      <c r="M56" s="351"/>
      <c r="N56" s="351"/>
      <c r="O56" s="351"/>
      <c r="P56" s="351"/>
      <c r="Q56" s="351"/>
      <c r="R56" s="351"/>
      <c r="S56" s="351"/>
      <c r="T56" s="351"/>
      <c r="U56" s="351"/>
      <c r="V56" s="351"/>
      <c r="W56" s="351"/>
      <c r="X56" s="351"/>
      <c r="Y56" s="351"/>
      <c r="Z56" s="351"/>
    </row>
    <row r="57" spans="1:26" ht="14.25" customHeight="1" x14ac:dyDescent="0.15">
      <c r="A57" s="351"/>
      <c r="B57" s="351"/>
      <c r="C57" s="351"/>
      <c r="D57" s="351"/>
      <c r="E57" s="351"/>
      <c r="F57" s="351"/>
      <c r="G57" s="351"/>
      <c r="H57" s="351"/>
      <c r="I57" s="351"/>
      <c r="J57" s="351"/>
      <c r="K57" s="351"/>
      <c r="L57" s="351"/>
      <c r="M57" s="351"/>
      <c r="N57" s="351"/>
      <c r="O57" s="351"/>
      <c r="P57" s="351"/>
      <c r="Q57" s="351"/>
      <c r="R57" s="351"/>
      <c r="S57" s="351"/>
      <c r="T57" s="351"/>
      <c r="U57" s="351"/>
      <c r="V57" s="351"/>
      <c r="W57" s="351"/>
      <c r="X57" s="351"/>
      <c r="Y57" s="351"/>
      <c r="Z57" s="351"/>
    </row>
    <row r="58" spans="1:26" ht="14.25" customHeight="1" x14ac:dyDescent="0.15">
      <c r="A58" s="351"/>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row>
    <row r="59" spans="1:26" ht="14.25" customHeight="1" x14ac:dyDescent="0.15">
      <c r="A59" s="351"/>
      <c r="B59" s="351"/>
      <c r="C59" s="351"/>
      <c r="D59" s="351"/>
      <c r="E59" s="351"/>
      <c r="F59" s="351"/>
      <c r="G59" s="351"/>
      <c r="H59" s="351"/>
      <c r="I59" s="351"/>
      <c r="J59" s="351"/>
      <c r="K59" s="351"/>
      <c r="L59" s="351"/>
      <c r="M59" s="351"/>
      <c r="N59" s="351"/>
      <c r="O59" s="351"/>
      <c r="P59" s="351"/>
      <c r="Q59" s="351"/>
      <c r="R59" s="351"/>
      <c r="S59" s="351"/>
      <c r="T59" s="351"/>
      <c r="U59" s="351"/>
      <c r="V59" s="351"/>
      <c r="W59" s="351"/>
      <c r="X59" s="351"/>
      <c r="Y59" s="351"/>
      <c r="Z59" s="351"/>
    </row>
    <row r="60" spans="1:26" ht="14.25" customHeight="1" x14ac:dyDescent="0.15">
      <c r="A60" s="351"/>
      <c r="B60" s="351"/>
      <c r="C60" s="351"/>
      <c r="D60" s="351"/>
      <c r="E60" s="351"/>
      <c r="F60" s="351"/>
      <c r="G60" s="351"/>
      <c r="H60" s="351"/>
      <c r="I60" s="351"/>
      <c r="J60" s="351"/>
      <c r="K60" s="351"/>
      <c r="L60" s="351"/>
      <c r="M60" s="351"/>
      <c r="N60" s="351"/>
      <c r="O60" s="351"/>
      <c r="P60" s="351"/>
      <c r="Q60" s="351"/>
      <c r="R60" s="351"/>
      <c r="S60" s="351"/>
      <c r="T60" s="351"/>
      <c r="U60" s="351"/>
      <c r="V60" s="351"/>
      <c r="W60" s="351"/>
      <c r="X60" s="351"/>
      <c r="Y60" s="351"/>
      <c r="Z60" s="351"/>
    </row>
    <row r="61" spans="1:26" ht="14.25" customHeight="1" x14ac:dyDescent="0.15">
      <c r="A61" s="351"/>
      <c r="B61" s="351"/>
      <c r="C61" s="351"/>
      <c r="D61" s="351"/>
      <c r="E61" s="351"/>
      <c r="F61" s="351"/>
      <c r="G61" s="351"/>
      <c r="H61" s="351"/>
      <c r="I61" s="351"/>
      <c r="J61" s="351"/>
      <c r="K61" s="351"/>
      <c r="L61" s="351"/>
      <c r="M61" s="351"/>
      <c r="N61" s="351"/>
      <c r="O61" s="351"/>
      <c r="P61" s="351"/>
      <c r="Q61" s="351"/>
      <c r="R61" s="351"/>
      <c r="S61" s="351"/>
      <c r="T61" s="351"/>
      <c r="U61" s="351"/>
      <c r="V61" s="351"/>
      <c r="W61" s="351"/>
      <c r="X61" s="351"/>
      <c r="Y61" s="351"/>
      <c r="Z61" s="351"/>
    </row>
    <row r="62" spans="1:26" ht="14.25" customHeight="1" x14ac:dyDescent="0.15">
      <c r="A62" s="351"/>
      <c r="B62" s="351"/>
      <c r="C62" s="351"/>
      <c r="D62" s="351"/>
      <c r="E62" s="351"/>
      <c r="F62" s="351"/>
      <c r="G62" s="351"/>
      <c r="H62" s="351"/>
      <c r="I62" s="351"/>
      <c r="J62" s="351"/>
      <c r="K62" s="351"/>
      <c r="L62" s="351"/>
      <c r="M62" s="351"/>
      <c r="N62" s="351"/>
      <c r="O62" s="351"/>
      <c r="P62" s="351"/>
      <c r="Q62" s="351"/>
      <c r="R62" s="351"/>
      <c r="S62" s="351"/>
      <c r="T62" s="351"/>
      <c r="U62" s="351"/>
      <c r="V62" s="351"/>
      <c r="W62" s="351"/>
      <c r="X62" s="351"/>
      <c r="Y62" s="351"/>
      <c r="Z62" s="351"/>
    </row>
    <row r="63" spans="1:26" ht="14.25" customHeight="1" x14ac:dyDescent="0.15">
      <c r="A63" s="351"/>
      <c r="B63" s="351"/>
      <c r="C63" s="351"/>
      <c r="D63" s="351"/>
      <c r="E63" s="351"/>
      <c r="F63" s="351"/>
      <c r="G63" s="351"/>
      <c r="H63" s="351"/>
      <c r="I63" s="351"/>
      <c r="J63" s="351"/>
      <c r="K63" s="351"/>
      <c r="L63" s="351"/>
      <c r="M63" s="351"/>
      <c r="N63" s="351"/>
      <c r="O63" s="351"/>
      <c r="P63" s="351"/>
      <c r="Q63" s="351"/>
      <c r="R63" s="351"/>
      <c r="S63" s="351"/>
      <c r="T63" s="351"/>
      <c r="U63" s="351"/>
      <c r="V63" s="351"/>
      <c r="W63" s="351"/>
      <c r="X63" s="351"/>
      <c r="Y63" s="351"/>
      <c r="Z63" s="351"/>
    </row>
    <row r="64" spans="1:26" ht="14.25" customHeight="1" x14ac:dyDescent="0.15">
      <c r="A64" s="351"/>
      <c r="B64" s="351"/>
      <c r="C64" s="351"/>
      <c r="D64" s="351"/>
      <c r="E64" s="351"/>
      <c r="F64" s="351"/>
      <c r="G64" s="351"/>
      <c r="H64" s="351"/>
      <c r="I64" s="351"/>
      <c r="J64" s="351"/>
      <c r="K64" s="351"/>
      <c r="L64" s="351"/>
      <c r="M64" s="351"/>
      <c r="N64" s="351"/>
      <c r="O64" s="351"/>
      <c r="P64" s="351"/>
      <c r="Q64" s="351"/>
      <c r="R64" s="351"/>
      <c r="S64" s="351"/>
      <c r="T64" s="351"/>
      <c r="U64" s="351"/>
      <c r="V64" s="351"/>
      <c r="W64" s="351"/>
      <c r="X64" s="351"/>
      <c r="Y64" s="351"/>
      <c r="Z64" s="351"/>
    </row>
    <row r="65" spans="1:26" ht="14.25" customHeight="1" x14ac:dyDescent="0.15">
      <c r="A65" s="351"/>
      <c r="B65" s="351"/>
      <c r="C65" s="351"/>
      <c r="D65" s="351"/>
      <c r="E65" s="351"/>
      <c r="F65" s="351"/>
      <c r="G65" s="351"/>
      <c r="H65" s="351"/>
      <c r="I65" s="351"/>
      <c r="J65" s="351"/>
      <c r="K65" s="351"/>
      <c r="L65" s="351"/>
      <c r="M65" s="351"/>
      <c r="N65" s="351"/>
      <c r="O65" s="351"/>
      <c r="P65" s="351"/>
      <c r="Q65" s="351"/>
      <c r="R65" s="351"/>
      <c r="S65" s="351"/>
      <c r="T65" s="351"/>
      <c r="U65" s="351"/>
      <c r="V65" s="351"/>
      <c r="W65" s="351"/>
      <c r="X65" s="351"/>
      <c r="Y65" s="351"/>
      <c r="Z65" s="351"/>
    </row>
    <row r="66" spans="1:26" ht="14.25" customHeight="1" x14ac:dyDescent="0.15">
      <c r="A66" s="351"/>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row>
    <row r="67" spans="1:26" ht="14.25" customHeight="1" x14ac:dyDescent="0.15">
      <c r="A67" s="351"/>
      <c r="B67" s="351"/>
      <c r="C67" s="351"/>
      <c r="D67" s="351"/>
      <c r="E67" s="351"/>
      <c r="F67" s="351"/>
      <c r="G67" s="351"/>
      <c r="H67" s="351"/>
      <c r="I67" s="351"/>
      <c r="J67" s="351"/>
      <c r="K67" s="351"/>
      <c r="L67" s="351"/>
      <c r="M67" s="351"/>
      <c r="N67" s="351"/>
      <c r="O67" s="351"/>
      <c r="P67" s="351"/>
      <c r="Q67" s="351"/>
      <c r="R67" s="351"/>
      <c r="S67" s="351"/>
      <c r="T67" s="351"/>
      <c r="U67" s="351"/>
      <c r="V67" s="351"/>
      <c r="W67" s="351"/>
      <c r="X67" s="351"/>
      <c r="Y67" s="351"/>
      <c r="Z67" s="351"/>
    </row>
    <row r="68" spans="1:26" ht="14.25" customHeight="1" x14ac:dyDescent="0.15">
      <c r="A68" s="351"/>
      <c r="B68" s="351"/>
      <c r="C68" s="351"/>
      <c r="D68" s="351"/>
      <c r="E68" s="351"/>
      <c r="F68" s="351"/>
      <c r="G68" s="351"/>
      <c r="H68" s="351"/>
      <c r="I68" s="351"/>
      <c r="J68" s="351"/>
      <c r="K68" s="351"/>
      <c r="L68" s="351"/>
      <c r="M68" s="351"/>
      <c r="N68" s="351"/>
      <c r="O68" s="351"/>
      <c r="P68" s="351"/>
      <c r="Q68" s="351"/>
      <c r="R68" s="351"/>
      <c r="S68" s="351"/>
      <c r="T68" s="351"/>
      <c r="U68" s="351"/>
      <c r="V68" s="351"/>
      <c r="W68" s="351"/>
      <c r="X68" s="351"/>
      <c r="Y68" s="351"/>
      <c r="Z68" s="351"/>
    </row>
    <row r="69" spans="1:26" ht="14.25" customHeight="1" x14ac:dyDescent="0.15">
      <c r="A69" s="351"/>
      <c r="B69" s="351"/>
      <c r="C69" s="351"/>
      <c r="D69" s="351"/>
      <c r="E69" s="351"/>
      <c r="F69" s="351"/>
      <c r="G69" s="351"/>
      <c r="H69" s="351"/>
      <c r="I69" s="351"/>
      <c r="J69" s="351"/>
      <c r="K69" s="351"/>
      <c r="L69" s="351"/>
      <c r="M69" s="351"/>
      <c r="N69" s="351"/>
      <c r="O69" s="351"/>
      <c r="P69" s="351"/>
      <c r="Q69" s="351"/>
      <c r="R69" s="351"/>
      <c r="S69" s="351"/>
      <c r="T69" s="351"/>
      <c r="U69" s="351"/>
      <c r="V69" s="351"/>
      <c r="W69" s="351"/>
      <c r="X69" s="351"/>
      <c r="Y69" s="351"/>
      <c r="Z69" s="351"/>
    </row>
    <row r="70" spans="1:26" ht="14.25" customHeight="1" x14ac:dyDescent="0.15">
      <c r="A70" s="351"/>
      <c r="B70" s="351"/>
      <c r="C70" s="351"/>
      <c r="D70" s="351"/>
      <c r="E70" s="351"/>
      <c r="F70" s="351"/>
      <c r="G70" s="351"/>
      <c r="H70" s="351"/>
      <c r="I70" s="351"/>
      <c r="J70" s="351"/>
      <c r="K70" s="351"/>
      <c r="L70" s="351"/>
      <c r="M70" s="351"/>
      <c r="N70" s="351"/>
      <c r="O70" s="351"/>
      <c r="P70" s="351"/>
      <c r="Q70" s="351"/>
      <c r="R70" s="351"/>
      <c r="S70" s="351"/>
      <c r="T70" s="351"/>
      <c r="U70" s="351"/>
      <c r="V70" s="351"/>
      <c r="W70" s="351"/>
      <c r="X70" s="351"/>
      <c r="Y70" s="351"/>
      <c r="Z70" s="351"/>
    </row>
    <row r="71" spans="1:26" ht="14.25" customHeight="1" x14ac:dyDescent="0.15">
      <c r="A71" s="351"/>
      <c r="B71" s="351"/>
      <c r="C71" s="351"/>
      <c r="D71" s="351"/>
      <c r="E71" s="351"/>
      <c r="F71" s="351"/>
      <c r="G71" s="351"/>
      <c r="H71" s="351"/>
      <c r="I71" s="351"/>
      <c r="J71" s="351"/>
      <c r="K71" s="351"/>
      <c r="L71" s="351"/>
      <c r="M71" s="351"/>
      <c r="N71" s="351"/>
      <c r="O71" s="351"/>
      <c r="P71" s="351"/>
      <c r="Q71" s="351"/>
      <c r="R71" s="351"/>
      <c r="S71" s="351"/>
      <c r="T71" s="351"/>
      <c r="U71" s="351"/>
      <c r="V71" s="351"/>
      <c r="W71" s="351"/>
      <c r="X71" s="351"/>
      <c r="Y71" s="351"/>
      <c r="Z71" s="351"/>
    </row>
    <row r="72" spans="1:26" ht="14.25" customHeight="1" x14ac:dyDescent="0.15">
      <c r="A72" s="351"/>
      <c r="B72" s="351"/>
      <c r="C72" s="351"/>
      <c r="D72" s="351"/>
      <c r="E72" s="351"/>
      <c r="F72" s="351"/>
      <c r="G72" s="351"/>
      <c r="H72" s="351"/>
      <c r="I72" s="351"/>
      <c r="J72" s="351"/>
      <c r="K72" s="351"/>
      <c r="L72" s="351"/>
      <c r="M72" s="351"/>
      <c r="N72" s="351"/>
      <c r="O72" s="351"/>
      <c r="P72" s="351"/>
      <c r="Q72" s="351"/>
      <c r="R72" s="351"/>
      <c r="S72" s="351"/>
      <c r="T72" s="351"/>
      <c r="U72" s="351"/>
      <c r="V72" s="351"/>
      <c r="W72" s="351"/>
      <c r="X72" s="351"/>
      <c r="Y72" s="351"/>
      <c r="Z72" s="351"/>
    </row>
    <row r="73" spans="1:26" ht="14.25" customHeight="1" x14ac:dyDescent="0.15">
      <c r="A73" s="351"/>
      <c r="B73" s="351"/>
      <c r="C73" s="351"/>
      <c r="D73" s="351"/>
      <c r="E73" s="351"/>
      <c r="F73" s="351"/>
      <c r="G73" s="351"/>
      <c r="H73" s="351"/>
      <c r="I73" s="351"/>
      <c r="J73" s="351"/>
      <c r="K73" s="351"/>
      <c r="L73" s="351"/>
      <c r="M73" s="351"/>
      <c r="N73" s="351"/>
      <c r="O73" s="351"/>
      <c r="P73" s="351"/>
      <c r="Q73" s="351"/>
      <c r="R73" s="351"/>
      <c r="S73" s="351"/>
      <c r="T73" s="351"/>
      <c r="U73" s="351"/>
      <c r="V73" s="351"/>
      <c r="W73" s="351"/>
      <c r="X73" s="351"/>
      <c r="Y73" s="351"/>
      <c r="Z73" s="351"/>
    </row>
    <row r="74" spans="1:26" ht="14.25" customHeight="1" x14ac:dyDescent="0.15">
      <c r="A74" s="351"/>
      <c r="B74" s="351"/>
      <c r="C74" s="351"/>
      <c r="D74" s="351"/>
      <c r="E74" s="351"/>
      <c r="F74" s="351"/>
      <c r="G74" s="351"/>
      <c r="H74" s="351"/>
      <c r="I74" s="351"/>
      <c r="J74" s="351"/>
      <c r="K74" s="351"/>
      <c r="L74" s="351"/>
      <c r="M74" s="351"/>
      <c r="N74" s="351"/>
      <c r="O74" s="351"/>
      <c r="P74" s="351"/>
      <c r="Q74" s="351"/>
      <c r="R74" s="351"/>
      <c r="S74" s="351"/>
      <c r="T74" s="351"/>
      <c r="U74" s="351"/>
      <c r="V74" s="351"/>
      <c r="W74" s="351"/>
      <c r="X74" s="351"/>
      <c r="Y74" s="351"/>
      <c r="Z74" s="351"/>
    </row>
    <row r="75" spans="1:26" ht="14.25" customHeight="1" x14ac:dyDescent="0.15">
      <c r="A75" s="351"/>
      <c r="B75" s="351"/>
      <c r="C75" s="351"/>
      <c r="D75" s="351"/>
      <c r="E75" s="351"/>
      <c r="F75" s="351"/>
      <c r="G75" s="351"/>
      <c r="H75" s="351"/>
      <c r="I75" s="351"/>
      <c r="J75" s="351"/>
      <c r="K75" s="351"/>
      <c r="L75" s="351"/>
      <c r="M75" s="351"/>
      <c r="N75" s="351"/>
      <c r="O75" s="351"/>
      <c r="P75" s="351"/>
      <c r="Q75" s="351"/>
      <c r="R75" s="351"/>
      <c r="S75" s="351"/>
      <c r="T75" s="351"/>
      <c r="U75" s="351"/>
      <c r="V75" s="351"/>
      <c r="W75" s="351"/>
      <c r="X75" s="351"/>
      <c r="Y75" s="351"/>
      <c r="Z75" s="351"/>
    </row>
    <row r="76" spans="1:26" ht="14.25" customHeight="1" x14ac:dyDescent="0.15">
      <c r="A76" s="351"/>
      <c r="B76" s="351"/>
      <c r="C76" s="351"/>
      <c r="D76" s="351"/>
      <c r="E76" s="351"/>
      <c r="F76" s="351"/>
      <c r="G76" s="351"/>
      <c r="H76" s="351"/>
      <c r="I76" s="351"/>
      <c r="J76" s="351"/>
      <c r="K76" s="351"/>
      <c r="L76" s="351"/>
      <c r="M76" s="351"/>
      <c r="N76" s="351"/>
      <c r="O76" s="351"/>
      <c r="P76" s="351"/>
      <c r="Q76" s="351"/>
      <c r="R76" s="351"/>
      <c r="S76" s="351"/>
      <c r="T76" s="351"/>
      <c r="U76" s="351"/>
      <c r="V76" s="351"/>
      <c r="W76" s="351"/>
      <c r="X76" s="351"/>
      <c r="Y76" s="351"/>
      <c r="Z76" s="351"/>
    </row>
    <row r="77" spans="1:26" ht="14.25" customHeight="1" x14ac:dyDescent="0.15">
      <c r="A77" s="351"/>
      <c r="B77" s="351"/>
      <c r="C77" s="351"/>
      <c r="D77" s="351"/>
      <c r="E77" s="351"/>
      <c r="F77" s="351"/>
      <c r="G77" s="351"/>
      <c r="H77" s="351"/>
      <c r="I77" s="351"/>
      <c r="J77" s="351"/>
      <c r="K77" s="351"/>
      <c r="L77" s="351"/>
      <c r="M77" s="351"/>
      <c r="N77" s="351"/>
      <c r="O77" s="351"/>
      <c r="P77" s="351"/>
      <c r="Q77" s="351"/>
      <c r="R77" s="351"/>
      <c r="S77" s="351"/>
      <c r="T77" s="351"/>
      <c r="U77" s="351"/>
      <c r="V77" s="351"/>
      <c r="W77" s="351"/>
      <c r="X77" s="351"/>
      <c r="Y77" s="351"/>
      <c r="Z77" s="351"/>
    </row>
    <row r="78" spans="1:26" ht="14.25" customHeight="1" x14ac:dyDescent="0.15">
      <c r="A78" s="351"/>
      <c r="B78" s="351"/>
      <c r="C78" s="351"/>
      <c r="D78" s="351"/>
      <c r="E78" s="351"/>
      <c r="F78" s="351"/>
      <c r="G78" s="351"/>
      <c r="H78" s="351"/>
      <c r="I78" s="351"/>
      <c r="J78" s="351"/>
      <c r="K78" s="351"/>
      <c r="L78" s="351"/>
      <c r="M78" s="351"/>
      <c r="N78" s="351"/>
      <c r="O78" s="351"/>
      <c r="P78" s="351"/>
      <c r="Q78" s="351"/>
      <c r="R78" s="351"/>
      <c r="S78" s="351"/>
      <c r="T78" s="351"/>
      <c r="U78" s="351"/>
      <c r="V78" s="351"/>
      <c r="W78" s="351"/>
      <c r="X78" s="351"/>
      <c r="Y78" s="351"/>
      <c r="Z78" s="351"/>
    </row>
    <row r="79" spans="1:26" ht="14.25" customHeight="1" x14ac:dyDescent="0.15">
      <c r="A79" s="351"/>
      <c r="B79" s="351"/>
      <c r="C79" s="351"/>
      <c r="D79" s="351"/>
      <c r="E79" s="351"/>
      <c r="F79" s="351"/>
      <c r="G79" s="351"/>
      <c r="H79" s="351"/>
      <c r="I79" s="351"/>
      <c r="J79" s="351"/>
      <c r="K79" s="351"/>
      <c r="L79" s="351"/>
      <c r="M79" s="351"/>
      <c r="N79" s="351"/>
      <c r="O79" s="351"/>
      <c r="P79" s="351"/>
      <c r="Q79" s="351"/>
      <c r="R79" s="351"/>
      <c r="S79" s="351"/>
      <c r="T79" s="351"/>
      <c r="U79" s="351"/>
      <c r="V79" s="351"/>
      <c r="W79" s="351"/>
      <c r="X79" s="351"/>
      <c r="Y79" s="351"/>
      <c r="Z79" s="351"/>
    </row>
    <row r="80" spans="1:26" ht="14.25" customHeight="1" x14ac:dyDescent="0.15">
      <c r="A80" s="351"/>
      <c r="B80" s="351"/>
      <c r="C80" s="351"/>
      <c r="D80" s="351"/>
      <c r="E80" s="351"/>
      <c r="F80" s="351"/>
      <c r="G80" s="351"/>
      <c r="H80" s="351"/>
      <c r="I80" s="351"/>
      <c r="J80" s="351"/>
      <c r="K80" s="351"/>
      <c r="L80" s="351"/>
      <c r="M80" s="351"/>
      <c r="N80" s="351"/>
      <c r="O80" s="351"/>
      <c r="P80" s="351"/>
      <c r="Q80" s="351"/>
      <c r="R80" s="351"/>
      <c r="S80" s="351"/>
      <c r="T80" s="351"/>
      <c r="U80" s="351"/>
      <c r="V80" s="351"/>
      <c r="W80" s="351"/>
      <c r="X80" s="351"/>
      <c r="Y80" s="351"/>
      <c r="Z80" s="351"/>
    </row>
    <row r="81" spans="1:26" ht="14.25" customHeight="1" x14ac:dyDescent="0.15">
      <c r="A81" s="351"/>
      <c r="B81" s="351"/>
      <c r="C81" s="351"/>
      <c r="D81" s="351"/>
      <c r="E81" s="351"/>
      <c r="F81" s="351"/>
      <c r="G81" s="351"/>
      <c r="H81" s="351"/>
      <c r="I81" s="351"/>
      <c r="J81" s="351"/>
      <c r="K81" s="351"/>
      <c r="L81" s="351"/>
      <c r="M81" s="351"/>
      <c r="N81" s="351"/>
      <c r="O81" s="351"/>
      <c r="P81" s="351"/>
      <c r="Q81" s="351"/>
      <c r="R81" s="351"/>
      <c r="S81" s="351"/>
      <c r="T81" s="351"/>
      <c r="U81" s="351"/>
      <c r="V81" s="351"/>
      <c r="W81" s="351"/>
      <c r="X81" s="351"/>
      <c r="Y81" s="351"/>
      <c r="Z81" s="351"/>
    </row>
    <row r="82" spans="1:26" ht="14.25" customHeight="1" x14ac:dyDescent="0.15">
      <c r="A82" s="351"/>
      <c r="B82" s="351"/>
      <c r="C82" s="351"/>
      <c r="D82" s="351"/>
      <c r="E82" s="351"/>
      <c r="F82" s="351"/>
      <c r="G82" s="351"/>
      <c r="H82" s="351"/>
      <c r="I82" s="351"/>
      <c r="J82" s="351"/>
      <c r="K82" s="351"/>
      <c r="L82" s="351"/>
      <c r="M82" s="351"/>
      <c r="N82" s="351"/>
      <c r="O82" s="351"/>
      <c r="P82" s="351"/>
      <c r="Q82" s="351"/>
      <c r="R82" s="351"/>
      <c r="S82" s="351"/>
      <c r="T82" s="351"/>
      <c r="U82" s="351"/>
      <c r="V82" s="351"/>
      <c r="W82" s="351"/>
      <c r="X82" s="351"/>
      <c r="Y82" s="351"/>
      <c r="Z82" s="351"/>
    </row>
    <row r="83" spans="1:26" ht="14.25" customHeight="1" x14ac:dyDescent="0.15">
      <c r="A83" s="351"/>
      <c r="B83" s="351"/>
      <c r="C83" s="351"/>
      <c r="D83" s="351"/>
      <c r="E83" s="351"/>
      <c r="F83" s="351"/>
      <c r="G83" s="351"/>
      <c r="H83" s="351"/>
      <c r="I83" s="351"/>
      <c r="J83" s="351"/>
      <c r="K83" s="351"/>
      <c r="L83" s="351"/>
      <c r="M83" s="351"/>
      <c r="N83" s="351"/>
      <c r="O83" s="351"/>
      <c r="P83" s="351"/>
      <c r="Q83" s="351"/>
      <c r="R83" s="351"/>
      <c r="S83" s="351"/>
      <c r="T83" s="351"/>
      <c r="U83" s="351"/>
      <c r="V83" s="351"/>
      <c r="W83" s="351"/>
      <c r="X83" s="351"/>
      <c r="Y83" s="351"/>
      <c r="Z83" s="351"/>
    </row>
    <row r="84" spans="1:26" ht="14.25" customHeight="1" x14ac:dyDescent="0.15">
      <c r="A84" s="351"/>
      <c r="B84" s="351"/>
      <c r="C84" s="351"/>
      <c r="D84" s="351"/>
      <c r="E84" s="351"/>
      <c r="F84" s="351"/>
      <c r="G84" s="351"/>
      <c r="H84" s="351"/>
      <c r="I84" s="351"/>
      <c r="J84" s="351"/>
      <c r="K84" s="351"/>
      <c r="L84" s="351"/>
      <c r="M84" s="351"/>
      <c r="N84" s="351"/>
      <c r="O84" s="351"/>
      <c r="P84" s="351"/>
      <c r="Q84" s="351"/>
      <c r="R84" s="351"/>
      <c r="S84" s="351"/>
      <c r="T84" s="351"/>
      <c r="U84" s="351"/>
      <c r="V84" s="351"/>
      <c r="W84" s="351"/>
      <c r="X84" s="351"/>
      <c r="Y84" s="351"/>
      <c r="Z84" s="351"/>
    </row>
    <row r="85" spans="1:26" ht="14.25" customHeight="1" x14ac:dyDescent="0.15">
      <c r="A85" s="351"/>
      <c r="B85" s="351"/>
      <c r="C85" s="351"/>
      <c r="D85" s="351"/>
      <c r="E85" s="351"/>
      <c r="F85" s="351"/>
      <c r="G85" s="351"/>
      <c r="H85" s="351"/>
      <c r="I85" s="351"/>
      <c r="J85" s="351"/>
      <c r="K85" s="351"/>
      <c r="L85" s="351"/>
      <c r="M85" s="351"/>
      <c r="N85" s="351"/>
      <c r="O85" s="351"/>
      <c r="P85" s="351"/>
      <c r="Q85" s="351"/>
      <c r="R85" s="351"/>
      <c r="S85" s="351"/>
      <c r="T85" s="351"/>
      <c r="U85" s="351"/>
      <c r="V85" s="351"/>
      <c r="W85" s="351"/>
      <c r="X85" s="351"/>
      <c r="Y85" s="351"/>
      <c r="Z85" s="351"/>
    </row>
    <row r="86" spans="1:26" ht="14.25" customHeight="1" x14ac:dyDescent="0.15">
      <c r="A86" s="351"/>
      <c r="B86" s="351"/>
      <c r="C86" s="351"/>
      <c r="D86" s="351"/>
      <c r="E86" s="351"/>
      <c r="F86" s="351"/>
      <c r="G86" s="351"/>
      <c r="H86" s="351"/>
      <c r="I86" s="351"/>
      <c r="J86" s="351"/>
      <c r="K86" s="351"/>
      <c r="L86" s="351"/>
      <c r="M86" s="351"/>
      <c r="N86" s="351"/>
      <c r="O86" s="351"/>
      <c r="P86" s="351"/>
      <c r="Q86" s="351"/>
      <c r="R86" s="351"/>
      <c r="S86" s="351"/>
      <c r="T86" s="351"/>
      <c r="U86" s="351"/>
      <c r="V86" s="351"/>
      <c r="W86" s="351"/>
      <c r="X86" s="351"/>
      <c r="Y86" s="351"/>
      <c r="Z86" s="351"/>
    </row>
    <row r="87" spans="1:26" ht="14.25" customHeight="1" x14ac:dyDescent="0.15">
      <c r="A87" s="351"/>
      <c r="B87" s="351"/>
      <c r="C87" s="351"/>
      <c r="D87" s="351"/>
      <c r="E87" s="351"/>
      <c r="F87" s="351"/>
      <c r="G87" s="351"/>
      <c r="H87" s="351"/>
      <c r="I87" s="351"/>
      <c r="J87" s="351"/>
      <c r="K87" s="351"/>
      <c r="L87" s="351"/>
      <c r="M87" s="351"/>
      <c r="N87" s="351"/>
      <c r="O87" s="351"/>
      <c r="P87" s="351"/>
      <c r="Q87" s="351"/>
      <c r="R87" s="351"/>
      <c r="S87" s="351"/>
      <c r="T87" s="351"/>
      <c r="U87" s="351"/>
      <c r="V87" s="351"/>
      <c r="W87" s="351"/>
      <c r="X87" s="351"/>
      <c r="Y87" s="351"/>
      <c r="Z87" s="351"/>
    </row>
    <row r="88" spans="1:26" ht="14.25" customHeight="1" x14ac:dyDescent="0.15">
      <c r="A88" s="351"/>
      <c r="B88" s="351"/>
      <c r="C88" s="351"/>
      <c r="D88" s="351"/>
      <c r="E88" s="351"/>
      <c r="F88" s="351"/>
      <c r="G88" s="351"/>
      <c r="H88" s="351"/>
      <c r="I88" s="351"/>
      <c r="J88" s="351"/>
      <c r="K88" s="351"/>
      <c r="L88" s="351"/>
      <c r="M88" s="351"/>
      <c r="N88" s="351"/>
      <c r="O88" s="351"/>
      <c r="P88" s="351"/>
      <c r="Q88" s="351"/>
      <c r="R88" s="351"/>
      <c r="S88" s="351"/>
      <c r="T88" s="351"/>
      <c r="U88" s="351"/>
      <c r="V88" s="351"/>
      <c r="W88" s="351"/>
      <c r="X88" s="351"/>
      <c r="Y88" s="351"/>
      <c r="Z88" s="351"/>
    </row>
    <row r="89" spans="1:26" ht="14.25" customHeight="1" x14ac:dyDescent="0.15">
      <c r="A89" s="351"/>
      <c r="B89" s="351"/>
      <c r="C89" s="351"/>
      <c r="D89" s="351"/>
      <c r="E89" s="351"/>
      <c r="F89" s="351"/>
      <c r="G89" s="351"/>
      <c r="H89" s="351"/>
      <c r="I89" s="351"/>
      <c r="J89" s="351"/>
      <c r="K89" s="351"/>
      <c r="L89" s="351"/>
      <c r="M89" s="351"/>
      <c r="N89" s="351"/>
      <c r="O89" s="351"/>
      <c r="P89" s="351"/>
      <c r="Q89" s="351"/>
      <c r="R89" s="351"/>
      <c r="S89" s="351"/>
      <c r="T89" s="351"/>
      <c r="U89" s="351"/>
      <c r="V89" s="351"/>
      <c r="W89" s="351"/>
      <c r="X89" s="351"/>
      <c r="Y89" s="351"/>
      <c r="Z89" s="351"/>
    </row>
    <row r="90" spans="1:26" ht="14.25" customHeight="1" x14ac:dyDescent="0.15">
      <c r="A90" s="351"/>
      <c r="B90" s="351"/>
      <c r="C90" s="351"/>
      <c r="D90" s="351"/>
      <c r="E90" s="351"/>
      <c r="F90" s="351"/>
      <c r="G90" s="351"/>
      <c r="H90" s="351"/>
      <c r="I90" s="351"/>
      <c r="J90" s="351"/>
      <c r="K90" s="351"/>
      <c r="L90" s="351"/>
      <c r="M90" s="351"/>
      <c r="N90" s="351"/>
      <c r="O90" s="351"/>
      <c r="P90" s="351"/>
      <c r="Q90" s="351"/>
      <c r="R90" s="351"/>
      <c r="S90" s="351"/>
      <c r="T90" s="351"/>
      <c r="U90" s="351"/>
      <c r="V90" s="351"/>
      <c r="W90" s="351"/>
      <c r="X90" s="351"/>
      <c r="Y90" s="351"/>
      <c r="Z90" s="351"/>
    </row>
    <row r="91" spans="1:26" ht="14.25" customHeight="1" x14ac:dyDescent="0.15">
      <c r="A91" s="351"/>
      <c r="B91" s="351"/>
      <c r="C91" s="351"/>
      <c r="D91" s="351"/>
      <c r="E91" s="351"/>
      <c r="F91" s="351"/>
      <c r="G91" s="351"/>
      <c r="H91" s="351"/>
      <c r="I91" s="351"/>
      <c r="J91" s="351"/>
      <c r="K91" s="351"/>
      <c r="L91" s="351"/>
      <c r="M91" s="351"/>
      <c r="N91" s="351"/>
      <c r="O91" s="351"/>
      <c r="P91" s="351"/>
      <c r="Q91" s="351"/>
      <c r="R91" s="351"/>
      <c r="S91" s="351"/>
      <c r="T91" s="351"/>
      <c r="U91" s="351"/>
      <c r="V91" s="351"/>
      <c r="W91" s="351"/>
      <c r="X91" s="351"/>
      <c r="Y91" s="351"/>
      <c r="Z91" s="351"/>
    </row>
    <row r="92" spans="1:26" ht="14.25" customHeight="1" x14ac:dyDescent="0.15">
      <c r="A92" s="351"/>
      <c r="B92" s="351"/>
      <c r="C92" s="351"/>
      <c r="D92" s="351"/>
      <c r="E92" s="351"/>
      <c r="F92" s="351"/>
      <c r="G92" s="351"/>
      <c r="H92" s="351"/>
      <c r="I92" s="351"/>
      <c r="J92" s="351"/>
      <c r="K92" s="351"/>
      <c r="L92" s="351"/>
      <c r="M92" s="351"/>
      <c r="N92" s="351"/>
      <c r="O92" s="351"/>
      <c r="P92" s="351"/>
      <c r="Q92" s="351"/>
      <c r="R92" s="351"/>
      <c r="S92" s="351"/>
      <c r="T92" s="351"/>
      <c r="U92" s="351"/>
      <c r="V92" s="351"/>
      <c r="W92" s="351"/>
      <c r="X92" s="351"/>
      <c r="Y92" s="351"/>
      <c r="Z92" s="351"/>
    </row>
    <row r="93" spans="1:26" ht="14.25" customHeight="1" x14ac:dyDescent="0.15">
      <c r="A93" s="351"/>
      <c r="B93" s="351"/>
      <c r="C93" s="351"/>
      <c r="D93" s="351"/>
      <c r="E93" s="351"/>
      <c r="F93" s="351"/>
      <c r="G93" s="351"/>
      <c r="H93" s="351"/>
      <c r="I93" s="351"/>
      <c r="J93" s="351"/>
      <c r="K93" s="351"/>
      <c r="L93" s="351"/>
      <c r="M93" s="351"/>
      <c r="N93" s="351"/>
      <c r="O93" s="351"/>
      <c r="P93" s="351"/>
      <c r="Q93" s="351"/>
      <c r="R93" s="351"/>
      <c r="S93" s="351"/>
      <c r="T93" s="351"/>
      <c r="U93" s="351"/>
      <c r="V93" s="351"/>
      <c r="W93" s="351"/>
      <c r="X93" s="351"/>
      <c r="Y93" s="351"/>
      <c r="Z93" s="351"/>
    </row>
    <row r="94" spans="1:26" ht="14.25" customHeight="1" x14ac:dyDescent="0.15">
      <c r="A94" s="351"/>
      <c r="B94" s="351"/>
      <c r="C94" s="351"/>
      <c r="D94" s="351"/>
      <c r="E94" s="351"/>
      <c r="F94" s="351"/>
      <c r="G94" s="351"/>
      <c r="H94" s="351"/>
      <c r="I94" s="351"/>
      <c r="J94" s="351"/>
      <c r="K94" s="351"/>
      <c r="L94" s="351"/>
      <c r="M94" s="351"/>
      <c r="N94" s="351"/>
      <c r="O94" s="351"/>
      <c r="P94" s="351"/>
      <c r="Q94" s="351"/>
      <c r="R94" s="351"/>
      <c r="S94" s="351"/>
      <c r="T94" s="351"/>
      <c r="U94" s="351"/>
      <c r="V94" s="351"/>
      <c r="W94" s="351"/>
      <c r="X94" s="351"/>
      <c r="Y94" s="351"/>
      <c r="Z94" s="351"/>
    </row>
    <row r="95" spans="1:26" ht="14.25" customHeight="1" x14ac:dyDescent="0.15">
      <c r="A95" s="351"/>
      <c r="B95" s="351"/>
      <c r="C95" s="351"/>
      <c r="D95" s="351"/>
      <c r="E95" s="351"/>
      <c r="F95" s="351"/>
      <c r="G95" s="351"/>
      <c r="H95" s="351"/>
      <c r="I95" s="351"/>
      <c r="J95" s="351"/>
      <c r="K95" s="351"/>
      <c r="L95" s="351"/>
      <c r="M95" s="351"/>
      <c r="N95" s="351"/>
      <c r="O95" s="351"/>
      <c r="P95" s="351"/>
      <c r="Q95" s="351"/>
      <c r="R95" s="351"/>
      <c r="S95" s="351"/>
      <c r="T95" s="351"/>
      <c r="U95" s="351"/>
      <c r="V95" s="351"/>
      <c r="W95" s="351"/>
      <c r="X95" s="351"/>
      <c r="Y95" s="351"/>
      <c r="Z95" s="351"/>
    </row>
    <row r="96" spans="1:26" ht="14.25" customHeight="1" x14ac:dyDescent="0.15">
      <c r="A96" s="351"/>
      <c r="B96" s="351"/>
      <c r="C96" s="351"/>
      <c r="D96" s="351"/>
      <c r="E96" s="351"/>
      <c r="F96" s="351"/>
      <c r="G96" s="351"/>
      <c r="H96" s="351"/>
      <c r="I96" s="351"/>
      <c r="J96" s="351"/>
      <c r="K96" s="351"/>
      <c r="L96" s="351"/>
      <c r="M96" s="351"/>
      <c r="N96" s="351"/>
      <c r="O96" s="351"/>
      <c r="P96" s="351"/>
      <c r="Q96" s="351"/>
      <c r="R96" s="351"/>
      <c r="S96" s="351"/>
      <c r="T96" s="351"/>
      <c r="U96" s="351"/>
      <c r="V96" s="351"/>
      <c r="W96" s="351"/>
      <c r="X96" s="351"/>
      <c r="Y96" s="351"/>
      <c r="Z96" s="351"/>
    </row>
    <row r="97" spans="1:26" ht="14.25" customHeight="1" x14ac:dyDescent="0.15">
      <c r="A97" s="351"/>
      <c r="B97" s="351"/>
      <c r="C97" s="351"/>
      <c r="D97" s="351"/>
      <c r="E97" s="351"/>
      <c r="F97" s="351"/>
      <c r="G97" s="351"/>
      <c r="H97" s="351"/>
      <c r="I97" s="351"/>
      <c r="J97" s="351"/>
      <c r="K97" s="351"/>
      <c r="L97" s="351"/>
      <c r="M97" s="351"/>
      <c r="N97" s="351"/>
      <c r="O97" s="351"/>
      <c r="P97" s="351"/>
      <c r="Q97" s="351"/>
      <c r="R97" s="351"/>
      <c r="S97" s="351"/>
      <c r="T97" s="351"/>
      <c r="U97" s="351"/>
      <c r="V97" s="351"/>
      <c r="W97" s="351"/>
      <c r="X97" s="351"/>
      <c r="Y97" s="351"/>
      <c r="Z97" s="351"/>
    </row>
    <row r="98" spans="1:26" ht="14.25" customHeight="1" x14ac:dyDescent="0.15">
      <c r="A98" s="351"/>
      <c r="B98" s="351"/>
      <c r="C98" s="351"/>
      <c r="D98" s="351"/>
      <c r="E98" s="351"/>
      <c r="F98" s="351"/>
      <c r="G98" s="351"/>
      <c r="H98" s="351"/>
      <c r="I98" s="351"/>
      <c r="J98" s="351"/>
      <c r="K98" s="351"/>
      <c r="L98" s="351"/>
      <c r="M98" s="351"/>
      <c r="N98" s="351"/>
      <c r="O98" s="351"/>
      <c r="P98" s="351"/>
      <c r="Q98" s="351"/>
      <c r="R98" s="351"/>
      <c r="S98" s="351"/>
      <c r="T98" s="351"/>
      <c r="U98" s="351"/>
      <c r="V98" s="351"/>
      <c r="W98" s="351"/>
      <c r="X98" s="351"/>
      <c r="Y98" s="351"/>
      <c r="Z98" s="351"/>
    </row>
    <row r="99" spans="1:26" ht="14.25" customHeight="1" x14ac:dyDescent="0.15">
      <c r="A99" s="351"/>
      <c r="B99" s="351"/>
      <c r="C99" s="351"/>
      <c r="D99" s="351"/>
      <c r="E99" s="351"/>
      <c r="F99" s="351"/>
      <c r="G99" s="351"/>
      <c r="H99" s="351"/>
      <c r="I99" s="351"/>
      <c r="J99" s="351"/>
      <c r="K99" s="351"/>
      <c r="L99" s="351"/>
      <c r="M99" s="351"/>
      <c r="N99" s="351"/>
      <c r="O99" s="351"/>
      <c r="P99" s="351"/>
      <c r="Q99" s="351"/>
      <c r="R99" s="351"/>
      <c r="S99" s="351"/>
      <c r="T99" s="351"/>
      <c r="U99" s="351"/>
      <c r="V99" s="351"/>
      <c r="W99" s="351"/>
      <c r="X99" s="351"/>
      <c r="Y99" s="351"/>
      <c r="Z99" s="351"/>
    </row>
    <row r="100" spans="1:26" ht="14.25" customHeight="1" x14ac:dyDescent="0.15">
      <c r="A100" s="351"/>
      <c r="B100" s="351"/>
      <c r="C100" s="351"/>
      <c r="D100" s="351"/>
      <c r="E100" s="351"/>
      <c r="F100" s="351"/>
      <c r="G100" s="351"/>
      <c r="H100" s="351"/>
      <c r="I100" s="351"/>
      <c r="J100" s="351"/>
      <c r="K100" s="351"/>
      <c r="L100" s="351"/>
      <c r="M100" s="351"/>
      <c r="N100" s="351"/>
      <c r="O100" s="351"/>
      <c r="P100" s="351"/>
      <c r="Q100" s="351"/>
      <c r="R100" s="351"/>
      <c r="S100" s="351"/>
      <c r="T100" s="351"/>
      <c r="U100" s="351"/>
      <c r="V100" s="351"/>
      <c r="W100" s="351"/>
      <c r="X100" s="351"/>
      <c r="Y100" s="351"/>
      <c r="Z100" s="351"/>
    </row>
    <row r="101" spans="1:26" ht="14.25" customHeight="1" x14ac:dyDescent="0.15">
      <c r="A101" s="351"/>
      <c r="B101" s="351"/>
      <c r="C101" s="351"/>
      <c r="D101" s="351"/>
      <c r="E101" s="351"/>
      <c r="F101" s="351"/>
      <c r="G101" s="351"/>
      <c r="H101" s="351"/>
      <c r="I101" s="351"/>
      <c r="J101" s="351"/>
      <c r="K101" s="351"/>
      <c r="L101" s="351"/>
      <c r="M101" s="351"/>
      <c r="N101" s="351"/>
      <c r="O101" s="351"/>
      <c r="P101" s="351"/>
      <c r="Q101" s="351"/>
      <c r="R101" s="351"/>
      <c r="S101" s="351"/>
      <c r="T101" s="351"/>
      <c r="U101" s="351"/>
      <c r="V101" s="351"/>
      <c r="W101" s="351"/>
      <c r="X101" s="351"/>
      <c r="Y101" s="351"/>
      <c r="Z101" s="351"/>
    </row>
    <row r="102" spans="1:26" ht="14.25" customHeight="1" x14ac:dyDescent="0.15">
      <c r="A102" s="351"/>
      <c r="B102" s="351"/>
      <c r="C102" s="351"/>
      <c r="D102" s="351"/>
      <c r="E102" s="351"/>
      <c r="F102" s="351"/>
      <c r="G102" s="351"/>
      <c r="H102" s="351"/>
      <c r="I102" s="351"/>
      <c r="J102" s="351"/>
      <c r="K102" s="351"/>
      <c r="L102" s="351"/>
      <c r="M102" s="351"/>
      <c r="N102" s="351"/>
      <c r="O102" s="351"/>
      <c r="P102" s="351"/>
      <c r="Q102" s="351"/>
      <c r="R102" s="351"/>
      <c r="S102" s="351"/>
      <c r="T102" s="351"/>
      <c r="U102" s="351"/>
      <c r="V102" s="351"/>
      <c r="W102" s="351"/>
      <c r="X102" s="351"/>
      <c r="Y102" s="351"/>
      <c r="Z102" s="351"/>
    </row>
    <row r="103" spans="1:26" ht="14.25" customHeight="1" x14ac:dyDescent="0.15">
      <c r="A103" s="351"/>
      <c r="B103" s="351"/>
      <c r="C103" s="351"/>
      <c r="D103" s="351"/>
      <c r="E103" s="351"/>
      <c r="F103" s="351"/>
      <c r="G103" s="351"/>
      <c r="H103" s="351"/>
      <c r="I103" s="351"/>
      <c r="J103" s="351"/>
      <c r="K103" s="351"/>
      <c r="L103" s="351"/>
      <c r="M103" s="351"/>
      <c r="N103" s="351"/>
      <c r="O103" s="351"/>
      <c r="P103" s="351"/>
      <c r="Q103" s="351"/>
      <c r="R103" s="351"/>
      <c r="S103" s="351"/>
      <c r="T103" s="351"/>
      <c r="U103" s="351"/>
      <c r="V103" s="351"/>
      <c r="W103" s="351"/>
      <c r="X103" s="351"/>
      <c r="Y103" s="351"/>
      <c r="Z103" s="351"/>
    </row>
    <row r="104" spans="1:26" ht="14.25" customHeight="1" x14ac:dyDescent="0.15">
      <c r="A104" s="351"/>
      <c r="B104" s="351"/>
      <c r="C104" s="351"/>
      <c r="D104" s="351"/>
      <c r="E104" s="351"/>
      <c r="F104" s="351"/>
      <c r="G104" s="351"/>
      <c r="H104" s="351"/>
      <c r="I104" s="351"/>
      <c r="J104" s="351"/>
      <c r="K104" s="351"/>
      <c r="L104" s="351"/>
      <c r="M104" s="351"/>
      <c r="N104" s="351"/>
      <c r="O104" s="351"/>
      <c r="P104" s="351"/>
      <c r="Q104" s="351"/>
      <c r="R104" s="351"/>
      <c r="S104" s="351"/>
      <c r="T104" s="351"/>
      <c r="U104" s="351"/>
      <c r="V104" s="351"/>
      <c r="W104" s="351"/>
      <c r="X104" s="351"/>
      <c r="Y104" s="351"/>
      <c r="Z104" s="351"/>
    </row>
    <row r="105" spans="1:26" ht="14.25" customHeight="1" x14ac:dyDescent="0.15">
      <c r="A105" s="351"/>
      <c r="B105" s="351"/>
      <c r="C105" s="351"/>
      <c r="D105" s="351"/>
      <c r="E105" s="351"/>
      <c r="F105" s="351"/>
      <c r="G105" s="351"/>
      <c r="H105" s="351"/>
      <c r="I105" s="351"/>
      <c r="J105" s="351"/>
      <c r="K105" s="351"/>
      <c r="L105" s="351"/>
      <c r="M105" s="351"/>
      <c r="N105" s="351"/>
      <c r="O105" s="351"/>
      <c r="P105" s="351"/>
      <c r="Q105" s="351"/>
      <c r="R105" s="351"/>
      <c r="S105" s="351"/>
      <c r="T105" s="351"/>
      <c r="U105" s="351"/>
      <c r="V105" s="351"/>
      <c r="W105" s="351"/>
      <c r="X105" s="351"/>
      <c r="Y105" s="351"/>
      <c r="Z105" s="351"/>
    </row>
    <row r="106" spans="1:26" ht="14.25" customHeight="1" x14ac:dyDescent="0.15">
      <c r="A106" s="351"/>
      <c r="B106" s="351"/>
      <c r="C106" s="351"/>
      <c r="D106" s="351"/>
      <c r="E106" s="351"/>
      <c r="F106" s="351"/>
      <c r="G106" s="351"/>
      <c r="H106" s="351"/>
      <c r="I106" s="351"/>
      <c r="J106" s="351"/>
      <c r="K106" s="351"/>
      <c r="L106" s="351"/>
      <c r="M106" s="351"/>
      <c r="N106" s="351"/>
      <c r="O106" s="351"/>
      <c r="P106" s="351"/>
      <c r="Q106" s="351"/>
      <c r="R106" s="351"/>
      <c r="S106" s="351"/>
      <c r="T106" s="351"/>
      <c r="U106" s="351"/>
      <c r="V106" s="351"/>
      <c r="W106" s="351"/>
      <c r="X106" s="351"/>
      <c r="Y106" s="351"/>
      <c r="Z106" s="351"/>
    </row>
    <row r="107" spans="1:26" ht="14.25" customHeight="1" x14ac:dyDescent="0.15">
      <c r="A107" s="351"/>
      <c r="B107" s="351"/>
      <c r="C107" s="351"/>
      <c r="D107" s="351"/>
      <c r="E107" s="351"/>
      <c r="F107" s="351"/>
      <c r="G107" s="351"/>
      <c r="H107" s="351"/>
      <c r="I107" s="351"/>
      <c r="J107" s="351"/>
      <c r="K107" s="351"/>
      <c r="L107" s="351"/>
      <c r="M107" s="351"/>
      <c r="N107" s="351"/>
      <c r="O107" s="351"/>
      <c r="P107" s="351"/>
      <c r="Q107" s="351"/>
      <c r="R107" s="351"/>
      <c r="S107" s="351"/>
      <c r="T107" s="351"/>
      <c r="U107" s="351"/>
      <c r="V107" s="351"/>
      <c r="W107" s="351"/>
      <c r="X107" s="351"/>
      <c r="Y107" s="351"/>
      <c r="Z107" s="351"/>
    </row>
    <row r="108" spans="1:26" ht="14.25" customHeight="1" x14ac:dyDescent="0.15">
      <c r="A108" s="351"/>
      <c r="B108" s="351"/>
      <c r="C108" s="351"/>
      <c r="D108" s="351"/>
      <c r="E108" s="351"/>
      <c r="F108" s="351"/>
      <c r="G108" s="351"/>
      <c r="H108" s="351"/>
      <c r="I108" s="351"/>
      <c r="J108" s="351"/>
      <c r="K108" s="351"/>
      <c r="L108" s="351"/>
      <c r="M108" s="351"/>
      <c r="N108" s="351"/>
      <c r="O108" s="351"/>
      <c r="P108" s="351"/>
      <c r="Q108" s="351"/>
      <c r="R108" s="351"/>
      <c r="S108" s="351"/>
      <c r="T108" s="351"/>
      <c r="U108" s="351"/>
      <c r="V108" s="351"/>
      <c r="W108" s="351"/>
      <c r="X108" s="351"/>
      <c r="Y108" s="351"/>
      <c r="Z108" s="351"/>
    </row>
    <row r="109" spans="1:26" ht="14.25" customHeight="1" x14ac:dyDescent="0.15">
      <c r="A109" s="351"/>
      <c r="B109" s="351"/>
      <c r="C109" s="351"/>
      <c r="D109" s="351"/>
      <c r="E109" s="351"/>
      <c r="F109" s="351"/>
      <c r="G109" s="351"/>
      <c r="H109" s="351"/>
      <c r="I109" s="351"/>
      <c r="J109" s="351"/>
      <c r="K109" s="351"/>
      <c r="L109" s="351"/>
      <c r="M109" s="351"/>
      <c r="N109" s="351"/>
      <c r="O109" s="351"/>
      <c r="P109" s="351"/>
      <c r="Q109" s="351"/>
      <c r="R109" s="351"/>
      <c r="S109" s="351"/>
      <c r="T109" s="351"/>
      <c r="U109" s="351"/>
      <c r="V109" s="351"/>
      <c r="W109" s="351"/>
      <c r="X109" s="351"/>
      <c r="Y109" s="351"/>
      <c r="Z109" s="351"/>
    </row>
    <row r="110" spans="1:26" ht="14.25" customHeight="1" x14ac:dyDescent="0.15">
      <c r="A110" s="351"/>
      <c r="B110" s="351"/>
      <c r="C110" s="351"/>
      <c r="D110" s="351"/>
      <c r="E110" s="351"/>
      <c r="F110" s="351"/>
      <c r="G110" s="351"/>
      <c r="H110" s="351"/>
      <c r="I110" s="351"/>
      <c r="J110" s="351"/>
      <c r="K110" s="351"/>
      <c r="L110" s="351"/>
      <c r="M110" s="351"/>
      <c r="N110" s="351"/>
      <c r="O110" s="351"/>
      <c r="P110" s="351"/>
      <c r="Q110" s="351"/>
      <c r="R110" s="351"/>
      <c r="S110" s="351"/>
      <c r="T110" s="351"/>
      <c r="U110" s="351"/>
      <c r="V110" s="351"/>
      <c r="W110" s="351"/>
      <c r="X110" s="351"/>
      <c r="Y110" s="351"/>
      <c r="Z110" s="351"/>
    </row>
    <row r="111" spans="1:26" ht="14.25" customHeight="1" x14ac:dyDescent="0.15">
      <c r="A111" s="351"/>
      <c r="B111" s="351"/>
      <c r="C111" s="351"/>
      <c r="D111" s="351"/>
      <c r="E111" s="351"/>
      <c r="F111" s="351"/>
      <c r="G111" s="351"/>
      <c r="H111" s="351"/>
      <c r="I111" s="351"/>
      <c r="J111" s="351"/>
      <c r="K111" s="351"/>
      <c r="L111" s="351"/>
      <c r="M111" s="351"/>
      <c r="N111" s="351"/>
      <c r="O111" s="351"/>
      <c r="P111" s="351"/>
      <c r="Q111" s="351"/>
      <c r="R111" s="351"/>
      <c r="S111" s="351"/>
      <c r="T111" s="351"/>
      <c r="U111" s="351"/>
      <c r="V111" s="351"/>
      <c r="W111" s="351"/>
      <c r="X111" s="351"/>
      <c r="Y111" s="351"/>
      <c r="Z111" s="351"/>
    </row>
    <row r="112" spans="1:26" ht="14.25" customHeight="1" x14ac:dyDescent="0.15">
      <c r="A112" s="351"/>
      <c r="B112" s="351"/>
      <c r="C112" s="351"/>
      <c r="D112" s="351"/>
      <c r="E112" s="351"/>
      <c r="F112" s="351"/>
      <c r="G112" s="351"/>
      <c r="H112" s="351"/>
      <c r="I112" s="351"/>
      <c r="J112" s="351"/>
      <c r="K112" s="351"/>
      <c r="L112" s="351"/>
      <c r="M112" s="351"/>
      <c r="N112" s="351"/>
      <c r="O112" s="351"/>
      <c r="P112" s="351"/>
      <c r="Q112" s="351"/>
      <c r="R112" s="351"/>
      <c r="S112" s="351"/>
      <c r="T112" s="351"/>
      <c r="U112" s="351"/>
      <c r="V112" s="351"/>
      <c r="W112" s="351"/>
      <c r="X112" s="351"/>
      <c r="Y112" s="351"/>
      <c r="Z112" s="351"/>
    </row>
    <row r="113" spans="1:26" ht="14.25" customHeight="1" x14ac:dyDescent="0.15">
      <c r="A113" s="351"/>
      <c r="B113" s="351"/>
      <c r="C113" s="351"/>
      <c r="D113" s="351"/>
      <c r="E113" s="351"/>
      <c r="F113" s="351"/>
      <c r="G113" s="351"/>
      <c r="H113" s="351"/>
      <c r="I113" s="351"/>
      <c r="J113" s="351"/>
      <c r="K113" s="351"/>
      <c r="L113" s="351"/>
      <c r="M113" s="351"/>
      <c r="N113" s="351"/>
      <c r="O113" s="351"/>
      <c r="P113" s="351"/>
      <c r="Q113" s="351"/>
      <c r="R113" s="351"/>
      <c r="S113" s="351"/>
      <c r="T113" s="351"/>
      <c r="U113" s="351"/>
      <c r="V113" s="351"/>
      <c r="W113" s="351"/>
      <c r="X113" s="351"/>
      <c r="Y113" s="351"/>
      <c r="Z113" s="351"/>
    </row>
    <row r="114" spans="1:26" ht="14.25" customHeight="1" x14ac:dyDescent="0.15">
      <c r="A114" s="351"/>
      <c r="B114" s="351"/>
      <c r="C114" s="351"/>
      <c r="D114" s="351"/>
      <c r="E114" s="351"/>
      <c r="F114" s="351"/>
      <c r="G114" s="351"/>
      <c r="H114" s="351"/>
      <c r="I114" s="351"/>
      <c r="J114" s="351"/>
      <c r="K114" s="351"/>
      <c r="L114" s="351"/>
      <c r="M114" s="351"/>
      <c r="N114" s="351"/>
      <c r="O114" s="351"/>
      <c r="P114" s="351"/>
      <c r="Q114" s="351"/>
      <c r="R114" s="351"/>
      <c r="S114" s="351"/>
      <c r="T114" s="351"/>
      <c r="U114" s="351"/>
      <c r="V114" s="351"/>
      <c r="W114" s="351"/>
      <c r="X114" s="351"/>
      <c r="Y114" s="351"/>
      <c r="Z114" s="351"/>
    </row>
    <row r="115" spans="1:26" ht="14.25" customHeight="1" x14ac:dyDescent="0.15">
      <c r="A115" s="351"/>
      <c r="B115" s="351"/>
      <c r="C115" s="351"/>
      <c r="D115" s="351"/>
      <c r="E115" s="351"/>
      <c r="F115" s="351"/>
      <c r="G115" s="351"/>
      <c r="H115" s="351"/>
      <c r="I115" s="351"/>
      <c r="J115" s="351"/>
      <c r="K115" s="351"/>
      <c r="L115" s="351"/>
      <c r="M115" s="351"/>
      <c r="N115" s="351"/>
      <c r="O115" s="351"/>
      <c r="P115" s="351"/>
      <c r="Q115" s="351"/>
      <c r="R115" s="351"/>
      <c r="S115" s="351"/>
      <c r="T115" s="351"/>
      <c r="U115" s="351"/>
      <c r="V115" s="351"/>
      <c r="W115" s="351"/>
      <c r="X115" s="351"/>
      <c r="Y115" s="351"/>
      <c r="Z115" s="351"/>
    </row>
    <row r="116" spans="1:26" ht="14.25" customHeight="1" x14ac:dyDescent="0.15">
      <c r="A116" s="351"/>
      <c r="B116" s="351"/>
      <c r="C116" s="351"/>
      <c r="D116" s="351"/>
      <c r="E116" s="351"/>
      <c r="F116" s="351"/>
      <c r="G116" s="351"/>
      <c r="H116" s="351"/>
      <c r="I116" s="351"/>
      <c r="J116" s="351"/>
      <c r="K116" s="351"/>
      <c r="L116" s="351"/>
      <c r="M116" s="351"/>
      <c r="N116" s="351"/>
      <c r="O116" s="351"/>
      <c r="P116" s="351"/>
      <c r="Q116" s="351"/>
      <c r="R116" s="351"/>
      <c r="S116" s="351"/>
      <c r="T116" s="351"/>
      <c r="U116" s="351"/>
      <c r="V116" s="351"/>
      <c r="W116" s="351"/>
      <c r="X116" s="351"/>
      <c r="Y116" s="351"/>
      <c r="Z116" s="351"/>
    </row>
    <row r="117" spans="1:26" ht="14.25" customHeight="1" x14ac:dyDescent="0.15">
      <c r="A117" s="351"/>
      <c r="B117" s="351"/>
      <c r="C117" s="351"/>
      <c r="D117" s="351"/>
      <c r="E117" s="351"/>
      <c r="F117" s="351"/>
      <c r="G117" s="351"/>
      <c r="H117" s="351"/>
      <c r="I117" s="351"/>
      <c r="J117" s="351"/>
      <c r="K117" s="351"/>
      <c r="L117" s="351"/>
      <c r="M117" s="351"/>
      <c r="N117" s="351"/>
      <c r="O117" s="351"/>
      <c r="P117" s="351"/>
      <c r="Q117" s="351"/>
      <c r="R117" s="351"/>
      <c r="S117" s="351"/>
      <c r="T117" s="351"/>
      <c r="U117" s="351"/>
      <c r="V117" s="351"/>
      <c r="W117" s="351"/>
      <c r="X117" s="351"/>
      <c r="Y117" s="351"/>
      <c r="Z117" s="351"/>
    </row>
    <row r="118" spans="1:26" ht="14.25" customHeight="1" x14ac:dyDescent="0.15">
      <c r="A118" s="351"/>
      <c r="B118" s="351"/>
      <c r="C118" s="351"/>
      <c r="D118" s="351"/>
      <c r="E118" s="351"/>
      <c r="F118" s="351"/>
      <c r="G118" s="351"/>
      <c r="H118" s="351"/>
      <c r="I118" s="351"/>
      <c r="J118" s="351"/>
      <c r="K118" s="351"/>
      <c r="L118" s="351"/>
      <c r="M118" s="351"/>
      <c r="N118" s="351"/>
      <c r="O118" s="351"/>
      <c r="P118" s="351"/>
      <c r="Q118" s="351"/>
      <c r="R118" s="351"/>
      <c r="S118" s="351"/>
      <c r="T118" s="351"/>
      <c r="U118" s="351"/>
      <c r="V118" s="351"/>
      <c r="W118" s="351"/>
      <c r="X118" s="351"/>
      <c r="Y118" s="351"/>
      <c r="Z118" s="351"/>
    </row>
    <row r="119" spans="1:26" ht="14.25" customHeight="1" x14ac:dyDescent="0.15">
      <c r="A119" s="351"/>
      <c r="B119" s="351"/>
      <c r="C119" s="351"/>
      <c r="D119" s="351"/>
      <c r="E119" s="351"/>
      <c r="F119" s="351"/>
      <c r="G119" s="351"/>
      <c r="H119" s="351"/>
      <c r="I119" s="351"/>
      <c r="J119" s="351"/>
      <c r="K119" s="351"/>
      <c r="L119" s="351"/>
      <c r="M119" s="351"/>
      <c r="N119" s="351"/>
      <c r="O119" s="351"/>
      <c r="P119" s="351"/>
      <c r="Q119" s="351"/>
      <c r="R119" s="351"/>
      <c r="S119" s="351"/>
      <c r="T119" s="351"/>
      <c r="U119" s="351"/>
      <c r="V119" s="351"/>
      <c r="W119" s="351"/>
      <c r="X119" s="351"/>
      <c r="Y119" s="351"/>
      <c r="Z119" s="351"/>
    </row>
    <row r="120" spans="1:26" ht="14.25" customHeight="1" x14ac:dyDescent="0.15">
      <c r="A120" s="351"/>
      <c r="B120" s="351"/>
      <c r="C120" s="351"/>
      <c r="D120" s="351"/>
      <c r="E120" s="351"/>
      <c r="F120" s="351"/>
      <c r="G120" s="351"/>
      <c r="H120" s="351"/>
      <c r="I120" s="351"/>
      <c r="J120" s="351"/>
      <c r="K120" s="351"/>
      <c r="L120" s="351"/>
      <c r="M120" s="351"/>
      <c r="N120" s="351"/>
      <c r="O120" s="351"/>
      <c r="P120" s="351"/>
      <c r="Q120" s="351"/>
      <c r="R120" s="351"/>
      <c r="S120" s="351"/>
      <c r="T120" s="351"/>
      <c r="U120" s="351"/>
      <c r="V120" s="351"/>
      <c r="W120" s="351"/>
      <c r="X120" s="351"/>
      <c r="Y120" s="351"/>
      <c r="Z120" s="351"/>
    </row>
    <row r="121" spans="1:26" ht="14.25" customHeight="1" x14ac:dyDescent="0.15">
      <c r="A121" s="351"/>
      <c r="B121" s="351"/>
      <c r="C121" s="351"/>
      <c r="D121" s="351"/>
      <c r="E121" s="351"/>
      <c r="F121" s="351"/>
      <c r="G121" s="351"/>
      <c r="H121" s="351"/>
      <c r="I121" s="351"/>
      <c r="J121" s="351"/>
      <c r="K121" s="351"/>
      <c r="L121" s="351"/>
      <c r="M121" s="351"/>
      <c r="N121" s="351"/>
      <c r="O121" s="351"/>
      <c r="P121" s="351"/>
      <c r="Q121" s="351"/>
      <c r="R121" s="351"/>
      <c r="S121" s="351"/>
      <c r="T121" s="351"/>
      <c r="U121" s="351"/>
      <c r="V121" s="351"/>
      <c r="W121" s="351"/>
      <c r="X121" s="351"/>
      <c r="Y121" s="351"/>
      <c r="Z121" s="351"/>
    </row>
    <row r="122" spans="1:26" ht="14.25" customHeight="1" x14ac:dyDescent="0.15">
      <c r="A122" s="351"/>
      <c r="B122" s="351"/>
      <c r="C122" s="351"/>
      <c r="D122" s="351"/>
      <c r="E122" s="351"/>
      <c r="F122" s="351"/>
      <c r="G122" s="351"/>
      <c r="H122" s="351"/>
      <c r="I122" s="351"/>
      <c r="J122" s="351"/>
      <c r="K122" s="351"/>
      <c r="L122" s="351"/>
      <c r="M122" s="351"/>
      <c r="N122" s="351"/>
      <c r="O122" s="351"/>
      <c r="P122" s="351"/>
      <c r="Q122" s="351"/>
      <c r="R122" s="351"/>
      <c r="S122" s="351"/>
      <c r="T122" s="351"/>
      <c r="U122" s="351"/>
      <c r="V122" s="351"/>
      <c r="W122" s="351"/>
      <c r="X122" s="351"/>
      <c r="Y122" s="351"/>
      <c r="Z122" s="351"/>
    </row>
    <row r="123" spans="1:26" ht="14.25" customHeight="1" x14ac:dyDescent="0.15">
      <c r="A123" s="351"/>
      <c r="B123" s="351"/>
      <c r="C123" s="351"/>
      <c r="D123" s="351"/>
      <c r="E123" s="351"/>
      <c r="F123" s="351"/>
      <c r="G123" s="351"/>
      <c r="H123" s="351"/>
      <c r="I123" s="351"/>
      <c r="J123" s="351"/>
      <c r="K123" s="351"/>
      <c r="L123" s="351"/>
      <c r="M123" s="351"/>
      <c r="N123" s="351"/>
      <c r="O123" s="351"/>
      <c r="P123" s="351"/>
      <c r="Q123" s="351"/>
      <c r="R123" s="351"/>
      <c r="S123" s="351"/>
      <c r="T123" s="351"/>
      <c r="U123" s="351"/>
      <c r="V123" s="351"/>
      <c r="W123" s="351"/>
      <c r="X123" s="351"/>
      <c r="Y123" s="351"/>
      <c r="Z123" s="351"/>
    </row>
    <row r="124" spans="1:26" ht="14.25" customHeight="1" x14ac:dyDescent="0.15">
      <c r="A124" s="351"/>
      <c r="B124" s="351"/>
      <c r="C124" s="351"/>
      <c r="D124" s="351"/>
      <c r="E124" s="351"/>
      <c r="F124" s="351"/>
      <c r="G124" s="351"/>
      <c r="H124" s="351"/>
      <c r="I124" s="351"/>
      <c r="J124" s="351"/>
      <c r="K124" s="351"/>
      <c r="L124" s="351"/>
      <c r="M124" s="351"/>
      <c r="N124" s="351"/>
      <c r="O124" s="351"/>
      <c r="P124" s="351"/>
      <c r="Q124" s="351"/>
      <c r="R124" s="351"/>
      <c r="S124" s="351"/>
      <c r="T124" s="351"/>
      <c r="U124" s="351"/>
      <c r="V124" s="351"/>
      <c r="W124" s="351"/>
      <c r="X124" s="351"/>
      <c r="Y124" s="351"/>
      <c r="Z124" s="351"/>
    </row>
    <row r="125" spans="1:26" ht="14.25" customHeight="1" x14ac:dyDescent="0.15">
      <c r="A125" s="351"/>
      <c r="B125" s="351"/>
      <c r="C125" s="351"/>
      <c r="D125" s="351"/>
      <c r="E125" s="351"/>
      <c r="F125" s="351"/>
      <c r="G125" s="351"/>
      <c r="H125" s="351"/>
      <c r="I125" s="351"/>
      <c r="J125" s="351"/>
      <c r="K125" s="351"/>
      <c r="L125" s="351"/>
      <c r="M125" s="351"/>
      <c r="N125" s="351"/>
      <c r="O125" s="351"/>
      <c r="P125" s="351"/>
      <c r="Q125" s="351"/>
      <c r="R125" s="351"/>
      <c r="S125" s="351"/>
      <c r="T125" s="351"/>
      <c r="U125" s="351"/>
      <c r="V125" s="351"/>
      <c r="W125" s="351"/>
      <c r="X125" s="351"/>
      <c r="Y125" s="351"/>
      <c r="Z125" s="351"/>
    </row>
    <row r="126" spans="1:26" ht="14.25" customHeight="1" x14ac:dyDescent="0.15">
      <c r="A126" s="351"/>
      <c r="B126" s="351"/>
      <c r="C126" s="351"/>
      <c r="D126" s="351"/>
      <c r="E126" s="351"/>
      <c r="F126" s="351"/>
      <c r="G126" s="351"/>
      <c r="H126" s="351"/>
      <c r="I126" s="351"/>
      <c r="J126" s="351"/>
      <c r="K126" s="351"/>
      <c r="L126" s="351"/>
      <c r="M126" s="351"/>
      <c r="N126" s="351"/>
      <c r="O126" s="351"/>
      <c r="P126" s="351"/>
      <c r="Q126" s="351"/>
      <c r="R126" s="351"/>
      <c r="S126" s="351"/>
      <c r="T126" s="351"/>
      <c r="U126" s="351"/>
      <c r="V126" s="351"/>
      <c r="W126" s="351"/>
      <c r="X126" s="351"/>
      <c r="Y126" s="351"/>
      <c r="Z126" s="351"/>
    </row>
    <row r="127" spans="1:26" ht="14.25" customHeight="1" x14ac:dyDescent="0.15">
      <c r="A127" s="351"/>
      <c r="B127" s="351"/>
      <c r="C127" s="351"/>
      <c r="D127" s="351"/>
      <c r="E127" s="351"/>
      <c r="F127" s="351"/>
      <c r="G127" s="351"/>
      <c r="H127" s="351"/>
      <c r="I127" s="351"/>
      <c r="J127" s="351"/>
      <c r="K127" s="351"/>
      <c r="L127" s="351"/>
      <c r="M127" s="351"/>
      <c r="N127" s="351"/>
      <c r="O127" s="351"/>
      <c r="P127" s="351"/>
      <c r="Q127" s="351"/>
      <c r="R127" s="351"/>
      <c r="S127" s="351"/>
      <c r="T127" s="351"/>
      <c r="U127" s="351"/>
      <c r="V127" s="351"/>
      <c r="W127" s="351"/>
      <c r="X127" s="351"/>
      <c r="Y127" s="351"/>
      <c r="Z127" s="351"/>
    </row>
    <row r="128" spans="1:26" ht="14.25" customHeight="1" x14ac:dyDescent="0.15">
      <c r="A128" s="351"/>
      <c r="B128" s="351"/>
      <c r="C128" s="351"/>
      <c r="D128" s="351"/>
      <c r="E128" s="351"/>
      <c r="F128" s="351"/>
      <c r="G128" s="351"/>
      <c r="H128" s="351"/>
      <c r="I128" s="351"/>
      <c r="J128" s="351"/>
      <c r="K128" s="351"/>
      <c r="L128" s="351"/>
      <c r="M128" s="351"/>
      <c r="N128" s="351"/>
      <c r="O128" s="351"/>
      <c r="P128" s="351"/>
      <c r="Q128" s="351"/>
      <c r="R128" s="351"/>
      <c r="S128" s="351"/>
      <c r="T128" s="351"/>
      <c r="U128" s="351"/>
      <c r="V128" s="351"/>
      <c r="W128" s="351"/>
      <c r="X128" s="351"/>
      <c r="Y128" s="351"/>
      <c r="Z128" s="351"/>
    </row>
    <row r="129" spans="1:26" ht="14.25" customHeight="1" x14ac:dyDescent="0.15">
      <c r="A129" s="351"/>
      <c r="B129" s="351"/>
      <c r="C129" s="351"/>
      <c r="D129" s="351"/>
      <c r="E129" s="351"/>
      <c r="F129" s="351"/>
      <c r="G129" s="351"/>
      <c r="H129" s="351"/>
      <c r="I129" s="351"/>
      <c r="J129" s="351"/>
      <c r="K129" s="351"/>
      <c r="L129" s="351"/>
      <c r="M129" s="351"/>
      <c r="N129" s="351"/>
      <c r="O129" s="351"/>
      <c r="P129" s="351"/>
      <c r="Q129" s="351"/>
      <c r="R129" s="351"/>
      <c r="S129" s="351"/>
      <c r="T129" s="351"/>
      <c r="U129" s="351"/>
      <c r="V129" s="351"/>
      <c r="W129" s="351"/>
      <c r="X129" s="351"/>
      <c r="Y129" s="351"/>
      <c r="Z129" s="351"/>
    </row>
    <row r="130" spans="1:26" ht="14.25" customHeight="1" x14ac:dyDescent="0.15">
      <c r="A130" s="351"/>
      <c r="B130" s="351"/>
      <c r="C130" s="351"/>
      <c r="D130" s="351"/>
      <c r="E130" s="351"/>
      <c r="F130" s="351"/>
      <c r="G130" s="351"/>
      <c r="H130" s="351"/>
      <c r="I130" s="351"/>
      <c r="J130" s="351"/>
      <c r="K130" s="351"/>
      <c r="L130" s="351"/>
      <c r="M130" s="351"/>
      <c r="N130" s="351"/>
      <c r="O130" s="351"/>
      <c r="P130" s="351"/>
      <c r="Q130" s="351"/>
      <c r="R130" s="351"/>
      <c r="S130" s="351"/>
      <c r="T130" s="351"/>
      <c r="U130" s="351"/>
      <c r="V130" s="351"/>
      <c r="W130" s="351"/>
      <c r="X130" s="351"/>
      <c r="Y130" s="351"/>
      <c r="Z130" s="351"/>
    </row>
    <row r="131" spans="1:26" ht="14.25" customHeight="1" x14ac:dyDescent="0.15">
      <c r="A131" s="351"/>
      <c r="B131" s="351"/>
      <c r="C131" s="351"/>
      <c r="D131" s="351"/>
      <c r="E131" s="351"/>
      <c r="F131" s="351"/>
      <c r="G131" s="351"/>
      <c r="H131" s="351"/>
      <c r="I131" s="351"/>
      <c r="J131" s="351"/>
      <c r="K131" s="351"/>
      <c r="L131" s="351"/>
      <c r="M131" s="351"/>
      <c r="N131" s="351"/>
      <c r="O131" s="351"/>
      <c r="P131" s="351"/>
      <c r="Q131" s="351"/>
      <c r="R131" s="351"/>
      <c r="S131" s="351"/>
      <c r="T131" s="351"/>
      <c r="U131" s="351"/>
      <c r="V131" s="351"/>
      <c r="W131" s="351"/>
      <c r="X131" s="351"/>
      <c r="Y131" s="351"/>
      <c r="Z131" s="351"/>
    </row>
    <row r="132" spans="1:26" ht="14.25" customHeight="1" x14ac:dyDescent="0.15">
      <c r="A132" s="351"/>
      <c r="B132" s="351"/>
      <c r="C132" s="351"/>
      <c r="D132" s="351"/>
      <c r="E132" s="351"/>
      <c r="F132" s="351"/>
      <c r="G132" s="351"/>
      <c r="H132" s="351"/>
      <c r="I132" s="351"/>
      <c r="J132" s="351"/>
      <c r="K132" s="351"/>
      <c r="L132" s="351"/>
      <c r="M132" s="351"/>
      <c r="N132" s="351"/>
      <c r="O132" s="351"/>
      <c r="P132" s="351"/>
      <c r="Q132" s="351"/>
      <c r="R132" s="351"/>
      <c r="S132" s="351"/>
      <c r="T132" s="351"/>
      <c r="U132" s="351"/>
      <c r="V132" s="351"/>
      <c r="W132" s="351"/>
      <c r="X132" s="351"/>
      <c r="Y132" s="351"/>
      <c r="Z132" s="351"/>
    </row>
    <row r="133" spans="1:26" ht="14.25" customHeight="1" x14ac:dyDescent="0.15">
      <c r="A133" s="351"/>
      <c r="B133" s="351"/>
      <c r="C133" s="351"/>
      <c r="D133" s="351"/>
      <c r="E133" s="351"/>
      <c r="F133" s="351"/>
      <c r="G133" s="351"/>
      <c r="H133" s="351"/>
      <c r="I133" s="351"/>
      <c r="J133" s="351"/>
      <c r="K133" s="351"/>
      <c r="L133" s="351"/>
      <c r="M133" s="351"/>
      <c r="N133" s="351"/>
      <c r="O133" s="351"/>
      <c r="P133" s="351"/>
      <c r="Q133" s="351"/>
      <c r="R133" s="351"/>
      <c r="S133" s="351"/>
      <c r="T133" s="351"/>
      <c r="U133" s="351"/>
      <c r="V133" s="351"/>
      <c r="W133" s="351"/>
      <c r="X133" s="351"/>
      <c r="Y133" s="351"/>
      <c r="Z133" s="351"/>
    </row>
    <row r="134" spans="1:26" ht="14.25" customHeight="1" x14ac:dyDescent="0.15">
      <c r="A134" s="351"/>
      <c r="B134" s="351"/>
      <c r="C134" s="351"/>
      <c r="D134" s="351"/>
      <c r="E134" s="351"/>
      <c r="F134" s="351"/>
      <c r="G134" s="351"/>
      <c r="H134" s="351"/>
      <c r="I134" s="351"/>
      <c r="J134" s="351"/>
      <c r="K134" s="351"/>
      <c r="L134" s="351"/>
      <c r="M134" s="351"/>
      <c r="N134" s="351"/>
      <c r="O134" s="351"/>
      <c r="P134" s="351"/>
      <c r="Q134" s="351"/>
      <c r="R134" s="351"/>
      <c r="S134" s="351"/>
      <c r="T134" s="351"/>
      <c r="U134" s="351"/>
      <c r="V134" s="351"/>
      <c r="W134" s="351"/>
      <c r="X134" s="351"/>
      <c r="Y134" s="351"/>
      <c r="Z134" s="351"/>
    </row>
    <row r="135" spans="1:26" ht="14.25" customHeight="1" x14ac:dyDescent="0.15">
      <c r="A135" s="351"/>
      <c r="B135" s="351"/>
      <c r="C135" s="351"/>
      <c r="D135" s="351"/>
      <c r="E135" s="351"/>
      <c r="F135" s="351"/>
      <c r="G135" s="351"/>
      <c r="H135" s="351"/>
      <c r="I135" s="351"/>
      <c r="J135" s="351"/>
      <c r="K135" s="351"/>
      <c r="L135" s="351"/>
      <c r="M135" s="351"/>
      <c r="N135" s="351"/>
      <c r="O135" s="351"/>
      <c r="P135" s="351"/>
      <c r="Q135" s="351"/>
      <c r="R135" s="351"/>
      <c r="S135" s="351"/>
      <c r="T135" s="351"/>
      <c r="U135" s="351"/>
      <c r="V135" s="351"/>
      <c r="W135" s="351"/>
      <c r="X135" s="351"/>
      <c r="Y135" s="351"/>
      <c r="Z135" s="351"/>
    </row>
    <row r="136" spans="1:26" ht="14.25" customHeight="1" x14ac:dyDescent="0.15">
      <c r="A136" s="351"/>
      <c r="B136" s="351"/>
      <c r="C136" s="351"/>
      <c r="D136" s="351"/>
      <c r="E136" s="351"/>
      <c r="F136" s="351"/>
      <c r="G136" s="351"/>
      <c r="H136" s="351"/>
      <c r="I136" s="351"/>
      <c r="J136" s="351"/>
      <c r="K136" s="351"/>
      <c r="L136" s="351"/>
      <c r="M136" s="351"/>
      <c r="N136" s="351"/>
      <c r="O136" s="351"/>
      <c r="P136" s="351"/>
      <c r="Q136" s="351"/>
      <c r="R136" s="351"/>
      <c r="S136" s="351"/>
      <c r="T136" s="351"/>
      <c r="U136" s="351"/>
      <c r="V136" s="351"/>
      <c r="W136" s="351"/>
      <c r="X136" s="351"/>
      <c r="Y136" s="351"/>
      <c r="Z136" s="351"/>
    </row>
    <row r="137" spans="1:26" ht="14.25" customHeight="1" x14ac:dyDescent="0.15">
      <c r="A137" s="351"/>
      <c r="B137" s="351"/>
      <c r="C137" s="351"/>
      <c r="D137" s="351"/>
      <c r="E137" s="351"/>
      <c r="F137" s="351"/>
      <c r="G137" s="351"/>
      <c r="H137" s="351"/>
      <c r="I137" s="351"/>
      <c r="J137" s="351"/>
      <c r="K137" s="351"/>
      <c r="L137" s="351"/>
      <c r="M137" s="351"/>
      <c r="N137" s="351"/>
      <c r="O137" s="351"/>
      <c r="P137" s="351"/>
      <c r="Q137" s="351"/>
      <c r="R137" s="351"/>
      <c r="S137" s="351"/>
      <c r="T137" s="351"/>
      <c r="U137" s="351"/>
      <c r="V137" s="351"/>
      <c r="W137" s="351"/>
      <c r="X137" s="351"/>
      <c r="Y137" s="351"/>
      <c r="Z137" s="351"/>
    </row>
    <row r="138" spans="1:26" ht="14.25" customHeight="1" x14ac:dyDescent="0.15">
      <c r="A138" s="351"/>
      <c r="B138" s="351"/>
      <c r="C138" s="351"/>
      <c r="D138" s="351"/>
      <c r="E138" s="351"/>
      <c r="F138" s="351"/>
      <c r="G138" s="351"/>
      <c r="H138" s="351"/>
      <c r="I138" s="351"/>
      <c r="J138" s="351"/>
      <c r="K138" s="351"/>
      <c r="L138" s="351"/>
      <c r="M138" s="351"/>
      <c r="N138" s="351"/>
      <c r="O138" s="351"/>
      <c r="P138" s="351"/>
      <c r="Q138" s="351"/>
      <c r="R138" s="351"/>
      <c r="S138" s="351"/>
      <c r="T138" s="351"/>
      <c r="U138" s="351"/>
      <c r="V138" s="351"/>
      <c r="W138" s="351"/>
      <c r="X138" s="351"/>
      <c r="Y138" s="351"/>
      <c r="Z138" s="351"/>
    </row>
    <row r="139" spans="1:26" ht="14.25" customHeight="1" x14ac:dyDescent="0.15">
      <c r="A139" s="351"/>
      <c r="B139" s="351"/>
      <c r="C139" s="351"/>
      <c r="D139" s="351"/>
      <c r="E139" s="351"/>
      <c r="F139" s="351"/>
      <c r="G139" s="351"/>
      <c r="H139" s="351"/>
      <c r="I139" s="351"/>
      <c r="J139" s="351"/>
      <c r="K139" s="351"/>
      <c r="L139" s="351"/>
      <c r="M139" s="351"/>
      <c r="N139" s="351"/>
      <c r="O139" s="351"/>
      <c r="P139" s="351"/>
      <c r="Q139" s="351"/>
      <c r="R139" s="351"/>
      <c r="S139" s="351"/>
      <c r="T139" s="351"/>
      <c r="U139" s="351"/>
      <c r="V139" s="351"/>
      <c r="W139" s="351"/>
      <c r="X139" s="351"/>
      <c r="Y139" s="351"/>
      <c r="Z139" s="351"/>
    </row>
    <row r="140" spans="1:26" ht="14.25" customHeight="1" x14ac:dyDescent="0.15">
      <c r="A140" s="351"/>
      <c r="B140" s="351"/>
      <c r="C140" s="351"/>
      <c r="D140" s="351"/>
      <c r="E140" s="351"/>
      <c r="F140" s="351"/>
      <c r="G140" s="351"/>
      <c r="H140" s="351"/>
      <c r="I140" s="351"/>
      <c r="J140" s="351"/>
      <c r="K140" s="351"/>
      <c r="L140" s="351"/>
      <c r="M140" s="351"/>
      <c r="N140" s="351"/>
      <c r="O140" s="351"/>
      <c r="P140" s="351"/>
      <c r="Q140" s="351"/>
      <c r="R140" s="351"/>
      <c r="S140" s="351"/>
      <c r="T140" s="351"/>
      <c r="U140" s="351"/>
      <c r="V140" s="351"/>
      <c r="W140" s="351"/>
      <c r="X140" s="351"/>
      <c r="Y140" s="351"/>
      <c r="Z140" s="351"/>
    </row>
    <row r="141" spans="1:26" ht="14.25" customHeight="1" x14ac:dyDescent="0.15">
      <c r="A141" s="351"/>
      <c r="B141" s="351"/>
      <c r="C141" s="351"/>
      <c r="D141" s="351"/>
      <c r="E141" s="351"/>
      <c r="F141" s="351"/>
      <c r="G141" s="351"/>
      <c r="H141" s="351"/>
      <c r="I141" s="351"/>
      <c r="J141" s="351"/>
      <c r="K141" s="351"/>
      <c r="L141" s="351"/>
      <c r="M141" s="351"/>
      <c r="N141" s="351"/>
      <c r="O141" s="351"/>
      <c r="P141" s="351"/>
      <c r="Q141" s="351"/>
      <c r="R141" s="351"/>
      <c r="S141" s="351"/>
      <c r="T141" s="351"/>
      <c r="U141" s="351"/>
      <c r="V141" s="351"/>
      <c r="W141" s="351"/>
      <c r="X141" s="351"/>
      <c r="Y141" s="351"/>
      <c r="Z141" s="351"/>
    </row>
    <row r="142" spans="1:26" ht="14.25" customHeight="1" x14ac:dyDescent="0.15">
      <c r="A142" s="351"/>
      <c r="B142" s="351"/>
      <c r="C142" s="351"/>
      <c r="D142" s="351"/>
      <c r="E142" s="351"/>
      <c r="F142" s="351"/>
      <c r="G142" s="351"/>
      <c r="H142" s="351"/>
      <c r="I142" s="351"/>
      <c r="J142" s="351"/>
      <c r="K142" s="351"/>
      <c r="L142" s="351"/>
      <c r="M142" s="351"/>
      <c r="N142" s="351"/>
      <c r="O142" s="351"/>
      <c r="P142" s="351"/>
      <c r="Q142" s="351"/>
      <c r="R142" s="351"/>
      <c r="S142" s="351"/>
      <c r="T142" s="351"/>
      <c r="U142" s="351"/>
      <c r="V142" s="351"/>
      <c r="W142" s="351"/>
      <c r="X142" s="351"/>
      <c r="Y142" s="351"/>
      <c r="Z142" s="351"/>
    </row>
    <row r="143" spans="1:26" ht="14.25" customHeight="1" x14ac:dyDescent="0.15">
      <c r="A143" s="351"/>
      <c r="B143" s="351"/>
      <c r="C143" s="351"/>
      <c r="D143" s="351"/>
      <c r="E143" s="351"/>
      <c r="F143" s="351"/>
      <c r="G143" s="351"/>
      <c r="H143" s="351"/>
      <c r="I143" s="351"/>
      <c r="J143" s="351"/>
      <c r="K143" s="351"/>
      <c r="L143" s="351"/>
      <c r="M143" s="351"/>
      <c r="N143" s="351"/>
      <c r="O143" s="351"/>
      <c r="P143" s="351"/>
      <c r="Q143" s="351"/>
      <c r="R143" s="351"/>
      <c r="S143" s="351"/>
      <c r="T143" s="351"/>
      <c r="U143" s="351"/>
      <c r="V143" s="351"/>
      <c r="W143" s="351"/>
      <c r="X143" s="351"/>
      <c r="Y143" s="351"/>
      <c r="Z143" s="351"/>
    </row>
    <row r="144" spans="1:26" ht="14.25" customHeight="1" x14ac:dyDescent="0.15">
      <c r="A144" s="351"/>
      <c r="B144" s="351"/>
      <c r="C144" s="351"/>
      <c r="D144" s="351"/>
      <c r="E144" s="351"/>
      <c r="F144" s="351"/>
      <c r="G144" s="351"/>
      <c r="H144" s="351"/>
      <c r="I144" s="351"/>
      <c r="J144" s="351"/>
      <c r="K144" s="351"/>
      <c r="L144" s="351"/>
      <c r="M144" s="351"/>
      <c r="N144" s="351"/>
      <c r="O144" s="351"/>
      <c r="P144" s="351"/>
      <c r="Q144" s="351"/>
      <c r="R144" s="351"/>
      <c r="S144" s="351"/>
      <c r="T144" s="351"/>
      <c r="U144" s="351"/>
      <c r="V144" s="351"/>
      <c r="W144" s="351"/>
      <c r="X144" s="351"/>
      <c r="Y144" s="351"/>
      <c r="Z144" s="351"/>
    </row>
    <row r="145" spans="1:26" ht="14.25" customHeight="1" x14ac:dyDescent="0.15">
      <c r="A145" s="351"/>
      <c r="B145" s="351"/>
      <c r="C145" s="351"/>
      <c r="D145" s="351"/>
      <c r="E145" s="351"/>
      <c r="F145" s="351"/>
      <c r="G145" s="351"/>
      <c r="H145" s="351"/>
      <c r="I145" s="351"/>
      <c r="J145" s="351"/>
      <c r="K145" s="351"/>
      <c r="L145" s="351"/>
      <c r="M145" s="351"/>
      <c r="N145" s="351"/>
      <c r="O145" s="351"/>
      <c r="P145" s="351"/>
      <c r="Q145" s="351"/>
      <c r="R145" s="351"/>
      <c r="S145" s="351"/>
      <c r="T145" s="351"/>
      <c r="U145" s="351"/>
      <c r="V145" s="351"/>
      <c r="W145" s="351"/>
      <c r="X145" s="351"/>
      <c r="Y145" s="351"/>
      <c r="Z145" s="351"/>
    </row>
    <row r="146" spans="1:26" ht="14.25" customHeight="1" x14ac:dyDescent="0.15">
      <c r="A146" s="351"/>
      <c r="B146" s="351"/>
      <c r="C146" s="351"/>
      <c r="D146" s="351"/>
      <c r="E146" s="351"/>
      <c r="F146" s="351"/>
      <c r="G146" s="351"/>
      <c r="H146" s="351"/>
      <c r="I146" s="351"/>
      <c r="J146" s="351"/>
      <c r="K146" s="351"/>
      <c r="L146" s="351"/>
      <c r="M146" s="351"/>
      <c r="N146" s="351"/>
      <c r="O146" s="351"/>
      <c r="P146" s="351"/>
      <c r="Q146" s="351"/>
      <c r="R146" s="351"/>
      <c r="S146" s="351"/>
      <c r="T146" s="351"/>
      <c r="U146" s="351"/>
      <c r="V146" s="351"/>
      <c r="W146" s="351"/>
      <c r="X146" s="351"/>
      <c r="Y146" s="351"/>
      <c r="Z146" s="351"/>
    </row>
    <row r="147" spans="1:26" ht="14.25" customHeight="1" x14ac:dyDescent="0.15">
      <c r="A147" s="351"/>
      <c r="B147" s="351"/>
      <c r="C147" s="351"/>
      <c r="D147" s="351"/>
      <c r="E147" s="351"/>
      <c r="F147" s="351"/>
      <c r="G147" s="351"/>
      <c r="H147" s="351"/>
      <c r="I147" s="351"/>
      <c r="J147" s="351"/>
      <c r="K147" s="351"/>
      <c r="L147" s="351"/>
      <c r="M147" s="351"/>
      <c r="N147" s="351"/>
      <c r="O147" s="351"/>
      <c r="P147" s="351"/>
      <c r="Q147" s="351"/>
      <c r="R147" s="351"/>
      <c r="S147" s="351"/>
      <c r="T147" s="351"/>
      <c r="U147" s="351"/>
      <c r="V147" s="351"/>
      <c r="W147" s="351"/>
      <c r="X147" s="351"/>
      <c r="Y147" s="351"/>
      <c r="Z147" s="351"/>
    </row>
    <row r="148" spans="1:26" ht="14.25" customHeight="1" x14ac:dyDescent="0.15">
      <c r="A148" s="351"/>
      <c r="B148" s="351"/>
      <c r="C148" s="351"/>
      <c r="D148" s="351"/>
      <c r="E148" s="351"/>
      <c r="F148" s="351"/>
      <c r="G148" s="351"/>
      <c r="H148" s="351"/>
      <c r="I148" s="351"/>
      <c r="J148" s="351"/>
      <c r="K148" s="351"/>
      <c r="L148" s="351"/>
      <c r="M148" s="351"/>
      <c r="N148" s="351"/>
      <c r="O148" s="351"/>
      <c r="P148" s="351"/>
      <c r="Q148" s="351"/>
      <c r="R148" s="351"/>
      <c r="S148" s="351"/>
      <c r="T148" s="351"/>
      <c r="U148" s="351"/>
      <c r="V148" s="351"/>
      <c r="W148" s="351"/>
      <c r="X148" s="351"/>
      <c r="Y148" s="351"/>
      <c r="Z148" s="351"/>
    </row>
    <row r="149" spans="1:26" ht="14.25" customHeight="1" x14ac:dyDescent="0.15">
      <c r="A149" s="351"/>
      <c r="B149" s="351"/>
      <c r="C149" s="351"/>
      <c r="D149" s="351"/>
      <c r="E149" s="351"/>
      <c r="F149" s="351"/>
      <c r="G149" s="351"/>
      <c r="H149" s="351"/>
      <c r="I149" s="351"/>
      <c r="J149" s="351"/>
      <c r="K149" s="351"/>
      <c r="L149" s="351"/>
      <c r="M149" s="351"/>
      <c r="N149" s="351"/>
      <c r="O149" s="351"/>
      <c r="P149" s="351"/>
      <c r="Q149" s="351"/>
      <c r="R149" s="351"/>
      <c r="S149" s="351"/>
      <c r="T149" s="351"/>
      <c r="U149" s="351"/>
      <c r="V149" s="351"/>
      <c r="W149" s="351"/>
      <c r="X149" s="351"/>
      <c r="Y149" s="351"/>
      <c r="Z149" s="351"/>
    </row>
    <row r="150" spans="1:26" ht="14.25" customHeight="1" x14ac:dyDescent="0.15">
      <c r="A150" s="351"/>
      <c r="B150" s="351"/>
      <c r="C150" s="351"/>
      <c r="D150" s="351"/>
      <c r="E150" s="351"/>
      <c r="F150" s="351"/>
      <c r="G150" s="351"/>
      <c r="H150" s="351"/>
      <c r="I150" s="351"/>
      <c r="J150" s="351"/>
      <c r="K150" s="351"/>
      <c r="L150" s="351"/>
      <c r="M150" s="351"/>
      <c r="N150" s="351"/>
      <c r="O150" s="351"/>
      <c r="P150" s="351"/>
      <c r="Q150" s="351"/>
      <c r="R150" s="351"/>
      <c r="S150" s="351"/>
      <c r="T150" s="351"/>
      <c r="U150" s="351"/>
      <c r="V150" s="351"/>
      <c r="W150" s="351"/>
      <c r="X150" s="351"/>
      <c r="Y150" s="351"/>
      <c r="Z150" s="351"/>
    </row>
    <row r="151" spans="1:26" ht="14.25" customHeight="1" x14ac:dyDescent="0.15">
      <c r="A151" s="351"/>
      <c r="B151" s="351"/>
      <c r="C151" s="351"/>
      <c r="D151" s="351"/>
      <c r="E151" s="351"/>
      <c r="F151" s="351"/>
      <c r="G151" s="351"/>
      <c r="H151" s="351"/>
      <c r="I151" s="351"/>
      <c r="J151" s="351"/>
      <c r="K151" s="351"/>
      <c r="L151" s="351"/>
      <c r="M151" s="351"/>
      <c r="N151" s="351"/>
      <c r="O151" s="351"/>
      <c r="P151" s="351"/>
      <c r="Q151" s="351"/>
      <c r="R151" s="351"/>
      <c r="S151" s="351"/>
      <c r="T151" s="351"/>
      <c r="U151" s="351"/>
      <c r="V151" s="351"/>
      <c r="W151" s="351"/>
      <c r="X151" s="351"/>
      <c r="Y151" s="351"/>
      <c r="Z151" s="351"/>
    </row>
    <row r="152" spans="1:26" ht="14.25" customHeight="1" x14ac:dyDescent="0.15">
      <c r="A152" s="351"/>
      <c r="B152" s="351"/>
      <c r="C152" s="351"/>
      <c r="D152" s="351"/>
      <c r="E152" s="351"/>
      <c r="F152" s="351"/>
      <c r="G152" s="351"/>
      <c r="H152" s="351"/>
      <c r="I152" s="351"/>
      <c r="J152" s="351"/>
      <c r="K152" s="351"/>
      <c r="L152" s="351"/>
      <c r="M152" s="351"/>
      <c r="N152" s="351"/>
      <c r="O152" s="351"/>
      <c r="P152" s="351"/>
      <c r="Q152" s="351"/>
      <c r="R152" s="351"/>
      <c r="S152" s="351"/>
      <c r="T152" s="351"/>
      <c r="U152" s="351"/>
      <c r="V152" s="351"/>
      <c r="W152" s="351"/>
      <c r="X152" s="351"/>
      <c r="Y152" s="351"/>
      <c r="Z152" s="351"/>
    </row>
    <row r="153" spans="1:26" ht="14.25" customHeight="1" x14ac:dyDescent="0.15">
      <c r="A153" s="351"/>
      <c r="B153" s="351"/>
      <c r="C153" s="351"/>
      <c r="D153" s="351"/>
      <c r="E153" s="351"/>
      <c r="F153" s="351"/>
      <c r="G153" s="351"/>
      <c r="H153" s="351"/>
      <c r="I153" s="351"/>
      <c r="J153" s="351"/>
      <c r="K153" s="351"/>
      <c r="L153" s="351"/>
      <c r="M153" s="351"/>
      <c r="N153" s="351"/>
      <c r="O153" s="351"/>
      <c r="P153" s="351"/>
      <c r="Q153" s="351"/>
      <c r="R153" s="351"/>
      <c r="S153" s="351"/>
      <c r="T153" s="351"/>
      <c r="U153" s="351"/>
      <c r="V153" s="351"/>
      <c r="W153" s="351"/>
      <c r="X153" s="351"/>
      <c r="Y153" s="351"/>
      <c r="Z153" s="351"/>
    </row>
    <row r="154" spans="1:26" ht="14.25" customHeight="1" x14ac:dyDescent="0.15">
      <c r="A154" s="351"/>
      <c r="B154" s="351"/>
      <c r="C154" s="351"/>
      <c r="D154" s="351"/>
      <c r="E154" s="351"/>
      <c r="F154" s="351"/>
      <c r="G154" s="351"/>
      <c r="H154" s="351"/>
      <c r="I154" s="351"/>
      <c r="J154" s="351"/>
      <c r="K154" s="351"/>
      <c r="L154" s="351"/>
      <c r="M154" s="351"/>
      <c r="N154" s="351"/>
      <c r="O154" s="351"/>
      <c r="P154" s="351"/>
      <c r="Q154" s="351"/>
      <c r="R154" s="351"/>
      <c r="S154" s="351"/>
      <c r="T154" s="351"/>
      <c r="U154" s="351"/>
      <c r="V154" s="351"/>
      <c r="W154" s="351"/>
      <c r="X154" s="351"/>
      <c r="Y154" s="351"/>
      <c r="Z154" s="351"/>
    </row>
    <row r="155" spans="1:26" ht="14.25" customHeight="1" x14ac:dyDescent="0.15">
      <c r="A155" s="351"/>
      <c r="B155" s="351"/>
      <c r="C155" s="351"/>
      <c r="D155" s="351"/>
      <c r="E155" s="351"/>
      <c r="F155" s="351"/>
      <c r="G155" s="351"/>
      <c r="H155" s="351"/>
      <c r="I155" s="351"/>
      <c r="J155" s="351"/>
      <c r="K155" s="351"/>
      <c r="L155" s="351"/>
      <c r="M155" s="351"/>
      <c r="N155" s="351"/>
      <c r="O155" s="351"/>
      <c r="P155" s="351"/>
      <c r="Q155" s="351"/>
      <c r="R155" s="351"/>
      <c r="S155" s="351"/>
      <c r="T155" s="351"/>
      <c r="U155" s="351"/>
      <c r="V155" s="351"/>
      <c r="W155" s="351"/>
      <c r="X155" s="351"/>
      <c r="Y155" s="351"/>
      <c r="Z155" s="351"/>
    </row>
    <row r="156" spans="1:26" ht="14.25" customHeight="1" x14ac:dyDescent="0.15">
      <c r="A156" s="351"/>
      <c r="B156" s="351"/>
      <c r="C156" s="351"/>
      <c r="D156" s="351"/>
      <c r="E156" s="351"/>
      <c r="F156" s="351"/>
      <c r="G156" s="351"/>
      <c r="H156" s="351"/>
      <c r="I156" s="351"/>
      <c r="J156" s="351"/>
      <c r="K156" s="351"/>
      <c r="L156" s="351"/>
      <c r="M156" s="351"/>
      <c r="N156" s="351"/>
      <c r="O156" s="351"/>
      <c r="P156" s="351"/>
      <c r="Q156" s="351"/>
      <c r="R156" s="351"/>
      <c r="S156" s="351"/>
      <c r="T156" s="351"/>
      <c r="U156" s="351"/>
      <c r="V156" s="351"/>
      <c r="W156" s="351"/>
      <c r="X156" s="351"/>
      <c r="Y156" s="351"/>
      <c r="Z156" s="351"/>
    </row>
    <row r="157" spans="1:26" ht="14.25" customHeight="1" x14ac:dyDescent="0.15">
      <c r="A157" s="351"/>
      <c r="B157" s="351"/>
      <c r="C157" s="351"/>
      <c r="D157" s="351"/>
      <c r="E157" s="351"/>
      <c r="F157" s="351"/>
      <c r="G157" s="351"/>
      <c r="H157" s="351"/>
      <c r="I157" s="351"/>
      <c r="J157" s="351"/>
      <c r="K157" s="351"/>
      <c r="L157" s="351"/>
      <c r="M157" s="351"/>
      <c r="N157" s="351"/>
      <c r="O157" s="351"/>
      <c r="P157" s="351"/>
      <c r="Q157" s="351"/>
      <c r="R157" s="351"/>
      <c r="S157" s="351"/>
      <c r="T157" s="351"/>
      <c r="U157" s="351"/>
      <c r="V157" s="351"/>
      <c r="W157" s="351"/>
      <c r="X157" s="351"/>
      <c r="Y157" s="351"/>
      <c r="Z157" s="351"/>
    </row>
    <row r="158" spans="1:26" ht="14.25" customHeight="1" x14ac:dyDescent="0.15">
      <c r="A158" s="351"/>
      <c r="B158" s="351"/>
      <c r="C158" s="351"/>
      <c r="D158" s="351"/>
      <c r="E158" s="351"/>
      <c r="F158" s="351"/>
      <c r="G158" s="351"/>
      <c r="H158" s="351"/>
      <c r="I158" s="351"/>
      <c r="J158" s="351"/>
      <c r="K158" s="351"/>
      <c r="L158" s="351"/>
      <c r="M158" s="351"/>
      <c r="N158" s="351"/>
      <c r="O158" s="351"/>
      <c r="P158" s="351"/>
      <c r="Q158" s="351"/>
      <c r="R158" s="351"/>
      <c r="S158" s="351"/>
      <c r="T158" s="351"/>
      <c r="U158" s="351"/>
      <c r="V158" s="351"/>
      <c r="W158" s="351"/>
      <c r="X158" s="351"/>
      <c r="Y158" s="351"/>
      <c r="Z158" s="351"/>
    </row>
    <row r="159" spans="1:26" ht="14.25" customHeight="1" x14ac:dyDescent="0.15">
      <c r="A159" s="351"/>
      <c r="B159" s="351"/>
      <c r="C159" s="351"/>
      <c r="D159" s="351"/>
      <c r="E159" s="351"/>
      <c r="F159" s="351"/>
      <c r="G159" s="351"/>
      <c r="H159" s="351"/>
      <c r="I159" s="351"/>
      <c r="J159" s="351"/>
      <c r="K159" s="351"/>
      <c r="L159" s="351"/>
      <c r="M159" s="351"/>
      <c r="N159" s="351"/>
      <c r="O159" s="351"/>
      <c r="P159" s="351"/>
      <c r="Q159" s="351"/>
      <c r="R159" s="351"/>
      <c r="S159" s="351"/>
      <c r="T159" s="351"/>
      <c r="U159" s="351"/>
      <c r="V159" s="351"/>
      <c r="W159" s="351"/>
      <c r="X159" s="351"/>
      <c r="Y159" s="351"/>
      <c r="Z159" s="351"/>
    </row>
    <row r="160" spans="1:26" ht="14.25" customHeight="1" x14ac:dyDescent="0.15">
      <c r="A160" s="351"/>
      <c r="B160" s="351"/>
      <c r="C160" s="351"/>
      <c r="D160" s="351"/>
      <c r="E160" s="351"/>
      <c r="F160" s="351"/>
      <c r="G160" s="351"/>
      <c r="H160" s="351"/>
      <c r="I160" s="351"/>
      <c r="J160" s="351"/>
      <c r="K160" s="351"/>
      <c r="L160" s="351"/>
      <c r="M160" s="351"/>
      <c r="N160" s="351"/>
      <c r="O160" s="351"/>
      <c r="P160" s="351"/>
      <c r="Q160" s="351"/>
      <c r="R160" s="351"/>
      <c r="S160" s="351"/>
      <c r="T160" s="351"/>
      <c r="U160" s="351"/>
      <c r="V160" s="351"/>
      <c r="W160" s="351"/>
      <c r="X160" s="351"/>
      <c r="Y160" s="351"/>
      <c r="Z160" s="351"/>
    </row>
    <row r="161" spans="1:26" ht="14.25" customHeight="1" x14ac:dyDescent="0.15">
      <c r="A161" s="351"/>
      <c r="B161" s="351"/>
      <c r="C161" s="351"/>
      <c r="D161" s="351"/>
      <c r="E161" s="351"/>
      <c r="F161" s="351"/>
      <c r="G161" s="351"/>
      <c r="H161" s="351"/>
      <c r="I161" s="351"/>
      <c r="J161" s="351"/>
      <c r="K161" s="351"/>
      <c r="L161" s="351"/>
      <c r="M161" s="351"/>
      <c r="N161" s="351"/>
      <c r="O161" s="351"/>
      <c r="P161" s="351"/>
      <c r="Q161" s="351"/>
      <c r="R161" s="351"/>
      <c r="S161" s="351"/>
      <c r="T161" s="351"/>
      <c r="U161" s="351"/>
      <c r="V161" s="351"/>
      <c r="W161" s="351"/>
      <c r="X161" s="351"/>
      <c r="Y161" s="351"/>
      <c r="Z161" s="351"/>
    </row>
    <row r="162" spans="1:26" ht="14.25" customHeight="1" x14ac:dyDescent="0.15">
      <c r="A162" s="351"/>
      <c r="B162" s="351"/>
      <c r="C162" s="351"/>
      <c r="D162" s="351"/>
      <c r="E162" s="351"/>
      <c r="F162" s="351"/>
      <c r="G162" s="351"/>
      <c r="H162" s="351"/>
      <c r="I162" s="351"/>
      <c r="J162" s="351"/>
      <c r="K162" s="351"/>
      <c r="L162" s="351"/>
      <c r="M162" s="351"/>
      <c r="N162" s="351"/>
      <c r="O162" s="351"/>
      <c r="P162" s="351"/>
      <c r="Q162" s="351"/>
      <c r="R162" s="351"/>
      <c r="S162" s="351"/>
      <c r="T162" s="351"/>
      <c r="U162" s="351"/>
      <c r="V162" s="351"/>
      <c r="W162" s="351"/>
      <c r="X162" s="351"/>
      <c r="Y162" s="351"/>
      <c r="Z162" s="351"/>
    </row>
    <row r="163" spans="1:26" ht="14.25" customHeight="1" x14ac:dyDescent="0.15">
      <c r="A163" s="351"/>
      <c r="B163" s="351"/>
      <c r="C163" s="351"/>
      <c r="D163" s="351"/>
      <c r="E163" s="351"/>
      <c r="F163" s="351"/>
      <c r="G163" s="351"/>
      <c r="H163" s="351"/>
      <c r="I163" s="351"/>
      <c r="J163" s="351"/>
      <c r="K163" s="351"/>
      <c r="L163" s="351"/>
      <c r="M163" s="351"/>
      <c r="N163" s="351"/>
      <c r="O163" s="351"/>
      <c r="P163" s="351"/>
      <c r="Q163" s="351"/>
      <c r="R163" s="351"/>
      <c r="S163" s="351"/>
      <c r="T163" s="351"/>
      <c r="U163" s="351"/>
      <c r="V163" s="351"/>
      <c r="W163" s="351"/>
      <c r="X163" s="351"/>
      <c r="Y163" s="351"/>
      <c r="Z163" s="351"/>
    </row>
    <row r="164" spans="1:26" ht="14.25" customHeight="1" x14ac:dyDescent="0.15">
      <c r="A164" s="351"/>
      <c r="B164" s="351"/>
      <c r="C164" s="351"/>
      <c r="D164" s="351"/>
      <c r="E164" s="351"/>
      <c r="F164" s="351"/>
      <c r="G164" s="351"/>
      <c r="H164" s="351"/>
      <c r="I164" s="351"/>
      <c r="J164" s="351"/>
      <c r="K164" s="351"/>
      <c r="L164" s="351"/>
      <c r="M164" s="351"/>
      <c r="N164" s="351"/>
      <c r="O164" s="351"/>
      <c r="P164" s="351"/>
      <c r="Q164" s="351"/>
      <c r="R164" s="351"/>
      <c r="S164" s="351"/>
      <c r="T164" s="351"/>
      <c r="U164" s="351"/>
      <c r="V164" s="351"/>
      <c r="W164" s="351"/>
      <c r="X164" s="351"/>
      <c r="Y164" s="351"/>
      <c r="Z164" s="351"/>
    </row>
    <row r="165" spans="1:26" ht="14.25" customHeight="1" x14ac:dyDescent="0.15">
      <c r="A165" s="351"/>
      <c r="B165" s="351"/>
      <c r="C165" s="351"/>
      <c r="D165" s="351"/>
      <c r="E165" s="351"/>
      <c r="F165" s="351"/>
      <c r="G165" s="351"/>
      <c r="H165" s="351"/>
      <c r="I165" s="351"/>
      <c r="J165" s="351"/>
      <c r="K165" s="351"/>
      <c r="L165" s="351"/>
      <c r="M165" s="351"/>
      <c r="N165" s="351"/>
      <c r="O165" s="351"/>
      <c r="P165" s="351"/>
      <c r="Q165" s="351"/>
      <c r="R165" s="351"/>
      <c r="S165" s="351"/>
      <c r="T165" s="351"/>
      <c r="U165" s="351"/>
      <c r="V165" s="351"/>
      <c r="W165" s="351"/>
      <c r="X165" s="351"/>
      <c r="Y165" s="351"/>
      <c r="Z165" s="351"/>
    </row>
    <row r="166" spans="1:26" ht="14.25" customHeight="1" x14ac:dyDescent="0.15">
      <c r="A166" s="351"/>
      <c r="B166" s="351"/>
      <c r="C166" s="351"/>
      <c r="D166" s="351"/>
      <c r="E166" s="351"/>
      <c r="F166" s="351"/>
      <c r="G166" s="351"/>
      <c r="H166" s="351"/>
      <c r="I166" s="351"/>
      <c r="J166" s="351"/>
      <c r="K166" s="351"/>
      <c r="L166" s="351"/>
      <c r="M166" s="351"/>
      <c r="N166" s="351"/>
      <c r="O166" s="351"/>
      <c r="P166" s="351"/>
      <c r="Q166" s="351"/>
      <c r="R166" s="351"/>
      <c r="S166" s="351"/>
      <c r="T166" s="351"/>
      <c r="U166" s="351"/>
      <c r="V166" s="351"/>
      <c r="W166" s="351"/>
      <c r="X166" s="351"/>
      <c r="Y166" s="351"/>
      <c r="Z166" s="351"/>
    </row>
    <row r="167" spans="1:26" ht="14.25" customHeight="1" x14ac:dyDescent="0.15">
      <c r="A167" s="351"/>
      <c r="B167" s="351"/>
      <c r="C167" s="351"/>
      <c r="D167" s="351"/>
      <c r="E167" s="351"/>
      <c r="F167" s="351"/>
      <c r="G167" s="351"/>
      <c r="H167" s="351"/>
      <c r="I167" s="351"/>
      <c r="J167" s="351"/>
      <c r="K167" s="351"/>
      <c r="L167" s="351"/>
      <c r="M167" s="351"/>
      <c r="N167" s="351"/>
      <c r="O167" s="351"/>
      <c r="P167" s="351"/>
      <c r="Q167" s="351"/>
      <c r="R167" s="351"/>
      <c r="S167" s="351"/>
      <c r="T167" s="351"/>
      <c r="U167" s="351"/>
      <c r="V167" s="351"/>
      <c r="W167" s="351"/>
      <c r="X167" s="351"/>
      <c r="Y167" s="351"/>
      <c r="Z167" s="351"/>
    </row>
    <row r="168" spans="1:26" ht="14.25" customHeight="1" x14ac:dyDescent="0.15">
      <c r="A168" s="351"/>
      <c r="B168" s="351"/>
      <c r="C168" s="351"/>
      <c r="D168" s="351"/>
      <c r="E168" s="351"/>
      <c r="F168" s="351"/>
      <c r="G168" s="351"/>
      <c r="H168" s="351"/>
      <c r="I168" s="351"/>
      <c r="J168" s="351"/>
      <c r="K168" s="351"/>
      <c r="L168" s="351"/>
      <c r="M168" s="351"/>
      <c r="N168" s="351"/>
      <c r="O168" s="351"/>
      <c r="P168" s="351"/>
      <c r="Q168" s="351"/>
      <c r="R168" s="351"/>
      <c r="S168" s="351"/>
      <c r="T168" s="351"/>
      <c r="U168" s="351"/>
      <c r="V168" s="351"/>
      <c r="W168" s="351"/>
      <c r="X168" s="351"/>
      <c r="Y168" s="351"/>
      <c r="Z168" s="351"/>
    </row>
    <row r="169" spans="1:26" ht="14.25" customHeight="1" x14ac:dyDescent="0.15">
      <c r="A169" s="351"/>
      <c r="B169" s="351"/>
      <c r="C169" s="351"/>
      <c r="D169" s="351"/>
      <c r="E169" s="351"/>
      <c r="F169" s="351"/>
      <c r="G169" s="351"/>
      <c r="H169" s="351"/>
      <c r="I169" s="351"/>
      <c r="J169" s="351"/>
      <c r="K169" s="351"/>
      <c r="L169" s="351"/>
      <c r="M169" s="351"/>
      <c r="N169" s="351"/>
      <c r="O169" s="351"/>
      <c r="P169" s="351"/>
      <c r="Q169" s="351"/>
      <c r="R169" s="351"/>
      <c r="S169" s="351"/>
      <c r="T169" s="351"/>
      <c r="U169" s="351"/>
      <c r="V169" s="351"/>
      <c r="W169" s="351"/>
      <c r="X169" s="351"/>
      <c r="Y169" s="351"/>
      <c r="Z169" s="351"/>
    </row>
    <row r="170" spans="1:26" ht="14.25" customHeight="1" x14ac:dyDescent="0.15">
      <c r="A170" s="351"/>
      <c r="B170" s="351"/>
      <c r="C170" s="351"/>
      <c r="D170" s="351"/>
      <c r="E170" s="351"/>
      <c r="F170" s="351"/>
      <c r="G170" s="351"/>
      <c r="H170" s="351"/>
      <c r="I170" s="351"/>
      <c r="J170" s="351"/>
      <c r="K170" s="351"/>
      <c r="L170" s="351"/>
      <c r="M170" s="351"/>
      <c r="N170" s="351"/>
      <c r="O170" s="351"/>
      <c r="P170" s="351"/>
      <c r="Q170" s="351"/>
      <c r="R170" s="351"/>
      <c r="S170" s="351"/>
      <c r="T170" s="351"/>
      <c r="U170" s="351"/>
      <c r="V170" s="351"/>
      <c r="W170" s="351"/>
      <c r="X170" s="351"/>
      <c r="Y170" s="351"/>
      <c r="Z170" s="351"/>
    </row>
    <row r="171" spans="1:26" ht="14.25" customHeight="1" x14ac:dyDescent="0.15">
      <c r="A171" s="351"/>
      <c r="B171" s="351"/>
      <c r="C171" s="351"/>
      <c r="D171" s="351"/>
      <c r="E171" s="351"/>
      <c r="F171" s="351"/>
      <c r="G171" s="351"/>
      <c r="H171" s="351"/>
      <c r="I171" s="351"/>
      <c r="J171" s="351"/>
      <c r="K171" s="351"/>
      <c r="L171" s="351"/>
      <c r="M171" s="351"/>
      <c r="N171" s="351"/>
      <c r="O171" s="351"/>
      <c r="P171" s="351"/>
      <c r="Q171" s="351"/>
      <c r="R171" s="351"/>
      <c r="S171" s="351"/>
      <c r="T171" s="351"/>
      <c r="U171" s="351"/>
      <c r="V171" s="351"/>
      <c r="W171" s="351"/>
      <c r="X171" s="351"/>
      <c r="Y171" s="351"/>
      <c r="Z171" s="351"/>
    </row>
    <row r="172" spans="1:26" ht="14.25" customHeight="1" x14ac:dyDescent="0.15">
      <c r="A172" s="351"/>
      <c r="B172" s="351"/>
      <c r="C172" s="351"/>
      <c r="D172" s="351"/>
      <c r="E172" s="351"/>
      <c r="F172" s="351"/>
      <c r="G172" s="351"/>
      <c r="H172" s="351"/>
      <c r="I172" s="351"/>
      <c r="J172" s="351"/>
      <c r="K172" s="351"/>
      <c r="L172" s="351"/>
      <c r="M172" s="351"/>
      <c r="N172" s="351"/>
      <c r="O172" s="351"/>
      <c r="P172" s="351"/>
      <c r="Q172" s="351"/>
      <c r="R172" s="351"/>
      <c r="S172" s="351"/>
      <c r="T172" s="351"/>
      <c r="U172" s="351"/>
      <c r="V172" s="351"/>
      <c r="W172" s="351"/>
      <c r="X172" s="351"/>
      <c r="Y172" s="351"/>
      <c r="Z172" s="351"/>
    </row>
    <row r="173" spans="1:26" ht="14.25" customHeight="1" x14ac:dyDescent="0.15">
      <c r="A173" s="351"/>
      <c r="B173" s="351"/>
      <c r="C173" s="351"/>
      <c r="D173" s="351"/>
      <c r="E173" s="351"/>
      <c r="F173" s="351"/>
      <c r="G173" s="351"/>
      <c r="H173" s="351"/>
      <c r="I173" s="351"/>
      <c r="J173" s="351"/>
      <c r="K173" s="351"/>
      <c r="L173" s="351"/>
      <c r="M173" s="351"/>
      <c r="N173" s="351"/>
      <c r="O173" s="351"/>
      <c r="P173" s="351"/>
      <c r="Q173" s="351"/>
      <c r="R173" s="351"/>
      <c r="S173" s="351"/>
      <c r="T173" s="351"/>
      <c r="U173" s="351"/>
      <c r="V173" s="351"/>
      <c r="W173" s="351"/>
      <c r="X173" s="351"/>
      <c r="Y173" s="351"/>
      <c r="Z173" s="351"/>
    </row>
    <row r="174" spans="1:26" ht="14.25" customHeight="1" x14ac:dyDescent="0.15">
      <c r="A174" s="351"/>
      <c r="B174" s="351"/>
      <c r="C174" s="351"/>
      <c r="D174" s="351"/>
      <c r="E174" s="351"/>
      <c r="F174" s="351"/>
      <c r="G174" s="351"/>
      <c r="H174" s="351"/>
      <c r="I174" s="351"/>
      <c r="J174" s="351"/>
      <c r="K174" s="351"/>
      <c r="L174" s="351"/>
      <c r="M174" s="351"/>
      <c r="N174" s="351"/>
      <c r="O174" s="351"/>
      <c r="P174" s="351"/>
      <c r="Q174" s="351"/>
      <c r="R174" s="351"/>
      <c r="S174" s="351"/>
      <c r="T174" s="351"/>
      <c r="U174" s="351"/>
      <c r="V174" s="351"/>
      <c r="W174" s="351"/>
      <c r="X174" s="351"/>
      <c r="Y174" s="351"/>
      <c r="Z174" s="351"/>
    </row>
    <row r="175" spans="1:26" ht="14.25" customHeight="1" x14ac:dyDescent="0.15">
      <c r="A175" s="351"/>
      <c r="B175" s="351"/>
      <c r="C175" s="351"/>
      <c r="D175" s="351"/>
      <c r="E175" s="351"/>
      <c r="F175" s="351"/>
      <c r="G175" s="351"/>
      <c r="H175" s="351"/>
      <c r="I175" s="351"/>
      <c r="J175" s="351"/>
      <c r="K175" s="351"/>
      <c r="L175" s="351"/>
      <c r="M175" s="351"/>
      <c r="N175" s="351"/>
      <c r="O175" s="351"/>
      <c r="P175" s="351"/>
      <c r="Q175" s="351"/>
      <c r="R175" s="351"/>
      <c r="S175" s="351"/>
      <c r="T175" s="351"/>
      <c r="U175" s="351"/>
      <c r="V175" s="351"/>
      <c r="W175" s="351"/>
      <c r="X175" s="351"/>
      <c r="Y175" s="351"/>
      <c r="Z175" s="351"/>
    </row>
    <row r="176" spans="1:26" ht="14.25" customHeight="1" x14ac:dyDescent="0.15">
      <c r="A176" s="351"/>
      <c r="B176" s="351"/>
      <c r="C176" s="351"/>
      <c r="D176" s="351"/>
      <c r="E176" s="351"/>
      <c r="F176" s="351"/>
      <c r="G176" s="351"/>
      <c r="H176" s="351"/>
      <c r="I176" s="351"/>
      <c r="J176" s="351"/>
      <c r="K176" s="351"/>
      <c r="L176" s="351"/>
      <c r="M176" s="351"/>
      <c r="N176" s="351"/>
      <c r="O176" s="351"/>
      <c r="P176" s="351"/>
      <c r="Q176" s="351"/>
      <c r="R176" s="351"/>
      <c r="S176" s="351"/>
      <c r="T176" s="351"/>
      <c r="U176" s="351"/>
      <c r="V176" s="351"/>
      <c r="W176" s="351"/>
      <c r="X176" s="351"/>
      <c r="Y176" s="351"/>
      <c r="Z176" s="351"/>
    </row>
    <row r="177" spans="1:26" ht="14.25" customHeight="1" x14ac:dyDescent="0.15">
      <c r="A177" s="351"/>
      <c r="B177" s="351"/>
      <c r="C177" s="351"/>
      <c r="D177" s="351"/>
      <c r="E177" s="351"/>
      <c r="F177" s="351"/>
      <c r="G177" s="351"/>
      <c r="H177" s="351"/>
      <c r="I177" s="351"/>
      <c r="J177" s="351"/>
      <c r="K177" s="351"/>
      <c r="L177" s="351"/>
      <c r="M177" s="351"/>
      <c r="N177" s="351"/>
      <c r="O177" s="351"/>
      <c r="P177" s="351"/>
      <c r="Q177" s="351"/>
      <c r="R177" s="351"/>
      <c r="S177" s="351"/>
      <c r="T177" s="351"/>
      <c r="U177" s="351"/>
      <c r="V177" s="351"/>
      <c r="W177" s="351"/>
      <c r="X177" s="351"/>
      <c r="Y177" s="351"/>
      <c r="Z177" s="351"/>
    </row>
    <row r="178" spans="1:26" ht="14.25" customHeight="1" x14ac:dyDescent="0.15">
      <c r="A178" s="351"/>
      <c r="B178" s="351"/>
      <c r="C178" s="351"/>
      <c r="D178" s="351"/>
      <c r="E178" s="351"/>
      <c r="F178" s="351"/>
      <c r="G178" s="351"/>
      <c r="H178" s="351"/>
      <c r="I178" s="351"/>
      <c r="J178" s="351"/>
      <c r="K178" s="351"/>
      <c r="L178" s="351"/>
      <c r="M178" s="351"/>
      <c r="N178" s="351"/>
      <c r="O178" s="351"/>
      <c r="P178" s="351"/>
      <c r="Q178" s="351"/>
      <c r="R178" s="351"/>
      <c r="S178" s="351"/>
      <c r="T178" s="351"/>
      <c r="U178" s="351"/>
      <c r="V178" s="351"/>
      <c r="W178" s="351"/>
      <c r="X178" s="351"/>
      <c r="Y178" s="351"/>
      <c r="Z178" s="351"/>
    </row>
    <row r="179" spans="1:26" ht="14.25" customHeight="1" x14ac:dyDescent="0.15">
      <c r="A179" s="351"/>
      <c r="B179" s="351"/>
      <c r="C179" s="351"/>
      <c r="D179" s="351"/>
      <c r="E179" s="351"/>
      <c r="F179" s="351"/>
      <c r="G179" s="351"/>
      <c r="H179" s="351"/>
      <c r="I179" s="351"/>
      <c r="J179" s="351"/>
      <c r="K179" s="351"/>
      <c r="L179" s="351"/>
      <c r="M179" s="351"/>
      <c r="N179" s="351"/>
      <c r="O179" s="351"/>
      <c r="P179" s="351"/>
      <c r="Q179" s="351"/>
      <c r="R179" s="351"/>
      <c r="S179" s="351"/>
      <c r="T179" s="351"/>
      <c r="U179" s="351"/>
      <c r="V179" s="351"/>
      <c r="W179" s="351"/>
      <c r="X179" s="351"/>
      <c r="Y179" s="351"/>
      <c r="Z179" s="351"/>
    </row>
    <row r="180" spans="1:26" ht="14.25" customHeight="1" x14ac:dyDescent="0.15">
      <c r="A180" s="351"/>
      <c r="B180" s="351"/>
      <c r="C180" s="351"/>
      <c r="D180" s="351"/>
      <c r="E180" s="351"/>
      <c r="F180" s="351"/>
      <c r="G180" s="351"/>
      <c r="H180" s="351"/>
      <c r="I180" s="351"/>
      <c r="J180" s="351"/>
      <c r="K180" s="351"/>
      <c r="L180" s="351"/>
      <c r="M180" s="351"/>
      <c r="N180" s="351"/>
      <c r="O180" s="351"/>
      <c r="P180" s="351"/>
      <c r="Q180" s="351"/>
      <c r="R180" s="351"/>
      <c r="S180" s="351"/>
      <c r="T180" s="351"/>
      <c r="U180" s="351"/>
      <c r="V180" s="351"/>
      <c r="W180" s="351"/>
      <c r="X180" s="351"/>
      <c r="Y180" s="351"/>
      <c r="Z180" s="351"/>
    </row>
    <row r="181" spans="1:26" ht="14.25" customHeight="1" x14ac:dyDescent="0.15">
      <c r="A181" s="351"/>
      <c r="B181" s="351"/>
      <c r="C181" s="351"/>
      <c r="D181" s="351"/>
      <c r="E181" s="351"/>
      <c r="F181" s="351"/>
      <c r="G181" s="351"/>
      <c r="H181" s="351"/>
      <c r="I181" s="351"/>
      <c r="J181" s="351"/>
      <c r="K181" s="351"/>
      <c r="L181" s="351"/>
      <c r="M181" s="351"/>
      <c r="N181" s="351"/>
      <c r="O181" s="351"/>
      <c r="P181" s="351"/>
      <c r="Q181" s="351"/>
      <c r="R181" s="351"/>
      <c r="S181" s="351"/>
      <c r="T181" s="351"/>
      <c r="U181" s="351"/>
      <c r="V181" s="351"/>
      <c r="W181" s="351"/>
      <c r="X181" s="351"/>
      <c r="Y181" s="351"/>
      <c r="Z181" s="351"/>
    </row>
    <row r="182" spans="1:26" ht="14.25" customHeight="1" x14ac:dyDescent="0.15">
      <c r="A182" s="351"/>
      <c r="B182" s="351"/>
      <c r="C182" s="351"/>
      <c r="D182" s="351"/>
      <c r="E182" s="351"/>
      <c r="F182" s="351"/>
      <c r="G182" s="351"/>
      <c r="H182" s="351"/>
      <c r="I182" s="351"/>
      <c r="J182" s="351"/>
      <c r="K182" s="351"/>
      <c r="L182" s="351"/>
      <c r="M182" s="351"/>
      <c r="N182" s="351"/>
      <c r="O182" s="351"/>
      <c r="P182" s="351"/>
      <c r="Q182" s="351"/>
      <c r="R182" s="351"/>
      <c r="S182" s="351"/>
      <c r="T182" s="351"/>
      <c r="U182" s="351"/>
      <c r="V182" s="351"/>
      <c r="W182" s="351"/>
      <c r="X182" s="351"/>
      <c r="Y182" s="351"/>
      <c r="Z182" s="351"/>
    </row>
    <row r="183" spans="1:26" ht="14.25" customHeight="1" x14ac:dyDescent="0.15">
      <c r="A183" s="351"/>
      <c r="B183" s="351"/>
      <c r="C183" s="351"/>
      <c r="D183" s="351"/>
      <c r="E183" s="351"/>
      <c r="F183" s="351"/>
      <c r="G183" s="351"/>
      <c r="H183" s="351"/>
      <c r="I183" s="351"/>
      <c r="J183" s="351"/>
      <c r="K183" s="351"/>
      <c r="L183" s="351"/>
      <c r="M183" s="351"/>
      <c r="N183" s="351"/>
      <c r="O183" s="351"/>
      <c r="P183" s="351"/>
      <c r="Q183" s="351"/>
      <c r="R183" s="351"/>
      <c r="S183" s="351"/>
      <c r="T183" s="351"/>
      <c r="U183" s="351"/>
      <c r="V183" s="351"/>
      <c r="W183" s="351"/>
      <c r="X183" s="351"/>
      <c r="Y183" s="351"/>
      <c r="Z183" s="351"/>
    </row>
    <row r="184" spans="1:26" ht="14.25" customHeight="1" x14ac:dyDescent="0.15">
      <c r="A184" s="351"/>
      <c r="B184" s="351"/>
      <c r="C184" s="351"/>
      <c r="D184" s="351"/>
      <c r="E184" s="351"/>
      <c r="F184" s="351"/>
      <c r="G184" s="351"/>
      <c r="H184" s="351"/>
      <c r="I184" s="351"/>
      <c r="J184" s="351"/>
      <c r="K184" s="351"/>
      <c r="L184" s="351"/>
      <c r="M184" s="351"/>
      <c r="N184" s="351"/>
      <c r="O184" s="351"/>
      <c r="P184" s="351"/>
      <c r="Q184" s="351"/>
      <c r="R184" s="351"/>
      <c r="S184" s="351"/>
      <c r="T184" s="351"/>
      <c r="U184" s="351"/>
      <c r="V184" s="351"/>
      <c r="W184" s="351"/>
      <c r="X184" s="351"/>
      <c r="Y184" s="351"/>
      <c r="Z184" s="351"/>
    </row>
    <row r="185" spans="1:26" ht="14.25" customHeight="1" x14ac:dyDescent="0.15">
      <c r="A185" s="351"/>
      <c r="B185" s="351"/>
      <c r="C185" s="351"/>
      <c r="D185" s="351"/>
      <c r="E185" s="351"/>
      <c r="F185" s="351"/>
      <c r="G185" s="351"/>
      <c r="H185" s="351"/>
      <c r="I185" s="351"/>
      <c r="J185" s="351"/>
      <c r="K185" s="351"/>
      <c r="L185" s="351"/>
      <c r="M185" s="351"/>
      <c r="N185" s="351"/>
      <c r="O185" s="351"/>
      <c r="P185" s="351"/>
      <c r="Q185" s="351"/>
      <c r="R185" s="351"/>
      <c r="S185" s="351"/>
      <c r="T185" s="351"/>
      <c r="U185" s="351"/>
      <c r="V185" s="351"/>
      <c r="W185" s="351"/>
      <c r="X185" s="351"/>
      <c r="Y185" s="351"/>
      <c r="Z185" s="351"/>
    </row>
    <row r="186" spans="1:26" ht="14.25" customHeight="1" x14ac:dyDescent="0.15">
      <c r="A186" s="351"/>
      <c r="B186" s="351"/>
      <c r="C186" s="351"/>
      <c r="D186" s="351"/>
      <c r="E186" s="351"/>
      <c r="F186" s="351"/>
      <c r="G186" s="351"/>
      <c r="H186" s="351"/>
      <c r="I186" s="351"/>
      <c r="J186" s="351"/>
      <c r="K186" s="351"/>
      <c r="L186" s="351"/>
      <c r="M186" s="351"/>
      <c r="N186" s="351"/>
      <c r="O186" s="351"/>
      <c r="P186" s="351"/>
      <c r="Q186" s="351"/>
      <c r="R186" s="351"/>
      <c r="S186" s="351"/>
      <c r="T186" s="351"/>
      <c r="U186" s="351"/>
      <c r="V186" s="351"/>
      <c r="W186" s="351"/>
      <c r="X186" s="351"/>
      <c r="Y186" s="351"/>
      <c r="Z186" s="351"/>
    </row>
    <row r="187" spans="1:26" ht="14.25" customHeight="1" x14ac:dyDescent="0.15">
      <c r="A187" s="351"/>
      <c r="B187" s="351"/>
      <c r="C187" s="351"/>
      <c r="D187" s="351"/>
      <c r="E187" s="351"/>
      <c r="F187" s="351"/>
      <c r="G187" s="351"/>
      <c r="H187" s="351"/>
      <c r="I187" s="351"/>
      <c r="J187" s="351"/>
      <c r="K187" s="351"/>
      <c r="L187" s="351"/>
      <c r="M187" s="351"/>
      <c r="N187" s="351"/>
      <c r="O187" s="351"/>
      <c r="P187" s="351"/>
      <c r="Q187" s="351"/>
      <c r="R187" s="351"/>
      <c r="S187" s="351"/>
      <c r="T187" s="351"/>
      <c r="U187" s="351"/>
      <c r="V187" s="351"/>
      <c r="W187" s="351"/>
      <c r="X187" s="351"/>
      <c r="Y187" s="351"/>
      <c r="Z187" s="351"/>
    </row>
    <row r="188" spans="1:26" ht="14.25" customHeight="1" x14ac:dyDescent="0.15">
      <c r="A188" s="351"/>
      <c r="B188" s="351"/>
      <c r="C188" s="351"/>
      <c r="D188" s="351"/>
      <c r="E188" s="351"/>
      <c r="F188" s="351"/>
      <c r="G188" s="351"/>
      <c r="H188" s="351"/>
      <c r="I188" s="351"/>
      <c r="J188" s="351"/>
      <c r="K188" s="351"/>
      <c r="L188" s="351"/>
      <c r="M188" s="351"/>
      <c r="N188" s="351"/>
      <c r="O188" s="351"/>
      <c r="P188" s="351"/>
      <c r="Q188" s="351"/>
      <c r="R188" s="351"/>
      <c r="S188" s="351"/>
      <c r="T188" s="351"/>
      <c r="U188" s="351"/>
      <c r="V188" s="351"/>
      <c r="W188" s="351"/>
      <c r="X188" s="351"/>
      <c r="Y188" s="351"/>
      <c r="Z188" s="351"/>
    </row>
    <row r="189" spans="1:26" ht="14.25" customHeight="1" x14ac:dyDescent="0.15">
      <c r="A189" s="351"/>
      <c r="B189" s="351"/>
      <c r="C189" s="351"/>
      <c r="D189" s="351"/>
      <c r="E189" s="351"/>
      <c r="F189" s="351"/>
      <c r="G189" s="351"/>
      <c r="H189" s="351"/>
      <c r="I189" s="351"/>
      <c r="J189" s="351"/>
      <c r="K189" s="351"/>
      <c r="L189" s="351"/>
      <c r="M189" s="351"/>
      <c r="N189" s="351"/>
      <c r="O189" s="351"/>
      <c r="P189" s="351"/>
      <c r="Q189" s="351"/>
      <c r="R189" s="351"/>
      <c r="S189" s="351"/>
      <c r="T189" s="351"/>
      <c r="U189" s="351"/>
      <c r="V189" s="351"/>
      <c r="W189" s="351"/>
      <c r="X189" s="351"/>
      <c r="Y189" s="351"/>
      <c r="Z189" s="351"/>
    </row>
    <row r="190" spans="1:26" ht="14.25" customHeight="1" x14ac:dyDescent="0.15">
      <c r="A190" s="351"/>
      <c r="B190" s="351"/>
      <c r="C190" s="351"/>
      <c r="D190" s="351"/>
      <c r="E190" s="351"/>
      <c r="F190" s="351"/>
      <c r="G190" s="351"/>
      <c r="H190" s="351"/>
      <c r="I190" s="351"/>
      <c r="J190" s="351"/>
      <c r="K190" s="351"/>
      <c r="L190" s="351"/>
      <c r="M190" s="351"/>
      <c r="N190" s="351"/>
      <c r="O190" s="351"/>
      <c r="P190" s="351"/>
      <c r="Q190" s="351"/>
      <c r="R190" s="351"/>
      <c r="S190" s="351"/>
      <c r="T190" s="351"/>
      <c r="U190" s="351"/>
      <c r="V190" s="351"/>
      <c r="W190" s="351"/>
      <c r="X190" s="351"/>
      <c r="Y190" s="351"/>
      <c r="Z190" s="351"/>
    </row>
    <row r="191" spans="1:26" ht="14.25" customHeight="1" x14ac:dyDescent="0.15">
      <c r="A191" s="351"/>
      <c r="B191" s="351"/>
      <c r="C191" s="351"/>
      <c r="D191" s="351"/>
      <c r="E191" s="351"/>
      <c r="F191" s="351"/>
      <c r="G191" s="351"/>
      <c r="H191" s="351"/>
      <c r="I191" s="351"/>
      <c r="J191" s="351"/>
      <c r="K191" s="351"/>
      <c r="L191" s="351"/>
      <c r="M191" s="351"/>
      <c r="N191" s="351"/>
      <c r="O191" s="351"/>
      <c r="P191" s="351"/>
      <c r="Q191" s="351"/>
      <c r="R191" s="351"/>
      <c r="S191" s="351"/>
      <c r="T191" s="351"/>
      <c r="U191" s="351"/>
      <c r="V191" s="351"/>
      <c r="W191" s="351"/>
      <c r="X191" s="351"/>
      <c r="Y191" s="351"/>
      <c r="Z191" s="351"/>
    </row>
    <row r="192" spans="1:26" ht="14.25" customHeight="1" x14ac:dyDescent="0.15">
      <c r="A192" s="351"/>
      <c r="B192" s="351"/>
      <c r="C192" s="351"/>
      <c r="D192" s="351"/>
      <c r="E192" s="351"/>
      <c r="F192" s="351"/>
      <c r="G192" s="351"/>
      <c r="H192" s="351"/>
      <c r="I192" s="351"/>
      <c r="J192" s="351"/>
      <c r="K192" s="351"/>
      <c r="L192" s="351"/>
      <c r="M192" s="351"/>
      <c r="N192" s="351"/>
      <c r="O192" s="351"/>
      <c r="P192" s="351"/>
      <c r="Q192" s="351"/>
      <c r="R192" s="351"/>
      <c r="S192" s="351"/>
      <c r="T192" s="351"/>
      <c r="U192" s="351"/>
      <c r="V192" s="351"/>
      <c r="W192" s="351"/>
      <c r="X192" s="351"/>
      <c r="Y192" s="351"/>
      <c r="Z192" s="351"/>
    </row>
    <row r="193" spans="1:26" ht="14.25" customHeight="1" x14ac:dyDescent="0.15">
      <c r="A193" s="351"/>
      <c r="B193" s="351"/>
      <c r="C193" s="351"/>
      <c r="D193" s="351"/>
      <c r="E193" s="351"/>
      <c r="F193" s="351"/>
      <c r="G193" s="351"/>
      <c r="H193" s="351"/>
      <c r="I193" s="351"/>
      <c r="J193" s="351"/>
      <c r="K193" s="351"/>
      <c r="L193" s="351"/>
      <c r="M193" s="351"/>
      <c r="N193" s="351"/>
      <c r="O193" s="351"/>
      <c r="P193" s="351"/>
      <c r="Q193" s="351"/>
      <c r="R193" s="351"/>
      <c r="S193" s="351"/>
      <c r="T193" s="351"/>
      <c r="U193" s="351"/>
      <c r="V193" s="351"/>
      <c r="W193" s="351"/>
      <c r="X193" s="351"/>
      <c r="Y193" s="351"/>
      <c r="Z193" s="351"/>
    </row>
    <row r="194" spans="1:26" ht="14.25" customHeight="1" x14ac:dyDescent="0.15">
      <c r="A194" s="351"/>
      <c r="B194" s="351"/>
      <c r="C194" s="351"/>
      <c r="D194" s="351"/>
      <c r="E194" s="351"/>
      <c r="F194" s="351"/>
      <c r="G194" s="351"/>
      <c r="H194" s="351"/>
      <c r="I194" s="351"/>
      <c r="J194" s="351"/>
      <c r="K194" s="351"/>
      <c r="L194" s="351"/>
      <c r="M194" s="351"/>
      <c r="N194" s="351"/>
      <c r="O194" s="351"/>
      <c r="P194" s="351"/>
      <c r="Q194" s="351"/>
      <c r="R194" s="351"/>
      <c r="S194" s="351"/>
      <c r="T194" s="351"/>
      <c r="U194" s="351"/>
      <c r="V194" s="351"/>
      <c r="W194" s="351"/>
      <c r="X194" s="351"/>
      <c r="Y194" s="351"/>
      <c r="Z194" s="351"/>
    </row>
    <row r="195" spans="1:26" ht="14.25" customHeight="1" x14ac:dyDescent="0.15">
      <c r="A195" s="351"/>
      <c r="B195" s="351"/>
      <c r="C195" s="351"/>
      <c r="D195" s="351"/>
      <c r="E195" s="351"/>
      <c r="F195" s="351"/>
      <c r="G195" s="351"/>
      <c r="H195" s="351"/>
      <c r="I195" s="351"/>
      <c r="J195" s="351"/>
      <c r="K195" s="351"/>
      <c r="L195" s="351"/>
      <c r="M195" s="351"/>
      <c r="N195" s="351"/>
      <c r="O195" s="351"/>
      <c r="P195" s="351"/>
      <c r="Q195" s="351"/>
      <c r="R195" s="351"/>
      <c r="S195" s="351"/>
      <c r="T195" s="351"/>
      <c r="U195" s="351"/>
      <c r="V195" s="351"/>
      <c r="W195" s="351"/>
      <c r="X195" s="351"/>
      <c r="Y195" s="351"/>
      <c r="Z195" s="351"/>
    </row>
    <row r="196" spans="1:26" ht="14.25" customHeight="1" x14ac:dyDescent="0.15">
      <c r="A196" s="351"/>
      <c r="B196" s="351"/>
      <c r="C196" s="351"/>
      <c r="D196" s="351"/>
      <c r="E196" s="351"/>
      <c r="F196" s="351"/>
      <c r="G196" s="351"/>
      <c r="H196" s="351"/>
      <c r="I196" s="351"/>
      <c r="J196" s="351"/>
      <c r="K196" s="351"/>
      <c r="L196" s="351"/>
      <c r="M196" s="351"/>
      <c r="N196" s="351"/>
      <c r="O196" s="351"/>
      <c r="P196" s="351"/>
      <c r="Q196" s="351"/>
      <c r="R196" s="351"/>
      <c r="S196" s="351"/>
      <c r="T196" s="351"/>
      <c r="U196" s="351"/>
      <c r="V196" s="351"/>
      <c r="W196" s="351"/>
      <c r="X196" s="351"/>
      <c r="Y196" s="351"/>
      <c r="Z196" s="351"/>
    </row>
    <row r="197" spans="1:26" ht="14.25" customHeight="1" x14ac:dyDescent="0.15">
      <c r="A197" s="351"/>
      <c r="B197" s="351"/>
      <c r="C197" s="351"/>
      <c r="D197" s="351"/>
      <c r="E197" s="351"/>
      <c r="F197" s="351"/>
      <c r="G197" s="351"/>
      <c r="H197" s="351"/>
      <c r="I197" s="351"/>
      <c r="J197" s="351"/>
      <c r="K197" s="351"/>
      <c r="L197" s="351"/>
      <c r="M197" s="351"/>
      <c r="N197" s="351"/>
      <c r="O197" s="351"/>
      <c r="P197" s="351"/>
      <c r="Q197" s="351"/>
      <c r="R197" s="351"/>
      <c r="S197" s="351"/>
      <c r="T197" s="351"/>
      <c r="U197" s="351"/>
      <c r="V197" s="351"/>
      <c r="W197" s="351"/>
      <c r="X197" s="351"/>
      <c r="Y197" s="351"/>
      <c r="Z197" s="351"/>
    </row>
    <row r="198" spans="1:26" ht="14.25" customHeight="1" x14ac:dyDescent="0.15">
      <c r="A198" s="351"/>
      <c r="B198" s="351"/>
      <c r="C198" s="351"/>
      <c r="D198" s="351"/>
      <c r="E198" s="351"/>
      <c r="F198" s="351"/>
      <c r="G198" s="351"/>
      <c r="H198" s="351"/>
      <c r="I198" s="351"/>
      <c r="J198" s="351"/>
      <c r="K198" s="351"/>
      <c r="L198" s="351"/>
      <c r="M198" s="351"/>
      <c r="N198" s="351"/>
      <c r="O198" s="351"/>
      <c r="P198" s="351"/>
      <c r="Q198" s="351"/>
      <c r="R198" s="351"/>
      <c r="S198" s="351"/>
      <c r="T198" s="351"/>
      <c r="U198" s="351"/>
      <c r="V198" s="351"/>
      <c r="W198" s="351"/>
      <c r="X198" s="351"/>
      <c r="Y198" s="351"/>
      <c r="Z198" s="351"/>
    </row>
    <row r="199" spans="1:26" ht="14.25" customHeight="1" x14ac:dyDescent="0.15">
      <c r="A199" s="351"/>
      <c r="B199" s="351"/>
      <c r="C199" s="351"/>
      <c r="D199" s="351"/>
      <c r="E199" s="351"/>
      <c r="F199" s="351"/>
      <c r="G199" s="351"/>
      <c r="H199" s="351"/>
      <c r="I199" s="351"/>
      <c r="J199" s="351"/>
      <c r="K199" s="351"/>
      <c r="L199" s="351"/>
      <c r="M199" s="351"/>
      <c r="N199" s="351"/>
      <c r="O199" s="351"/>
      <c r="P199" s="351"/>
      <c r="Q199" s="351"/>
      <c r="R199" s="351"/>
      <c r="S199" s="351"/>
      <c r="T199" s="351"/>
      <c r="U199" s="351"/>
      <c r="V199" s="351"/>
      <c r="W199" s="351"/>
      <c r="X199" s="351"/>
      <c r="Y199" s="351"/>
      <c r="Z199" s="351"/>
    </row>
    <row r="200" spans="1:26" ht="14.25" customHeight="1" x14ac:dyDescent="0.15">
      <c r="A200" s="351"/>
      <c r="B200" s="351"/>
      <c r="C200" s="351"/>
      <c r="D200" s="351"/>
      <c r="E200" s="351"/>
      <c r="F200" s="351"/>
      <c r="G200" s="351"/>
      <c r="H200" s="351"/>
      <c r="I200" s="351"/>
      <c r="J200" s="351"/>
      <c r="K200" s="351"/>
      <c r="L200" s="351"/>
      <c r="M200" s="351"/>
      <c r="N200" s="351"/>
      <c r="O200" s="351"/>
      <c r="P200" s="351"/>
      <c r="Q200" s="351"/>
      <c r="R200" s="351"/>
      <c r="S200" s="351"/>
      <c r="T200" s="351"/>
      <c r="U200" s="351"/>
      <c r="V200" s="351"/>
      <c r="W200" s="351"/>
      <c r="X200" s="351"/>
      <c r="Y200" s="351"/>
      <c r="Z200" s="351"/>
    </row>
    <row r="201" spans="1:26" ht="14.25" customHeight="1" x14ac:dyDescent="0.15">
      <c r="A201" s="351"/>
      <c r="B201" s="351"/>
      <c r="C201" s="351"/>
      <c r="D201" s="351"/>
      <c r="E201" s="351"/>
      <c r="F201" s="351"/>
      <c r="G201" s="351"/>
      <c r="H201" s="351"/>
      <c r="I201" s="351"/>
      <c r="J201" s="351"/>
      <c r="K201" s="351"/>
      <c r="L201" s="351"/>
      <c r="M201" s="351"/>
      <c r="N201" s="351"/>
      <c r="O201" s="351"/>
      <c r="P201" s="351"/>
      <c r="Q201" s="351"/>
      <c r="R201" s="351"/>
      <c r="S201" s="351"/>
      <c r="T201" s="351"/>
      <c r="U201" s="351"/>
      <c r="V201" s="351"/>
      <c r="W201" s="351"/>
      <c r="X201" s="351"/>
      <c r="Y201" s="351"/>
      <c r="Z201" s="351"/>
    </row>
    <row r="202" spans="1:26" ht="14.25" customHeight="1" x14ac:dyDescent="0.15">
      <c r="A202" s="351"/>
      <c r="B202" s="351"/>
      <c r="C202" s="351"/>
      <c r="D202" s="351"/>
      <c r="E202" s="351"/>
      <c r="F202" s="351"/>
      <c r="G202" s="351"/>
      <c r="H202" s="351"/>
      <c r="I202" s="351"/>
      <c r="J202" s="351"/>
      <c r="K202" s="351"/>
      <c r="L202" s="351"/>
      <c r="M202" s="351"/>
      <c r="N202" s="351"/>
      <c r="O202" s="351"/>
      <c r="P202" s="351"/>
      <c r="Q202" s="351"/>
      <c r="R202" s="351"/>
      <c r="S202" s="351"/>
      <c r="T202" s="351"/>
      <c r="U202" s="351"/>
      <c r="V202" s="351"/>
      <c r="W202" s="351"/>
      <c r="X202" s="351"/>
      <c r="Y202" s="351"/>
      <c r="Z202" s="351"/>
    </row>
    <row r="203" spans="1:26" ht="14.25" customHeight="1" x14ac:dyDescent="0.15">
      <c r="A203" s="351"/>
      <c r="B203" s="351"/>
      <c r="C203" s="351"/>
      <c r="D203" s="351"/>
      <c r="E203" s="351"/>
      <c r="F203" s="351"/>
      <c r="G203" s="351"/>
      <c r="H203" s="351"/>
      <c r="I203" s="351"/>
      <c r="J203" s="351"/>
      <c r="K203" s="351"/>
      <c r="L203" s="351"/>
      <c r="M203" s="351"/>
      <c r="N203" s="351"/>
      <c r="O203" s="351"/>
      <c r="P203" s="351"/>
      <c r="Q203" s="351"/>
      <c r="R203" s="351"/>
      <c r="S203" s="351"/>
      <c r="T203" s="351"/>
      <c r="U203" s="351"/>
      <c r="V203" s="351"/>
      <c r="W203" s="351"/>
      <c r="X203" s="351"/>
      <c r="Y203" s="351"/>
      <c r="Z203" s="351"/>
    </row>
    <row r="204" spans="1:26" ht="14.25" customHeight="1" x14ac:dyDescent="0.15">
      <c r="A204" s="351"/>
      <c r="B204" s="351"/>
      <c r="C204" s="351"/>
      <c r="D204" s="351"/>
      <c r="E204" s="351"/>
      <c r="F204" s="351"/>
      <c r="G204" s="351"/>
      <c r="H204" s="351"/>
      <c r="I204" s="351"/>
      <c r="J204" s="351"/>
      <c r="K204" s="351"/>
      <c r="L204" s="351"/>
      <c r="M204" s="351"/>
      <c r="N204" s="351"/>
      <c r="O204" s="351"/>
      <c r="P204" s="351"/>
      <c r="Q204" s="351"/>
      <c r="R204" s="351"/>
      <c r="S204" s="351"/>
      <c r="T204" s="351"/>
      <c r="U204" s="351"/>
      <c r="V204" s="351"/>
      <c r="W204" s="351"/>
      <c r="X204" s="351"/>
      <c r="Y204" s="351"/>
      <c r="Z204" s="351"/>
    </row>
    <row r="205" spans="1:26" ht="14.25" customHeight="1" x14ac:dyDescent="0.15">
      <c r="A205" s="351"/>
      <c r="B205" s="351"/>
      <c r="C205" s="351"/>
      <c r="D205" s="351"/>
      <c r="E205" s="351"/>
      <c r="F205" s="351"/>
      <c r="G205" s="351"/>
      <c r="H205" s="351"/>
      <c r="I205" s="351"/>
      <c r="J205" s="351"/>
      <c r="K205" s="351"/>
      <c r="L205" s="351"/>
      <c r="M205" s="351"/>
      <c r="N205" s="351"/>
      <c r="O205" s="351"/>
      <c r="P205" s="351"/>
      <c r="Q205" s="351"/>
      <c r="R205" s="351"/>
      <c r="S205" s="351"/>
      <c r="T205" s="351"/>
      <c r="U205" s="351"/>
      <c r="V205" s="351"/>
      <c r="W205" s="351"/>
      <c r="X205" s="351"/>
      <c r="Y205" s="351"/>
      <c r="Z205" s="351"/>
    </row>
    <row r="206" spans="1:26" ht="14.25" customHeight="1" x14ac:dyDescent="0.15">
      <c r="A206" s="351"/>
      <c r="B206" s="351"/>
      <c r="C206" s="351"/>
      <c r="D206" s="351"/>
      <c r="E206" s="351"/>
      <c r="F206" s="351"/>
      <c r="G206" s="351"/>
      <c r="H206" s="351"/>
      <c r="I206" s="351"/>
      <c r="J206" s="351"/>
      <c r="K206" s="351"/>
      <c r="L206" s="351"/>
      <c r="M206" s="351"/>
      <c r="N206" s="351"/>
      <c r="O206" s="351"/>
      <c r="P206" s="351"/>
      <c r="Q206" s="351"/>
      <c r="R206" s="351"/>
      <c r="S206" s="351"/>
      <c r="T206" s="351"/>
      <c r="U206" s="351"/>
      <c r="V206" s="351"/>
      <c r="W206" s="351"/>
      <c r="X206" s="351"/>
      <c r="Y206" s="351"/>
      <c r="Z206" s="351"/>
    </row>
    <row r="207" spans="1:26" ht="14.25" customHeight="1" x14ac:dyDescent="0.15">
      <c r="A207" s="351"/>
      <c r="B207" s="351"/>
      <c r="C207" s="351"/>
      <c r="D207" s="351"/>
      <c r="E207" s="351"/>
      <c r="F207" s="351"/>
      <c r="G207" s="351"/>
      <c r="H207" s="351"/>
      <c r="I207" s="351"/>
      <c r="J207" s="351"/>
      <c r="K207" s="351"/>
      <c r="L207" s="351"/>
      <c r="M207" s="351"/>
      <c r="N207" s="351"/>
      <c r="O207" s="351"/>
      <c r="P207" s="351"/>
      <c r="Q207" s="351"/>
      <c r="R207" s="351"/>
      <c r="S207" s="351"/>
      <c r="T207" s="351"/>
      <c r="U207" s="351"/>
      <c r="V207" s="351"/>
      <c r="W207" s="351"/>
      <c r="X207" s="351"/>
      <c r="Y207" s="351"/>
      <c r="Z207" s="351"/>
    </row>
    <row r="208" spans="1:26" ht="14.25" customHeight="1" x14ac:dyDescent="0.15">
      <c r="A208" s="351"/>
      <c r="B208" s="351"/>
      <c r="C208" s="351"/>
      <c r="D208" s="351"/>
      <c r="E208" s="351"/>
      <c r="F208" s="351"/>
      <c r="G208" s="351"/>
      <c r="H208" s="351"/>
      <c r="I208" s="351"/>
      <c r="J208" s="351"/>
      <c r="K208" s="351"/>
      <c r="L208" s="351"/>
      <c r="M208" s="351"/>
      <c r="N208" s="351"/>
      <c r="O208" s="351"/>
      <c r="P208" s="351"/>
      <c r="Q208" s="351"/>
      <c r="R208" s="351"/>
      <c r="S208" s="351"/>
      <c r="T208" s="351"/>
      <c r="U208" s="351"/>
      <c r="V208" s="351"/>
      <c r="W208" s="351"/>
      <c r="X208" s="351"/>
      <c r="Y208" s="351"/>
      <c r="Z208" s="351"/>
    </row>
    <row r="209" spans="1:26" ht="14.25" customHeight="1" x14ac:dyDescent="0.15">
      <c r="A209" s="351"/>
      <c r="B209" s="351"/>
      <c r="C209" s="351"/>
      <c r="D209" s="351"/>
      <c r="E209" s="351"/>
      <c r="F209" s="351"/>
      <c r="G209" s="351"/>
      <c r="H209" s="351"/>
      <c r="I209" s="351"/>
      <c r="J209" s="351"/>
      <c r="K209" s="351"/>
      <c r="L209" s="351"/>
      <c r="M209" s="351"/>
      <c r="N209" s="351"/>
      <c r="O209" s="351"/>
      <c r="P209" s="351"/>
      <c r="Q209" s="351"/>
      <c r="R209" s="351"/>
      <c r="S209" s="351"/>
      <c r="T209" s="351"/>
      <c r="U209" s="351"/>
      <c r="V209" s="351"/>
      <c r="W209" s="351"/>
      <c r="X209" s="351"/>
      <c r="Y209" s="351"/>
      <c r="Z209" s="351"/>
    </row>
    <row r="210" spans="1:26" ht="14.25" customHeight="1" x14ac:dyDescent="0.15">
      <c r="A210" s="351"/>
      <c r="B210" s="351"/>
      <c r="C210" s="351"/>
      <c r="D210" s="351"/>
      <c r="E210" s="351"/>
      <c r="F210" s="351"/>
      <c r="G210" s="351"/>
      <c r="H210" s="351"/>
      <c r="I210" s="351"/>
      <c r="J210" s="351"/>
      <c r="K210" s="351"/>
      <c r="L210" s="351"/>
      <c r="M210" s="351"/>
      <c r="N210" s="351"/>
      <c r="O210" s="351"/>
      <c r="P210" s="351"/>
      <c r="Q210" s="351"/>
      <c r="R210" s="351"/>
      <c r="S210" s="351"/>
      <c r="T210" s="351"/>
      <c r="U210" s="351"/>
      <c r="V210" s="351"/>
      <c r="W210" s="351"/>
      <c r="X210" s="351"/>
      <c r="Y210" s="351"/>
      <c r="Z210" s="351"/>
    </row>
    <row r="211" spans="1:26" ht="14.25" customHeight="1" x14ac:dyDescent="0.15">
      <c r="A211" s="351"/>
      <c r="B211" s="351"/>
      <c r="C211" s="351"/>
      <c r="D211" s="351"/>
      <c r="E211" s="351"/>
      <c r="F211" s="351"/>
      <c r="G211" s="351"/>
      <c r="H211" s="351"/>
      <c r="I211" s="351"/>
      <c r="J211" s="351"/>
      <c r="K211" s="351"/>
      <c r="L211" s="351"/>
      <c r="M211" s="351"/>
      <c r="N211" s="351"/>
      <c r="O211" s="351"/>
      <c r="P211" s="351"/>
      <c r="Q211" s="351"/>
      <c r="R211" s="351"/>
      <c r="S211" s="351"/>
      <c r="T211" s="351"/>
      <c r="U211" s="351"/>
      <c r="V211" s="351"/>
      <c r="W211" s="351"/>
      <c r="X211" s="351"/>
      <c r="Y211" s="351"/>
      <c r="Z211" s="351"/>
    </row>
    <row r="212" spans="1:26" ht="14.25" customHeight="1" x14ac:dyDescent="0.15">
      <c r="A212" s="351"/>
      <c r="B212" s="351"/>
      <c r="C212" s="351"/>
      <c r="D212" s="351"/>
      <c r="E212" s="351"/>
      <c r="F212" s="351"/>
      <c r="G212" s="351"/>
      <c r="H212" s="351"/>
      <c r="I212" s="351"/>
      <c r="J212" s="351"/>
      <c r="K212" s="351"/>
      <c r="L212" s="351"/>
      <c r="M212" s="351"/>
      <c r="N212" s="351"/>
      <c r="O212" s="351"/>
      <c r="P212" s="351"/>
      <c r="Q212" s="351"/>
      <c r="R212" s="351"/>
      <c r="S212" s="351"/>
      <c r="T212" s="351"/>
      <c r="U212" s="351"/>
      <c r="V212" s="351"/>
      <c r="W212" s="351"/>
      <c r="X212" s="351"/>
      <c r="Y212" s="351"/>
      <c r="Z212" s="351"/>
    </row>
    <row r="213" spans="1:26" ht="14.25" customHeight="1" x14ac:dyDescent="0.15">
      <c r="A213" s="351"/>
      <c r="B213" s="351"/>
      <c r="C213" s="351"/>
      <c r="D213" s="351"/>
      <c r="E213" s="351"/>
      <c r="F213" s="351"/>
      <c r="G213" s="351"/>
      <c r="H213" s="351"/>
      <c r="I213" s="351"/>
      <c r="J213" s="351"/>
      <c r="K213" s="351"/>
      <c r="L213" s="351"/>
      <c r="M213" s="351"/>
      <c r="N213" s="351"/>
      <c r="O213" s="351"/>
      <c r="P213" s="351"/>
      <c r="Q213" s="351"/>
      <c r="R213" s="351"/>
      <c r="S213" s="351"/>
      <c r="T213" s="351"/>
      <c r="U213" s="351"/>
      <c r="V213" s="351"/>
      <c r="W213" s="351"/>
      <c r="X213" s="351"/>
      <c r="Y213" s="351"/>
      <c r="Z213" s="351"/>
    </row>
    <row r="214" spans="1:26" ht="14.25" customHeight="1" x14ac:dyDescent="0.15">
      <c r="A214" s="351"/>
      <c r="B214" s="351"/>
      <c r="C214" s="351"/>
      <c r="D214" s="351"/>
      <c r="E214" s="351"/>
      <c r="F214" s="351"/>
      <c r="G214" s="351"/>
      <c r="H214" s="351"/>
      <c r="I214" s="351"/>
      <c r="J214" s="351"/>
      <c r="K214" s="351"/>
      <c r="L214" s="351"/>
      <c r="M214" s="351"/>
      <c r="N214" s="351"/>
      <c r="O214" s="351"/>
      <c r="P214" s="351"/>
      <c r="Q214" s="351"/>
      <c r="R214" s="351"/>
      <c r="S214" s="351"/>
      <c r="T214" s="351"/>
      <c r="U214" s="351"/>
      <c r="V214" s="351"/>
      <c r="W214" s="351"/>
      <c r="X214" s="351"/>
      <c r="Y214" s="351"/>
      <c r="Z214" s="351"/>
    </row>
    <row r="215" spans="1:26" ht="14.25" customHeight="1" x14ac:dyDescent="0.15">
      <c r="A215" s="351"/>
      <c r="B215" s="351"/>
      <c r="C215" s="351"/>
      <c r="D215" s="351"/>
      <c r="E215" s="351"/>
      <c r="F215" s="351"/>
      <c r="G215" s="351"/>
      <c r="H215" s="351"/>
      <c r="I215" s="351"/>
      <c r="J215" s="351"/>
      <c r="K215" s="351"/>
      <c r="L215" s="351"/>
      <c r="M215" s="351"/>
      <c r="N215" s="351"/>
      <c r="O215" s="351"/>
      <c r="P215" s="351"/>
      <c r="Q215" s="351"/>
      <c r="R215" s="351"/>
      <c r="S215" s="351"/>
      <c r="T215" s="351"/>
      <c r="U215" s="351"/>
      <c r="V215" s="351"/>
      <c r="W215" s="351"/>
      <c r="X215" s="351"/>
      <c r="Y215" s="351"/>
      <c r="Z215" s="351"/>
    </row>
    <row r="216" spans="1:26" ht="14.25" customHeight="1" x14ac:dyDescent="0.15">
      <c r="A216" s="351"/>
      <c r="B216" s="351"/>
      <c r="C216" s="351"/>
      <c r="D216" s="351"/>
      <c r="E216" s="351"/>
      <c r="F216" s="351"/>
      <c r="G216" s="351"/>
      <c r="H216" s="351"/>
      <c r="I216" s="351"/>
      <c r="J216" s="351"/>
      <c r="K216" s="351"/>
      <c r="L216" s="351"/>
      <c r="M216" s="351"/>
      <c r="N216" s="351"/>
      <c r="O216" s="351"/>
      <c r="P216" s="351"/>
      <c r="Q216" s="351"/>
      <c r="R216" s="351"/>
      <c r="S216" s="351"/>
      <c r="T216" s="351"/>
      <c r="U216" s="351"/>
      <c r="V216" s="351"/>
      <c r="W216" s="351"/>
      <c r="X216" s="351"/>
      <c r="Y216" s="351"/>
      <c r="Z216" s="351"/>
    </row>
    <row r="217" spans="1:26" ht="14.25" customHeight="1" x14ac:dyDescent="0.15">
      <c r="A217" s="351"/>
      <c r="B217" s="351"/>
      <c r="C217" s="351"/>
      <c r="D217" s="351"/>
      <c r="E217" s="351"/>
      <c r="F217" s="351"/>
      <c r="G217" s="351"/>
      <c r="H217" s="351"/>
      <c r="I217" s="351"/>
      <c r="J217" s="351"/>
      <c r="K217" s="351"/>
      <c r="L217" s="351"/>
      <c r="M217" s="351"/>
      <c r="N217" s="351"/>
      <c r="O217" s="351"/>
      <c r="P217" s="351"/>
      <c r="Q217" s="351"/>
      <c r="R217" s="351"/>
      <c r="S217" s="351"/>
      <c r="T217" s="351"/>
      <c r="U217" s="351"/>
      <c r="V217" s="351"/>
      <c r="W217" s="351"/>
      <c r="X217" s="351"/>
      <c r="Y217" s="351"/>
      <c r="Z217" s="351"/>
    </row>
    <row r="218" spans="1:26" ht="14.25" customHeight="1" x14ac:dyDescent="0.15">
      <c r="A218" s="351"/>
      <c r="B218" s="351"/>
      <c r="C218" s="351"/>
      <c r="D218" s="351"/>
      <c r="E218" s="351"/>
      <c r="F218" s="351"/>
      <c r="G218" s="351"/>
      <c r="H218" s="351"/>
      <c r="I218" s="351"/>
      <c r="J218" s="351"/>
      <c r="K218" s="351"/>
      <c r="L218" s="351"/>
      <c r="M218" s="351"/>
      <c r="N218" s="351"/>
      <c r="O218" s="351"/>
      <c r="P218" s="351"/>
      <c r="Q218" s="351"/>
      <c r="R218" s="351"/>
      <c r="S218" s="351"/>
      <c r="T218" s="351"/>
      <c r="U218" s="351"/>
      <c r="V218" s="351"/>
      <c r="W218" s="351"/>
      <c r="X218" s="351"/>
      <c r="Y218" s="351"/>
      <c r="Z218" s="351"/>
    </row>
    <row r="219" spans="1:26" ht="14.25" customHeight="1" x14ac:dyDescent="0.15">
      <c r="A219" s="351"/>
      <c r="B219" s="351"/>
      <c r="C219" s="351"/>
      <c r="D219" s="351"/>
      <c r="E219" s="351"/>
      <c r="F219" s="351"/>
      <c r="G219" s="351"/>
      <c r="H219" s="351"/>
      <c r="I219" s="351"/>
      <c r="J219" s="351"/>
      <c r="K219" s="351"/>
      <c r="L219" s="351"/>
      <c r="M219" s="351"/>
      <c r="N219" s="351"/>
      <c r="O219" s="351"/>
      <c r="P219" s="351"/>
      <c r="Q219" s="351"/>
      <c r="R219" s="351"/>
      <c r="S219" s="351"/>
      <c r="T219" s="351"/>
      <c r="U219" s="351"/>
      <c r="V219" s="351"/>
      <c r="W219" s="351"/>
      <c r="X219" s="351"/>
      <c r="Y219" s="351"/>
      <c r="Z219" s="351"/>
    </row>
    <row r="220" spans="1:26" ht="14.25" customHeight="1" x14ac:dyDescent="0.15">
      <c r="A220" s="351"/>
      <c r="B220" s="351"/>
      <c r="C220" s="351"/>
      <c r="D220" s="351"/>
      <c r="E220" s="351"/>
      <c r="F220" s="351"/>
      <c r="G220" s="351"/>
      <c r="H220" s="351"/>
      <c r="I220" s="351"/>
      <c r="J220" s="351"/>
      <c r="K220" s="351"/>
      <c r="L220" s="351"/>
      <c r="M220" s="351"/>
      <c r="N220" s="351"/>
      <c r="O220" s="351"/>
      <c r="P220" s="351"/>
      <c r="Q220" s="351"/>
      <c r="R220" s="351"/>
      <c r="S220" s="351"/>
      <c r="T220" s="351"/>
      <c r="U220" s="351"/>
      <c r="V220" s="351"/>
      <c r="W220" s="351"/>
      <c r="X220" s="351"/>
      <c r="Y220" s="351"/>
      <c r="Z220" s="351"/>
    </row>
    <row r="221" spans="1:26" ht="14.25" customHeight="1" x14ac:dyDescent="0.15">
      <c r="A221" s="351"/>
      <c r="B221" s="351"/>
      <c r="C221" s="351"/>
      <c r="D221" s="351"/>
      <c r="E221" s="351"/>
      <c r="F221" s="351"/>
      <c r="G221" s="351"/>
      <c r="H221" s="351"/>
      <c r="I221" s="351"/>
      <c r="J221" s="351"/>
      <c r="K221" s="351"/>
      <c r="L221" s="351"/>
      <c r="M221" s="351"/>
      <c r="N221" s="351"/>
      <c r="O221" s="351"/>
      <c r="P221" s="351"/>
      <c r="Q221" s="351"/>
      <c r="R221" s="351"/>
      <c r="S221" s="351"/>
      <c r="T221" s="351"/>
      <c r="U221" s="351"/>
      <c r="V221" s="351"/>
      <c r="W221" s="351"/>
      <c r="X221" s="351"/>
      <c r="Y221" s="351"/>
      <c r="Z221" s="351"/>
    </row>
    <row r="222" spans="1:26" ht="14.25" customHeight="1" x14ac:dyDescent="0.15">
      <c r="A222" s="351"/>
      <c r="B222" s="351"/>
      <c r="C222" s="351"/>
      <c r="D222" s="351"/>
      <c r="E222" s="351"/>
      <c r="F222" s="351"/>
      <c r="G222" s="351"/>
      <c r="H222" s="351"/>
      <c r="I222" s="351"/>
      <c r="J222" s="351"/>
      <c r="K222" s="351"/>
      <c r="L222" s="351"/>
      <c r="M222" s="351"/>
      <c r="N222" s="351"/>
      <c r="O222" s="351"/>
      <c r="P222" s="351"/>
      <c r="Q222" s="351"/>
      <c r="R222" s="351"/>
      <c r="S222" s="351"/>
      <c r="T222" s="351"/>
      <c r="U222" s="351"/>
      <c r="V222" s="351"/>
      <c r="W222" s="351"/>
      <c r="X222" s="351"/>
      <c r="Y222" s="351"/>
      <c r="Z222" s="351"/>
    </row>
    <row r="223" spans="1:26" ht="14.25" customHeight="1" x14ac:dyDescent="0.15">
      <c r="A223" s="351"/>
      <c r="B223" s="351"/>
      <c r="C223" s="351"/>
      <c r="D223" s="351"/>
      <c r="E223" s="351"/>
      <c r="F223" s="351"/>
      <c r="G223" s="351"/>
      <c r="H223" s="351"/>
      <c r="I223" s="351"/>
      <c r="J223" s="351"/>
      <c r="K223" s="351"/>
      <c r="L223" s="351"/>
      <c r="M223" s="351"/>
      <c r="N223" s="351"/>
      <c r="O223" s="351"/>
      <c r="P223" s="351"/>
      <c r="Q223" s="351"/>
      <c r="R223" s="351"/>
      <c r="S223" s="351"/>
      <c r="T223" s="351"/>
      <c r="U223" s="351"/>
      <c r="V223" s="351"/>
      <c r="W223" s="351"/>
      <c r="X223" s="351"/>
      <c r="Y223" s="351"/>
      <c r="Z223" s="351"/>
    </row>
    <row r="224" spans="1:26" ht="14.25" customHeight="1" x14ac:dyDescent="0.15">
      <c r="A224" s="351"/>
      <c r="B224" s="351"/>
      <c r="C224" s="351"/>
      <c r="D224" s="351"/>
      <c r="E224" s="351"/>
      <c r="F224" s="351"/>
      <c r="G224" s="351"/>
      <c r="H224" s="351"/>
      <c r="I224" s="351"/>
      <c r="J224" s="351"/>
      <c r="K224" s="351"/>
      <c r="L224" s="351"/>
      <c r="M224" s="351"/>
      <c r="N224" s="351"/>
      <c r="O224" s="351"/>
      <c r="P224" s="351"/>
      <c r="Q224" s="351"/>
      <c r="R224" s="351"/>
      <c r="S224" s="351"/>
      <c r="T224" s="351"/>
      <c r="U224" s="351"/>
      <c r="V224" s="351"/>
      <c r="W224" s="351"/>
      <c r="X224" s="351"/>
      <c r="Y224" s="351"/>
      <c r="Z224" s="351"/>
    </row>
    <row r="225" spans="1:26" ht="14.25" customHeight="1" x14ac:dyDescent="0.15">
      <c r="A225" s="351"/>
      <c r="B225" s="351"/>
      <c r="C225" s="351"/>
      <c r="D225" s="351"/>
      <c r="E225" s="351"/>
      <c r="F225" s="351"/>
      <c r="G225" s="351"/>
      <c r="H225" s="351"/>
      <c r="I225" s="351"/>
      <c r="J225" s="351"/>
      <c r="K225" s="351"/>
      <c r="L225" s="351"/>
      <c r="M225" s="351"/>
      <c r="N225" s="351"/>
      <c r="O225" s="351"/>
      <c r="P225" s="351"/>
      <c r="Q225" s="351"/>
      <c r="R225" s="351"/>
      <c r="S225" s="351"/>
      <c r="T225" s="351"/>
      <c r="U225" s="351"/>
      <c r="V225" s="351"/>
      <c r="W225" s="351"/>
      <c r="X225" s="351"/>
      <c r="Y225" s="351"/>
      <c r="Z225" s="351"/>
    </row>
    <row r="226" spans="1:26" ht="14.25" customHeight="1" x14ac:dyDescent="0.15">
      <c r="A226" s="351"/>
      <c r="B226" s="351"/>
      <c r="C226" s="351"/>
      <c r="D226" s="351"/>
      <c r="E226" s="351"/>
      <c r="F226" s="351"/>
      <c r="G226" s="351"/>
      <c r="H226" s="351"/>
      <c r="I226" s="351"/>
      <c r="J226" s="351"/>
      <c r="K226" s="351"/>
      <c r="L226" s="351"/>
      <c r="M226" s="351"/>
      <c r="N226" s="351"/>
      <c r="O226" s="351"/>
      <c r="P226" s="351"/>
      <c r="Q226" s="351"/>
      <c r="R226" s="351"/>
      <c r="S226" s="351"/>
      <c r="T226" s="351"/>
      <c r="U226" s="351"/>
      <c r="V226" s="351"/>
      <c r="W226" s="351"/>
      <c r="X226" s="351"/>
      <c r="Y226" s="351"/>
      <c r="Z226" s="351"/>
    </row>
    <row r="227" spans="1:26" ht="14.25" customHeight="1" x14ac:dyDescent="0.15">
      <c r="A227" s="351"/>
      <c r="B227" s="351"/>
      <c r="C227" s="351"/>
      <c r="D227" s="351"/>
      <c r="E227" s="351"/>
      <c r="F227" s="351"/>
      <c r="G227" s="351"/>
      <c r="H227" s="351"/>
      <c r="I227" s="351"/>
      <c r="J227" s="351"/>
      <c r="K227" s="351"/>
      <c r="L227" s="351"/>
      <c r="M227" s="351"/>
      <c r="N227" s="351"/>
      <c r="O227" s="351"/>
      <c r="P227" s="351"/>
      <c r="Q227" s="351"/>
      <c r="R227" s="351"/>
      <c r="S227" s="351"/>
      <c r="T227" s="351"/>
      <c r="U227" s="351"/>
      <c r="V227" s="351"/>
      <c r="W227" s="351"/>
      <c r="X227" s="351"/>
      <c r="Y227" s="351"/>
      <c r="Z227" s="351"/>
    </row>
    <row r="228" spans="1:26" ht="14.25" customHeight="1" x14ac:dyDescent="0.15">
      <c r="A228" s="351"/>
      <c r="B228" s="351"/>
      <c r="C228" s="351"/>
      <c r="D228" s="351"/>
      <c r="E228" s="351"/>
      <c r="F228" s="351"/>
      <c r="G228" s="351"/>
      <c r="H228" s="351"/>
      <c r="I228" s="351"/>
      <c r="J228" s="351"/>
      <c r="K228" s="351"/>
      <c r="L228" s="351"/>
      <c r="M228" s="351"/>
      <c r="N228" s="351"/>
      <c r="O228" s="351"/>
      <c r="P228" s="351"/>
      <c r="Q228" s="351"/>
      <c r="R228" s="351"/>
      <c r="S228" s="351"/>
      <c r="T228" s="351"/>
      <c r="U228" s="351"/>
      <c r="V228" s="351"/>
      <c r="W228" s="351"/>
      <c r="X228" s="351"/>
      <c r="Y228" s="351"/>
      <c r="Z228" s="351"/>
    </row>
    <row r="229" spans="1:26" ht="14.25" customHeight="1" x14ac:dyDescent="0.15">
      <c r="A229" s="351"/>
      <c r="B229" s="351"/>
      <c r="C229" s="351"/>
      <c r="D229" s="351"/>
      <c r="E229" s="351"/>
      <c r="F229" s="351"/>
      <c r="G229" s="351"/>
      <c r="H229" s="351"/>
      <c r="I229" s="351"/>
      <c r="J229" s="351"/>
      <c r="K229" s="351"/>
      <c r="L229" s="351"/>
      <c r="M229" s="351"/>
      <c r="N229" s="351"/>
      <c r="O229" s="351"/>
      <c r="P229" s="351"/>
      <c r="Q229" s="351"/>
      <c r="R229" s="351"/>
      <c r="S229" s="351"/>
      <c r="T229" s="351"/>
      <c r="U229" s="351"/>
      <c r="V229" s="351"/>
      <c r="W229" s="351"/>
      <c r="X229" s="351"/>
      <c r="Y229" s="351"/>
      <c r="Z229" s="351"/>
    </row>
    <row r="230" spans="1:26" ht="14.25" customHeight="1" x14ac:dyDescent="0.15">
      <c r="A230" s="351"/>
      <c r="B230" s="351"/>
      <c r="C230" s="351"/>
      <c r="D230" s="351"/>
      <c r="E230" s="351"/>
      <c r="F230" s="351"/>
      <c r="G230" s="351"/>
      <c r="H230" s="351"/>
      <c r="I230" s="351"/>
      <c r="J230" s="351"/>
      <c r="K230" s="351"/>
      <c r="L230" s="351"/>
      <c r="M230" s="351"/>
      <c r="N230" s="351"/>
      <c r="O230" s="351"/>
      <c r="P230" s="351"/>
      <c r="Q230" s="351"/>
      <c r="R230" s="351"/>
      <c r="S230" s="351"/>
      <c r="T230" s="351"/>
      <c r="U230" s="351"/>
      <c r="V230" s="351"/>
      <c r="W230" s="351"/>
      <c r="X230" s="351"/>
      <c r="Y230" s="351"/>
      <c r="Z230" s="351"/>
    </row>
    <row r="231" spans="1:26" ht="14.25" customHeight="1" x14ac:dyDescent="0.15">
      <c r="A231" s="351"/>
      <c r="B231" s="351"/>
      <c r="C231" s="351"/>
      <c r="D231" s="351"/>
      <c r="E231" s="351"/>
      <c r="F231" s="351"/>
      <c r="G231" s="351"/>
      <c r="H231" s="351"/>
      <c r="I231" s="351"/>
      <c r="J231" s="351"/>
      <c r="K231" s="351"/>
      <c r="L231" s="351"/>
      <c r="M231" s="351"/>
      <c r="N231" s="351"/>
      <c r="O231" s="351"/>
      <c r="P231" s="351"/>
      <c r="Q231" s="351"/>
      <c r="R231" s="351"/>
      <c r="S231" s="351"/>
      <c r="T231" s="351"/>
      <c r="U231" s="351"/>
      <c r="V231" s="351"/>
      <c r="W231" s="351"/>
      <c r="X231" s="351"/>
      <c r="Y231" s="351"/>
      <c r="Z231" s="351"/>
    </row>
    <row r="232" spans="1:26" ht="14.25" customHeight="1" x14ac:dyDescent="0.15">
      <c r="A232" s="351"/>
      <c r="B232" s="351"/>
      <c r="C232" s="351"/>
      <c r="D232" s="351"/>
      <c r="E232" s="351"/>
      <c r="F232" s="351"/>
      <c r="G232" s="351"/>
      <c r="H232" s="351"/>
      <c r="I232" s="351"/>
      <c r="J232" s="351"/>
      <c r="K232" s="351"/>
      <c r="L232" s="351"/>
      <c r="M232" s="351"/>
      <c r="N232" s="351"/>
      <c r="O232" s="351"/>
      <c r="P232" s="351"/>
      <c r="Q232" s="351"/>
      <c r="R232" s="351"/>
      <c r="S232" s="351"/>
      <c r="T232" s="351"/>
      <c r="U232" s="351"/>
      <c r="V232" s="351"/>
      <c r="W232" s="351"/>
      <c r="X232" s="351"/>
      <c r="Y232" s="351"/>
      <c r="Z232" s="351"/>
    </row>
    <row r="233" spans="1:26" ht="14.25" customHeight="1" x14ac:dyDescent="0.15">
      <c r="A233" s="351"/>
      <c r="B233" s="351"/>
      <c r="C233" s="351"/>
      <c r="D233" s="351"/>
      <c r="E233" s="351"/>
      <c r="F233" s="351"/>
      <c r="G233" s="351"/>
      <c r="H233" s="351"/>
      <c r="I233" s="351"/>
      <c r="J233" s="351"/>
      <c r="K233" s="351"/>
      <c r="L233" s="351"/>
      <c r="M233" s="351"/>
      <c r="N233" s="351"/>
      <c r="O233" s="351"/>
      <c r="P233" s="351"/>
      <c r="Q233" s="351"/>
      <c r="R233" s="351"/>
      <c r="S233" s="351"/>
      <c r="T233" s="351"/>
      <c r="U233" s="351"/>
      <c r="V233" s="351"/>
      <c r="W233" s="351"/>
      <c r="X233" s="351"/>
      <c r="Y233" s="351"/>
      <c r="Z233" s="351"/>
    </row>
    <row r="234" spans="1:26" ht="14.25" customHeight="1" x14ac:dyDescent="0.15">
      <c r="A234" s="351"/>
      <c r="B234" s="351"/>
      <c r="C234" s="351"/>
      <c r="D234" s="351"/>
      <c r="E234" s="351"/>
      <c r="F234" s="351"/>
      <c r="G234" s="351"/>
      <c r="H234" s="351"/>
      <c r="I234" s="351"/>
      <c r="J234" s="351"/>
      <c r="K234" s="351"/>
      <c r="L234" s="351"/>
      <c r="M234" s="351"/>
      <c r="N234" s="351"/>
      <c r="O234" s="351"/>
      <c r="P234" s="351"/>
      <c r="Q234" s="351"/>
      <c r="R234" s="351"/>
      <c r="S234" s="351"/>
      <c r="T234" s="351"/>
      <c r="U234" s="351"/>
      <c r="V234" s="351"/>
      <c r="W234" s="351"/>
      <c r="X234" s="351"/>
      <c r="Y234" s="351"/>
      <c r="Z234" s="351"/>
    </row>
    <row r="235" spans="1:26" ht="14.25" customHeight="1" x14ac:dyDescent="0.15">
      <c r="A235" s="351"/>
      <c r="B235" s="351"/>
      <c r="C235" s="351"/>
      <c r="D235" s="351"/>
      <c r="E235" s="351"/>
      <c r="F235" s="351"/>
      <c r="G235" s="351"/>
      <c r="H235" s="351"/>
      <c r="I235" s="351"/>
      <c r="J235" s="351"/>
      <c r="K235" s="351"/>
      <c r="L235" s="351"/>
      <c r="M235" s="351"/>
      <c r="N235" s="351"/>
      <c r="O235" s="351"/>
      <c r="P235" s="351"/>
      <c r="Q235" s="351"/>
      <c r="R235" s="351"/>
      <c r="S235" s="351"/>
      <c r="T235" s="351"/>
      <c r="U235" s="351"/>
      <c r="V235" s="351"/>
      <c r="W235" s="351"/>
      <c r="X235" s="351"/>
      <c r="Y235" s="351"/>
      <c r="Z235" s="351"/>
    </row>
    <row r="236" spans="1:26" ht="14.25" customHeight="1" x14ac:dyDescent="0.15">
      <c r="A236" s="351"/>
      <c r="B236" s="351"/>
      <c r="C236" s="351"/>
      <c r="D236" s="351"/>
      <c r="E236" s="351"/>
      <c r="F236" s="351"/>
      <c r="G236" s="351"/>
      <c r="H236" s="351"/>
      <c r="I236" s="351"/>
      <c r="J236" s="351"/>
      <c r="K236" s="351"/>
      <c r="L236" s="351"/>
      <c r="M236" s="351"/>
      <c r="N236" s="351"/>
      <c r="O236" s="351"/>
      <c r="P236" s="351"/>
      <c r="Q236" s="351"/>
      <c r="R236" s="351"/>
      <c r="S236" s="351"/>
      <c r="T236" s="351"/>
      <c r="U236" s="351"/>
      <c r="V236" s="351"/>
      <c r="W236" s="351"/>
      <c r="X236" s="351"/>
      <c r="Y236" s="351"/>
      <c r="Z236" s="351"/>
    </row>
    <row r="237" spans="1:26" ht="14.25" customHeight="1" x14ac:dyDescent="0.15">
      <c r="A237" s="351"/>
      <c r="B237" s="351"/>
      <c r="C237" s="351"/>
      <c r="D237" s="351"/>
      <c r="E237" s="351"/>
      <c r="F237" s="351"/>
      <c r="G237" s="351"/>
      <c r="H237" s="351"/>
      <c r="I237" s="351"/>
      <c r="J237" s="351"/>
      <c r="K237" s="351"/>
      <c r="L237" s="351"/>
      <c r="M237" s="351"/>
      <c r="N237" s="351"/>
      <c r="O237" s="351"/>
      <c r="P237" s="351"/>
      <c r="Q237" s="351"/>
      <c r="R237" s="351"/>
      <c r="S237" s="351"/>
      <c r="T237" s="351"/>
      <c r="U237" s="351"/>
      <c r="V237" s="351"/>
      <c r="W237" s="351"/>
      <c r="X237" s="351"/>
      <c r="Y237" s="351"/>
      <c r="Z237" s="351"/>
    </row>
    <row r="238" spans="1:26" ht="14.25" customHeight="1" x14ac:dyDescent="0.15">
      <c r="A238" s="351"/>
      <c r="B238" s="351"/>
      <c r="C238" s="351"/>
      <c r="D238" s="351"/>
      <c r="E238" s="351"/>
      <c r="F238" s="351"/>
      <c r="G238" s="351"/>
      <c r="H238" s="351"/>
      <c r="I238" s="351"/>
      <c r="J238" s="351"/>
      <c r="K238" s="351"/>
      <c r="L238" s="351"/>
      <c r="M238" s="351"/>
      <c r="N238" s="351"/>
      <c r="O238" s="351"/>
      <c r="P238" s="351"/>
      <c r="Q238" s="351"/>
      <c r="R238" s="351"/>
      <c r="S238" s="351"/>
      <c r="T238" s="351"/>
      <c r="U238" s="351"/>
      <c r="V238" s="351"/>
      <c r="W238" s="351"/>
      <c r="X238" s="351"/>
      <c r="Y238" s="351"/>
      <c r="Z238" s="351"/>
    </row>
    <row r="239" spans="1:26" ht="14.25" customHeight="1" x14ac:dyDescent="0.15">
      <c r="A239" s="351"/>
      <c r="B239" s="351"/>
      <c r="C239" s="351"/>
      <c r="D239" s="351"/>
      <c r="E239" s="351"/>
      <c r="F239" s="351"/>
      <c r="G239" s="351"/>
      <c r="H239" s="351"/>
      <c r="I239" s="351"/>
      <c r="J239" s="351"/>
      <c r="K239" s="351"/>
      <c r="L239" s="351"/>
      <c r="M239" s="351"/>
      <c r="N239" s="351"/>
      <c r="O239" s="351"/>
      <c r="P239" s="351"/>
      <c r="Q239" s="351"/>
      <c r="R239" s="351"/>
      <c r="S239" s="351"/>
      <c r="T239" s="351"/>
      <c r="U239" s="351"/>
      <c r="V239" s="351"/>
      <c r="W239" s="351"/>
      <c r="X239" s="351"/>
      <c r="Y239" s="351"/>
      <c r="Z239" s="351"/>
    </row>
    <row r="240" spans="1:26" ht="14.25" customHeight="1" x14ac:dyDescent="0.15">
      <c r="A240" s="351"/>
      <c r="B240" s="351"/>
      <c r="C240" s="351"/>
      <c r="D240" s="351"/>
      <c r="E240" s="351"/>
      <c r="F240" s="351"/>
      <c r="G240" s="351"/>
      <c r="H240" s="351"/>
      <c r="I240" s="351"/>
      <c r="J240" s="351"/>
      <c r="K240" s="351"/>
      <c r="L240" s="351"/>
      <c r="M240" s="351"/>
      <c r="N240" s="351"/>
      <c r="O240" s="351"/>
      <c r="P240" s="351"/>
      <c r="Q240" s="351"/>
      <c r="R240" s="351"/>
      <c r="S240" s="351"/>
      <c r="T240" s="351"/>
      <c r="U240" s="351"/>
      <c r="V240" s="351"/>
      <c r="W240" s="351"/>
      <c r="X240" s="351"/>
      <c r="Y240" s="351"/>
      <c r="Z240" s="351"/>
    </row>
    <row r="241" spans="1:26" ht="14.25" customHeight="1" x14ac:dyDescent="0.15">
      <c r="A241" s="351"/>
      <c r="B241" s="351"/>
      <c r="C241" s="351"/>
      <c r="D241" s="351"/>
      <c r="E241" s="351"/>
      <c r="F241" s="351"/>
      <c r="G241" s="351"/>
      <c r="H241" s="351"/>
      <c r="I241" s="351"/>
      <c r="J241" s="351"/>
      <c r="K241" s="351"/>
      <c r="L241" s="351"/>
      <c r="M241" s="351"/>
      <c r="N241" s="351"/>
      <c r="O241" s="351"/>
      <c r="P241" s="351"/>
      <c r="Q241" s="351"/>
      <c r="R241" s="351"/>
      <c r="S241" s="351"/>
      <c r="T241" s="351"/>
      <c r="U241" s="351"/>
      <c r="V241" s="351"/>
      <c r="W241" s="351"/>
      <c r="X241" s="351"/>
      <c r="Y241" s="351"/>
      <c r="Z241" s="351"/>
    </row>
    <row r="242" spans="1:26" ht="14.25" customHeight="1" x14ac:dyDescent="0.15">
      <c r="A242" s="351"/>
      <c r="B242" s="351"/>
      <c r="C242" s="351"/>
      <c r="D242" s="351"/>
      <c r="E242" s="351"/>
      <c r="F242" s="351"/>
      <c r="G242" s="351"/>
      <c r="H242" s="351"/>
      <c r="I242" s="351"/>
      <c r="J242" s="351"/>
      <c r="K242" s="351"/>
      <c r="L242" s="351"/>
      <c r="M242" s="351"/>
      <c r="N242" s="351"/>
      <c r="O242" s="351"/>
      <c r="P242" s="351"/>
      <c r="Q242" s="351"/>
      <c r="R242" s="351"/>
      <c r="S242" s="351"/>
      <c r="T242" s="351"/>
      <c r="U242" s="351"/>
      <c r="V242" s="351"/>
      <c r="W242" s="351"/>
      <c r="X242" s="351"/>
      <c r="Y242" s="351"/>
      <c r="Z242" s="351"/>
    </row>
    <row r="243" spans="1:26" ht="14.25" customHeight="1" x14ac:dyDescent="0.15">
      <c r="A243" s="351"/>
      <c r="B243" s="351"/>
      <c r="C243" s="351"/>
      <c r="D243" s="351"/>
      <c r="E243" s="351"/>
      <c r="F243" s="351"/>
      <c r="G243" s="351"/>
      <c r="H243" s="351"/>
      <c r="I243" s="351"/>
      <c r="J243" s="351"/>
      <c r="K243" s="351"/>
      <c r="L243" s="351"/>
      <c r="M243" s="351"/>
      <c r="N243" s="351"/>
      <c r="O243" s="351"/>
      <c r="P243" s="351"/>
      <c r="Q243" s="351"/>
      <c r="R243" s="351"/>
      <c r="S243" s="351"/>
      <c r="T243" s="351"/>
      <c r="U243" s="351"/>
      <c r="V243" s="351"/>
      <c r="W243" s="351"/>
      <c r="X243" s="351"/>
      <c r="Y243" s="351"/>
      <c r="Z243" s="351"/>
    </row>
    <row r="244" spans="1:26" ht="14.25" customHeight="1" x14ac:dyDescent="0.15">
      <c r="A244" s="351"/>
      <c r="B244" s="351"/>
      <c r="C244" s="351"/>
      <c r="D244" s="351"/>
      <c r="E244" s="351"/>
      <c r="F244" s="351"/>
      <c r="G244" s="351"/>
      <c r="H244" s="351"/>
      <c r="I244" s="351"/>
      <c r="J244" s="351"/>
      <c r="K244" s="351"/>
      <c r="L244" s="351"/>
      <c r="M244" s="351"/>
      <c r="N244" s="351"/>
      <c r="O244" s="351"/>
      <c r="P244" s="351"/>
      <c r="Q244" s="351"/>
      <c r="R244" s="351"/>
      <c r="S244" s="351"/>
      <c r="T244" s="351"/>
      <c r="U244" s="351"/>
      <c r="V244" s="351"/>
      <c r="W244" s="351"/>
      <c r="X244" s="351"/>
      <c r="Y244" s="351"/>
      <c r="Z244" s="351"/>
    </row>
    <row r="245" spans="1:26" ht="14.25" customHeight="1" x14ac:dyDescent="0.15">
      <c r="A245" s="351"/>
      <c r="B245" s="351"/>
      <c r="C245" s="351"/>
      <c r="D245" s="351"/>
      <c r="E245" s="351"/>
      <c r="F245" s="351"/>
      <c r="G245" s="351"/>
      <c r="H245" s="351"/>
      <c r="I245" s="351"/>
      <c r="J245" s="351"/>
      <c r="K245" s="351"/>
      <c r="L245" s="351"/>
      <c r="M245" s="351"/>
      <c r="N245" s="351"/>
      <c r="O245" s="351"/>
      <c r="P245" s="351"/>
      <c r="Q245" s="351"/>
      <c r="R245" s="351"/>
      <c r="S245" s="351"/>
      <c r="T245" s="351"/>
      <c r="U245" s="351"/>
      <c r="V245" s="351"/>
      <c r="W245" s="351"/>
      <c r="X245" s="351"/>
      <c r="Y245" s="351"/>
      <c r="Z245" s="351"/>
    </row>
    <row r="246" spans="1:26" ht="14.25" customHeight="1" x14ac:dyDescent="0.15">
      <c r="A246" s="351"/>
      <c r="B246" s="351"/>
      <c r="C246" s="351"/>
      <c r="D246" s="351"/>
      <c r="E246" s="351"/>
      <c r="F246" s="351"/>
      <c r="G246" s="351"/>
      <c r="H246" s="351"/>
      <c r="I246" s="351"/>
      <c r="J246" s="351"/>
      <c r="K246" s="351"/>
      <c r="L246" s="351"/>
      <c r="M246" s="351"/>
      <c r="N246" s="351"/>
      <c r="O246" s="351"/>
      <c r="P246" s="351"/>
      <c r="Q246" s="351"/>
      <c r="R246" s="351"/>
      <c r="S246" s="351"/>
      <c r="T246" s="351"/>
      <c r="U246" s="351"/>
      <c r="V246" s="351"/>
      <c r="W246" s="351"/>
      <c r="X246" s="351"/>
      <c r="Y246" s="351"/>
      <c r="Z246" s="351"/>
    </row>
    <row r="247" spans="1:26" ht="14.25" customHeight="1" x14ac:dyDescent="0.15">
      <c r="A247" s="351"/>
      <c r="B247" s="351"/>
      <c r="C247" s="351"/>
      <c r="D247" s="351"/>
      <c r="E247" s="351"/>
      <c r="F247" s="351"/>
      <c r="G247" s="351"/>
      <c r="H247" s="351"/>
      <c r="I247" s="351"/>
      <c r="J247" s="351"/>
      <c r="K247" s="351"/>
      <c r="L247" s="351"/>
      <c r="M247" s="351"/>
      <c r="N247" s="351"/>
      <c r="O247" s="351"/>
      <c r="P247" s="351"/>
      <c r="Q247" s="351"/>
      <c r="R247" s="351"/>
      <c r="S247" s="351"/>
      <c r="T247" s="351"/>
      <c r="U247" s="351"/>
      <c r="V247" s="351"/>
      <c r="W247" s="351"/>
      <c r="X247" s="351"/>
      <c r="Y247" s="351"/>
      <c r="Z247" s="351"/>
    </row>
    <row r="248" spans="1:26" ht="14.25" customHeight="1" x14ac:dyDescent="0.15">
      <c r="A248" s="351"/>
      <c r="B248" s="351"/>
      <c r="C248" s="351"/>
      <c r="D248" s="351"/>
      <c r="E248" s="351"/>
      <c r="F248" s="351"/>
      <c r="G248" s="351"/>
      <c r="H248" s="351"/>
      <c r="I248" s="351"/>
      <c r="J248" s="351"/>
      <c r="K248" s="351"/>
      <c r="L248" s="351"/>
      <c r="M248" s="351"/>
      <c r="N248" s="351"/>
      <c r="O248" s="351"/>
      <c r="P248" s="351"/>
      <c r="Q248" s="351"/>
      <c r="R248" s="351"/>
      <c r="S248" s="351"/>
      <c r="T248" s="351"/>
      <c r="U248" s="351"/>
      <c r="V248" s="351"/>
      <c r="W248" s="351"/>
      <c r="X248" s="351"/>
      <c r="Y248" s="351"/>
      <c r="Z248" s="351"/>
    </row>
    <row r="249" spans="1:26" ht="14.25" customHeight="1" x14ac:dyDescent="0.15">
      <c r="A249" s="351"/>
      <c r="B249" s="351"/>
      <c r="C249" s="351"/>
      <c r="D249" s="351"/>
      <c r="E249" s="351"/>
      <c r="F249" s="351"/>
      <c r="G249" s="351"/>
      <c r="H249" s="351"/>
      <c r="I249" s="351"/>
      <c r="J249" s="351"/>
      <c r="K249" s="351"/>
      <c r="L249" s="351"/>
      <c r="M249" s="351"/>
      <c r="N249" s="351"/>
      <c r="O249" s="351"/>
      <c r="P249" s="351"/>
      <c r="Q249" s="351"/>
      <c r="R249" s="351"/>
      <c r="S249" s="351"/>
      <c r="T249" s="351"/>
      <c r="U249" s="351"/>
      <c r="V249" s="351"/>
      <c r="W249" s="351"/>
      <c r="X249" s="351"/>
      <c r="Y249" s="351"/>
      <c r="Z249" s="351"/>
    </row>
    <row r="250" spans="1:26" ht="14.25" customHeight="1" x14ac:dyDescent="0.15">
      <c r="A250" s="351"/>
      <c r="B250" s="351"/>
      <c r="C250" s="351"/>
      <c r="D250" s="351"/>
      <c r="E250" s="351"/>
      <c r="F250" s="351"/>
      <c r="G250" s="351"/>
      <c r="H250" s="351"/>
      <c r="I250" s="351"/>
      <c r="J250" s="351"/>
      <c r="K250" s="351"/>
      <c r="L250" s="351"/>
      <c r="M250" s="351"/>
      <c r="N250" s="351"/>
      <c r="O250" s="351"/>
      <c r="P250" s="351"/>
      <c r="Q250" s="351"/>
      <c r="R250" s="351"/>
      <c r="S250" s="351"/>
      <c r="T250" s="351"/>
      <c r="U250" s="351"/>
      <c r="V250" s="351"/>
      <c r="W250" s="351"/>
      <c r="X250" s="351"/>
      <c r="Y250" s="351"/>
      <c r="Z250" s="351"/>
    </row>
    <row r="251" spans="1:26" ht="14.25" customHeight="1" x14ac:dyDescent="0.15">
      <c r="A251" s="351"/>
      <c r="B251" s="351"/>
      <c r="C251" s="351"/>
      <c r="D251" s="351"/>
      <c r="E251" s="351"/>
      <c r="F251" s="351"/>
      <c r="G251" s="351"/>
      <c r="H251" s="351"/>
      <c r="I251" s="351"/>
      <c r="J251" s="351"/>
      <c r="K251" s="351"/>
      <c r="L251" s="351"/>
      <c r="M251" s="351"/>
      <c r="N251" s="351"/>
      <c r="O251" s="351"/>
      <c r="P251" s="351"/>
      <c r="Q251" s="351"/>
      <c r="R251" s="351"/>
      <c r="S251" s="351"/>
      <c r="T251" s="351"/>
      <c r="U251" s="351"/>
      <c r="V251" s="351"/>
      <c r="W251" s="351"/>
      <c r="X251" s="351"/>
      <c r="Y251" s="351"/>
      <c r="Z251" s="351"/>
    </row>
    <row r="252" spans="1:26" ht="14.25" customHeight="1" x14ac:dyDescent="0.15">
      <c r="A252" s="351"/>
      <c r="B252" s="351"/>
      <c r="C252" s="351"/>
      <c r="D252" s="351"/>
      <c r="E252" s="351"/>
      <c r="F252" s="351"/>
      <c r="G252" s="351"/>
      <c r="H252" s="351"/>
      <c r="I252" s="351"/>
      <c r="J252" s="351"/>
      <c r="K252" s="351"/>
      <c r="L252" s="351"/>
      <c r="M252" s="351"/>
      <c r="N252" s="351"/>
      <c r="O252" s="351"/>
      <c r="P252" s="351"/>
      <c r="Q252" s="351"/>
      <c r="R252" s="351"/>
      <c r="S252" s="351"/>
      <c r="T252" s="351"/>
      <c r="U252" s="351"/>
      <c r="V252" s="351"/>
      <c r="W252" s="351"/>
      <c r="X252" s="351"/>
      <c r="Y252" s="351"/>
      <c r="Z252" s="351"/>
    </row>
    <row r="253" spans="1:26" ht="14.25" customHeight="1" x14ac:dyDescent="0.15">
      <c r="A253" s="351"/>
      <c r="B253" s="351"/>
      <c r="C253" s="351"/>
      <c r="D253" s="351"/>
      <c r="E253" s="351"/>
      <c r="F253" s="351"/>
      <c r="G253" s="351"/>
      <c r="H253" s="351"/>
      <c r="I253" s="351"/>
      <c r="J253" s="351"/>
      <c r="K253" s="351"/>
      <c r="L253" s="351"/>
      <c r="M253" s="351"/>
      <c r="N253" s="351"/>
      <c r="O253" s="351"/>
      <c r="P253" s="351"/>
      <c r="Q253" s="351"/>
      <c r="R253" s="351"/>
      <c r="S253" s="351"/>
      <c r="T253" s="351"/>
      <c r="U253" s="351"/>
      <c r="V253" s="351"/>
      <c r="W253" s="351"/>
      <c r="X253" s="351"/>
      <c r="Y253" s="351"/>
      <c r="Z253" s="351"/>
    </row>
    <row r="254" spans="1:26" ht="14.25" customHeight="1" x14ac:dyDescent="0.15">
      <c r="A254" s="351"/>
      <c r="B254" s="351"/>
      <c r="C254" s="351"/>
      <c r="D254" s="351"/>
      <c r="E254" s="351"/>
      <c r="F254" s="351"/>
      <c r="G254" s="351"/>
      <c r="H254" s="351"/>
      <c r="I254" s="351"/>
      <c r="J254" s="351"/>
      <c r="K254" s="351"/>
      <c r="L254" s="351"/>
      <c r="M254" s="351"/>
      <c r="N254" s="351"/>
      <c r="O254" s="351"/>
      <c r="P254" s="351"/>
      <c r="Q254" s="351"/>
      <c r="R254" s="351"/>
      <c r="S254" s="351"/>
      <c r="T254" s="351"/>
      <c r="U254" s="351"/>
      <c r="V254" s="351"/>
      <c r="W254" s="351"/>
      <c r="X254" s="351"/>
      <c r="Y254" s="351"/>
      <c r="Z254" s="351"/>
    </row>
    <row r="255" spans="1:26" ht="14.25" customHeight="1" x14ac:dyDescent="0.15">
      <c r="A255" s="351"/>
      <c r="B255" s="351"/>
      <c r="C255" s="351"/>
      <c r="D255" s="351"/>
      <c r="E255" s="351"/>
      <c r="F255" s="351"/>
      <c r="G255" s="351"/>
      <c r="H255" s="351"/>
      <c r="I255" s="351"/>
      <c r="J255" s="351"/>
      <c r="K255" s="351"/>
      <c r="L255" s="351"/>
      <c r="M255" s="351"/>
      <c r="N255" s="351"/>
      <c r="O255" s="351"/>
      <c r="P255" s="351"/>
      <c r="Q255" s="351"/>
      <c r="R255" s="351"/>
      <c r="S255" s="351"/>
      <c r="T255" s="351"/>
      <c r="U255" s="351"/>
      <c r="V255" s="351"/>
      <c r="W255" s="351"/>
      <c r="X255" s="351"/>
      <c r="Y255" s="351"/>
      <c r="Z255" s="351"/>
    </row>
    <row r="256" spans="1:26" ht="14.25" customHeight="1" x14ac:dyDescent="0.15">
      <c r="A256" s="351"/>
      <c r="B256" s="351"/>
      <c r="C256" s="351"/>
      <c r="D256" s="351"/>
      <c r="E256" s="351"/>
      <c r="F256" s="351"/>
      <c r="G256" s="351"/>
      <c r="H256" s="351"/>
      <c r="I256" s="351"/>
      <c r="J256" s="351"/>
      <c r="K256" s="351"/>
      <c r="L256" s="351"/>
      <c r="M256" s="351"/>
      <c r="N256" s="351"/>
      <c r="O256" s="351"/>
      <c r="P256" s="351"/>
      <c r="Q256" s="351"/>
      <c r="R256" s="351"/>
      <c r="S256" s="351"/>
      <c r="T256" s="351"/>
      <c r="U256" s="351"/>
      <c r="V256" s="351"/>
      <c r="W256" s="351"/>
      <c r="X256" s="351"/>
      <c r="Y256" s="351"/>
      <c r="Z256" s="351"/>
    </row>
    <row r="257" spans="1:26" ht="14.25" customHeight="1" x14ac:dyDescent="0.15">
      <c r="A257" s="351"/>
      <c r="B257" s="351"/>
      <c r="C257" s="351"/>
      <c r="D257" s="351"/>
      <c r="E257" s="351"/>
      <c r="F257" s="351"/>
      <c r="G257" s="351"/>
      <c r="H257" s="351"/>
      <c r="I257" s="351"/>
      <c r="J257" s="351"/>
      <c r="K257" s="351"/>
      <c r="L257" s="351"/>
      <c r="M257" s="351"/>
      <c r="N257" s="351"/>
      <c r="O257" s="351"/>
      <c r="P257" s="351"/>
      <c r="Q257" s="351"/>
      <c r="R257" s="351"/>
      <c r="S257" s="351"/>
      <c r="T257" s="351"/>
      <c r="U257" s="351"/>
      <c r="V257" s="351"/>
      <c r="W257" s="351"/>
      <c r="X257" s="351"/>
      <c r="Y257" s="351"/>
      <c r="Z257" s="351"/>
    </row>
    <row r="258" spans="1:26" ht="14.25" customHeight="1" x14ac:dyDescent="0.15">
      <c r="A258" s="351"/>
      <c r="B258" s="351"/>
      <c r="C258" s="351"/>
      <c r="D258" s="351"/>
      <c r="E258" s="351"/>
      <c r="F258" s="351"/>
      <c r="G258" s="351"/>
      <c r="H258" s="351"/>
      <c r="I258" s="351"/>
      <c r="J258" s="351"/>
      <c r="K258" s="351"/>
      <c r="L258" s="351"/>
      <c r="M258" s="351"/>
      <c r="N258" s="351"/>
      <c r="O258" s="351"/>
      <c r="P258" s="351"/>
      <c r="Q258" s="351"/>
      <c r="R258" s="351"/>
      <c r="S258" s="351"/>
      <c r="T258" s="351"/>
      <c r="U258" s="351"/>
      <c r="V258" s="351"/>
      <c r="W258" s="351"/>
      <c r="X258" s="351"/>
      <c r="Y258" s="351"/>
      <c r="Z258" s="351"/>
    </row>
    <row r="259" spans="1:26" ht="14.25" customHeight="1" x14ac:dyDescent="0.15">
      <c r="A259" s="351"/>
      <c r="B259" s="351"/>
      <c r="C259" s="351"/>
      <c r="D259" s="351"/>
      <c r="E259" s="351"/>
      <c r="F259" s="351"/>
      <c r="G259" s="351"/>
      <c r="H259" s="351"/>
      <c r="I259" s="351"/>
      <c r="J259" s="351"/>
      <c r="K259" s="351"/>
      <c r="L259" s="351"/>
      <c r="M259" s="351"/>
      <c r="N259" s="351"/>
      <c r="O259" s="351"/>
      <c r="P259" s="351"/>
      <c r="Q259" s="351"/>
      <c r="R259" s="351"/>
      <c r="S259" s="351"/>
      <c r="T259" s="351"/>
      <c r="U259" s="351"/>
      <c r="V259" s="351"/>
      <c r="W259" s="351"/>
      <c r="X259" s="351"/>
      <c r="Y259" s="351"/>
      <c r="Z259" s="351"/>
    </row>
    <row r="260" spans="1:26" ht="14.25" customHeight="1" x14ac:dyDescent="0.15">
      <c r="A260" s="351"/>
      <c r="B260" s="351"/>
      <c r="C260" s="351"/>
      <c r="D260" s="351"/>
      <c r="E260" s="351"/>
      <c r="F260" s="351"/>
      <c r="G260" s="351"/>
      <c r="H260" s="351"/>
      <c r="I260" s="351"/>
      <c r="J260" s="351"/>
      <c r="K260" s="351"/>
      <c r="L260" s="351"/>
      <c r="M260" s="351"/>
      <c r="N260" s="351"/>
      <c r="O260" s="351"/>
      <c r="P260" s="351"/>
      <c r="Q260" s="351"/>
      <c r="R260" s="351"/>
      <c r="S260" s="351"/>
      <c r="T260" s="351"/>
      <c r="U260" s="351"/>
      <c r="V260" s="351"/>
      <c r="W260" s="351"/>
      <c r="X260" s="351"/>
      <c r="Y260" s="351"/>
      <c r="Z260" s="351"/>
    </row>
    <row r="261" spans="1:26" ht="14.25" customHeight="1" x14ac:dyDescent="0.15">
      <c r="A261" s="351"/>
      <c r="B261" s="351"/>
      <c r="C261" s="351"/>
      <c r="D261" s="351"/>
      <c r="E261" s="351"/>
      <c r="F261" s="351"/>
      <c r="G261" s="351"/>
      <c r="H261" s="351"/>
      <c r="I261" s="351"/>
      <c r="J261" s="351"/>
      <c r="K261" s="351"/>
      <c r="L261" s="351"/>
      <c r="M261" s="351"/>
      <c r="N261" s="351"/>
      <c r="O261" s="351"/>
      <c r="P261" s="351"/>
      <c r="Q261" s="351"/>
      <c r="R261" s="351"/>
      <c r="S261" s="351"/>
      <c r="T261" s="351"/>
      <c r="U261" s="351"/>
      <c r="V261" s="351"/>
      <c r="W261" s="351"/>
      <c r="X261" s="351"/>
      <c r="Y261" s="351"/>
      <c r="Z261" s="351"/>
    </row>
    <row r="262" spans="1:26" ht="14.25" customHeight="1" x14ac:dyDescent="0.15">
      <c r="A262" s="351"/>
      <c r="B262" s="351"/>
      <c r="C262" s="351"/>
      <c r="D262" s="351"/>
      <c r="E262" s="351"/>
      <c r="F262" s="351"/>
      <c r="G262" s="351"/>
      <c r="H262" s="351"/>
      <c r="I262" s="351"/>
      <c r="J262" s="351"/>
      <c r="K262" s="351"/>
      <c r="L262" s="351"/>
      <c r="M262" s="351"/>
      <c r="N262" s="351"/>
      <c r="O262" s="351"/>
      <c r="P262" s="351"/>
      <c r="Q262" s="351"/>
      <c r="R262" s="351"/>
      <c r="S262" s="351"/>
      <c r="T262" s="351"/>
      <c r="U262" s="351"/>
      <c r="V262" s="351"/>
      <c r="W262" s="351"/>
      <c r="X262" s="351"/>
      <c r="Y262" s="351"/>
      <c r="Z262" s="351"/>
    </row>
    <row r="263" spans="1:26" ht="14.25" customHeight="1" x14ac:dyDescent="0.15">
      <c r="A263" s="351"/>
      <c r="B263" s="351"/>
      <c r="C263" s="351"/>
      <c r="D263" s="351"/>
      <c r="E263" s="351"/>
      <c r="F263" s="351"/>
      <c r="G263" s="351"/>
      <c r="H263" s="351"/>
      <c r="I263" s="351"/>
      <c r="J263" s="351"/>
      <c r="K263" s="351"/>
      <c r="L263" s="351"/>
      <c r="M263" s="351"/>
      <c r="N263" s="351"/>
      <c r="O263" s="351"/>
      <c r="P263" s="351"/>
      <c r="Q263" s="351"/>
      <c r="R263" s="351"/>
      <c r="S263" s="351"/>
      <c r="T263" s="351"/>
      <c r="U263" s="351"/>
      <c r="V263" s="351"/>
      <c r="W263" s="351"/>
      <c r="X263" s="351"/>
      <c r="Y263" s="351"/>
      <c r="Z263" s="351"/>
    </row>
    <row r="264" spans="1:26" ht="14.25" customHeight="1" x14ac:dyDescent="0.15">
      <c r="A264" s="351"/>
      <c r="B264" s="351"/>
      <c r="C264" s="351"/>
      <c r="D264" s="351"/>
      <c r="E264" s="351"/>
      <c r="F264" s="351"/>
      <c r="G264" s="351"/>
      <c r="H264" s="351"/>
      <c r="I264" s="351"/>
      <c r="J264" s="351"/>
      <c r="K264" s="351"/>
      <c r="L264" s="351"/>
      <c r="M264" s="351"/>
      <c r="N264" s="351"/>
      <c r="O264" s="351"/>
      <c r="P264" s="351"/>
      <c r="Q264" s="351"/>
      <c r="R264" s="351"/>
      <c r="S264" s="351"/>
      <c r="T264" s="351"/>
      <c r="U264" s="351"/>
      <c r="V264" s="351"/>
      <c r="W264" s="351"/>
      <c r="X264" s="351"/>
      <c r="Y264" s="351"/>
      <c r="Z264" s="351"/>
    </row>
    <row r="265" spans="1:26" ht="14.25" customHeight="1" x14ac:dyDescent="0.15">
      <c r="A265" s="351"/>
      <c r="B265" s="351"/>
      <c r="C265" s="351"/>
      <c r="D265" s="351"/>
      <c r="E265" s="351"/>
      <c r="F265" s="351"/>
      <c r="G265" s="351"/>
      <c r="H265" s="351"/>
      <c r="I265" s="351"/>
      <c r="J265" s="351"/>
      <c r="K265" s="351"/>
      <c r="L265" s="351"/>
      <c r="M265" s="351"/>
      <c r="N265" s="351"/>
      <c r="O265" s="351"/>
      <c r="P265" s="351"/>
      <c r="Q265" s="351"/>
      <c r="R265" s="351"/>
      <c r="S265" s="351"/>
      <c r="T265" s="351"/>
      <c r="U265" s="351"/>
      <c r="V265" s="351"/>
      <c r="W265" s="351"/>
      <c r="X265" s="351"/>
      <c r="Y265" s="351"/>
      <c r="Z265" s="351"/>
    </row>
    <row r="266" spans="1:26" ht="14.25" customHeight="1" x14ac:dyDescent="0.15">
      <c r="A266" s="351"/>
      <c r="B266" s="351"/>
      <c r="C266" s="351"/>
      <c r="D266" s="351"/>
      <c r="E266" s="351"/>
      <c r="F266" s="351"/>
      <c r="G266" s="351"/>
      <c r="H266" s="351"/>
      <c r="I266" s="351"/>
      <c r="J266" s="351"/>
      <c r="K266" s="351"/>
      <c r="L266" s="351"/>
      <c r="M266" s="351"/>
      <c r="N266" s="351"/>
      <c r="O266" s="351"/>
      <c r="P266" s="351"/>
      <c r="Q266" s="351"/>
      <c r="R266" s="351"/>
      <c r="S266" s="351"/>
      <c r="T266" s="351"/>
      <c r="U266" s="351"/>
      <c r="V266" s="351"/>
      <c r="W266" s="351"/>
      <c r="X266" s="351"/>
      <c r="Y266" s="351"/>
      <c r="Z266" s="351"/>
    </row>
    <row r="267" spans="1:26" ht="14.25" customHeight="1" x14ac:dyDescent="0.15">
      <c r="A267" s="351"/>
      <c r="B267" s="351"/>
      <c r="C267" s="351"/>
      <c r="D267" s="351"/>
      <c r="E267" s="351"/>
      <c r="F267" s="351"/>
      <c r="G267" s="351"/>
      <c r="H267" s="351"/>
      <c r="I267" s="351"/>
      <c r="J267" s="351"/>
      <c r="K267" s="351"/>
      <c r="L267" s="351"/>
      <c r="M267" s="351"/>
      <c r="N267" s="351"/>
      <c r="O267" s="351"/>
      <c r="P267" s="351"/>
      <c r="Q267" s="351"/>
      <c r="R267" s="351"/>
      <c r="S267" s="351"/>
      <c r="T267" s="351"/>
      <c r="U267" s="351"/>
      <c r="V267" s="351"/>
      <c r="W267" s="351"/>
      <c r="X267" s="351"/>
      <c r="Y267" s="351"/>
      <c r="Z267" s="351"/>
    </row>
    <row r="268" spans="1:26" ht="14.25" customHeight="1" x14ac:dyDescent="0.15">
      <c r="A268" s="351"/>
      <c r="B268" s="351"/>
      <c r="C268" s="351"/>
      <c r="D268" s="351"/>
      <c r="E268" s="351"/>
      <c r="F268" s="351"/>
      <c r="G268" s="351"/>
      <c r="H268" s="351"/>
      <c r="I268" s="351"/>
      <c r="J268" s="351"/>
      <c r="K268" s="351"/>
      <c r="L268" s="351"/>
      <c r="M268" s="351"/>
      <c r="N268" s="351"/>
      <c r="O268" s="351"/>
      <c r="P268" s="351"/>
      <c r="Q268" s="351"/>
      <c r="R268" s="351"/>
      <c r="S268" s="351"/>
      <c r="T268" s="351"/>
      <c r="U268" s="351"/>
      <c r="V268" s="351"/>
      <c r="W268" s="351"/>
      <c r="X268" s="351"/>
      <c r="Y268" s="351"/>
      <c r="Z268" s="351"/>
    </row>
    <row r="269" spans="1:26" ht="14.25" customHeight="1" x14ac:dyDescent="0.15">
      <c r="A269" s="351"/>
      <c r="B269" s="351"/>
      <c r="C269" s="351"/>
      <c r="D269" s="351"/>
      <c r="E269" s="351"/>
      <c r="F269" s="351"/>
      <c r="G269" s="351"/>
      <c r="H269" s="351"/>
      <c r="I269" s="351"/>
      <c r="J269" s="351"/>
      <c r="K269" s="351"/>
      <c r="L269" s="351"/>
      <c r="M269" s="351"/>
      <c r="N269" s="351"/>
      <c r="O269" s="351"/>
      <c r="P269" s="351"/>
      <c r="Q269" s="351"/>
      <c r="R269" s="351"/>
      <c r="S269" s="351"/>
      <c r="T269" s="351"/>
      <c r="U269" s="351"/>
      <c r="V269" s="351"/>
      <c r="W269" s="351"/>
      <c r="X269" s="351"/>
      <c r="Y269" s="351"/>
      <c r="Z269" s="351"/>
    </row>
    <row r="270" spans="1:26" ht="14.25" customHeight="1" x14ac:dyDescent="0.15">
      <c r="A270" s="351"/>
      <c r="B270" s="351"/>
      <c r="C270" s="351"/>
      <c r="D270" s="351"/>
      <c r="E270" s="351"/>
      <c r="F270" s="351"/>
      <c r="G270" s="351"/>
      <c r="H270" s="351"/>
      <c r="I270" s="351"/>
      <c r="J270" s="351"/>
      <c r="K270" s="351"/>
      <c r="L270" s="351"/>
      <c r="M270" s="351"/>
      <c r="N270" s="351"/>
      <c r="O270" s="351"/>
      <c r="P270" s="351"/>
      <c r="Q270" s="351"/>
      <c r="R270" s="351"/>
      <c r="S270" s="351"/>
      <c r="T270" s="351"/>
      <c r="U270" s="351"/>
      <c r="V270" s="351"/>
      <c r="W270" s="351"/>
      <c r="X270" s="351"/>
      <c r="Y270" s="351"/>
      <c r="Z270" s="351"/>
    </row>
    <row r="271" spans="1:26" ht="14.25" customHeight="1" x14ac:dyDescent="0.15">
      <c r="A271" s="351"/>
      <c r="B271" s="351"/>
      <c r="C271" s="351"/>
      <c r="D271" s="351"/>
      <c r="E271" s="351"/>
      <c r="F271" s="351"/>
      <c r="G271" s="351"/>
      <c r="H271" s="351"/>
      <c r="I271" s="351"/>
      <c r="J271" s="351"/>
      <c r="K271" s="351"/>
      <c r="L271" s="351"/>
      <c r="M271" s="351"/>
      <c r="N271" s="351"/>
      <c r="O271" s="351"/>
      <c r="P271" s="351"/>
      <c r="Q271" s="351"/>
      <c r="R271" s="351"/>
      <c r="S271" s="351"/>
      <c r="T271" s="351"/>
      <c r="U271" s="351"/>
      <c r="V271" s="351"/>
      <c r="W271" s="351"/>
      <c r="X271" s="351"/>
      <c r="Y271" s="351"/>
      <c r="Z271" s="351"/>
    </row>
    <row r="272" spans="1:26" ht="14.25" customHeight="1" x14ac:dyDescent="0.15">
      <c r="A272" s="351"/>
      <c r="B272" s="351"/>
      <c r="C272" s="351"/>
      <c r="D272" s="351"/>
      <c r="E272" s="351"/>
      <c r="F272" s="351"/>
      <c r="G272" s="351"/>
      <c r="H272" s="351"/>
      <c r="I272" s="351"/>
      <c r="J272" s="351"/>
      <c r="K272" s="351"/>
      <c r="L272" s="351"/>
      <c r="M272" s="351"/>
      <c r="N272" s="351"/>
      <c r="O272" s="351"/>
      <c r="P272" s="351"/>
      <c r="Q272" s="351"/>
      <c r="R272" s="351"/>
      <c r="S272" s="351"/>
      <c r="T272" s="351"/>
      <c r="U272" s="351"/>
      <c r="V272" s="351"/>
      <c r="W272" s="351"/>
      <c r="X272" s="351"/>
      <c r="Y272" s="351"/>
      <c r="Z272" s="351"/>
    </row>
    <row r="273" spans="1:26" ht="14.25" customHeight="1" x14ac:dyDescent="0.15">
      <c r="A273" s="351"/>
      <c r="B273" s="351"/>
      <c r="C273" s="351"/>
      <c r="D273" s="351"/>
      <c r="E273" s="351"/>
      <c r="F273" s="351"/>
      <c r="G273" s="351"/>
      <c r="H273" s="351"/>
      <c r="I273" s="351"/>
      <c r="J273" s="351"/>
      <c r="K273" s="351"/>
      <c r="L273" s="351"/>
      <c r="M273" s="351"/>
      <c r="N273" s="351"/>
      <c r="O273" s="351"/>
      <c r="P273" s="351"/>
      <c r="Q273" s="351"/>
      <c r="R273" s="351"/>
      <c r="S273" s="351"/>
      <c r="T273" s="351"/>
      <c r="U273" s="351"/>
      <c r="V273" s="351"/>
      <c r="W273" s="351"/>
      <c r="X273" s="351"/>
      <c r="Y273" s="351"/>
      <c r="Z273" s="351"/>
    </row>
    <row r="274" spans="1:26" ht="14.25" customHeight="1" x14ac:dyDescent="0.15">
      <c r="A274" s="351"/>
      <c r="B274" s="351"/>
      <c r="C274" s="351"/>
      <c r="D274" s="351"/>
      <c r="E274" s="351"/>
      <c r="F274" s="351"/>
      <c r="G274" s="351"/>
      <c r="H274" s="351"/>
      <c r="I274" s="351"/>
      <c r="J274" s="351"/>
      <c r="K274" s="351"/>
      <c r="L274" s="351"/>
      <c r="M274" s="351"/>
      <c r="N274" s="351"/>
      <c r="O274" s="351"/>
      <c r="P274" s="351"/>
      <c r="Q274" s="351"/>
      <c r="R274" s="351"/>
      <c r="S274" s="351"/>
      <c r="T274" s="351"/>
      <c r="U274" s="351"/>
      <c r="V274" s="351"/>
      <c r="W274" s="351"/>
      <c r="X274" s="351"/>
      <c r="Y274" s="351"/>
      <c r="Z274" s="351"/>
    </row>
    <row r="275" spans="1:26" ht="14.25" customHeight="1" x14ac:dyDescent="0.15">
      <c r="A275" s="351"/>
      <c r="B275" s="351"/>
      <c r="C275" s="351"/>
      <c r="D275" s="351"/>
      <c r="E275" s="351"/>
      <c r="F275" s="351"/>
      <c r="G275" s="351"/>
      <c r="H275" s="351"/>
      <c r="I275" s="351"/>
      <c r="J275" s="351"/>
      <c r="K275" s="351"/>
      <c r="L275" s="351"/>
      <c r="M275" s="351"/>
      <c r="N275" s="351"/>
      <c r="O275" s="351"/>
      <c r="P275" s="351"/>
      <c r="Q275" s="351"/>
      <c r="R275" s="351"/>
      <c r="S275" s="351"/>
      <c r="T275" s="351"/>
      <c r="U275" s="351"/>
      <c r="V275" s="351"/>
      <c r="W275" s="351"/>
      <c r="X275" s="351"/>
      <c r="Y275" s="351"/>
      <c r="Z275" s="351"/>
    </row>
    <row r="276" spans="1:26" ht="14.25" customHeight="1" x14ac:dyDescent="0.15">
      <c r="A276" s="351"/>
      <c r="B276" s="351"/>
      <c r="C276" s="351"/>
      <c r="D276" s="351"/>
      <c r="E276" s="351"/>
      <c r="F276" s="351"/>
      <c r="G276" s="351"/>
      <c r="H276" s="351"/>
      <c r="I276" s="351"/>
      <c r="J276" s="351"/>
      <c r="K276" s="351"/>
      <c r="L276" s="351"/>
      <c r="M276" s="351"/>
      <c r="N276" s="351"/>
      <c r="O276" s="351"/>
      <c r="P276" s="351"/>
      <c r="Q276" s="351"/>
      <c r="R276" s="351"/>
      <c r="S276" s="351"/>
      <c r="T276" s="351"/>
      <c r="U276" s="351"/>
      <c r="V276" s="351"/>
      <c r="W276" s="351"/>
      <c r="X276" s="351"/>
      <c r="Y276" s="351"/>
      <c r="Z276" s="351"/>
    </row>
    <row r="277" spans="1:26" ht="14.25" customHeight="1" x14ac:dyDescent="0.15">
      <c r="A277" s="351"/>
      <c r="B277" s="351"/>
      <c r="C277" s="351"/>
      <c r="D277" s="351"/>
      <c r="E277" s="351"/>
      <c r="F277" s="351"/>
      <c r="G277" s="351"/>
      <c r="H277" s="351"/>
      <c r="I277" s="351"/>
      <c r="J277" s="351"/>
      <c r="K277" s="351"/>
      <c r="L277" s="351"/>
      <c r="M277" s="351"/>
      <c r="N277" s="351"/>
      <c r="O277" s="351"/>
      <c r="P277" s="351"/>
      <c r="Q277" s="351"/>
      <c r="R277" s="351"/>
      <c r="S277" s="351"/>
      <c r="T277" s="351"/>
      <c r="U277" s="351"/>
      <c r="V277" s="351"/>
      <c r="W277" s="351"/>
      <c r="X277" s="351"/>
      <c r="Y277" s="351"/>
      <c r="Z277" s="351"/>
    </row>
    <row r="278" spans="1:26" ht="14.25" customHeight="1" x14ac:dyDescent="0.15">
      <c r="A278" s="351"/>
      <c r="B278" s="351"/>
      <c r="C278" s="351"/>
      <c r="D278" s="351"/>
      <c r="E278" s="351"/>
      <c r="F278" s="351"/>
      <c r="G278" s="351"/>
      <c r="H278" s="351"/>
      <c r="I278" s="351"/>
      <c r="J278" s="351"/>
      <c r="K278" s="351"/>
      <c r="L278" s="351"/>
      <c r="M278" s="351"/>
      <c r="N278" s="351"/>
      <c r="O278" s="351"/>
      <c r="P278" s="351"/>
      <c r="Q278" s="351"/>
      <c r="R278" s="351"/>
      <c r="S278" s="351"/>
      <c r="T278" s="351"/>
      <c r="U278" s="351"/>
      <c r="V278" s="351"/>
      <c r="W278" s="351"/>
      <c r="X278" s="351"/>
      <c r="Y278" s="351"/>
      <c r="Z278" s="351"/>
    </row>
    <row r="279" spans="1:26" ht="14.25" customHeight="1" x14ac:dyDescent="0.15">
      <c r="A279" s="351"/>
      <c r="B279" s="351"/>
      <c r="C279" s="351"/>
      <c r="D279" s="351"/>
      <c r="E279" s="351"/>
      <c r="F279" s="351"/>
      <c r="G279" s="351"/>
      <c r="H279" s="351"/>
      <c r="I279" s="351"/>
      <c r="J279" s="351"/>
      <c r="K279" s="351"/>
      <c r="L279" s="351"/>
      <c r="M279" s="351"/>
      <c r="N279" s="351"/>
      <c r="O279" s="351"/>
      <c r="P279" s="351"/>
      <c r="Q279" s="351"/>
      <c r="R279" s="351"/>
      <c r="S279" s="351"/>
      <c r="T279" s="351"/>
      <c r="U279" s="351"/>
      <c r="V279" s="351"/>
      <c r="W279" s="351"/>
      <c r="X279" s="351"/>
      <c r="Y279" s="351"/>
      <c r="Z279" s="351"/>
    </row>
    <row r="280" spans="1:26" ht="14.25" customHeight="1" x14ac:dyDescent="0.15">
      <c r="A280" s="351"/>
      <c r="B280" s="351"/>
      <c r="C280" s="351"/>
      <c r="D280" s="351"/>
      <c r="E280" s="351"/>
      <c r="F280" s="351"/>
      <c r="G280" s="351"/>
      <c r="H280" s="351"/>
      <c r="I280" s="351"/>
      <c r="J280" s="351"/>
      <c r="K280" s="351"/>
      <c r="L280" s="351"/>
      <c r="M280" s="351"/>
      <c r="N280" s="351"/>
      <c r="O280" s="351"/>
      <c r="P280" s="351"/>
      <c r="Q280" s="351"/>
      <c r="R280" s="351"/>
      <c r="S280" s="351"/>
      <c r="T280" s="351"/>
      <c r="U280" s="351"/>
      <c r="V280" s="351"/>
      <c r="W280" s="351"/>
      <c r="X280" s="351"/>
      <c r="Y280" s="351"/>
      <c r="Z280" s="351"/>
    </row>
    <row r="281" spans="1:26" ht="14.25" customHeight="1" x14ac:dyDescent="0.15">
      <c r="A281" s="351"/>
      <c r="B281" s="351"/>
      <c r="C281" s="351"/>
      <c r="D281" s="351"/>
      <c r="E281" s="351"/>
      <c r="F281" s="351"/>
      <c r="G281" s="351"/>
      <c r="H281" s="351"/>
      <c r="I281" s="351"/>
      <c r="J281" s="351"/>
      <c r="K281" s="351"/>
      <c r="L281" s="351"/>
      <c r="M281" s="351"/>
      <c r="N281" s="351"/>
      <c r="O281" s="351"/>
      <c r="P281" s="351"/>
      <c r="Q281" s="351"/>
      <c r="R281" s="351"/>
      <c r="S281" s="351"/>
      <c r="T281" s="351"/>
      <c r="U281" s="351"/>
      <c r="V281" s="351"/>
      <c r="W281" s="351"/>
      <c r="X281" s="351"/>
      <c r="Y281" s="351"/>
      <c r="Z281" s="351"/>
    </row>
    <row r="282" spans="1:26" ht="14.25" customHeight="1" x14ac:dyDescent="0.15">
      <c r="A282" s="351"/>
      <c r="B282" s="351"/>
      <c r="C282" s="351"/>
      <c r="D282" s="351"/>
      <c r="E282" s="351"/>
      <c r="F282" s="351"/>
      <c r="G282" s="351"/>
      <c r="H282" s="351"/>
      <c r="I282" s="351"/>
      <c r="J282" s="351"/>
      <c r="K282" s="351"/>
      <c r="L282" s="351"/>
      <c r="M282" s="351"/>
      <c r="N282" s="351"/>
      <c r="O282" s="351"/>
      <c r="P282" s="351"/>
      <c r="Q282" s="351"/>
      <c r="R282" s="351"/>
      <c r="S282" s="351"/>
      <c r="T282" s="351"/>
      <c r="U282" s="351"/>
      <c r="V282" s="351"/>
      <c r="W282" s="351"/>
      <c r="X282" s="351"/>
      <c r="Y282" s="351"/>
      <c r="Z282" s="351"/>
    </row>
    <row r="283" spans="1:26" ht="14.25" customHeight="1" x14ac:dyDescent="0.15">
      <c r="A283" s="351"/>
      <c r="B283" s="351"/>
      <c r="C283" s="351"/>
      <c r="D283" s="351"/>
      <c r="E283" s="351"/>
      <c r="F283" s="351"/>
      <c r="G283" s="351"/>
      <c r="H283" s="351"/>
      <c r="I283" s="351"/>
      <c r="J283" s="351"/>
      <c r="K283" s="351"/>
      <c r="L283" s="351"/>
      <c r="M283" s="351"/>
      <c r="N283" s="351"/>
      <c r="O283" s="351"/>
      <c r="P283" s="351"/>
      <c r="Q283" s="351"/>
      <c r="R283" s="351"/>
      <c r="S283" s="351"/>
      <c r="T283" s="351"/>
      <c r="U283" s="351"/>
      <c r="V283" s="351"/>
      <c r="W283" s="351"/>
      <c r="X283" s="351"/>
      <c r="Y283" s="351"/>
      <c r="Z283" s="351"/>
    </row>
    <row r="284" spans="1:26" ht="14.25" customHeight="1" x14ac:dyDescent="0.15">
      <c r="A284" s="351"/>
      <c r="B284" s="351"/>
      <c r="C284" s="351"/>
      <c r="D284" s="351"/>
      <c r="E284" s="351"/>
      <c r="F284" s="351"/>
      <c r="G284" s="351"/>
      <c r="H284" s="351"/>
      <c r="I284" s="351"/>
      <c r="J284" s="351"/>
      <c r="K284" s="351"/>
      <c r="L284" s="351"/>
      <c r="M284" s="351"/>
      <c r="N284" s="351"/>
      <c r="O284" s="351"/>
      <c r="P284" s="351"/>
      <c r="Q284" s="351"/>
      <c r="R284" s="351"/>
      <c r="S284" s="351"/>
      <c r="T284" s="351"/>
      <c r="U284" s="351"/>
      <c r="V284" s="351"/>
      <c r="W284" s="351"/>
      <c r="X284" s="351"/>
      <c r="Y284" s="351"/>
      <c r="Z284" s="351"/>
    </row>
    <row r="285" spans="1:26" ht="14.25" customHeight="1" x14ac:dyDescent="0.15">
      <c r="A285" s="351"/>
      <c r="B285" s="351"/>
      <c r="C285" s="351"/>
      <c r="D285" s="351"/>
      <c r="E285" s="351"/>
      <c r="F285" s="351"/>
      <c r="G285" s="351"/>
      <c r="H285" s="351"/>
      <c r="I285" s="351"/>
      <c r="J285" s="351"/>
      <c r="K285" s="351"/>
      <c r="L285" s="351"/>
      <c r="M285" s="351"/>
      <c r="N285" s="351"/>
      <c r="O285" s="351"/>
      <c r="P285" s="351"/>
      <c r="Q285" s="351"/>
      <c r="R285" s="351"/>
      <c r="S285" s="351"/>
      <c r="T285" s="351"/>
      <c r="U285" s="351"/>
      <c r="V285" s="351"/>
      <c r="W285" s="351"/>
      <c r="X285" s="351"/>
      <c r="Y285" s="351"/>
      <c r="Z285" s="351"/>
    </row>
    <row r="286" spans="1:26" ht="14.25" customHeight="1" x14ac:dyDescent="0.15">
      <c r="A286" s="351"/>
      <c r="B286" s="351"/>
      <c r="C286" s="351"/>
      <c r="D286" s="351"/>
      <c r="E286" s="351"/>
      <c r="F286" s="351"/>
      <c r="G286" s="351"/>
      <c r="H286" s="351"/>
      <c r="I286" s="351"/>
      <c r="J286" s="351"/>
      <c r="K286" s="351"/>
      <c r="L286" s="351"/>
      <c r="M286" s="351"/>
      <c r="N286" s="351"/>
      <c r="O286" s="351"/>
      <c r="P286" s="351"/>
      <c r="Q286" s="351"/>
      <c r="R286" s="351"/>
      <c r="S286" s="351"/>
      <c r="T286" s="351"/>
      <c r="U286" s="351"/>
      <c r="V286" s="351"/>
      <c r="W286" s="351"/>
      <c r="X286" s="351"/>
      <c r="Y286" s="351"/>
      <c r="Z286" s="351"/>
    </row>
    <row r="287" spans="1:26" ht="14.25" customHeight="1" x14ac:dyDescent="0.15">
      <c r="A287" s="351"/>
      <c r="B287" s="351"/>
      <c r="C287" s="351"/>
      <c r="D287" s="351"/>
      <c r="E287" s="351"/>
      <c r="F287" s="351"/>
      <c r="G287" s="351"/>
      <c r="H287" s="351"/>
      <c r="I287" s="351"/>
      <c r="J287" s="351"/>
      <c r="K287" s="351"/>
      <c r="L287" s="351"/>
      <c r="M287" s="351"/>
      <c r="N287" s="351"/>
      <c r="O287" s="351"/>
      <c r="P287" s="351"/>
      <c r="Q287" s="351"/>
      <c r="R287" s="351"/>
      <c r="S287" s="351"/>
      <c r="T287" s="351"/>
      <c r="U287" s="351"/>
      <c r="V287" s="351"/>
      <c r="W287" s="351"/>
      <c r="X287" s="351"/>
      <c r="Y287" s="351"/>
      <c r="Z287" s="351"/>
    </row>
    <row r="288" spans="1:26" ht="14.25" customHeight="1" x14ac:dyDescent="0.15">
      <c r="A288" s="351"/>
      <c r="B288" s="351"/>
      <c r="C288" s="351"/>
      <c r="D288" s="351"/>
      <c r="E288" s="351"/>
      <c r="F288" s="351"/>
      <c r="G288" s="351"/>
      <c r="H288" s="351"/>
      <c r="I288" s="351"/>
      <c r="J288" s="351"/>
      <c r="K288" s="351"/>
      <c r="L288" s="351"/>
      <c r="M288" s="351"/>
      <c r="N288" s="351"/>
      <c r="O288" s="351"/>
      <c r="P288" s="351"/>
      <c r="Q288" s="351"/>
      <c r="R288" s="351"/>
      <c r="S288" s="351"/>
      <c r="T288" s="351"/>
      <c r="U288" s="351"/>
      <c r="V288" s="351"/>
      <c r="W288" s="351"/>
      <c r="X288" s="351"/>
      <c r="Y288" s="351"/>
      <c r="Z288" s="351"/>
    </row>
    <row r="289" spans="1:26" ht="14.25" customHeight="1" x14ac:dyDescent="0.15">
      <c r="A289" s="351"/>
      <c r="B289" s="351"/>
      <c r="C289" s="351"/>
      <c r="D289" s="351"/>
      <c r="E289" s="351"/>
      <c r="F289" s="351"/>
      <c r="G289" s="351"/>
      <c r="H289" s="351"/>
      <c r="I289" s="351"/>
      <c r="J289" s="351"/>
      <c r="K289" s="351"/>
      <c r="L289" s="351"/>
      <c r="M289" s="351"/>
      <c r="N289" s="351"/>
      <c r="O289" s="351"/>
      <c r="P289" s="351"/>
      <c r="Q289" s="351"/>
      <c r="R289" s="351"/>
      <c r="S289" s="351"/>
      <c r="T289" s="351"/>
      <c r="U289" s="351"/>
      <c r="V289" s="351"/>
      <c r="W289" s="351"/>
      <c r="X289" s="351"/>
      <c r="Y289" s="351"/>
      <c r="Z289" s="351"/>
    </row>
    <row r="290" spans="1:26" ht="14.25" customHeight="1" x14ac:dyDescent="0.15">
      <c r="A290" s="351"/>
      <c r="B290" s="351"/>
      <c r="C290" s="351"/>
      <c r="D290" s="351"/>
      <c r="E290" s="351"/>
      <c r="F290" s="351"/>
      <c r="G290" s="351"/>
      <c r="H290" s="351"/>
      <c r="I290" s="351"/>
      <c r="J290" s="351"/>
      <c r="K290" s="351"/>
      <c r="L290" s="351"/>
      <c r="M290" s="351"/>
      <c r="N290" s="351"/>
      <c r="O290" s="351"/>
      <c r="P290" s="351"/>
      <c r="Q290" s="351"/>
      <c r="R290" s="351"/>
      <c r="S290" s="351"/>
      <c r="T290" s="351"/>
      <c r="U290" s="351"/>
      <c r="V290" s="351"/>
      <c r="W290" s="351"/>
      <c r="X290" s="351"/>
      <c r="Y290" s="351"/>
      <c r="Z290" s="351"/>
    </row>
    <row r="291" spans="1:26" ht="14.25" customHeight="1" x14ac:dyDescent="0.15">
      <c r="A291" s="351"/>
      <c r="B291" s="351"/>
      <c r="C291" s="351"/>
      <c r="D291" s="351"/>
      <c r="E291" s="351"/>
      <c r="F291" s="351"/>
      <c r="G291" s="351"/>
      <c r="H291" s="351"/>
      <c r="I291" s="351"/>
      <c r="J291" s="351"/>
      <c r="K291" s="351"/>
      <c r="L291" s="351"/>
      <c r="M291" s="351"/>
      <c r="N291" s="351"/>
      <c r="O291" s="351"/>
      <c r="P291" s="351"/>
      <c r="Q291" s="351"/>
      <c r="R291" s="351"/>
      <c r="S291" s="351"/>
      <c r="T291" s="351"/>
      <c r="U291" s="351"/>
      <c r="V291" s="351"/>
      <c r="W291" s="351"/>
      <c r="X291" s="351"/>
      <c r="Y291" s="351"/>
      <c r="Z291" s="351"/>
    </row>
    <row r="292" spans="1:26" ht="14.25" customHeight="1" x14ac:dyDescent="0.15">
      <c r="A292" s="351"/>
      <c r="B292" s="351"/>
      <c r="C292" s="351"/>
      <c r="D292" s="351"/>
      <c r="E292" s="351"/>
      <c r="F292" s="351"/>
      <c r="G292" s="351"/>
      <c r="H292" s="351"/>
      <c r="I292" s="351"/>
      <c r="J292" s="351"/>
      <c r="K292" s="351"/>
      <c r="L292" s="351"/>
      <c r="M292" s="351"/>
      <c r="N292" s="351"/>
      <c r="O292" s="351"/>
      <c r="P292" s="351"/>
      <c r="Q292" s="351"/>
      <c r="R292" s="351"/>
      <c r="S292" s="351"/>
      <c r="T292" s="351"/>
      <c r="U292" s="351"/>
      <c r="V292" s="351"/>
      <c r="W292" s="351"/>
      <c r="X292" s="351"/>
      <c r="Y292" s="351"/>
      <c r="Z292" s="351"/>
    </row>
    <row r="293" spans="1:26" ht="14.25" customHeight="1" x14ac:dyDescent="0.15">
      <c r="A293" s="351"/>
      <c r="B293" s="351"/>
      <c r="C293" s="351"/>
      <c r="D293" s="351"/>
      <c r="E293" s="351"/>
      <c r="F293" s="351"/>
      <c r="G293" s="351"/>
      <c r="H293" s="351"/>
      <c r="I293" s="351"/>
      <c r="J293" s="351"/>
      <c r="K293" s="351"/>
      <c r="L293" s="351"/>
      <c r="M293" s="351"/>
      <c r="N293" s="351"/>
      <c r="O293" s="351"/>
      <c r="P293" s="351"/>
      <c r="Q293" s="351"/>
      <c r="R293" s="351"/>
      <c r="S293" s="351"/>
      <c r="T293" s="351"/>
      <c r="U293" s="351"/>
      <c r="V293" s="351"/>
      <c r="W293" s="351"/>
      <c r="X293" s="351"/>
      <c r="Y293" s="351"/>
      <c r="Z293" s="351"/>
    </row>
    <row r="294" spans="1:26" ht="14.25" customHeight="1" x14ac:dyDescent="0.15">
      <c r="A294" s="351"/>
      <c r="B294" s="351"/>
      <c r="C294" s="351"/>
      <c r="D294" s="351"/>
      <c r="E294" s="351"/>
      <c r="F294" s="351"/>
      <c r="G294" s="351"/>
      <c r="H294" s="351"/>
      <c r="I294" s="351"/>
      <c r="J294" s="351"/>
      <c r="K294" s="351"/>
      <c r="L294" s="351"/>
      <c r="M294" s="351"/>
      <c r="N294" s="351"/>
      <c r="O294" s="351"/>
      <c r="P294" s="351"/>
      <c r="Q294" s="351"/>
      <c r="R294" s="351"/>
      <c r="S294" s="351"/>
      <c r="T294" s="351"/>
      <c r="U294" s="351"/>
      <c r="V294" s="351"/>
      <c r="W294" s="351"/>
      <c r="X294" s="351"/>
      <c r="Y294" s="351"/>
      <c r="Z294" s="351"/>
    </row>
    <row r="295" spans="1:26" ht="14.25" customHeight="1" x14ac:dyDescent="0.15">
      <c r="A295" s="351"/>
      <c r="B295" s="351"/>
      <c r="C295" s="351"/>
      <c r="D295" s="351"/>
      <c r="E295" s="351"/>
      <c r="F295" s="351"/>
      <c r="G295" s="351"/>
      <c r="H295" s="351"/>
      <c r="I295" s="351"/>
      <c r="J295" s="351"/>
      <c r="K295" s="351"/>
      <c r="L295" s="351"/>
      <c r="M295" s="351"/>
      <c r="N295" s="351"/>
      <c r="O295" s="351"/>
      <c r="P295" s="351"/>
      <c r="Q295" s="351"/>
      <c r="R295" s="351"/>
      <c r="S295" s="351"/>
      <c r="T295" s="351"/>
      <c r="U295" s="351"/>
      <c r="V295" s="351"/>
      <c r="W295" s="351"/>
      <c r="X295" s="351"/>
      <c r="Y295" s="351"/>
      <c r="Z295" s="351"/>
    </row>
    <row r="296" spans="1:26" ht="14.25" customHeight="1" x14ac:dyDescent="0.15">
      <c r="A296" s="351"/>
      <c r="B296" s="351"/>
      <c r="C296" s="351"/>
      <c r="D296" s="351"/>
      <c r="E296" s="351"/>
      <c r="F296" s="351"/>
      <c r="G296" s="351"/>
      <c r="H296" s="351"/>
      <c r="I296" s="351"/>
      <c r="J296" s="351"/>
      <c r="K296" s="351"/>
      <c r="L296" s="351"/>
      <c r="M296" s="351"/>
      <c r="N296" s="351"/>
      <c r="O296" s="351"/>
      <c r="P296" s="351"/>
      <c r="Q296" s="351"/>
      <c r="R296" s="351"/>
      <c r="S296" s="351"/>
      <c r="T296" s="351"/>
      <c r="U296" s="351"/>
      <c r="V296" s="351"/>
      <c r="W296" s="351"/>
      <c r="X296" s="351"/>
      <c r="Y296" s="351"/>
      <c r="Z296" s="351"/>
    </row>
    <row r="297" spans="1:26" ht="14.25" customHeight="1" x14ac:dyDescent="0.15">
      <c r="A297" s="351"/>
      <c r="B297" s="351"/>
      <c r="C297" s="351"/>
      <c r="D297" s="351"/>
      <c r="E297" s="351"/>
      <c r="F297" s="351"/>
      <c r="G297" s="351"/>
      <c r="H297" s="351"/>
      <c r="I297" s="351"/>
      <c r="J297" s="351"/>
      <c r="K297" s="351"/>
      <c r="L297" s="351"/>
      <c r="M297" s="351"/>
      <c r="N297" s="351"/>
      <c r="O297" s="351"/>
      <c r="P297" s="351"/>
      <c r="Q297" s="351"/>
      <c r="R297" s="351"/>
      <c r="S297" s="351"/>
      <c r="T297" s="351"/>
      <c r="U297" s="351"/>
      <c r="V297" s="351"/>
      <c r="W297" s="351"/>
      <c r="X297" s="351"/>
      <c r="Y297" s="351"/>
      <c r="Z297" s="351"/>
    </row>
    <row r="298" spans="1:26" ht="14.25" customHeight="1" x14ac:dyDescent="0.15">
      <c r="A298" s="351"/>
      <c r="B298" s="351"/>
      <c r="C298" s="351"/>
      <c r="D298" s="351"/>
      <c r="E298" s="351"/>
      <c r="F298" s="351"/>
      <c r="G298" s="351"/>
      <c r="H298" s="351"/>
      <c r="I298" s="351"/>
      <c r="J298" s="351"/>
      <c r="K298" s="351"/>
      <c r="L298" s="351"/>
      <c r="M298" s="351"/>
      <c r="N298" s="351"/>
      <c r="O298" s="351"/>
      <c r="P298" s="351"/>
      <c r="Q298" s="351"/>
      <c r="R298" s="351"/>
      <c r="S298" s="351"/>
      <c r="T298" s="351"/>
      <c r="U298" s="351"/>
      <c r="V298" s="351"/>
      <c r="W298" s="351"/>
      <c r="X298" s="351"/>
      <c r="Y298" s="351"/>
      <c r="Z298" s="351"/>
    </row>
    <row r="299" spans="1:26" ht="14.25" customHeight="1" x14ac:dyDescent="0.15">
      <c r="A299" s="351"/>
      <c r="B299" s="351"/>
      <c r="C299" s="351"/>
      <c r="D299" s="351"/>
      <c r="E299" s="351"/>
      <c r="F299" s="351"/>
      <c r="G299" s="351"/>
      <c r="H299" s="351"/>
      <c r="I299" s="351"/>
      <c r="J299" s="351"/>
      <c r="K299" s="351"/>
      <c r="L299" s="351"/>
      <c r="M299" s="351"/>
      <c r="N299" s="351"/>
      <c r="O299" s="351"/>
      <c r="P299" s="351"/>
      <c r="Q299" s="351"/>
      <c r="R299" s="351"/>
      <c r="S299" s="351"/>
      <c r="T299" s="351"/>
      <c r="U299" s="351"/>
      <c r="V299" s="351"/>
      <c r="W299" s="351"/>
      <c r="X299" s="351"/>
      <c r="Y299" s="351"/>
      <c r="Z299" s="351"/>
    </row>
    <row r="300" spans="1:26" ht="14.25" customHeight="1" x14ac:dyDescent="0.15">
      <c r="A300" s="351"/>
      <c r="B300" s="351"/>
      <c r="C300" s="351"/>
      <c r="D300" s="351"/>
      <c r="E300" s="351"/>
      <c r="F300" s="351"/>
      <c r="G300" s="351"/>
      <c r="H300" s="351"/>
      <c r="I300" s="351"/>
      <c r="J300" s="351"/>
      <c r="K300" s="351"/>
      <c r="L300" s="351"/>
      <c r="M300" s="351"/>
      <c r="N300" s="351"/>
      <c r="O300" s="351"/>
      <c r="P300" s="351"/>
      <c r="Q300" s="351"/>
      <c r="R300" s="351"/>
      <c r="S300" s="351"/>
      <c r="T300" s="351"/>
      <c r="U300" s="351"/>
      <c r="V300" s="351"/>
      <c r="W300" s="351"/>
      <c r="X300" s="351"/>
      <c r="Y300" s="351"/>
      <c r="Z300" s="351"/>
    </row>
    <row r="301" spans="1:26" ht="14.25" customHeight="1" x14ac:dyDescent="0.15">
      <c r="A301" s="351"/>
      <c r="B301" s="351"/>
      <c r="C301" s="351"/>
      <c r="D301" s="351"/>
      <c r="E301" s="351"/>
      <c r="F301" s="351"/>
      <c r="G301" s="351"/>
      <c r="H301" s="351"/>
      <c r="I301" s="351"/>
      <c r="J301" s="351"/>
      <c r="K301" s="351"/>
      <c r="L301" s="351"/>
      <c r="M301" s="351"/>
      <c r="N301" s="351"/>
      <c r="O301" s="351"/>
      <c r="P301" s="351"/>
      <c r="Q301" s="351"/>
      <c r="R301" s="351"/>
      <c r="S301" s="351"/>
      <c r="T301" s="351"/>
      <c r="U301" s="351"/>
      <c r="V301" s="351"/>
      <c r="W301" s="351"/>
      <c r="X301" s="351"/>
      <c r="Y301" s="351"/>
      <c r="Z301" s="351"/>
    </row>
    <row r="302" spans="1:26" ht="14.25" customHeight="1" x14ac:dyDescent="0.15">
      <c r="A302" s="351"/>
      <c r="B302" s="351"/>
      <c r="C302" s="351"/>
      <c r="D302" s="351"/>
      <c r="E302" s="351"/>
      <c r="F302" s="351"/>
      <c r="G302" s="351"/>
      <c r="H302" s="351"/>
      <c r="I302" s="351"/>
      <c r="J302" s="351"/>
      <c r="K302" s="351"/>
      <c r="L302" s="351"/>
      <c r="M302" s="351"/>
      <c r="N302" s="351"/>
      <c r="O302" s="351"/>
      <c r="P302" s="351"/>
      <c r="Q302" s="351"/>
      <c r="R302" s="351"/>
      <c r="S302" s="351"/>
      <c r="T302" s="351"/>
      <c r="U302" s="351"/>
      <c r="V302" s="351"/>
      <c r="W302" s="351"/>
      <c r="X302" s="351"/>
      <c r="Y302" s="351"/>
      <c r="Z302" s="351"/>
    </row>
    <row r="303" spans="1:26" ht="14.25" customHeight="1" x14ac:dyDescent="0.15">
      <c r="A303" s="351"/>
      <c r="B303" s="351"/>
      <c r="C303" s="351"/>
      <c r="D303" s="351"/>
      <c r="E303" s="351"/>
      <c r="F303" s="351"/>
      <c r="G303" s="351"/>
      <c r="H303" s="351"/>
      <c r="I303" s="351"/>
      <c r="J303" s="351"/>
      <c r="K303" s="351"/>
      <c r="L303" s="351"/>
      <c r="M303" s="351"/>
      <c r="N303" s="351"/>
      <c r="O303" s="351"/>
      <c r="P303" s="351"/>
      <c r="Q303" s="351"/>
      <c r="R303" s="351"/>
      <c r="S303" s="351"/>
      <c r="T303" s="351"/>
      <c r="U303" s="351"/>
      <c r="V303" s="351"/>
      <c r="W303" s="351"/>
      <c r="X303" s="351"/>
      <c r="Y303" s="351"/>
      <c r="Z303" s="351"/>
    </row>
    <row r="304" spans="1:26" ht="14.25" customHeight="1" x14ac:dyDescent="0.15">
      <c r="A304" s="351"/>
      <c r="B304" s="351"/>
      <c r="C304" s="351"/>
      <c r="D304" s="351"/>
      <c r="E304" s="351"/>
      <c r="F304" s="351"/>
      <c r="G304" s="351"/>
      <c r="H304" s="351"/>
      <c r="I304" s="351"/>
      <c r="J304" s="351"/>
      <c r="K304" s="351"/>
      <c r="L304" s="351"/>
      <c r="M304" s="351"/>
      <c r="N304" s="351"/>
      <c r="O304" s="351"/>
      <c r="P304" s="351"/>
      <c r="Q304" s="351"/>
      <c r="R304" s="351"/>
      <c r="S304" s="351"/>
      <c r="T304" s="351"/>
      <c r="U304" s="351"/>
      <c r="V304" s="351"/>
      <c r="W304" s="351"/>
      <c r="X304" s="351"/>
      <c r="Y304" s="351"/>
      <c r="Z304" s="351"/>
    </row>
    <row r="305" spans="1:26" ht="14.25" customHeight="1" x14ac:dyDescent="0.15">
      <c r="A305" s="351"/>
      <c r="B305" s="351"/>
      <c r="C305" s="351"/>
      <c r="D305" s="351"/>
      <c r="E305" s="351"/>
      <c r="F305" s="351"/>
      <c r="G305" s="351"/>
      <c r="H305" s="351"/>
      <c r="I305" s="351"/>
      <c r="J305" s="351"/>
      <c r="K305" s="351"/>
      <c r="L305" s="351"/>
      <c r="M305" s="351"/>
      <c r="N305" s="351"/>
      <c r="O305" s="351"/>
      <c r="P305" s="351"/>
      <c r="Q305" s="351"/>
      <c r="R305" s="351"/>
      <c r="S305" s="351"/>
      <c r="T305" s="351"/>
      <c r="U305" s="351"/>
      <c r="V305" s="351"/>
      <c r="W305" s="351"/>
      <c r="X305" s="351"/>
      <c r="Y305" s="351"/>
      <c r="Z305" s="351"/>
    </row>
    <row r="306" spans="1:26" ht="14.25" customHeight="1" x14ac:dyDescent="0.15">
      <c r="A306" s="351"/>
      <c r="B306" s="351"/>
      <c r="C306" s="351"/>
      <c r="D306" s="351"/>
      <c r="E306" s="351"/>
      <c r="F306" s="351"/>
      <c r="G306" s="351"/>
      <c r="H306" s="351"/>
      <c r="I306" s="351"/>
      <c r="J306" s="351"/>
      <c r="K306" s="351"/>
      <c r="L306" s="351"/>
      <c r="M306" s="351"/>
      <c r="N306" s="351"/>
      <c r="O306" s="351"/>
      <c r="P306" s="351"/>
      <c r="Q306" s="351"/>
      <c r="R306" s="351"/>
      <c r="S306" s="351"/>
      <c r="T306" s="351"/>
      <c r="U306" s="351"/>
      <c r="V306" s="351"/>
      <c r="W306" s="351"/>
      <c r="X306" s="351"/>
      <c r="Y306" s="351"/>
      <c r="Z306" s="351"/>
    </row>
    <row r="307" spans="1:26" ht="14.25" customHeight="1" x14ac:dyDescent="0.15">
      <c r="A307" s="351"/>
      <c r="B307" s="351"/>
      <c r="C307" s="351"/>
      <c r="D307" s="351"/>
      <c r="E307" s="351"/>
      <c r="F307" s="351"/>
      <c r="G307" s="351"/>
      <c r="H307" s="351"/>
      <c r="I307" s="351"/>
      <c r="J307" s="351"/>
      <c r="K307" s="351"/>
      <c r="L307" s="351"/>
      <c r="M307" s="351"/>
      <c r="N307" s="351"/>
      <c r="O307" s="351"/>
      <c r="P307" s="351"/>
      <c r="Q307" s="351"/>
      <c r="R307" s="351"/>
      <c r="S307" s="351"/>
      <c r="T307" s="351"/>
      <c r="U307" s="351"/>
      <c r="V307" s="351"/>
      <c r="W307" s="351"/>
      <c r="X307" s="351"/>
      <c r="Y307" s="351"/>
      <c r="Z307" s="351"/>
    </row>
    <row r="308" spans="1:26" ht="14.25" customHeight="1" x14ac:dyDescent="0.15">
      <c r="A308" s="351"/>
      <c r="B308" s="351"/>
      <c r="C308" s="351"/>
      <c r="D308" s="351"/>
      <c r="E308" s="351"/>
      <c r="F308" s="351"/>
      <c r="G308" s="351"/>
      <c r="H308" s="351"/>
      <c r="I308" s="351"/>
      <c r="J308" s="351"/>
      <c r="K308" s="351"/>
      <c r="L308" s="351"/>
      <c r="M308" s="351"/>
      <c r="N308" s="351"/>
      <c r="O308" s="351"/>
      <c r="P308" s="351"/>
      <c r="Q308" s="351"/>
      <c r="R308" s="351"/>
      <c r="S308" s="351"/>
      <c r="T308" s="351"/>
      <c r="U308" s="351"/>
      <c r="V308" s="351"/>
      <c r="W308" s="351"/>
      <c r="X308" s="351"/>
      <c r="Y308" s="351"/>
      <c r="Z308" s="351"/>
    </row>
    <row r="309" spans="1:26" ht="14.25" customHeight="1" x14ac:dyDescent="0.15">
      <c r="A309" s="351"/>
      <c r="B309" s="351"/>
      <c r="C309" s="351"/>
      <c r="D309" s="351"/>
      <c r="E309" s="351"/>
      <c r="F309" s="351"/>
      <c r="G309" s="351"/>
      <c r="H309" s="351"/>
      <c r="I309" s="351"/>
      <c r="J309" s="351"/>
      <c r="K309" s="351"/>
      <c r="L309" s="351"/>
      <c r="M309" s="351"/>
      <c r="N309" s="351"/>
      <c r="O309" s="351"/>
      <c r="P309" s="351"/>
      <c r="Q309" s="351"/>
      <c r="R309" s="351"/>
      <c r="S309" s="351"/>
      <c r="T309" s="351"/>
      <c r="U309" s="351"/>
      <c r="V309" s="351"/>
      <c r="W309" s="351"/>
      <c r="X309" s="351"/>
      <c r="Y309" s="351"/>
      <c r="Z309" s="351"/>
    </row>
    <row r="310" spans="1:26" ht="14.25" customHeight="1" x14ac:dyDescent="0.15">
      <c r="A310" s="351"/>
      <c r="B310" s="351"/>
      <c r="C310" s="351"/>
      <c r="D310" s="351"/>
      <c r="E310" s="351"/>
      <c r="F310" s="351"/>
      <c r="G310" s="351"/>
      <c r="H310" s="351"/>
      <c r="I310" s="351"/>
      <c r="J310" s="351"/>
      <c r="K310" s="351"/>
      <c r="L310" s="351"/>
      <c r="M310" s="351"/>
      <c r="N310" s="351"/>
      <c r="O310" s="351"/>
      <c r="P310" s="351"/>
      <c r="Q310" s="351"/>
      <c r="R310" s="351"/>
      <c r="S310" s="351"/>
      <c r="T310" s="351"/>
      <c r="U310" s="351"/>
      <c r="V310" s="351"/>
      <c r="W310" s="351"/>
      <c r="X310" s="351"/>
      <c r="Y310" s="351"/>
      <c r="Z310" s="351"/>
    </row>
    <row r="311" spans="1:26" ht="14.25" customHeight="1" x14ac:dyDescent="0.15">
      <c r="A311" s="351"/>
      <c r="B311" s="351"/>
      <c r="C311" s="351"/>
      <c r="D311" s="351"/>
      <c r="E311" s="351"/>
      <c r="F311" s="351"/>
      <c r="G311" s="351"/>
      <c r="H311" s="351"/>
      <c r="I311" s="351"/>
      <c r="J311" s="351"/>
      <c r="K311" s="351"/>
      <c r="L311" s="351"/>
      <c r="M311" s="351"/>
      <c r="N311" s="351"/>
      <c r="O311" s="351"/>
      <c r="P311" s="351"/>
      <c r="Q311" s="351"/>
      <c r="R311" s="351"/>
      <c r="S311" s="351"/>
      <c r="T311" s="351"/>
      <c r="U311" s="351"/>
      <c r="V311" s="351"/>
      <c r="W311" s="351"/>
      <c r="X311" s="351"/>
      <c r="Y311" s="351"/>
      <c r="Z311" s="351"/>
    </row>
    <row r="312" spans="1:26" ht="14.25" customHeight="1" x14ac:dyDescent="0.15">
      <c r="A312" s="351"/>
      <c r="B312" s="351"/>
      <c r="C312" s="351"/>
      <c r="D312" s="351"/>
      <c r="E312" s="351"/>
      <c r="F312" s="351"/>
      <c r="G312" s="351"/>
      <c r="H312" s="351"/>
      <c r="I312" s="351"/>
      <c r="J312" s="351"/>
      <c r="K312" s="351"/>
      <c r="L312" s="351"/>
      <c r="M312" s="351"/>
      <c r="N312" s="351"/>
      <c r="O312" s="351"/>
      <c r="P312" s="351"/>
      <c r="Q312" s="351"/>
      <c r="R312" s="351"/>
      <c r="S312" s="351"/>
      <c r="T312" s="351"/>
      <c r="U312" s="351"/>
      <c r="V312" s="351"/>
      <c r="W312" s="351"/>
      <c r="X312" s="351"/>
      <c r="Y312" s="351"/>
      <c r="Z312" s="351"/>
    </row>
    <row r="313" spans="1:26" ht="14.25" customHeight="1" x14ac:dyDescent="0.15">
      <c r="A313" s="351"/>
      <c r="B313" s="351"/>
      <c r="C313" s="351"/>
      <c r="D313" s="351"/>
      <c r="E313" s="351"/>
      <c r="F313" s="351"/>
      <c r="G313" s="351"/>
      <c r="H313" s="351"/>
      <c r="I313" s="351"/>
      <c r="J313" s="351"/>
      <c r="K313" s="351"/>
      <c r="L313" s="351"/>
      <c r="M313" s="351"/>
      <c r="N313" s="351"/>
      <c r="O313" s="351"/>
      <c r="P313" s="351"/>
      <c r="Q313" s="351"/>
      <c r="R313" s="351"/>
      <c r="S313" s="351"/>
      <c r="T313" s="351"/>
      <c r="U313" s="351"/>
      <c r="V313" s="351"/>
      <c r="W313" s="351"/>
      <c r="X313" s="351"/>
      <c r="Y313" s="351"/>
      <c r="Z313" s="351"/>
    </row>
    <row r="314" spans="1:26" ht="14.25" customHeight="1" x14ac:dyDescent="0.15">
      <c r="A314" s="351"/>
      <c r="B314" s="351"/>
      <c r="C314" s="351"/>
      <c r="D314" s="351"/>
      <c r="E314" s="351"/>
      <c r="F314" s="351"/>
      <c r="G314" s="351"/>
      <c r="H314" s="351"/>
      <c r="I314" s="351"/>
      <c r="J314" s="351"/>
      <c r="K314" s="351"/>
      <c r="L314" s="351"/>
      <c r="M314" s="351"/>
      <c r="N314" s="351"/>
      <c r="O314" s="351"/>
      <c r="P314" s="351"/>
      <c r="Q314" s="351"/>
      <c r="R314" s="351"/>
      <c r="S314" s="351"/>
      <c r="T314" s="351"/>
      <c r="U314" s="351"/>
      <c r="V314" s="351"/>
      <c r="W314" s="351"/>
      <c r="X314" s="351"/>
      <c r="Y314" s="351"/>
      <c r="Z314" s="351"/>
    </row>
    <row r="315" spans="1:26" ht="14.25" customHeight="1" x14ac:dyDescent="0.15">
      <c r="A315" s="351"/>
      <c r="B315" s="351"/>
      <c r="C315" s="351"/>
      <c r="D315" s="351"/>
      <c r="E315" s="351"/>
      <c r="F315" s="351"/>
      <c r="G315" s="351"/>
      <c r="H315" s="351"/>
      <c r="I315" s="351"/>
      <c r="J315" s="351"/>
      <c r="K315" s="351"/>
      <c r="L315" s="351"/>
      <c r="M315" s="351"/>
      <c r="N315" s="351"/>
      <c r="O315" s="351"/>
      <c r="P315" s="351"/>
      <c r="Q315" s="351"/>
      <c r="R315" s="351"/>
      <c r="S315" s="351"/>
      <c r="T315" s="351"/>
      <c r="U315" s="351"/>
      <c r="V315" s="351"/>
      <c r="W315" s="351"/>
      <c r="X315" s="351"/>
      <c r="Y315" s="351"/>
      <c r="Z315" s="351"/>
    </row>
    <row r="316" spans="1:26" ht="14.25" customHeight="1" x14ac:dyDescent="0.15">
      <c r="A316" s="351"/>
      <c r="B316" s="351"/>
      <c r="C316" s="351"/>
      <c r="D316" s="351"/>
      <c r="E316" s="351"/>
      <c r="F316" s="351"/>
      <c r="G316" s="351"/>
      <c r="H316" s="351"/>
      <c r="I316" s="351"/>
      <c r="J316" s="351"/>
      <c r="K316" s="351"/>
      <c r="L316" s="351"/>
      <c r="M316" s="351"/>
      <c r="N316" s="351"/>
      <c r="O316" s="351"/>
      <c r="P316" s="351"/>
      <c r="Q316" s="351"/>
      <c r="R316" s="351"/>
      <c r="S316" s="351"/>
      <c r="T316" s="351"/>
      <c r="U316" s="351"/>
      <c r="V316" s="351"/>
      <c r="W316" s="351"/>
      <c r="X316" s="351"/>
      <c r="Y316" s="351"/>
      <c r="Z316" s="351"/>
    </row>
    <row r="317" spans="1:26" ht="14.25" customHeight="1" x14ac:dyDescent="0.15">
      <c r="A317" s="351"/>
      <c r="B317" s="351"/>
      <c r="C317" s="351"/>
      <c r="D317" s="351"/>
      <c r="E317" s="351"/>
      <c r="F317" s="351"/>
      <c r="G317" s="351"/>
      <c r="H317" s="351"/>
      <c r="I317" s="351"/>
      <c r="J317" s="351"/>
      <c r="K317" s="351"/>
      <c r="L317" s="351"/>
      <c r="M317" s="351"/>
      <c r="N317" s="351"/>
      <c r="O317" s="351"/>
      <c r="P317" s="351"/>
      <c r="Q317" s="351"/>
      <c r="R317" s="351"/>
      <c r="S317" s="351"/>
      <c r="T317" s="351"/>
      <c r="U317" s="351"/>
      <c r="V317" s="351"/>
      <c r="W317" s="351"/>
      <c r="X317" s="351"/>
      <c r="Y317" s="351"/>
      <c r="Z317" s="351"/>
    </row>
    <row r="318" spans="1:26" ht="14.25" customHeight="1" x14ac:dyDescent="0.15">
      <c r="A318" s="351"/>
      <c r="B318" s="351"/>
      <c r="C318" s="351"/>
      <c r="D318" s="351"/>
      <c r="E318" s="351"/>
      <c r="F318" s="351"/>
      <c r="G318" s="351"/>
      <c r="H318" s="351"/>
      <c r="I318" s="351"/>
      <c r="J318" s="351"/>
      <c r="K318" s="351"/>
      <c r="L318" s="351"/>
      <c r="M318" s="351"/>
      <c r="N318" s="351"/>
      <c r="O318" s="351"/>
      <c r="P318" s="351"/>
      <c r="Q318" s="351"/>
      <c r="R318" s="351"/>
      <c r="S318" s="351"/>
      <c r="T318" s="351"/>
      <c r="U318" s="351"/>
      <c r="V318" s="351"/>
      <c r="W318" s="351"/>
      <c r="X318" s="351"/>
      <c r="Y318" s="351"/>
      <c r="Z318" s="351"/>
    </row>
    <row r="319" spans="1:26" ht="14.25" customHeight="1" x14ac:dyDescent="0.15">
      <c r="A319" s="351"/>
      <c r="B319" s="351"/>
      <c r="C319" s="351"/>
      <c r="D319" s="351"/>
      <c r="E319" s="351"/>
      <c r="F319" s="351"/>
      <c r="G319" s="351"/>
      <c r="H319" s="351"/>
      <c r="I319" s="351"/>
      <c r="J319" s="351"/>
      <c r="K319" s="351"/>
      <c r="L319" s="351"/>
      <c r="M319" s="351"/>
      <c r="N319" s="351"/>
      <c r="O319" s="351"/>
      <c r="P319" s="351"/>
      <c r="Q319" s="351"/>
      <c r="R319" s="351"/>
      <c r="S319" s="351"/>
      <c r="T319" s="351"/>
      <c r="U319" s="351"/>
      <c r="V319" s="351"/>
      <c r="W319" s="351"/>
      <c r="X319" s="351"/>
      <c r="Y319" s="351"/>
      <c r="Z319" s="351"/>
    </row>
    <row r="320" spans="1:26" ht="14.25" customHeight="1" x14ac:dyDescent="0.15">
      <c r="A320" s="351"/>
      <c r="B320" s="351"/>
      <c r="C320" s="351"/>
      <c r="D320" s="351"/>
      <c r="E320" s="351"/>
      <c r="F320" s="351"/>
      <c r="G320" s="351"/>
      <c r="H320" s="351"/>
      <c r="I320" s="351"/>
      <c r="J320" s="351"/>
      <c r="K320" s="351"/>
      <c r="L320" s="351"/>
      <c r="M320" s="351"/>
      <c r="N320" s="351"/>
      <c r="O320" s="351"/>
      <c r="P320" s="351"/>
      <c r="Q320" s="351"/>
      <c r="R320" s="351"/>
      <c r="S320" s="351"/>
      <c r="T320" s="351"/>
      <c r="U320" s="351"/>
      <c r="V320" s="351"/>
      <c r="W320" s="351"/>
      <c r="X320" s="351"/>
      <c r="Y320" s="351"/>
      <c r="Z320" s="351"/>
    </row>
    <row r="321" spans="1:26" ht="14.25" customHeight="1" x14ac:dyDescent="0.15">
      <c r="A321" s="351"/>
      <c r="B321" s="351"/>
      <c r="C321" s="351"/>
      <c r="D321" s="351"/>
      <c r="E321" s="351"/>
      <c r="F321" s="351"/>
      <c r="G321" s="351"/>
      <c r="H321" s="351"/>
      <c r="I321" s="351"/>
      <c r="J321" s="351"/>
      <c r="K321" s="351"/>
      <c r="L321" s="351"/>
      <c r="M321" s="351"/>
      <c r="N321" s="351"/>
      <c r="O321" s="351"/>
      <c r="P321" s="351"/>
      <c r="Q321" s="351"/>
      <c r="R321" s="351"/>
      <c r="S321" s="351"/>
      <c r="T321" s="351"/>
      <c r="U321" s="351"/>
      <c r="V321" s="351"/>
      <c r="W321" s="351"/>
      <c r="X321" s="351"/>
      <c r="Y321" s="351"/>
      <c r="Z321" s="351"/>
    </row>
    <row r="322" spans="1:26" ht="14.25" customHeight="1" x14ac:dyDescent="0.15">
      <c r="A322" s="351"/>
      <c r="B322" s="351"/>
      <c r="C322" s="351"/>
      <c r="D322" s="351"/>
      <c r="E322" s="351"/>
      <c r="F322" s="351"/>
      <c r="G322" s="351"/>
      <c r="H322" s="351"/>
      <c r="I322" s="351"/>
      <c r="J322" s="351"/>
      <c r="K322" s="351"/>
      <c r="L322" s="351"/>
      <c r="M322" s="351"/>
      <c r="N322" s="351"/>
      <c r="O322" s="351"/>
      <c r="P322" s="351"/>
      <c r="Q322" s="351"/>
      <c r="R322" s="351"/>
      <c r="S322" s="351"/>
      <c r="T322" s="351"/>
      <c r="U322" s="351"/>
      <c r="V322" s="351"/>
      <c r="W322" s="351"/>
      <c r="X322" s="351"/>
      <c r="Y322" s="351"/>
      <c r="Z322" s="351"/>
    </row>
    <row r="323" spans="1:26" ht="14.25" customHeight="1" x14ac:dyDescent="0.15">
      <c r="A323" s="351"/>
      <c r="B323" s="351"/>
      <c r="C323" s="351"/>
      <c r="D323" s="351"/>
      <c r="E323" s="351"/>
      <c r="F323" s="351"/>
      <c r="G323" s="351"/>
      <c r="H323" s="351"/>
      <c r="I323" s="351"/>
      <c r="J323" s="351"/>
      <c r="K323" s="351"/>
      <c r="L323" s="351"/>
      <c r="M323" s="351"/>
      <c r="N323" s="351"/>
      <c r="O323" s="351"/>
      <c r="P323" s="351"/>
      <c r="Q323" s="351"/>
      <c r="R323" s="351"/>
      <c r="S323" s="351"/>
      <c r="T323" s="351"/>
      <c r="U323" s="351"/>
      <c r="V323" s="351"/>
      <c r="W323" s="351"/>
      <c r="X323" s="351"/>
      <c r="Y323" s="351"/>
      <c r="Z323" s="351"/>
    </row>
    <row r="324" spans="1:26" ht="14.25" customHeight="1" x14ac:dyDescent="0.15">
      <c r="A324" s="351"/>
      <c r="B324" s="351"/>
      <c r="C324" s="351"/>
      <c r="D324" s="351"/>
      <c r="E324" s="351"/>
      <c r="F324" s="351"/>
      <c r="G324" s="351"/>
      <c r="H324" s="351"/>
      <c r="I324" s="351"/>
      <c r="J324" s="351"/>
      <c r="K324" s="351"/>
      <c r="L324" s="351"/>
      <c r="M324" s="351"/>
      <c r="N324" s="351"/>
      <c r="O324" s="351"/>
      <c r="P324" s="351"/>
      <c r="Q324" s="351"/>
      <c r="R324" s="351"/>
      <c r="S324" s="351"/>
      <c r="T324" s="351"/>
      <c r="U324" s="351"/>
      <c r="V324" s="351"/>
      <c r="W324" s="351"/>
      <c r="X324" s="351"/>
      <c r="Y324" s="351"/>
      <c r="Z324" s="351"/>
    </row>
    <row r="325" spans="1:26" ht="14.25" customHeight="1" x14ac:dyDescent="0.15">
      <c r="A325" s="351"/>
      <c r="B325" s="351"/>
      <c r="C325" s="351"/>
      <c r="D325" s="351"/>
      <c r="E325" s="351"/>
      <c r="F325" s="351"/>
      <c r="G325" s="351"/>
      <c r="H325" s="351"/>
      <c r="I325" s="351"/>
      <c r="J325" s="351"/>
      <c r="K325" s="351"/>
      <c r="L325" s="351"/>
      <c r="M325" s="351"/>
      <c r="N325" s="351"/>
      <c r="O325" s="351"/>
      <c r="P325" s="351"/>
      <c r="Q325" s="351"/>
      <c r="R325" s="351"/>
      <c r="S325" s="351"/>
      <c r="T325" s="351"/>
      <c r="U325" s="351"/>
      <c r="V325" s="351"/>
      <c r="W325" s="351"/>
      <c r="X325" s="351"/>
      <c r="Y325" s="351"/>
      <c r="Z325" s="351"/>
    </row>
    <row r="326" spans="1:26" ht="14.25" customHeight="1" x14ac:dyDescent="0.15">
      <c r="A326" s="351"/>
      <c r="B326" s="351"/>
      <c r="C326" s="351"/>
      <c r="D326" s="351"/>
      <c r="E326" s="351"/>
      <c r="F326" s="351"/>
      <c r="G326" s="351"/>
      <c r="H326" s="351"/>
      <c r="I326" s="351"/>
      <c r="J326" s="351"/>
      <c r="K326" s="351"/>
      <c r="L326" s="351"/>
      <c r="M326" s="351"/>
      <c r="N326" s="351"/>
      <c r="O326" s="351"/>
      <c r="P326" s="351"/>
      <c r="Q326" s="351"/>
      <c r="R326" s="351"/>
      <c r="S326" s="351"/>
      <c r="T326" s="351"/>
      <c r="U326" s="351"/>
      <c r="V326" s="351"/>
      <c r="W326" s="351"/>
      <c r="X326" s="351"/>
      <c r="Y326" s="351"/>
      <c r="Z326" s="351"/>
    </row>
    <row r="327" spans="1:26" ht="14.25" customHeight="1" x14ac:dyDescent="0.15">
      <c r="A327" s="351"/>
      <c r="B327" s="351"/>
      <c r="C327" s="351"/>
      <c r="D327" s="351"/>
      <c r="E327" s="351"/>
      <c r="F327" s="351"/>
      <c r="G327" s="351"/>
      <c r="H327" s="351"/>
      <c r="I327" s="351"/>
      <c r="J327" s="351"/>
      <c r="K327" s="351"/>
      <c r="L327" s="351"/>
      <c r="M327" s="351"/>
      <c r="N327" s="351"/>
      <c r="O327" s="351"/>
      <c r="P327" s="351"/>
      <c r="Q327" s="351"/>
      <c r="R327" s="351"/>
      <c r="S327" s="351"/>
      <c r="T327" s="351"/>
      <c r="U327" s="351"/>
      <c r="V327" s="351"/>
      <c r="W327" s="351"/>
      <c r="X327" s="351"/>
      <c r="Y327" s="351"/>
      <c r="Z327" s="351"/>
    </row>
    <row r="328" spans="1:26" ht="14.25" customHeight="1" x14ac:dyDescent="0.15">
      <c r="A328" s="351"/>
      <c r="B328" s="351"/>
      <c r="C328" s="351"/>
      <c r="D328" s="351"/>
      <c r="E328" s="351"/>
      <c r="F328" s="351"/>
      <c r="G328" s="351"/>
      <c r="H328" s="351"/>
      <c r="I328" s="351"/>
      <c r="J328" s="351"/>
      <c r="K328" s="351"/>
      <c r="L328" s="351"/>
      <c r="M328" s="351"/>
      <c r="N328" s="351"/>
      <c r="O328" s="351"/>
      <c r="P328" s="351"/>
      <c r="Q328" s="351"/>
      <c r="R328" s="351"/>
      <c r="S328" s="351"/>
      <c r="T328" s="351"/>
      <c r="U328" s="351"/>
      <c r="V328" s="351"/>
      <c r="W328" s="351"/>
      <c r="X328" s="351"/>
      <c r="Y328" s="351"/>
      <c r="Z328" s="351"/>
    </row>
    <row r="329" spans="1:26" ht="14.25" customHeight="1" x14ac:dyDescent="0.15">
      <c r="A329" s="351"/>
      <c r="B329" s="351"/>
      <c r="C329" s="351"/>
      <c r="D329" s="351"/>
      <c r="E329" s="351"/>
      <c r="F329" s="351"/>
      <c r="G329" s="351"/>
      <c r="H329" s="351"/>
      <c r="I329" s="351"/>
      <c r="J329" s="351"/>
      <c r="K329" s="351"/>
      <c r="L329" s="351"/>
      <c r="M329" s="351"/>
      <c r="N329" s="351"/>
      <c r="O329" s="351"/>
      <c r="P329" s="351"/>
      <c r="Q329" s="351"/>
      <c r="R329" s="351"/>
      <c r="S329" s="351"/>
      <c r="T329" s="351"/>
      <c r="U329" s="351"/>
      <c r="V329" s="351"/>
      <c r="W329" s="351"/>
      <c r="X329" s="351"/>
      <c r="Y329" s="351"/>
      <c r="Z329" s="351"/>
    </row>
    <row r="330" spans="1:26" ht="14.25" customHeight="1" x14ac:dyDescent="0.15">
      <c r="A330" s="351"/>
      <c r="B330" s="351"/>
      <c r="C330" s="351"/>
      <c r="D330" s="351"/>
      <c r="E330" s="351"/>
      <c r="F330" s="351"/>
      <c r="G330" s="351"/>
      <c r="H330" s="351"/>
      <c r="I330" s="351"/>
      <c r="J330" s="351"/>
      <c r="K330" s="351"/>
      <c r="L330" s="351"/>
      <c r="M330" s="351"/>
      <c r="N330" s="351"/>
      <c r="O330" s="351"/>
      <c r="P330" s="351"/>
      <c r="Q330" s="351"/>
      <c r="R330" s="351"/>
      <c r="S330" s="351"/>
      <c r="T330" s="351"/>
      <c r="U330" s="351"/>
      <c r="V330" s="351"/>
      <c r="W330" s="351"/>
      <c r="X330" s="351"/>
      <c r="Y330" s="351"/>
      <c r="Z330" s="351"/>
    </row>
    <row r="331" spans="1:26" ht="14.25" customHeight="1" x14ac:dyDescent="0.15">
      <c r="A331" s="351"/>
      <c r="B331" s="351"/>
      <c r="C331" s="351"/>
      <c r="D331" s="351"/>
      <c r="E331" s="351"/>
      <c r="F331" s="351"/>
      <c r="G331" s="351"/>
      <c r="H331" s="351"/>
      <c r="I331" s="351"/>
      <c r="J331" s="351"/>
      <c r="K331" s="351"/>
      <c r="L331" s="351"/>
      <c r="M331" s="351"/>
      <c r="N331" s="351"/>
      <c r="O331" s="351"/>
      <c r="P331" s="351"/>
      <c r="Q331" s="351"/>
      <c r="R331" s="351"/>
      <c r="S331" s="351"/>
      <c r="T331" s="351"/>
      <c r="U331" s="351"/>
      <c r="V331" s="351"/>
      <c r="W331" s="351"/>
      <c r="X331" s="351"/>
      <c r="Y331" s="351"/>
      <c r="Z331" s="351"/>
    </row>
    <row r="332" spans="1:26" ht="14.25" customHeight="1" x14ac:dyDescent="0.15">
      <c r="A332" s="351"/>
      <c r="B332" s="351"/>
      <c r="C332" s="351"/>
      <c r="D332" s="351"/>
      <c r="E332" s="351"/>
      <c r="F332" s="351"/>
      <c r="G332" s="351"/>
      <c r="H332" s="351"/>
      <c r="I332" s="351"/>
      <c r="J332" s="351"/>
      <c r="K332" s="351"/>
      <c r="L332" s="351"/>
      <c r="M332" s="351"/>
      <c r="N332" s="351"/>
      <c r="O332" s="351"/>
      <c r="P332" s="351"/>
      <c r="Q332" s="351"/>
      <c r="R332" s="351"/>
      <c r="S332" s="351"/>
      <c r="T332" s="351"/>
      <c r="U332" s="351"/>
      <c r="V332" s="351"/>
      <c r="W332" s="351"/>
      <c r="X332" s="351"/>
      <c r="Y332" s="351"/>
      <c r="Z332" s="351"/>
    </row>
    <row r="333" spans="1:26" ht="14.25" customHeight="1" x14ac:dyDescent="0.15">
      <c r="A333" s="351"/>
      <c r="B333" s="351"/>
      <c r="C333" s="351"/>
      <c r="D333" s="351"/>
      <c r="E333" s="351"/>
      <c r="F333" s="351"/>
      <c r="G333" s="351"/>
      <c r="H333" s="351"/>
      <c r="I333" s="351"/>
      <c r="J333" s="351"/>
      <c r="K333" s="351"/>
      <c r="L333" s="351"/>
      <c r="M333" s="351"/>
      <c r="N333" s="351"/>
      <c r="O333" s="351"/>
      <c r="P333" s="351"/>
      <c r="Q333" s="351"/>
      <c r="R333" s="351"/>
      <c r="S333" s="351"/>
      <c r="T333" s="351"/>
      <c r="U333" s="351"/>
      <c r="V333" s="351"/>
      <c r="W333" s="351"/>
      <c r="X333" s="351"/>
      <c r="Y333" s="351"/>
      <c r="Z333" s="351"/>
    </row>
    <row r="334" spans="1:26" ht="14.25" customHeight="1" x14ac:dyDescent="0.15">
      <c r="A334" s="351"/>
      <c r="B334" s="351"/>
      <c r="C334" s="351"/>
      <c r="D334" s="351"/>
      <c r="E334" s="351"/>
      <c r="F334" s="351"/>
      <c r="G334" s="351"/>
      <c r="H334" s="351"/>
      <c r="I334" s="351"/>
      <c r="J334" s="351"/>
      <c r="K334" s="351"/>
      <c r="L334" s="351"/>
      <c r="M334" s="351"/>
      <c r="N334" s="351"/>
      <c r="O334" s="351"/>
      <c r="P334" s="351"/>
      <c r="Q334" s="351"/>
      <c r="R334" s="351"/>
      <c r="S334" s="351"/>
      <c r="T334" s="351"/>
      <c r="U334" s="351"/>
      <c r="V334" s="351"/>
      <c r="W334" s="351"/>
      <c r="X334" s="351"/>
      <c r="Y334" s="351"/>
      <c r="Z334" s="351"/>
    </row>
    <row r="335" spans="1:26" ht="14.25" customHeight="1" x14ac:dyDescent="0.15">
      <c r="A335" s="351"/>
      <c r="B335" s="351"/>
      <c r="C335" s="351"/>
      <c r="D335" s="351"/>
      <c r="E335" s="351"/>
      <c r="F335" s="351"/>
      <c r="G335" s="351"/>
      <c r="H335" s="351"/>
      <c r="I335" s="351"/>
      <c r="J335" s="351"/>
      <c r="K335" s="351"/>
      <c r="L335" s="351"/>
      <c r="M335" s="351"/>
      <c r="N335" s="351"/>
      <c r="O335" s="351"/>
      <c r="P335" s="351"/>
      <c r="Q335" s="351"/>
      <c r="R335" s="351"/>
      <c r="S335" s="351"/>
      <c r="T335" s="351"/>
      <c r="U335" s="351"/>
      <c r="V335" s="351"/>
      <c r="W335" s="351"/>
      <c r="X335" s="351"/>
      <c r="Y335" s="351"/>
      <c r="Z335" s="351"/>
    </row>
    <row r="336" spans="1:26" ht="14.25" customHeight="1" x14ac:dyDescent="0.15">
      <c r="A336" s="351"/>
      <c r="B336" s="351"/>
      <c r="C336" s="351"/>
      <c r="D336" s="351"/>
      <c r="E336" s="351"/>
      <c r="F336" s="351"/>
      <c r="G336" s="351"/>
      <c r="H336" s="351"/>
      <c r="I336" s="351"/>
      <c r="J336" s="351"/>
      <c r="K336" s="351"/>
      <c r="L336" s="351"/>
      <c r="M336" s="351"/>
      <c r="N336" s="351"/>
      <c r="O336" s="351"/>
      <c r="P336" s="351"/>
      <c r="Q336" s="351"/>
      <c r="R336" s="351"/>
      <c r="S336" s="351"/>
      <c r="T336" s="351"/>
      <c r="U336" s="351"/>
      <c r="V336" s="351"/>
      <c r="W336" s="351"/>
      <c r="X336" s="351"/>
      <c r="Y336" s="351"/>
      <c r="Z336" s="351"/>
    </row>
    <row r="337" spans="1:26" ht="14.25" customHeight="1" x14ac:dyDescent="0.15">
      <c r="A337" s="351"/>
      <c r="B337" s="351"/>
      <c r="C337" s="351"/>
      <c r="D337" s="351"/>
      <c r="E337" s="351"/>
      <c r="F337" s="351"/>
      <c r="G337" s="351"/>
      <c r="H337" s="351"/>
      <c r="I337" s="351"/>
      <c r="J337" s="351"/>
      <c r="K337" s="351"/>
      <c r="L337" s="351"/>
      <c r="M337" s="351"/>
      <c r="N337" s="351"/>
      <c r="O337" s="351"/>
      <c r="P337" s="351"/>
      <c r="Q337" s="351"/>
      <c r="R337" s="351"/>
      <c r="S337" s="351"/>
      <c r="T337" s="351"/>
      <c r="U337" s="351"/>
      <c r="V337" s="351"/>
      <c r="W337" s="351"/>
      <c r="X337" s="351"/>
      <c r="Y337" s="351"/>
      <c r="Z337" s="351"/>
    </row>
    <row r="338" spans="1:26" ht="14.25" customHeight="1" x14ac:dyDescent="0.15">
      <c r="A338" s="351"/>
      <c r="B338" s="351"/>
      <c r="C338" s="351"/>
      <c r="D338" s="351"/>
      <c r="E338" s="351"/>
      <c r="F338" s="351"/>
      <c r="G338" s="351"/>
      <c r="H338" s="351"/>
      <c r="I338" s="351"/>
      <c r="J338" s="351"/>
      <c r="K338" s="351"/>
      <c r="L338" s="351"/>
      <c r="M338" s="351"/>
      <c r="N338" s="351"/>
      <c r="O338" s="351"/>
      <c r="P338" s="351"/>
      <c r="Q338" s="351"/>
      <c r="R338" s="351"/>
      <c r="S338" s="351"/>
      <c r="T338" s="351"/>
      <c r="U338" s="351"/>
      <c r="V338" s="351"/>
      <c r="W338" s="351"/>
      <c r="X338" s="351"/>
      <c r="Y338" s="351"/>
      <c r="Z338" s="351"/>
    </row>
    <row r="339" spans="1:26" ht="14.25" customHeight="1" x14ac:dyDescent="0.15">
      <c r="A339" s="351"/>
      <c r="B339" s="351"/>
      <c r="C339" s="351"/>
      <c r="D339" s="351"/>
      <c r="E339" s="351"/>
      <c r="F339" s="351"/>
      <c r="G339" s="351"/>
      <c r="H339" s="351"/>
      <c r="I339" s="351"/>
      <c r="J339" s="351"/>
      <c r="K339" s="351"/>
      <c r="L339" s="351"/>
      <c r="M339" s="351"/>
      <c r="N339" s="351"/>
      <c r="O339" s="351"/>
      <c r="P339" s="351"/>
      <c r="Q339" s="351"/>
      <c r="R339" s="351"/>
      <c r="S339" s="351"/>
      <c r="T339" s="351"/>
      <c r="U339" s="351"/>
      <c r="V339" s="351"/>
      <c r="W339" s="351"/>
      <c r="X339" s="351"/>
      <c r="Y339" s="351"/>
      <c r="Z339" s="351"/>
    </row>
    <row r="340" spans="1:26" ht="14.25" customHeight="1" x14ac:dyDescent="0.15">
      <c r="A340" s="351"/>
      <c r="B340" s="351"/>
      <c r="C340" s="351"/>
      <c r="D340" s="351"/>
      <c r="E340" s="351"/>
      <c r="F340" s="351"/>
      <c r="G340" s="351"/>
      <c r="H340" s="351"/>
      <c r="I340" s="351"/>
      <c r="J340" s="351"/>
      <c r="K340" s="351"/>
      <c r="L340" s="351"/>
      <c r="M340" s="351"/>
      <c r="N340" s="351"/>
      <c r="O340" s="351"/>
      <c r="P340" s="351"/>
      <c r="Q340" s="351"/>
      <c r="R340" s="351"/>
      <c r="S340" s="351"/>
      <c r="T340" s="351"/>
      <c r="U340" s="351"/>
      <c r="V340" s="351"/>
      <c r="W340" s="351"/>
      <c r="X340" s="351"/>
      <c r="Y340" s="351"/>
      <c r="Z340" s="351"/>
    </row>
    <row r="341" spans="1:26" ht="14.25" customHeight="1" x14ac:dyDescent="0.15">
      <c r="A341" s="351"/>
      <c r="B341" s="351"/>
      <c r="C341" s="351"/>
      <c r="D341" s="351"/>
      <c r="E341" s="351"/>
      <c r="F341" s="351"/>
      <c r="G341" s="351"/>
      <c r="H341" s="351"/>
      <c r="I341" s="351"/>
      <c r="J341" s="351"/>
      <c r="K341" s="351"/>
      <c r="L341" s="351"/>
      <c r="M341" s="351"/>
      <c r="N341" s="351"/>
      <c r="O341" s="351"/>
      <c r="P341" s="351"/>
      <c r="Q341" s="351"/>
      <c r="R341" s="351"/>
      <c r="S341" s="351"/>
      <c r="T341" s="351"/>
      <c r="U341" s="351"/>
      <c r="V341" s="351"/>
      <c r="W341" s="351"/>
      <c r="X341" s="351"/>
      <c r="Y341" s="351"/>
      <c r="Z341" s="351"/>
    </row>
    <row r="342" spans="1:26" ht="14.25" customHeight="1" x14ac:dyDescent="0.15">
      <c r="A342" s="351"/>
      <c r="B342" s="351"/>
      <c r="C342" s="351"/>
      <c r="D342" s="351"/>
      <c r="E342" s="351"/>
      <c r="F342" s="351"/>
      <c r="G342" s="351"/>
      <c r="H342" s="351"/>
      <c r="I342" s="351"/>
      <c r="J342" s="351"/>
      <c r="K342" s="351"/>
      <c r="L342" s="351"/>
      <c r="M342" s="351"/>
      <c r="N342" s="351"/>
      <c r="O342" s="351"/>
      <c r="P342" s="351"/>
      <c r="Q342" s="351"/>
      <c r="R342" s="351"/>
      <c r="S342" s="351"/>
      <c r="T342" s="351"/>
      <c r="U342" s="351"/>
      <c r="V342" s="351"/>
      <c r="W342" s="351"/>
      <c r="X342" s="351"/>
      <c r="Y342" s="351"/>
      <c r="Z342" s="351"/>
    </row>
    <row r="343" spans="1:26" ht="14.25" customHeight="1" x14ac:dyDescent="0.15">
      <c r="A343" s="351"/>
      <c r="B343" s="351"/>
      <c r="C343" s="351"/>
      <c r="D343" s="351"/>
      <c r="E343" s="351"/>
      <c r="F343" s="351"/>
      <c r="G343" s="351"/>
      <c r="H343" s="351"/>
      <c r="I343" s="351"/>
      <c r="J343" s="351"/>
      <c r="K343" s="351"/>
      <c r="L343" s="351"/>
      <c r="M343" s="351"/>
      <c r="N343" s="351"/>
      <c r="O343" s="351"/>
      <c r="P343" s="351"/>
      <c r="Q343" s="351"/>
      <c r="R343" s="351"/>
      <c r="S343" s="351"/>
      <c r="T343" s="351"/>
      <c r="U343" s="351"/>
      <c r="V343" s="351"/>
      <c r="W343" s="351"/>
      <c r="X343" s="351"/>
      <c r="Y343" s="351"/>
      <c r="Z343" s="351"/>
    </row>
    <row r="344" spans="1:26" ht="14.25" customHeight="1" x14ac:dyDescent="0.15">
      <c r="A344" s="351"/>
      <c r="B344" s="351"/>
      <c r="C344" s="351"/>
      <c r="D344" s="351"/>
      <c r="E344" s="351"/>
      <c r="F344" s="351"/>
      <c r="G344" s="351"/>
      <c r="H344" s="351"/>
      <c r="I344" s="351"/>
      <c r="J344" s="351"/>
      <c r="K344" s="351"/>
      <c r="L344" s="351"/>
      <c r="M344" s="351"/>
      <c r="N344" s="351"/>
      <c r="O344" s="351"/>
      <c r="P344" s="351"/>
      <c r="Q344" s="351"/>
      <c r="R344" s="351"/>
      <c r="S344" s="351"/>
      <c r="T344" s="351"/>
      <c r="U344" s="351"/>
      <c r="V344" s="351"/>
      <c r="W344" s="351"/>
      <c r="X344" s="351"/>
      <c r="Y344" s="351"/>
      <c r="Z344" s="351"/>
    </row>
    <row r="345" spans="1:26" ht="14.25" customHeight="1" x14ac:dyDescent="0.15">
      <c r="A345" s="351"/>
      <c r="B345" s="351"/>
      <c r="C345" s="351"/>
      <c r="D345" s="351"/>
      <c r="E345" s="351"/>
      <c r="F345" s="351"/>
      <c r="G345" s="351"/>
      <c r="H345" s="351"/>
      <c r="I345" s="351"/>
      <c r="J345" s="351"/>
      <c r="K345" s="351"/>
      <c r="L345" s="351"/>
      <c r="M345" s="351"/>
      <c r="N345" s="351"/>
      <c r="O345" s="351"/>
      <c r="P345" s="351"/>
      <c r="Q345" s="351"/>
      <c r="R345" s="351"/>
      <c r="S345" s="351"/>
      <c r="T345" s="351"/>
      <c r="U345" s="351"/>
      <c r="V345" s="351"/>
      <c r="W345" s="351"/>
      <c r="X345" s="351"/>
      <c r="Y345" s="351"/>
      <c r="Z345" s="351"/>
    </row>
    <row r="346" spans="1:26" ht="14.25" customHeight="1" x14ac:dyDescent="0.15">
      <c r="A346" s="351"/>
      <c r="B346" s="351"/>
      <c r="C346" s="351"/>
      <c r="D346" s="351"/>
      <c r="E346" s="351"/>
      <c r="F346" s="351"/>
      <c r="G346" s="351"/>
      <c r="H346" s="351"/>
      <c r="I346" s="351"/>
      <c r="J346" s="351"/>
      <c r="K346" s="351"/>
      <c r="L346" s="351"/>
      <c r="M346" s="351"/>
      <c r="N346" s="351"/>
      <c r="O346" s="351"/>
      <c r="P346" s="351"/>
      <c r="Q346" s="351"/>
      <c r="R346" s="351"/>
      <c r="S346" s="351"/>
      <c r="T346" s="351"/>
      <c r="U346" s="351"/>
      <c r="V346" s="351"/>
      <c r="W346" s="351"/>
      <c r="X346" s="351"/>
      <c r="Y346" s="351"/>
      <c r="Z346" s="351"/>
    </row>
    <row r="347" spans="1:26" ht="14.25" customHeight="1" x14ac:dyDescent="0.15">
      <c r="A347" s="351"/>
      <c r="B347" s="351"/>
      <c r="C347" s="351"/>
      <c r="D347" s="351"/>
      <c r="E347" s="351"/>
      <c r="F347" s="351"/>
      <c r="G347" s="351"/>
      <c r="H347" s="351"/>
      <c r="I347" s="351"/>
      <c r="J347" s="351"/>
      <c r="K347" s="351"/>
      <c r="L347" s="351"/>
      <c r="M347" s="351"/>
      <c r="N347" s="351"/>
      <c r="O347" s="351"/>
      <c r="P347" s="351"/>
      <c r="Q347" s="351"/>
      <c r="R347" s="351"/>
      <c r="S347" s="351"/>
      <c r="T347" s="351"/>
      <c r="U347" s="351"/>
      <c r="V347" s="351"/>
      <c r="W347" s="351"/>
      <c r="X347" s="351"/>
      <c r="Y347" s="351"/>
      <c r="Z347" s="351"/>
    </row>
    <row r="348" spans="1:26" ht="14.25" customHeight="1" x14ac:dyDescent="0.15">
      <c r="A348" s="351"/>
      <c r="B348" s="351"/>
      <c r="C348" s="351"/>
      <c r="D348" s="351"/>
      <c r="E348" s="351"/>
      <c r="F348" s="351"/>
      <c r="G348" s="351"/>
      <c r="H348" s="351"/>
      <c r="I348" s="351"/>
      <c r="J348" s="351"/>
      <c r="K348" s="351"/>
      <c r="L348" s="351"/>
      <c r="M348" s="351"/>
      <c r="N348" s="351"/>
      <c r="O348" s="351"/>
      <c r="P348" s="351"/>
      <c r="Q348" s="351"/>
      <c r="R348" s="351"/>
      <c r="S348" s="351"/>
      <c r="T348" s="351"/>
      <c r="U348" s="351"/>
      <c r="V348" s="351"/>
      <c r="W348" s="351"/>
      <c r="X348" s="351"/>
      <c r="Y348" s="351"/>
      <c r="Z348" s="351"/>
    </row>
    <row r="349" spans="1:26" ht="14.25" customHeight="1" x14ac:dyDescent="0.15">
      <c r="A349" s="351"/>
      <c r="B349" s="351"/>
      <c r="C349" s="351"/>
      <c r="D349" s="351"/>
      <c r="E349" s="351"/>
      <c r="F349" s="351"/>
      <c r="G349" s="351"/>
      <c r="H349" s="351"/>
      <c r="I349" s="351"/>
      <c r="J349" s="351"/>
      <c r="K349" s="351"/>
      <c r="L349" s="351"/>
      <c r="M349" s="351"/>
      <c r="N349" s="351"/>
      <c r="O349" s="351"/>
      <c r="P349" s="351"/>
      <c r="Q349" s="351"/>
      <c r="R349" s="351"/>
      <c r="S349" s="351"/>
      <c r="T349" s="351"/>
      <c r="U349" s="351"/>
      <c r="V349" s="351"/>
      <c r="W349" s="351"/>
      <c r="X349" s="351"/>
      <c r="Y349" s="351"/>
      <c r="Z349" s="351"/>
    </row>
    <row r="350" spans="1:26" ht="14.25" customHeight="1" x14ac:dyDescent="0.15">
      <c r="A350" s="351"/>
      <c r="B350" s="351"/>
      <c r="C350" s="351"/>
      <c r="D350" s="351"/>
      <c r="E350" s="351"/>
      <c r="F350" s="351"/>
      <c r="G350" s="351"/>
      <c r="H350" s="351"/>
      <c r="I350" s="351"/>
      <c r="J350" s="351"/>
      <c r="K350" s="351"/>
      <c r="L350" s="351"/>
      <c r="M350" s="351"/>
      <c r="N350" s="351"/>
      <c r="O350" s="351"/>
      <c r="P350" s="351"/>
      <c r="Q350" s="351"/>
      <c r="R350" s="351"/>
      <c r="S350" s="351"/>
      <c r="T350" s="351"/>
      <c r="U350" s="351"/>
      <c r="V350" s="351"/>
      <c r="W350" s="351"/>
      <c r="X350" s="351"/>
      <c r="Y350" s="351"/>
      <c r="Z350" s="351"/>
    </row>
    <row r="351" spans="1:26" ht="14.25" customHeight="1" x14ac:dyDescent="0.15">
      <c r="A351" s="351"/>
      <c r="B351" s="351"/>
      <c r="C351" s="351"/>
      <c r="D351" s="351"/>
      <c r="E351" s="351"/>
      <c r="F351" s="351"/>
      <c r="G351" s="351"/>
      <c r="H351" s="351"/>
      <c r="I351" s="351"/>
      <c r="J351" s="351"/>
      <c r="K351" s="351"/>
      <c r="L351" s="351"/>
      <c r="M351" s="351"/>
      <c r="N351" s="351"/>
      <c r="O351" s="351"/>
      <c r="P351" s="351"/>
      <c r="Q351" s="351"/>
      <c r="R351" s="351"/>
      <c r="S351" s="351"/>
      <c r="T351" s="351"/>
      <c r="U351" s="351"/>
      <c r="V351" s="351"/>
      <c r="W351" s="351"/>
      <c r="X351" s="351"/>
      <c r="Y351" s="351"/>
      <c r="Z351" s="351"/>
    </row>
    <row r="352" spans="1:26" ht="14.25" customHeight="1" x14ac:dyDescent="0.15">
      <c r="A352" s="351"/>
      <c r="B352" s="351"/>
      <c r="C352" s="351"/>
      <c r="D352" s="351"/>
      <c r="E352" s="351"/>
      <c r="F352" s="351"/>
      <c r="G352" s="351"/>
      <c r="H352" s="351"/>
      <c r="I352" s="351"/>
      <c r="J352" s="351"/>
      <c r="K352" s="351"/>
      <c r="L352" s="351"/>
      <c r="M352" s="351"/>
      <c r="N352" s="351"/>
      <c r="O352" s="351"/>
      <c r="P352" s="351"/>
      <c r="Q352" s="351"/>
      <c r="R352" s="351"/>
      <c r="S352" s="351"/>
      <c r="T352" s="351"/>
      <c r="U352" s="351"/>
      <c r="V352" s="351"/>
      <c r="W352" s="351"/>
      <c r="X352" s="351"/>
      <c r="Y352" s="351"/>
      <c r="Z352" s="351"/>
    </row>
    <row r="353" spans="1:26" ht="14.25" customHeight="1" x14ac:dyDescent="0.15">
      <c r="A353" s="351"/>
      <c r="B353" s="351"/>
      <c r="C353" s="351"/>
      <c r="D353" s="351"/>
      <c r="E353" s="351"/>
      <c r="F353" s="351"/>
      <c r="G353" s="351"/>
      <c r="H353" s="351"/>
      <c r="I353" s="351"/>
      <c r="J353" s="351"/>
      <c r="K353" s="351"/>
      <c r="L353" s="351"/>
      <c r="M353" s="351"/>
      <c r="N353" s="351"/>
      <c r="O353" s="351"/>
      <c r="P353" s="351"/>
      <c r="Q353" s="351"/>
      <c r="R353" s="351"/>
      <c r="S353" s="351"/>
      <c r="T353" s="351"/>
      <c r="U353" s="351"/>
      <c r="V353" s="351"/>
      <c r="W353" s="351"/>
      <c r="X353" s="351"/>
      <c r="Y353" s="351"/>
      <c r="Z353" s="351"/>
    </row>
    <row r="354" spans="1:26" ht="14.25" customHeight="1" x14ac:dyDescent="0.15">
      <c r="A354" s="351"/>
      <c r="B354" s="351"/>
      <c r="C354" s="351"/>
      <c r="D354" s="351"/>
      <c r="E354" s="351"/>
      <c r="F354" s="351"/>
      <c r="G354" s="351"/>
      <c r="H354" s="351"/>
      <c r="I354" s="351"/>
      <c r="J354" s="351"/>
      <c r="K354" s="351"/>
      <c r="L354" s="351"/>
      <c r="M354" s="351"/>
      <c r="N354" s="351"/>
      <c r="O354" s="351"/>
      <c r="P354" s="351"/>
      <c r="Q354" s="351"/>
      <c r="R354" s="351"/>
      <c r="S354" s="351"/>
      <c r="T354" s="351"/>
      <c r="U354" s="351"/>
      <c r="V354" s="351"/>
      <c r="W354" s="351"/>
      <c r="X354" s="351"/>
      <c r="Y354" s="351"/>
      <c r="Z354" s="351"/>
    </row>
    <row r="355" spans="1:26" ht="14.25" customHeight="1" x14ac:dyDescent="0.15">
      <c r="A355" s="351"/>
      <c r="B355" s="351"/>
      <c r="C355" s="351"/>
      <c r="D355" s="351"/>
      <c r="E355" s="351"/>
      <c r="F355" s="351"/>
      <c r="G355" s="351"/>
      <c r="H355" s="351"/>
      <c r="I355" s="351"/>
      <c r="J355" s="351"/>
      <c r="K355" s="351"/>
      <c r="L355" s="351"/>
      <c r="M355" s="351"/>
      <c r="N355" s="351"/>
      <c r="O355" s="351"/>
      <c r="P355" s="351"/>
      <c r="Q355" s="351"/>
      <c r="R355" s="351"/>
      <c r="S355" s="351"/>
      <c r="T355" s="351"/>
      <c r="U355" s="351"/>
      <c r="V355" s="351"/>
      <c r="W355" s="351"/>
      <c r="X355" s="351"/>
      <c r="Y355" s="351"/>
      <c r="Z355" s="351"/>
    </row>
    <row r="356" spans="1:26" ht="14.25" customHeight="1" x14ac:dyDescent="0.15">
      <c r="A356" s="351"/>
      <c r="B356" s="351"/>
      <c r="C356" s="351"/>
      <c r="D356" s="351"/>
      <c r="E356" s="351"/>
      <c r="F356" s="351"/>
      <c r="G356" s="351"/>
      <c r="H356" s="351"/>
      <c r="I356" s="351"/>
      <c r="J356" s="351"/>
      <c r="K356" s="351"/>
      <c r="L356" s="351"/>
      <c r="M356" s="351"/>
      <c r="N356" s="351"/>
      <c r="O356" s="351"/>
      <c r="P356" s="351"/>
      <c r="Q356" s="351"/>
      <c r="R356" s="351"/>
      <c r="S356" s="351"/>
      <c r="T356" s="351"/>
      <c r="U356" s="351"/>
      <c r="V356" s="351"/>
      <c r="W356" s="351"/>
      <c r="X356" s="351"/>
      <c r="Y356" s="351"/>
      <c r="Z356" s="351"/>
    </row>
    <row r="357" spans="1:26" ht="14.25" customHeight="1" x14ac:dyDescent="0.15">
      <c r="A357" s="351"/>
      <c r="B357" s="351"/>
      <c r="C357" s="351"/>
      <c r="D357" s="351"/>
      <c r="E357" s="351"/>
      <c r="F357" s="351"/>
      <c r="G357" s="351"/>
      <c r="H357" s="351"/>
      <c r="I357" s="351"/>
      <c r="J357" s="351"/>
      <c r="K357" s="351"/>
      <c r="L357" s="351"/>
      <c r="M357" s="351"/>
      <c r="N357" s="351"/>
      <c r="O357" s="351"/>
      <c r="P357" s="351"/>
      <c r="Q357" s="351"/>
      <c r="R357" s="351"/>
      <c r="S357" s="351"/>
      <c r="T357" s="351"/>
      <c r="U357" s="351"/>
      <c r="V357" s="351"/>
      <c r="W357" s="351"/>
      <c r="X357" s="351"/>
      <c r="Y357" s="351"/>
      <c r="Z357" s="351"/>
    </row>
    <row r="358" spans="1:26" ht="14.25" customHeight="1" x14ac:dyDescent="0.15">
      <c r="A358" s="351"/>
      <c r="B358" s="351"/>
      <c r="C358" s="351"/>
      <c r="D358" s="351"/>
      <c r="E358" s="351"/>
      <c r="F358" s="351"/>
      <c r="G358" s="351"/>
      <c r="H358" s="351"/>
      <c r="I358" s="351"/>
      <c r="J358" s="351"/>
      <c r="K358" s="351"/>
      <c r="L358" s="351"/>
      <c r="M358" s="351"/>
      <c r="N358" s="351"/>
      <c r="O358" s="351"/>
      <c r="P358" s="351"/>
      <c r="Q358" s="351"/>
      <c r="R358" s="351"/>
      <c r="S358" s="351"/>
      <c r="T358" s="351"/>
      <c r="U358" s="351"/>
      <c r="V358" s="351"/>
      <c r="W358" s="351"/>
      <c r="X358" s="351"/>
      <c r="Y358" s="351"/>
      <c r="Z358" s="351"/>
    </row>
    <row r="359" spans="1:26" ht="14.25" customHeight="1" x14ac:dyDescent="0.15">
      <c r="A359" s="351"/>
      <c r="B359" s="351"/>
      <c r="C359" s="351"/>
      <c r="D359" s="351"/>
      <c r="E359" s="351"/>
      <c r="F359" s="351"/>
      <c r="G359" s="351"/>
      <c r="H359" s="351"/>
      <c r="I359" s="351"/>
      <c r="J359" s="351"/>
      <c r="K359" s="351"/>
      <c r="L359" s="351"/>
      <c r="M359" s="351"/>
      <c r="N359" s="351"/>
      <c r="O359" s="351"/>
      <c r="P359" s="351"/>
      <c r="Q359" s="351"/>
      <c r="R359" s="351"/>
      <c r="S359" s="351"/>
      <c r="T359" s="351"/>
      <c r="U359" s="351"/>
      <c r="V359" s="351"/>
      <c r="W359" s="351"/>
      <c r="X359" s="351"/>
      <c r="Y359" s="351"/>
      <c r="Z359" s="351"/>
    </row>
    <row r="360" spans="1:26" ht="14.25" customHeight="1" x14ac:dyDescent="0.15">
      <c r="A360" s="351"/>
      <c r="B360" s="351"/>
      <c r="C360" s="351"/>
      <c r="D360" s="351"/>
      <c r="E360" s="351"/>
      <c r="F360" s="351"/>
      <c r="G360" s="351"/>
      <c r="H360" s="351"/>
      <c r="I360" s="351"/>
      <c r="J360" s="351"/>
      <c r="K360" s="351"/>
      <c r="L360" s="351"/>
      <c r="M360" s="351"/>
      <c r="N360" s="351"/>
      <c r="O360" s="351"/>
      <c r="P360" s="351"/>
      <c r="Q360" s="351"/>
      <c r="R360" s="351"/>
      <c r="S360" s="351"/>
      <c r="T360" s="351"/>
      <c r="U360" s="351"/>
      <c r="V360" s="351"/>
      <c r="W360" s="351"/>
      <c r="X360" s="351"/>
      <c r="Y360" s="351"/>
      <c r="Z360" s="351"/>
    </row>
    <row r="361" spans="1:26" ht="14.25" customHeight="1" x14ac:dyDescent="0.15">
      <c r="A361" s="351"/>
      <c r="B361" s="351"/>
      <c r="C361" s="351"/>
      <c r="D361" s="351"/>
      <c r="E361" s="351"/>
      <c r="F361" s="351"/>
      <c r="G361" s="351"/>
      <c r="H361" s="351"/>
      <c r="I361" s="351"/>
      <c r="J361" s="351"/>
      <c r="K361" s="351"/>
      <c r="L361" s="351"/>
      <c r="M361" s="351"/>
      <c r="N361" s="351"/>
      <c r="O361" s="351"/>
      <c r="P361" s="351"/>
      <c r="Q361" s="351"/>
      <c r="R361" s="351"/>
      <c r="S361" s="351"/>
      <c r="T361" s="351"/>
      <c r="U361" s="351"/>
      <c r="V361" s="351"/>
      <c r="W361" s="351"/>
      <c r="X361" s="351"/>
      <c r="Y361" s="351"/>
      <c r="Z361" s="351"/>
    </row>
    <row r="362" spans="1:26" ht="14.25" customHeight="1" x14ac:dyDescent="0.15">
      <c r="A362" s="351"/>
      <c r="B362" s="351"/>
      <c r="C362" s="351"/>
      <c r="D362" s="351"/>
      <c r="E362" s="351"/>
      <c r="F362" s="351"/>
      <c r="G362" s="351"/>
      <c r="H362" s="351"/>
      <c r="I362" s="351"/>
      <c r="J362" s="351"/>
      <c r="K362" s="351"/>
      <c r="L362" s="351"/>
      <c r="M362" s="351"/>
      <c r="N362" s="351"/>
      <c r="O362" s="351"/>
      <c r="P362" s="351"/>
      <c r="Q362" s="351"/>
      <c r="R362" s="351"/>
      <c r="S362" s="351"/>
      <c r="T362" s="351"/>
      <c r="U362" s="351"/>
      <c r="V362" s="351"/>
      <c r="W362" s="351"/>
      <c r="X362" s="351"/>
      <c r="Y362" s="351"/>
      <c r="Z362" s="351"/>
    </row>
    <row r="363" spans="1:26" ht="14.25" customHeight="1" x14ac:dyDescent="0.15">
      <c r="A363" s="351"/>
      <c r="B363" s="351"/>
      <c r="C363" s="351"/>
      <c r="D363" s="351"/>
      <c r="E363" s="351"/>
      <c r="F363" s="351"/>
      <c r="G363" s="351"/>
      <c r="H363" s="351"/>
      <c r="I363" s="351"/>
      <c r="J363" s="351"/>
      <c r="K363" s="351"/>
      <c r="L363" s="351"/>
      <c r="M363" s="351"/>
      <c r="N363" s="351"/>
      <c r="O363" s="351"/>
      <c r="P363" s="351"/>
      <c r="Q363" s="351"/>
      <c r="R363" s="351"/>
      <c r="S363" s="351"/>
      <c r="T363" s="351"/>
      <c r="U363" s="351"/>
      <c r="V363" s="351"/>
      <c r="W363" s="351"/>
      <c r="X363" s="351"/>
      <c r="Y363" s="351"/>
      <c r="Z363" s="351"/>
    </row>
    <row r="364" spans="1:26" ht="14.25" customHeight="1" x14ac:dyDescent="0.15">
      <c r="A364" s="351"/>
      <c r="B364" s="351"/>
      <c r="C364" s="351"/>
      <c r="D364" s="351"/>
      <c r="E364" s="351"/>
      <c r="F364" s="351"/>
      <c r="G364" s="351"/>
      <c r="H364" s="351"/>
      <c r="I364" s="351"/>
      <c r="J364" s="351"/>
      <c r="K364" s="351"/>
      <c r="L364" s="351"/>
      <c r="M364" s="351"/>
      <c r="N364" s="351"/>
      <c r="O364" s="351"/>
      <c r="P364" s="351"/>
      <c r="Q364" s="351"/>
      <c r="R364" s="351"/>
      <c r="S364" s="351"/>
      <c r="T364" s="351"/>
      <c r="U364" s="351"/>
      <c r="V364" s="351"/>
      <c r="W364" s="351"/>
      <c r="X364" s="351"/>
      <c r="Y364" s="351"/>
      <c r="Z364" s="351"/>
    </row>
    <row r="365" spans="1:26" ht="14.25" customHeight="1" x14ac:dyDescent="0.15">
      <c r="A365" s="351"/>
      <c r="B365" s="351"/>
      <c r="C365" s="351"/>
      <c r="D365" s="351"/>
      <c r="E365" s="351"/>
      <c r="F365" s="351"/>
      <c r="G365" s="351"/>
      <c r="H365" s="351"/>
      <c r="I365" s="351"/>
      <c r="J365" s="351"/>
      <c r="K365" s="351"/>
      <c r="L365" s="351"/>
      <c r="M365" s="351"/>
      <c r="N365" s="351"/>
      <c r="O365" s="351"/>
      <c r="P365" s="351"/>
      <c r="Q365" s="351"/>
      <c r="R365" s="351"/>
      <c r="S365" s="351"/>
      <c r="T365" s="351"/>
      <c r="U365" s="351"/>
      <c r="V365" s="351"/>
      <c r="W365" s="351"/>
      <c r="X365" s="351"/>
      <c r="Y365" s="351"/>
      <c r="Z365" s="351"/>
    </row>
    <row r="366" spans="1:26" ht="14.25" customHeight="1" x14ac:dyDescent="0.15">
      <c r="A366" s="351"/>
      <c r="B366" s="351"/>
      <c r="C366" s="351"/>
      <c r="D366" s="351"/>
      <c r="E366" s="351"/>
      <c r="F366" s="351"/>
      <c r="G366" s="351"/>
      <c r="H366" s="351"/>
      <c r="I366" s="351"/>
      <c r="J366" s="351"/>
      <c r="K366" s="351"/>
      <c r="L366" s="351"/>
      <c r="M366" s="351"/>
      <c r="N366" s="351"/>
      <c r="O366" s="351"/>
      <c r="P366" s="351"/>
      <c r="Q366" s="351"/>
      <c r="R366" s="351"/>
      <c r="S366" s="351"/>
      <c r="T366" s="351"/>
      <c r="U366" s="351"/>
      <c r="V366" s="351"/>
      <c r="W366" s="351"/>
      <c r="X366" s="351"/>
      <c r="Y366" s="351"/>
      <c r="Z366" s="351"/>
    </row>
    <row r="367" spans="1:26" ht="14.25" customHeight="1" x14ac:dyDescent="0.15">
      <c r="A367" s="351"/>
      <c r="B367" s="351"/>
      <c r="C367" s="351"/>
      <c r="D367" s="351"/>
      <c r="E367" s="351"/>
      <c r="F367" s="351"/>
      <c r="G367" s="351"/>
      <c r="H367" s="351"/>
      <c r="I367" s="351"/>
      <c r="J367" s="351"/>
      <c r="K367" s="351"/>
      <c r="L367" s="351"/>
      <c r="M367" s="351"/>
      <c r="N367" s="351"/>
      <c r="O367" s="351"/>
      <c r="P367" s="351"/>
      <c r="Q367" s="351"/>
      <c r="R367" s="351"/>
      <c r="S367" s="351"/>
      <c r="T367" s="351"/>
      <c r="U367" s="351"/>
      <c r="V367" s="351"/>
      <c r="W367" s="351"/>
      <c r="X367" s="351"/>
      <c r="Y367" s="351"/>
      <c r="Z367" s="351"/>
    </row>
    <row r="368" spans="1:26" ht="14.25" customHeight="1" x14ac:dyDescent="0.15">
      <c r="A368" s="351"/>
      <c r="B368" s="351"/>
      <c r="C368" s="351"/>
      <c r="D368" s="351"/>
      <c r="E368" s="351"/>
      <c r="F368" s="351"/>
      <c r="G368" s="351"/>
      <c r="H368" s="351"/>
      <c r="I368" s="351"/>
      <c r="J368" s="351"/>
      <c r="K368" s="351"/>
      <c r="L368" s="351"/>
      <c r="M368" s="351"/>
      <c r="N368" s="351"/>
      <c r="O368" s="351"/>
      <c r="P368" s="351"/>
      <c r="Q368" s="351"/>
      <c r="R368" s="351"/>
      <c r="S368" s="351"/>
      <c r="T368" s="351"/>
      <c r="U368" s="351"/>
      <c r="V368" s="351"/>
      <c r="W368" s="351"/>
      <c r="X368" s="351"/>
      <c r="Y368" s="351"/>
      <c r="Z368" s="351"/>
    </row>
    <row r="369" spans="1:26" ht="14.25" customHeight="1" x14ac:dyDescent="0.15">
      <c r="A369" s="351"/>
      <c r="B369" s="351"/>
      <c r="C369" s="351"/>
      <c r="D369" s="351"/>
      <c r="E369" s="351"/>
      <c r="F369" s="351"/>
      <c r="G369" s="351"/>
      <c r="H369" s="351"/>
      <c r="I369" s="351"/>
      <c r="J369" s="351"/>
      <c r="K369" s="351"/>
      <c r="L369" s="351"/>
      <c r="M369" s="351"/>
      <c r="N369" s="351"/>
      <c r="O369" s="351"/>
      <c r="P369" s="351"/>
      <c r="Q369" s="351"/>
      <c r="R369" s="351"/>
      <c r="S369" s="351"/>
      <c r="T369" s="351"/>
      <c r="U369" s="351"/>
      <c r="V369" s="351"/>
      <c r="W369" s="351"/>
      <c r="X369" s="351"/>
      <c r="Y369" s="351"/>
      <c r="Z369" s="351"/>
    </row>
    <row r="370" spans="1:26" ht="14.25" customHeight="1" x14ac:dyDescent="0.15">
      <c r="A370" s="351"/>
      <c r="B370" s="351"/>
      <c r="C370" s="351"/>
      <c r="D370" s="351"/>
      <c r="E370" s="351"/>
      <c r="F370" s="351"/>
      <c r="G370" s="351"/>
      <c r="H370" s="351"/>
      <c r="I370" s="351"/>
      <c r="J370" s="351"/>
      <c r="K370" s="351"/>
      <c r="L370" s="351"/>
      <c r="M370" s="351"/>
      <c r="N370" s="351"/>
      <c r="O370" s="351"/>
      <c r="P370" s="351"/>
      <c r="Q370" s="351"/>
      <c r="R370" s="351"/>
      <c r="S370" s="351"/>
      <c r="T370" s="351"/>
      <c r="U370" s="351"/>
      <c r="V370" s="351"/>
      <c r="W370" s="351"/>
      <c r="X370" s="351"/>
      <c r="Y370" s="351"/>
      <c r="Z370" s="351"/>
    </row>
    <row r="371" spans="1:26" ht="14.25" customHeight="1" x14ac:dyDescent="0.15">
      <c r="A371" s="351"/>
      <c r="B371" s="351"/>
      <c r="C371" s="351"/>
      <c r="D371" s="351"/>
      <c r="E371" s="351"/>
      <c r="F371" s="351"/>
      <c r="G371" s="351"/>
      <c r="H371" s="351"/>
      <c r="I371" s="351"/>
      <c r="J371" s="351"/>
      <c r="K371" s="351"/>
      <c r="L371" s="351"/>
      <c r="M371" s="351"/>
      <c r="N371" s="351"/>
      <c r="O371" s="351"/>
      <c r="P371" s="351"/>
      <c r="Q371" s="351"/>
      <c r="R371" s="351"/>
      <c r="S371" s="351"/>
      <c r="T371" s="351"/>
      <c r="U371" s="351"/>
      <c r="V371" s="351"/>
      <c r="W371" s="351"/>
      <c r="X371" s="351"/>
      <c r="Y371" s="351"/>
      <c r="Z371" s="351"/>
    </row>
    <row r="372" spans="1:26" ht="14.25" customHeight="1" x14ac:dyDescent="0.15">
      <c r="A372" s="351"/>
      <c r="B372" s="351"/>
      <c r="C372" s="351"/>
      <c r="D372" s="351"/>
      <c r="E372" s="351"/>
      <c r="F372" s="351"/>
      <c r="G372" s="351"/>
      <c r="H372" s="351"/>
      <c r="I372" s="351"/>
      <c r="J372" s="351"/>
      <c r="K372" s="351"/>
      <c r="L372" s="351"/>
      <c r="M372" s="351"/>
      <c r="N372" s="351"/>
      <c r="O372" s="351"/>
      <c r="P372" s="351"/>
      <c r="Q372" s="351"/>
      <c r="R372" s="351"/>
      <c r="S372" s="351"/>
      <c r="T372" s="351"/>
      <c r="U372" s="351"/>
      <c r="V372" s="351"/>
      <c r="W372" s="351"/>
      <c r="X372" s="351"/>
      <c r="Y372" s="351"/>
      <c r="Z372" s="351"/>
    </row>
    <row r="373" spans="1:26" ht="14.25" customHeight="1" x14ac:dyDescent="0.15">
      <c r="A373" s="351"/>
      <c r="B373" s="351"/>
      <c r="C373" s="351"/>
      <c r="D373" s="351"/>
      <c r="E373" s="351"/>
      <c r="F373" s="351"/>
      <c r="G373" s="351"/>
      <c r="H373" s="351"/>
      <c r="I373" s="351"/>
      <c r="J373" s="351"/>
      <c r="K373" s="351"/>
      <c r="L373" s="351"/>
      <c r="M373" s="351"/>
      <c r="N373" s="351"/>
      <c r="O373" s="351"/>
      <c r="P373" s="351"/>
      <c r="Q373" s="351"/>
      <c r="R373" s="351"/>
      <c r="S373" s="351"/>
      <c r="T373" s="351"/>
      <c r="U373" s="351"/>
      <c r="V373" s="351"/>
      <c r="W373" s="351"/>
      <c r="X373" s="351"/>
      <c r="Y373" s="351"/>
      <c r="Z373" s="351"/>
    </row>
    <row r="374" spans="1:26" ht="14.25" customHeight="1" x14ac:dyDescent="0.15">
      <c r="A374" s="351"/>
      <c r="B374" s="351"/>
      <c r="C374" s="351"/>
      <c r="D374" s="351"/>
      <c r="E374" s="351"/>
      <c r="F374" s="351"/>
      <c r="G374" s="351"/>
      <c r="H374" s="351"/>
      <c r="I374" s="351"/>
      <c r="J374" s="351"/>
      <c r="K374" s="351"/>
      <c r="L374" s="351"/>
      <c r="M374" s="351"/>
      <c r="N374" s="351"/>
      <c r="O374" s="351"/>
      <c r="P374" s="351"/>
      <c r="Q374" s="351"/>
      <c r="R374" s="351"/>
      <c r="S374" s="351"/>
      <c r="T374" s="351"/>
      <c r="U374" s="351"/>
      <c r="V374" s="351"/>
      <c r="W374" s="351"/>
      <c r="X374" s="351"/>
      <c r="Y374" s="351"/>
      <c r="Z374" s="351"/>
    </row>
    <row r="375" spans="1:26" ht="14.25" customHeight="1" x14ac:dyDescent="0.15">
      <c r="A375" s="351"/>
      <c r="B375" s="351"/>
      <c r="C375" s="351"/>
      <c r="D375" s="351"/>
      <c r="E375" s="351"/>
      <c r="F375" s="351"/>
      <c r="G375" s="351"/>
      <c r="H375" s="351"/>
      <c r="I375" s="351"/>
      <c r="J375" s="351"/>
      <c r="K375" s="351"/>
      <c r="L375" s="351"/>
      <c r="M375" s="351"/>
      <c r="N375" s="351"/>
      <c r="O375" s="351"/>
      <c r="P375" s="351"/>
      <c r="Q375" s="351"/>
      <c r="R375" s="351"/>
      <c r="S375" s="351"/>
      <c r="T375" s="351"/>
      <c r="U375" s="351"/>
      <c r="V375" s="351"/>
      <c r="W375" s="351"/>
      <c r="X375" s="351"/>
      <c r="Y375" s="351"/>
      <c r="Z375" s="351"/>
    </row>
    <row r="376" spans="1:26" ht="14.25" customHeight="1" x14ac:dyDescent="0.15">
      <c r="A376" s="351"/>
      <c r="B376" s="351"/>
      <c r="C376" s="351"/>
      <c r="D376" s="351"/>
      <c r="E376" s="351"/>
      <c r="F376" s="351"/>
      <c r="G376" s="351"/>
      <c r="H376" s="351"/>
      <c r="I376" s="351"/>
      <c r="J376" s="351"/>
      <c r="K376" s="351"/>
      <c r="L376" s="351"/>
      <c r="M376" s="351"/>
      <c r="N376" s="351"/>
      <c r="O376" s="351"/>
      <c r="P376" s="351"/>
      <c r="Q376" s="351"/>
      <c r="R376" s="351"/>
      <c r="S376" s="351"/>
      <c r="T376" s="351"/>
      <c r="U376" s="351"/>
      <c r="V376" s="351"/>
      <c r="W376" s="351"/>
      <c r="X376" s="351"/>
      <c r="Y376" s="351"/>
      <c r="Z376" s="351"/>
    </row>
    <row r="377" spans="1:26" ht="14.25" customHeight="1" x14ac:dyDescent="0.15">
      <c r="A377" s="351"/>
      <c r="B377" s="351"/>
      <c r="C377" s="351"/>
      <c r="D377" s="351"/>
      <c r="E377" s="351"/>
      <c r="F377" s="351"/>
      <c r="G377" s="351"/>
      <c r="H377" s="351"/>
      <c r="I377" s="351"/>
      <c r="J377" s="351"/>
      <c r="K377" s="351"/>
      <c r="L377" s="351"/>
      <c r="M377" s="351"/>
      <c r="N377" s="351"/>
      <c r="O377" s="351"/>
      <c r="P377" s="351"/>
      <c r="Q377" s="351"/>
      <c r="R377" s="351"/>
      <c r="S377" s="351"/>
      <c r="T377" s="351"/>
      <c r="U377" s="351"/>
      <c r="V377" s="351"/>
      <c r="W377" s="351"/>
      <c r="X377" s="351"/>
      <c r="Y377" s="351"/>
      <c r="Z377" s="351"/>
    </row>
    <row r="378" spans="1:26" ht="14.25" customHeight="1" x14ac:dyDescent="0.15">
      <c r="A378" s="351"/>
      <c r="B378" s="351"/>
      <c r="C378" s="351"/>
      <c r="D378" s="351"/>
      <c r="E378" s="351"/>
      <c r="F378" s="351"/>
      <c r="G378" s="351"/>
      <c r="H378" s="351"/>
      <c r="I378" s="351"/>
      <c r="J378" s="351"/>
      <c r="K378" s="351"/>
      <c r="L378" s="351"/>
      <c r="M378" s="351"/>
      <c r="N378" s="351"/>
      <c r="O378" s="351"/>
      <c r="P378" s="351"/>
      <c r="Q378" s="351"/>
      <c r="R378" s="351"/>
      <c r="S378" s="351"/>
      <c r="T378" s="351"/>
      <c r="U378" s="351"/>
      <c r="V378" s="351"/>
      <c r="W378" s="351"/>
      <c r="X378" s="351"/>
      <c r="Y378" s="351"/>
      <c r="Z378" s="351"/>
    </row>
    <row r="379" spans="1:26" ht="14.25" customHeight="1" x14ac:dyDescent="0.15">
      <c r="A379" s="351"/>
      <c r="B379" s="351"/>
      <c r="C379" s="351"/>
      <c r="D379" s="351"/>
      <c r="E379" s="351"/>
      <c r="F379" s="351"/>
      <c r="G379" s="351"/>
      <c r="H379" s="351"/>
      <c r="I379" s="351"/>
      <c r="J379" s="351"/>
      <c r="K379" s="351"/>
      <c r="L379" s="351"/>
      <c r="M379" s="351"/>
      <c r="N379" s="351"/>
      <c r="O379" s="351"/>
      <c r="P379" s="351"/>
      <c r="Q379" s="351"/>
      <c r="R379" s="351"/>
      <c r="S379" s="351"/>
      <c r="T379" s="351"/>
      <c r="U379" s="351"/>
      <c r="V379" s="351"/>
      <c r="W379" s="351"/>
      <c r="X379" s="351"/>
      <c r="Y379" s="351"/>
      <c r="Z379" s="351"/>
    </row>
    <row r="380" spans="1:26" ht="14.25" customHeight="1" x14ac:dyDescent="0.15">
      <c r="A380" s="351"/>
      <c r="B380" s="351"/>
      <c r="C380" s="351"/>
      <c r="D380" s="351"/>
      <c r="E380" s="351"/>
      <c r="F380" s="351"/>
      <c r="G380" s="351"/>
      <c r="H380" s="351"/>
      <c r="I380" s="351"/>
      <c r="J380" s="351"/>
      <c r="K380" s="351"/>
      <c r="L380" s="351"/>
      <c r="M380" s="351"/>
      <c r="N380" s="351"/>
      <c r="O380" s="351"/>
      <c r="P380" s="351"/>
      <c r="Q380" s="351"/>
      <c r="R380" s="351"/>
      <c r="S380" s="351"/>
      <c r="T380" s="351"/>
      <c r="U380" s="351"/>
      <c r="V380" s="351"/>
      <c r="W380" s="351"/>
      <c r="X380" s="351"/>
      <c r="Y380" s="351"/>
      <c r="Z380" s="351"/>
    </row>
    <row r="381" spans="1:26" ht="14.25" customHeight="1" x14ac:dyDescent="0.15">
      <c r="A381" s="351"/>
      <c r="B381" s="351"/>
      <c r="C381" s="351"/>
      <c r="D381" s="351"/>
      <c r="E381" s="351"/>
      <c r="F381" s="351"/>
      <c r="G381" s="351"/>
      <c r="H381" s="351"/>
      <c r="I381" s="351"/>
      <c r="J381" s="351"/>
      <c r="K381" s="351"/>
      <c r="L381" s="351"/>
      <c r="M381" s="351"/>
      <c r="N381" s="351"/>
      <c r="O381" s="351"/>
      <c r="P381" s="351"/>
      <c r="Q381" s="351"/>
      <c r="R381" s="351"/>
      <c r="S381" s="351"/>
      <c r="T381" s="351"/>
      <c r="U381" s="351"/>
      <c r="V381" s="351"/>
      <c r="W381" s="351"/>
      <c r="X381" s="351"/>
      <c r="Y381" s="351"/>
      <c r="Z381" s="351"/>
    </row>
    <row r="382" spans="1:26" ht="14.25" customHeight="1" x14ac:dyDescent="0.15">
      <c r="A382" s="351"/>
      <c r="B382" s="351"/>
      <c r="C382" s="351"/>
      <c r="D382" s="351"/>
      <c r="E382" s="351"/>
      <c r="F382" s="351"/>
      <c r="G382" s="351"/>
      <c r="H382" s="351"/>
      <c r="I382" s="351"/>
      <c r="J382" s="351"/>
      <c r="K382" s="351"/>
      <c r="L382" s="351"/>
      <c r="M382" s="351"/>
      <c r="N382" s="351"/>
      <c r="O382" s="351"/>
      <c r="P382" s="351"/>
      <c r="Q382" s="351"/>
      <c r="R382" s="351"/>
      <c r="S382" s="351"/>
      <c r="T382" s="351"/>
      <c r="U382" s="351"/>
      <c r="V382" s="351"/>
      <c r="W382" s="351"/>
      <c r="X382" s="351"/>
      <c r="Y382" s="351"/>
      <c r="Z382" s="351"/>
    </row>
    <row r="383" spans="1:26" ht="14.25" customHeight="1" x14ac:dyDescent="0.15">
      <c r="A383" s="351"/>
      <c r="B383" s="351"/>
      <c r="C383" s="351"/>
      <c r="D383" s="351"/>
      <c r="E383" s="351"/>
      <c r="F383" s="351"/>
      <c r="G383" s="351"/>
      <c r="H383" s="351"/>
      <c r="I383" s="351"/>
      <c r="J383" s="351"/>
      <c r="K383" s="351"/>
      <c r="L383" s="351"/>
      <c r="M383" s="351"/>
      <c r="N383" s="351"/>
      <c r="O383" s="351"/>
      <c r="P383" s="351"/>
      <c r="Q383" s="351"/>
      <c r="R383" s="351"/>
      <c r="S383" s="351"/>
      <c r="T383" s="351"/>
      <c r="U383" s="351"/>
      <c r="V383" s="351"/>
      <c r="W383" s="351"/>
      <c r="X383" s="351"/>
      <c r="Y383" s="351"/>
      <c r="Z383" s="351"/>
    </row>
    <row r="384" spans="1:26" ht="14.25" customHeight="1" x14ac:dyDescent="0.15">
      <c r="A384" s="351"/>
      <c r="B384" s="351"/>
      <c r="C384" s="351"/>
      <c r="D384" s="351"/>
      <c r="E384" s="351"/>
      <c r="F384" s="351"/>
      <c r="G384" s="351"/>
      <c r="H384" s="351"/>
      <c r="I384" s="351"/>
      <c r="J384" s="351"/>
      <c r="K384" s="351"/>
      <c r="L384" s="351"/>
      <c r="M384" s="351"/>
      <c r="N384" s="351"/>
      <c r="O384" s="351"/>
      <c r="P384" s="351"/>
      <c r="Q384" s="351"/>
      <c r="R384" s="351"/>
      <c r="S384" s="351"/>
      <c r="T384" s="351"/>
      <c r="U384" s="351"/>
      <c r="V384" s="351"/>
      <c r="W384" s="351"/>
      <c r="X384" s="351"/>
      <c r="Y384" s="351"/>
      <c r="Z384" s="351"/>
    </row>
    <row r="385" spans="1:26" ht="14.25" customHeight="1" x14ac:dyDescent="0.15">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row>
    <row r="386" spans="1:26" ht="14.25" customHeight="1" x14ac:dyDescent="0.15">
      <c r="A386" s="351"/>
      <c r="B386" s="351"/>
      <c r="C386" s="351"/>
      <c r="D386" s="351"/>
      <c r="E386" s="351"/>
      <c r="F386" s="351"/>
      <c r="G386" s="351"/>
      <c r="H386" s="351"/>
      <c r="I386" s="351"/>
      <c r="J386" s="351"/>
      <c r="K386" s="351"/>
      <c r="L386" s="351"/>
      <c r="M386" s="351"/>
      <c r="N386" s="351"/>
      <c r="O386" s="351"/>
      <c r="P386" s="351"/>
      <c r="Q386" s="351"/>
      <c r="R386" s="351"/>
      <c r="S386" s="351"/>
      <c r="T386" s="351"/>
      <c r="U386" s="351"/>
      <c r="V386" s="351"/>
      <c r="W386" s="351"/>
      <c r="X386" s="351"/>
      <c r="Y386" s="351"/>
      <c r="Z386" s="351"/>
    </row>
    <row r="387" spans="1:26" ht="14.25" customHeight="1" x14ac:dyDescent="0.15">
      <c r="A387" s="351"/>
      <c r="B387" s="351"/>
      <c r="C387" s="351"/>
      <c r="D387" s="351"/>
      <c r="E387" s="351"/>
      <c r="F387" s="351"/>
      <c r="G387" s="351"/>
      <c r="H387" s="351"/>
      <c r="I387" s="351"/>
      <c r="J387" s="351"/>
      <c r="K387" s="351"/>
      <c r="L387" s="351"/>
      <c r="M387" s="351"/>
      <c r="N387" s="351"/>
      <c r="O387" s="351"/>
      <c r="P387" s="351"/>
      <c r="Q387" s="351"/>
      <c r="R387" s="351"/>
      <c r="S387" s="351"/>
      <c r="T387" s="351"/>
      <c r="U387" s="351"/>
      <c r="V387" s="351"/>
      <c r="W387" s="351"/>
      <c r="X387" s="351"/>
      <c r="Y387" s="351"/>
      <c r="Z387" s="351"/>
    </row>
    <row r="388" spans="1:26" ht="14.25" customHeight="1" x14ac:dyDescent="0.15">
      <c r="A388" s="351"/>
      <c r="B388" s="351"/>
      <c r="C388" s="351"/>
      <c r="D388" s="351"/>
      <c r="E388" s="351"/>
      <c r="F388" s="351"/>
      <c r="G388" s="351"/>
      <c r="H388" s="351"/>
      <c r="I388" s="351"/>
      <c r="J388" s="351"/>
      <c r="K388" s="351"/>
      <c r="L388" s="351"/>
      <c r="M388" s="351"/>
      <c r="N388" s="351"/>
      <c r="O388" s="351"/>
      <c r="P388" s="351"/>
      <c r="Q388" s="351"/>
      <c r="R388" s="351"/>
      <c r="S388" s="351"/>
      <c r="T388" s="351"/>
      <c r="U388" s="351"/>
      <c r="V388" s="351"/>
      <c r="W388" s="351"/>
      <c r="X388" s="351"/>
      <c r="Y388" s="351"/>
      <c r="Z388" s="351"/>
    </row>
    <row r="389" spans="1:26" ht="14.25" customHeight="1" x14ac:dyDescent="0.15">
      <c r="A389" s="351"/>
      <c r="B389" s="351"/>
      <c r="C389" s="351"/>
      <c r="D389" s="351"/>
      <c r="E389" s="351"/>
      <c r="F389" s="351"/>
      <c r="G389" s="351"/>
      <c r="H389" s="351"/>
      <c r="I389" s="351"/>
      <c r="J389" s="351"/>
      <c r="K389" s="351"/>
      <c r="L389" s="351"/>
      <c r="M389" s="351"/>
      <c r="N389" s="351"/>
      <c r="O389" s="351"/>
      <c r="P389" s="351"/>
      <c r="Q389" s="351"/>
      <c r="R389" s="351"/>
      <c r="S389" s="351"/>
      <c r="T389" s="351"/>
      <c r="U389" s="351"/>
      <c r="V389" s="351"/>
      <c r="W389" s="351"/>
      <c r="X389" s="351"/>
      <c r="Y389" s="351"/>
      <c r="Z389" s="351"/>
    </row>
    <row r="390" spans="1:26" ht="14.25" customHeight="1" x14ac:dyDescent="0.15">
      <c r="A390" s="351"/>
      <c r="B390" s="351"/>
      <c r="C390" s="351"/>
      <c r="D390" s="351"/>
      <c r="E390" s="351"/>
      <c r="F390" s="351"/>
      <c r="G390" s="351"/>
      <c r="H390" s="351"/>
      <c r="I390" s="351"/>
      <c r="J390" s="351"/>
      <c r="K390" s="351"/>
      <c r="L390" s="351"/>
      <c r="M390" s="351"/>
      <c r="N390" s="351"/>
      <c r="O390" s="351"/>
      <c r="P390" s="351"/>
      <c r="Q390" s="351"/>
      <c r="R390" s="351"/>
      <c r="S390" s="351"/>
      <c r="T390" s="351"/>
      <c r="U390" s="351"/>
      <c r="V390" s="351"/>
      <c r="W390" s="351"/>
      <c r="X390" s="351"/>
      <c r="Y390" s="351"/>
      <c r="Z390" s="351"/>
    </row>
    <row r="391" spans="1:26" ht="14.25" customHeight="1" x14ac:dyDescent="0.15">
      <c r="A391" s="351"/>
      <c r="B391" s="351"/>
      <c r="C391" s="351"/>
      <c r="D391" s="351"/>
      <c r="E391" s="351"/>
      <c r="F391" s="351"/>
      <c r="G391" s="351"/>
      <c r="H391" s="351"/>
      <c r="I391" s="351"/>
      <c r="J391" s="351"/>
      <c r="K391" s="351"/>
      <c r="L391" s="351"/>
      <c r="M391" s="351"/>
      <c r="N391" s="351"/>
      <c r="O391" s="351"/>
      <c r="P391" s="351"/>
      <c r="Q391" s="351"/>
      <c r="R391" s="351"/>
      <c r="S391" s="351"/>
      <c r="T391" s="351"/>
      <c r="U391" s="351"/>
      <c r="V391" s="351"/>
      <c r="W391" s="351"/>
      <c r="X391" s="351"/>
      <c r="Y391" s="351"/>
      <c r="Z391" s="351"/>
    </row>
    <row r="392" spans="1:26" ht="14.25" customHeight="1" x14ac:dyDescent="0.15">
      <c r="A392" s="351"/>
      <c r="B392" s="351"/>
      <c r="C392" s="351"/>
      <c r="D392" s="351"/>
      <c r="E392" s="351"/>
      <c r="F392" s="351"/>
      <c r="G392" s="351"/>
      <c r="H392" s="351"/>
      <c r="I392" s="351"/>
      <c r="J392" s="351"/>
      <c r="K392" s="351"/>
      <c r="L392" s="351"/>
      <c r="M392" s="351"/>
      <c r="N392" s="351"/>
      <c r="O392" s="351"/>
      <c r="P392" s="351"/>
      <c r="Q392" s="351"/>
      <c r="R392" s="351"/>
      <c r="S392" s="351"/>
      <c r="T392" s="351"/>
      <c r="U392" s="351"/>
      <c r="V392" s="351"/>
      <c r="W392" s="351"/>
      <c r="X392" s="351"/>
      <c r="Y392" s="351"/>
      <c r="Z392" s="351"/>
    </row>
    <row r="393" spans="1:26" ht="14.25" customHeight="1" x14ac:dyDescent="0.15">
      <c r="A393" s="351"/>
      <c r="B393" s="351"/>
      <c r="C393" s="351"/>
      <c r="D393" s="351"/>
      <c r="E393" s="351"/>
      <c r="F393" s="351"/>
      <c r="G393" s="351"/>
      <c r="H393" s="351"/>
      <c r="I393" s="351"/>
      <c r="J393" s="351"/>
      <c r="K393" s="351"/>
      <c r="L393" s="351"/>
      <c r="M393" s="351"/>
      <c r="N393" s="351"/>
      <c r="O393" s="351"/>
      <c r="P393" s="351"/>
      <c r="Q393" s="351"/>
      <c r="R393" s="351"/>
      <c r="S393" s="351"/>
      <c r="T393" s="351"/>
      <c r="U393" s="351"/>
      <c r="V393" s="351"/>
      <c r="W393" s="351"/>
      <c r="X393" s="351"/>
      <c r="Y393" s="351"/>
      <c r="Z393" s="351"/>
    </row>
    <row r="394" spans="1:26" ht="14.25" customHeight="1" x14ac:dyDescent="0.15">
      <c r="A394" s="351"/>
      <c r="B394" s="351"/>
      <c r="C394" s="351"/>
      <c r="D394" s="351"/>
      <c r="E394" s="351"/>
      <c r="F394" s="351"/>
      <c r="G394" s="351"/>
      <c r="H394" s="351"/>
      <c r="I394" s="351"/>
      <c r="J394" s="351"/>
      <c r="K394" s="351"/>
      <c r="L394" s="351"/>
      <c r="M394" s="351"/>
      <c r="N394" s="351"/>
      <c r="O394" s="351"/>
      <c r="P394" s="351"/>
      <c r="Q394" s="351"/>
      <c r="R394" s="351"/>
      <c r="S394" s="351"/>
      <c r="T394" s="351"/>
      <c r="U394" s="351"/>
      <c r="V394" s="351"/>
      <c r="W394" s="351"/>
      <c r="X394" s="351"/>
      <c r="Y394" s="351"/>
      <c r="Z394" s="351"/>
    </row>
    <row r="395" spans="1:26" ht="14.25" customHeight="1" x14ac:dyDescent="0.15">
      <c r="A395" s="351"/>
      <c r="B395" s="351"/>
      <c r="C395" s="351"/>
      <c r="D395" s="351"/>
      <c r="E395" s="351"/>
      <c r="F395" s="351"/>
      <c r="G395" s="351"/>
      <c r="H395" s="351"/>
      <c r="I395" s="351"/>
      <c r="J395" s="351"/>
      <c r="K395" s="351"/>
      <c r="L395" s="351"/>
      <c r="M395" s="351"/>
      <c r="N395" s="351"/>
      <c r="O395" s="351"/>
      <c r="P395" s="351"/>
      <c r="Q395" s="351"/>
      <c r="R395" s="351"/>
      <c r="S395" s="351"/>
      <c r="T395" s="351"/>
      <c r="U395" s="351"/>
      <c r="V395" s="351"/>
      <c r="W395" s="351"/>
      <c r="X395" s="351"/>
      <c r="Y395" s="351"/>
      <c r="Z395" s="351"/>
    </row>
    <row r="396" spans="1:26" ht="14.25" customHeight="1" x14ac:dyDescent="0.15">
      <c r="A396" s="351"/>
      <c r="B396" s="351"/>
      <c r="C396" s="351"/>
      <c r="D396" s="351"/>
      <c r="E396" s="351"/>
      <c r="F396" s="351"/>
      <c r="G396" s="351"/>
      <c r="H396" s="351"/>
      <c r="I396" s="351"/>
      <c r="J396" s="351"/>
      <c r="K396" s="351"/>
      <c r="L396" s="351"/>
      <c r="M396" s="351"/>
      <c r="N396" s="351"/>
      <c r="O396" s="351"/>
      <c r="P396" s="351"/>
      <c r="Q396" s="351"/>
      <c r="R396" s="351"/>
      <c r="S396" s="351"/>
      <c r="T396" s="351"/>
      <c r="U396" s="351"/>
      <c r="V396" s="351"/>
      <c r="W396" s="351"/>
      <c r="X396" s="351"/>
      <c r="Y396" s="351"/>
      <c r="Z396" s="351"/>
    </row>
    <row r="397" spans="1:26" ht="14.25" customHeight="1" x14ac:dyDescent="0.15">
      <c r="A397" s="351"/>
      <c r="B397" s="351"/>
      <c r="C397" s="351"/>
      <c r="D397" s="351"/>
      <c r="E397" s="351"/>
      <c r="F397" s="351"/>
      <c r="G397" s="351"/>
      <c r="H397" s="351"/>
      <c r="I397" s="351"/>
      <c r="J397" s="351"/>
      <c r="K397" s="351"/>
      <c r="L397" s="351"/>
      <c r="M397" s="351"/>
      <c r="N397" s="351"/>
      <c r="O397" s="351"/>
      <c r="P397" s="351"/>
      <c r="Q397" s="351"/>
      <c r="R397" s="351"/>
      <c r="S397" s="351"/>
      <c r="T397" s="351"/>
      <c r="U397" s="351"/>
      <c r="V397" s="351"/>
      <c r="W397" s="351"/>
      <c r="X397" s="351"/>
      <c r="Y397" s="351"/>
      <c r="Z397" s="351"/>
    </row>
    <row r="398" spans="1:26" ht="14.25" customHeight="1" x14ac:dyDescent="0.15">
      <c r="A398" s="351"/>
      <c r="B398" s="351"/>
      <c r="C398" s="351"/>
      <c r="D398" s="351"/>
      <c r="E398" s="351"/>
      <c r="F398" s="351"/>
      <c r="G398" s="351"/>
      <c r="H398" s="351"/>
      <c r="I398" s="351"/>
      <c r="J398" s="351"/>
      <c r="K398" s="351"/>
      <c r="L398" s="351"/>
      <c r="M398" s="351"/>
      <c r="N398" s="351"/>
      <c r="O398" s="351"/>
      <c r="P398" s="351"/>
      <c r="Q398" s="351"/>
      <c r="R398" s="351"/>
      <c r="S398" s="351"/>
      <c r="T398" s="351"/>
      <c r="U398" s="351"/>
      <c r="V398" s="351"/>
      <c r="W398" s="351"/>
      <c r="X398" s="351"/>
      <c r="Y398" s="351"/>
      <c r="Z398" s="351"/>
    </row>
    <row r="399" spans="1:26" ht="14.25" customHeight="1" x14ac:dyDescent="0.15">
      <c r="A399" s="351"/>
      <c r="B399" s="351"/>
      <c r="C399" s="351"/>
      <c r="D399" s="351"/>
      <c r="E399" s="351"/>
      <c r="F399" s="351"/>
      <c r="G399" s="351"/>
      <c r="H399" s="351"/>
      <c r="I399" s="351"/>
      <c r="J399" s="351"/>
      <c r="K399" s="351"/>
      <c r="L399" s="351"/>
      <c r="M399" s="351"/>
      <c r="N399" s="351"/>
      <c r="O399" s="351"/>
      <c r="P399" s="351"/>
      <c r="Q399" s="351"/>
      <c r="R399" s="351"/>
      <c r="S399" s="351"/>
      <c r="T399" s="351"/>
      <c r="U399" s="351"/>
      <c r="V399" s="351"/>
      <c r="W399" s="351"/>
      <c r="X399" s="351"/>
      <c r="Y399" s="351"/>
      <c r="Z399" s="351"/>
    </row>
    <row r="400" spans="1:26" ht="14.25" customHeight="1" x14ac:dyDescent="0.15">
      <c r="A400" s="351"/>
      <c r="B400" s="351"/>
      <c r="C400" s="351"/>
      <c r="D400" s="351"/>
      <c r="E400" s="351"/>
      <c r="F400" s="351"/>
      <c r="G400" s="351"/>
      <c r="H400" s="351"/>
      <c r="I400" s="351"/>
      <c r="J400" s="351"/>
      <c r="K400" s="351"/>
      <c r="L400" s="351"/>
      <c r="M400" s="351"/>
      <c r="N400" s="351"/>
      <c r="O400" s="351"/>
      <c r="P400" s="351"/>
      <c r="Q400" s="351"/>
      <c r="R400" s="351"/>
      <c r="S400" s="351"/>
      <c r="T400" s="351"/>
      <c r="U400" s="351"/>
      <c r="V400" s="351"/>
      <c r="W400" s="351"/>
      <c r="X400" s="351"/>
      <c r="Y400" s="351"/>
      <c r="Z400" s="351"/>
    </row>
    <row r="401" spans="1:26" ht="14.25" customHeight="1" x14ac:dyDescent="0.15">
      <c r="A401" s="351"/>
      <c r="B401" s="351"/>
      <c r="C401" s="351"/>
      <c r="D401" s="351"/>
      <c r="E401" s="351"/>
      <c r="F401" s="351"/>
      <c r="G401" s="351"/>
      <c r="H401" s="351"/>
      <c r="I401" s="351"/>
      <c r="J401" s="351"/>
      <c r="K401" s="351"/>
      <c r="L401" s="351"/>
      <c r="M401" s="351"/>
      <c r="N401" s="351"/>
      <c r="O401" s="351"/>
      <c r="P401" s="351"/>
      <c r="Q401" s="351"/>
      <c r="R401" s="351"/>
      <c r="S401" s="351"/>
      <c r="T401" s="351"/>
      <c r="U401" s="351"/>
      <c r="V401" s="351"/>
      <c r="W401" s="351"/>
      <c r="X401" s="351"/>
      <c r="Y401" s="351"/>
      <c r="Z401" s="351"/>
    </row>
    <row r="402" spans="1:26" ht="14.25" customHeight="1" x14ac:dyDescent="0.15">
      <c r="A402" s="351"/>
      <c r="B402" s="351"/>
      <c r="C402" s="351"/>
      <c r="D402" s="351"/>
      <c r="E402" s="351"/>
      <c r="F402" s="351"/>
      <c r="G402" s="351"/>
      <c r="H402" s="351"/>
      <c r="I402" s="351"/>
      <c r="J402" s="351"/>
      <c r="K402" s="351"/>
      <c r="L402" s="351"/>
      <c r="M402" s="351"/>
      <c r="N402" s="351"/>
      <c r="O402" s="351"/>
      <c r="P402" s="351"/>
      <c r="Q402" s="351"/>
      <c r="R402" s="351"/>
      <c r="S402" s="351"/>
      <c r="T402" s="351"/>
      <c r="U402" s="351"/>
      <c r="V402" s="351"/>
      <c r="W402" s="351"/>
      <c r="X402" s="351"/>
      <c r="Y402" s="351"/>
      <c r="Z402" s="351"/>
    </row>
    <row r="403" spans="1:26" ht="14.25" customHeight="1" x14ac:dyDescent="0.15">
      <c r="A403" s="351"/>
      <c r="B403" s="351"/>
      <c r="C403" s="351"/>
      <c r="D403" s="351"/>
      <c r="E403" s="351"/>
      <c r="F403" s="351"/>
      <c r="G403" s="351"/>
      <c r="H403" s="351"/>
      <c r="I403" s="351"/>
      <c r="J403" s="351"/>
      <c r="K403" s="351"/>
      <c r="L403" s="351"/>
      <c r="M403" s="351"/>
      <c r="N403" s="351"/>
      <c r="O403" s="351"/>
      <c r="P403" s="351"/>
      <c r="Q403" s="351"/>
      <c r="R403" s="351"/>
      <c r="S403" s="351"/>
      <c r="T403" s="351"/>
      <c r="U403" s="351"/>
      <c r="V403" s="351"/>
      <c r="W403" s="351"/>
      <c r="X403" s="351"/>
      <c r="Y403" s="351"/>
      <c r="Z403" s="351"/>
    </row>
    <row r="404" spans="1:26" ht="14.25" customHeight="1" x14ac:dyDescent="0.15">
      <c r="A404" s="351"/>
      <c r="B404" s="351"/>
      <c r="C404" s="351"/>
      <c r="D404" s="351"/>
      <c r="E404" s="351"/>
      <c r="F404" s="351"/>
      <c r="G404" s="351"/>
      <c r="H404" s="351"/>
      <c r="I404" s="351"/>
      <c r="J404" s="351"/>
      <c r="K404" s="351"/>
      <c r="L404" s="351"/>
      <c r="M404" s="351"/>
      <c r="N404" s="351"/>
      <c r="O404" s="351"/>
      <c r="P404" s="351"/>
      <c r="Q404" s="351"/>
      <c r="R404" s="351"/>
      <c r="S404" s="351"/>
      <c r="T404" s="351"/>
      <c r="U404" s="351"/>
      <c r="V404" s="351"/>
      <c r="W404" s="351"/>
      <c r="X404" s="351"/>
      <c r="Y404" s="351"/>
      <c r="Z404" s="351"/>
    </row>
    <row r="405" spans="1:26" ht="14.25" customHeight="1" x14ac:dyDescent="0.15">
      <c r="A405" s="351"/>
      <c r="B405" s="351"/>
      <c r="C405" s="351"/>
      <c r="D405" s="351"/>
      <c r="E405" s="351"/>
      <c r="F405" s="351"/>
      <c r="G405" s="351"/>
      <c r="H405" s="351"/>
      <c r="I405" s="351"/>
      <c r="J405" s="351"/>
      <c r="K405" s="351"/>
      <c r="L405" s="351"/>
      <c r="M405" s="351"/>
      <c r="N405" s="351"/>
      <c r="O405" s="351"/>
      <c r="P405" s="351"/>
      <c r="Q405" s="351"/>
      <c r="R405" s="351"/>
      <c r="S405" s="351"/>
      <c r="T405" s="351"/>
      <c r="U405" s="351"/>
      <c r="V405" s="351"/>
      <c r="W405" s="351"/>
      <c r="X405" s="351"/>
      <c r="Y405" s="351"/>
      <c r="Z405" s="351"/>
    </row>
    <row r="406" spans="1:26" ht="14.25" customHeight="1" x14ac:dyDescent="0.15">
      <c r="A406" s="351"/>
      <c r="B406" s="351"/>
      <c r="C406" s="351"/>
      <c r="D406" s="351"/>
      <c r="E406" s="351"/>
      <c r="F406" s="351"/>
      <c r="G406" s="351"/>
      <c r="H406" s="351"/>
      <c r="I406" s="351"/>
      <c r="J406" s="351"/>
      <c r="K406" s="351"/>
      <c r="L406" s="351"/>
      <c r="M406" s="351"/>
      <c r="N406" s="351"/>
      <c r="O406" s="351"/>
      <c r="P406" s="351"/>
      <c r="Q406" s="351"/>
      <c r="R406" s="351"/>
      <c r="S406" s="351"/>
      <c r="T406" s="351"/>
      <c r="U406" s="351"/>
      <c r="V406" s="351"/>
      <c r="W406" s="351"/>
      <c r="X406" s="351"/>
      <c r="Y406" s="351"/>
      <c r="Z406" s="351"/>
    </row>
    <row r="407" spans="1:26" ht="14.25" customHeight="1" x14ac:dyDescent="0.15">
      <c r="A407" s="351"/>
      <c r="B407" s="351"/>
      <c r="C407" s="351"/>
      <c r="D407" s="351"/>
      <c r="E407" s="351"/>
      <c r="F407" s="351"/>
      <c r="G407" s="351"/>
      <c r="H407" s="351"/>
      <c r="I407" s="351"/>
      <c r="J407" s="351"/>
      <c r="K407" s="351"/>
      <c r="L407" s="351"/>
      <c r="M407" s="351"/>
      <c r="N407" s="351"/>
      <c r="O407" s="351"/>
      <c r="P407" s="351"/>
      <c r="Q407" s="351"/>
      <c r="R407" s="351"/>
      <c r="S407" s="351"/>
      <c r="T407" s="351"/>
      <c r="U407" s="351"/>
      <c r="V407" s="351"/>
      <c r="W407" s="351"/>
      <c r="X407" s="351"/>
      <c r="Y407" s="351"/>
      <c r="Z407" s="351"/>
    </row>
    <row r="408" spans="1:26" ht="14.25" customHeight="1" x14ac:dyDescent="0.15">
      <c r="A408" s="351"/>
      <c r="B408" s="351"/>
      <c r="C408" s="351"/>
      <c r="D408" s="351"/>
      <c r="E408" s="351"/>
      <c r="F408" s="351"/>
      <c r="G408" s="351"/>
      <c r="H408" s="351"/>
      <c r="I408" s="351"/>
      <c r="J408" s="351"/>
      <c r="K408" s="351"/>
      <c r="L408" s="351"/>
      <c r="M408" s="351"/>
      <c r="N408" s="351"/>
      <c r="O408" s="351"/>
      <c r="P408" s="351"/>
      <c r="Q408" s="351"/>
      <c r="R408" s="351"/>
      <c r="S408" s="351"/>
      <c r="T408" s="351"/>
      <c r="U408" s="351"/>
      <c r="V408" s="351"/>
      <c r="W408" s="351"/>
      <c r="X408" s="351"/>
      <c r="Y408" s="351"/>
      <c r="Z408" s="351"/>
    </row>
    <row r="409" spans="1:26" ht="14.25" customHeight="1" x14ac:dyDescent="0.15">
      <c r="A409" s="351"/>
      <c r="B409" s="351"/>
      <c r="C409" s="351"/>
      <c r="D409" s="351"/>
      <c r="E409" s="351"/>
      <c r="F409" s="351"/>
      <c r="G409" s="351"/>
      <c r="H409" s="351"/>
      <c r="I409" s="351"/>
      <c r="J409" s="351"/>
      <c r="K409" s="351"/>
      <c r="L409" s="351"/>
      <c r="M409" s="351"/>
      <c r="N409" s="351"/>
      <c r="O409" s="351"/>
      <c r="P409" s="351"/>
      <c r="Q409" s="351"/>
      <c r="R409" s="351"/>
      <c r="S409" s="351"/>
      <c r="T409" s="351"/>
      <c r="U409" s="351"/>
      <c r="V409" s="351"/>
      <c r="W409" s="351"/>
      <c r="X409" s="351"/>
      <c r="Y409" s="351"/>
      <c r="Z409" s="351"/>
    </row>
    <row r="410" spans="1:26" ht="14.25" customHeight="1" x14ac:dyDescent="0.15">
      <c r="A410" s="351"/>
      <c r="B410" s="351"/>
      <c r="C410" s="351"/>
      <c r="D410" s="351"/>
      <c r="E410" s="351"/>
      <c r="F410" s="351"/>
      <c r="G410" s="351"/>
      <c r="H410" s="351"/>
      <c r="I410" s="351"/>
      <c r="J410" s="351"/>
      <c r="K410" s="351"/>
      <c r="L410" s="351"/>
      <c r="M410" s="351"/>
      <c r="N410" s="351"/>
      <c r="O410" s="351"/>
      <c r="P410" s="351"/>
      <c r="Q410" s="351"/>
      <c r="R410" s="351"/>
      <c r="S410" s="351"/>
      <c r="T410" s="351"/>
      <c r="U410" s="351"/>
      <c r="V410" s="351"/>
      <c r="W410" s="351"/>
      <c r="X410" s="351"/>
      <c r="Y410" s="351"/>
      <c r="Z410" s="351"/>
    </row>
    <row r="411" spans="1:26" ht="14.25" customHeight="1" x14ac:dyDescent="0.15">
      <c r="A411" s="351"/>
      <c r="B411" s="351"/>
      <c r="C411" s="351"/>
      <c r="D411" s="351"/>
      <c r="E411" s="351"/>
      <c r="F411" s="351"/>
      <c r="G411" s="351"/>
      <c r="H411" s="351"/>
      <c r="I411" s="351"/>
      <c r="J411" s="351"/>
      <c r="K411" s="351"/>
      <c r="L411" s="351"/>
      <c r="M411" s="351"/>
      <c r="N411" s="351"/>
      <c r="O411" s="351"/>
      <c r="P411" s="351"/>
      <c r="Q411" s="351"/>
      <c r="R411" s="351"/>
      <c r="S411" s="351"/>
      <c r="T411" s="351"/>
      <c r="U411" s="351"/>
      <c r="V411" s="351"/>
      <c r="W411" s="351"/>
      <c r="X411" s="351"/>
      <c r="Y411" s="351"/>
      <c r="Z411" s="351"/>
    </row>
    <row r="412" spans="1:26" ht="14.25" customHeight="1" x14ac:dyDescent="0.15">
      <c r="A412" s="351"/>
      <c r="B412" s="351"/>
      <c r="C412" s="351"/>
      <c r="D412" s="351"/>
      <c r="E412" s="351"/>
      <c r="F412" s="351"/>
      <c r="G412" s="351"/>
      <c r="H412" s="351"/>
      <c r="I412" s="351"/>
      <c r="J412" s="351"/>
      <c r="K412" s="351"/>
      <c r="L412" s="351"/>
      <c r="M412" s="351"/>
      <c r="N412" s="351"/>
      <c r="O412" s="351"/>
      <c r="P412" s="351"/>
      <c r="Q412" s="351"/>
      <c r="R412" s="351"/>
      <c r="S412" s="351"/>
      <c r="T412" s="351"/>
      <c r="U412" s="351"/>
      <c r="V412" s="351"/>
      <c r="W412" s="351"/>
      <c r="X412" s="351"/>
      <c r="Y412" s="351"/>
      <c r="Z412" s="351"/>
    </row>
    <row r="413" spans="1:26" ht="14.25" customHeight="1" x14ac:dyDescent="0.15">
      <c r="A413" s="351"/>
      <c r="B413" s="351"/>
      <c r="C413" s="351"/>
      <c r="D413" s="351"/>
      <c r="E413" s="351"/>
      <c r="F413" s="351"/>
      <c r="G413" s="351"/>
      <c r="H413" s="351"/>
      <c r="I413" s="351"/>
      <c r="J413" s="351"/>
      <c r="K413" s="351"/>
      <c r="L413" s="351"/>
      <c r="M413" s="351"/>
      <c r="N413" s="351"/>
      <c r="O413" s="351"/>
      <c r="P413" s="351"/>
      <c r="Q413" s="351"/>
      <c r="R413" s="351"/>
      <c r="S413" s="351"/>
      <c r="T413" s="351"/>
      <c r="U413" s="351"/>
      <c r="V413" s="351"/>
      <c r="W413" s="351"/>
      <c r="X413" s="351"/>
      <c r="Y413" s="351"/>
      <c r="Z413" s="351"/>
    </row>
    <row r="414" spans="1:26" ht="14.25" customHeight="1" x14ac:dyDescent="0.15">
      <c r="A414" s="351"/>
      <c r="B414" s="351"/>
      <c r="C414" s="351"/>
      <c r="D414" s="351"/>
      <c r="E414" s="351"/>
      <c r="F414" s="351"/>
      <c r="G414" s="351"/>
      <c r="H414" s="351"/>
      <c r="I414" s="351"/>
      <c r="J414" s="351"/>
      <c r="K414" s="351"/>
      <c r="L414" s="351"/>
      <c r="M414" s="351"/>
      <c r="N414" s="351"/>
      <c r="O414" s="351"/>
      <c r="P414" s="351"/>
      <c r="Q414" s="351"/>
      <c r="R414" s="351"/>
      <c r="S414" s="351"/>
      <c r="T414" s="351"/>
      <c r="U414" s="351"/>
      <c r="V414" s="351"/>
      <c r="W414" s="351"/>
      <c r="X414" s="351"/>
      <c r="Y414" s="351"/>
      <c r="Z414" s="351"/>
    </row>
    <row r="415" spans="1:26" ht="14.25" customHeight="1" x14ac:dyDescent="0.15">
      <c r="A415" s="351"/>
      <c r="B415" s="351"/>
      <c r="C415" s="351"/>
      <c r="D415" s="351"/>
      <c r="E415" s="351"/>
      <c r="F415" s="351"/>
      <c r="G415" s="351"/>
      <c r="H415" s="351"/>
      <c r="I415" s="351"/>
      <c r="J415" s="351"/>
      <c r="K415" s="351"/>
      <c r="L415" s="351"/>
      <c r="M415" s="351"/>
      <c r="N415" s="351"/>
      <c r="O415" s="351"/>
      <c r="P415" s="351"/>
      <c r="Q415" s="351"/>
      <c r="R415" s="351"/>
      <c r="S415" s="351"/>
      <c r="T415" s="351"/>
      <c r="U415" s="351"/>
      <c r="V415" s="351"/>
      <c r="W415" s="351"/>
      <c r="X415" s="351"/>
      <c r="Y415" s="351"/>
      <c r="Z415" s="351"/>
    </row>
    <row r="416" spans="1:26" ht="14.25" customHeight="1" x14ac:dyDescent="0.15">
      <c r="A416" s="351"/>
      <c r="B416" s="351"/>
      <c r="C416" s="351"/>
      <c r="D416" s="351"/>
      <c r="E416" s="351"/>
      <c r="F416" s="351"/>
      <c r="G416" s="351"/>
      <c r="H416" s="351"/>
      <c r="I416" s="351"/>
      <c r="J416" s="351"/>
      <c r="K416" s="351"/>
      <c r="L416" s="351"/>
      <c r="M416" s="351"/>
      <c r="N416" s="351"/>
      <c r="O416" s="351"/>
      <c r="P416" s="351"/>
      <c r="Q416" s="351"/>
      <c r="R416" s="351"/>
      <c r="S416" s="351"/>
      <c r="T416" s="351"/>
      <c r="U416" s="351"/>
      <c r="V416" s="351"/>
      <c r="W416" s="351"/>
      <c r="X416" s="351"/>
      <c r="Y416" s="351"/>
      <c r="Z416" s="351"/>
    </row>
    <row r="417" spans="1:26" ht="14.25" customHeight="1" x14ac:dyDescent="0.15">
      <c r="A417" s="351"/>
      <c r="B417" s="351"/>
      <c r="C417" s="351"/>
      <c r="D417" s="351"/>
      <c r="E417" s="351"/>
      <c r="F417" s="351"/>
      <c r="G417" s="351"/>
      <c r="H417" s="351"/>
      <c r="I417" s="351"/>
      <c r="J417" s="351"/>
      <c r="K417" s="351"/>
      <c r="L417" s="351"/>
      <c r="M417" s="351"/>
      <c r="N417" s="351"/>
      <c r="O417" s="351"/>
      <c r="P417" s="351"/>
      <c r="Q417" s="351"/>
      <c r="R417" s="351"/>
      <c r="S417" s="351"/>
      <c r="T417" s="351"/>
      <c r="U417" s="351"/>
      <c r="V417" s="351"/>
      <c r="W417" s="351"/>
      <c r="X417" s="351"/>
      <c r="Y417" s="351"/>
      <c r="Z417" s="351"/>
    </row>
    <row r="418" spans="1:26" ht="14.25" customHeight="1" x14ac:dyDescent="0.15">
      <c r="A418" s="351"/>
      <c r="B418" s="351"/>
      <c r="C418" s="351"/>
      <c r="D418" s="351"/>
      <c r="E418" s="351"/>
      <c r="F418" s="351"/>
      <c r="G418" s="351"/>
      <c r="H418" s="351"/>
      <c r="I418" s="351"/>
      <c r="J418" s="351"/>
      <c r="K418" s="351"/>
      <c r="L418" s="351"/>
      <c r="M418" s="351"/>
      <c r="N418" s="351"/>
      <c r="O418" s="351"/>
      <c r="P418" s="351"/>
      <c r="Q418" s="351"/>
      <c r="R418" s="351"/>
      <c r="S418" s="351"/>
      <c r="T418" s="351"/>
      <c r="U418" s="351"/>
      <c r="V418" s="351"/>
      <c r="W418" s="351"/>
      <c r="X418" s="351"/>
      <c r="Y418" s="351"/>
      <c r="Z418" s="351"/>
    </row>
    <row r="419" spans="1:26" ht="14.25" customHeight="1" x14ac:dyDescent="0.15">
      <c r="A419" s="351"/>
      <c r="B419" s="351"/>
      <c r="C419" s="351"/>
      <c r="D419" s="351"/>
      <c r="E419" s="351"/>
      <c r="F419" s="351"/>
      <c r="G419" s="351"/>
      <c r="H419" s="351"/>
      <c r="I419" s="351"/>
      <c r="J419" s="351"/>
      <c r="K419" s="351"/>
      <c r="L419" s="351"/>
      <c r="M419" s="351"/>
      <c r="N419" s="351"/>
      <c r="O419" s="351"/>
      <c r="P419" s="351"/>
      <c r="Q419" s="351"/>
      <c r="R419" s="351"/>
      <c r="S419" s="351"/>
      <c r="T419" s="351"/>
      <c r="U419" s="351"/>
      <c r="V419" s="351"/>
      <c r="W419" s="351"/>
      <c r="X419" s="351"/>
      <c r="Y419" s="351"/>
      <c r="Z419" s="351"/>
    </row>
    <row r="420" spans="1:26" ht="14.25" customHeight="1" x14ac:dyDescent="0.15">
      <c r="A420" s="351"/>
      <c r="B420" s="351"/>
      <c r="C420" s="351"/>
      <c r="D420" s="351"/>
      <c r="E420" s="351"/>
      <c r="F420" s="351"/>
      <c r="G420" s="351"/>
      <c r="H420" s="351"/>
      <c r="I420" s="351"/>
      <c r="J420" s="351"/>
      <c r="K420" s="351"/>
      <c r="L420" s="351"/>
      <c r="M420" s="351"/>
      <c r="N420" s="351"/>
      <c r="O420" s="351"/>
      <c r="P420" s="351"/>
      <c r="Q420" s="351"/>
      <c r="R420" s="351"/>
      <c r="S420" s="351"/>
      <c r="T420" s="351"/>
      <c r="U420" s="351"/>
      <c r="V420" s="351"/>
      <c r="W420" s="351"/>
      <c r="X420" s="351"/>
      <c r="Y420" s="351"/>
      <c r="Z420" s="351"/>
    </row>
    <row r="421" spans="1:26" ht="14.25" customHeight="1" x14ac:dyDescent="0.15">
      <c r="A421" s="351"/>
      <c r="B421" s="351"/>
      <c r="C421" s="351"/>
      <c r="D421" s="351"/>
      <c r="E421" s="351"/>
      <c r="F421" s="351"/>
      <c r="G421" s="351"/>
      <c r="H421" s="351"/>
      <c r="I421" s="351"/>
      <c r="J421" s="351"/>
      <c r="K421" s="351"/>
      <c r="L421" s="351"/>
      <c r="M421" s="351"/>
      <c r="N421" s="351"/>
      <c r="O421" s="351"/>
      <c r="P421" s="351"/>
      <c r="Q421" s="351"/>
      <c r="R421" s="351"/>
      <c r="S421" s="351"/>
      <c r="T421" s="351"/>
      <c r="U421" s="351"/>
      <c r="V421" s="351"/>
      <c r="W421" s="351"/>
      <c r="X421" s="351"/>
      <c r="Y421" s="351"/>
      <c r="Z421" s="351"/>
    </row>
    <row r="422" spans="1:26" ht="14.25" customHeight="1" x14ac:dyDescent="0.15">
      <c r="A422" s="351"/>
      <c r="B422" s="351"/>
      <c r="C422" s="351"/>
      <c r="D422" s="351"/>
      <c r="E422" s="351"/>
      <c r="F422" s="351"/>
      <c r="G422" s="351"/>
      <c r="H422" s="351"/>
      <c r="I422" s="351"/>
      <c r="J422" s="351"/>
      <c r="K422" s="351"/>
      <c r="L422" s="351"/>
      <c r="M422" s="351"/>
      <c r="N422" s="351"/>
      <c r="O422" s="351"/>
      <c r="P422" s="351"/>
      <c r="Q422" s="351"/>
      <c r="R422" s="351"/>
      <c r="S422" s="351"/>
      <c r="T422" s="351"/>
      <c r="U422" s="351"/>
      <c r="V422" s="351"/>
      <c r="W422" s="351"/>
      <c r="X422" s="351"/>
      <c r="Y422" s="351"/>
      <c r="Z422" s="351"/>
    </row>
    <row r="423" spans="1:26" ht="14.25" customHeight="1" x14ac:dyDescent="0.15">
      <c r="A423" s="351"/>
      <c r="B423" s="351"/>
      <c r="C423" s="351"/>
      <c r="D423" s="351"/>
      <c r="E423" s="351"/>
      <c r="F423" s="351"/>
      <c r="G423" s="351"/>
      <c r="H423" s="351"/>
      <c r="I423" s="351"/>
      <c r="J423" s="351"/>
      <c r="K423" s="351"/>
      <c r="L423" s="351"/>
      <c r="M423" s="351"/>
      <c r="N423" s="351"/>
      <c r="O423" s="351"/>
      <c r="P423" s="351"/>
      <c r="Q423" s="351"/>
      <c r="R423" s="351"/>
      <c r="S423" s="351"/>
      <c r="T423" s="351"/>
      <c r="U423" s="351"/>
      <c r="V423" s="351"/>
      <c r="W423" s="351"/>
      <c r="X423" s="351"/>
      <c r="Y423" s="351"/>
      <c r="Z423" s="351"/>
    </row>
    <row r="424" spans="1:26" ht="14.25" customHeight="1" x14ac:dyDescent="0.15">
      <c r="A424" s="351"/>
      <c r="B424" s="351"/>
      <c r="C424" s="351"/>
      <c r="D424" s="351"/>
      <c r="E424" s="351"/>
      <c r="F424" s="351"/>
      <c r="G424" s="351"/>
      <c r="H424" s="351"/>
      <c r="I424" s="351"/>
      <c r="J424" s="351"/>
      <c r="K424" s="351"/>
      <c r="L424" s="351"/>
      <c r="M424" s="351"/>
      <c r="N424" s="351"/>
      <c r="O424" s="351"/>
      <c r="P424" s="351"/>
      <c r="Q424" s="351"/>
      <c r="R424" s="351"/>
      <c r="S424" s="351"/>
      <c r="T424" s="351"/>
      <c r="U424" s="351"/>
      <c r="V424" s="351"/>
      <c r="W424" s="351"/>
      <c r="X424" s="351"/>
      <c r="Y424" s="351"/>
      <c r="Z424" s="351"/>
    </row>
    <row r="425" spans="1:26" ht="14.25" customHeight="1" x14ac:dyDescent="0.15">
      <c r="A425" s="351"/>
      <c r="B425" s="351"/>
      <c r="C425" s="351"/>
      <c r="D425" s="351"/>
      <c r="E425" s="351"/>
      <c r="F425" s="351"/>
      <c r="G425" s="351"/>
      <c r="H425" s="351"/>
      <c r="I425" s="351"/>
      <c r="J425" s="351"/>
      <c r="K425" s="351"/>
      <c r="L425" s="351"/>
      <c r="M425" s="351"/>
      <c r="N425" s="351"/>
      <c r="O425" s="351"/>
      <c r="P425" s="351"/>
      <c r="Q425" s="351"/>
      <c r="R425" s="351"/>
      <c r="S425" s="351"/>
      <c r="T425" s="351"/>
      <c r="U425" s="351"/>
      <c r="V425" s="351"/>
      <c r="W425" s="351"/>
      <c r="X425" s="351"/>
      <c r="Y425" s="351"/>
      <c r="Z425" s="351"/>
    </row>
    <row r="426" spans="1:26" ht="14.25" customHeight="1" x14ac:dyDescent="0.15">
      <c r="A426" s="351"/>
      <c r="B426" s="351"/>
      <c r="C426" s="351"/>
      <c r="D426" s="351"/>
      <c r="E426" s="351"/>
      <c r="F426" s="351"/>
      <c r="G426" s="351"/>
      <c r="H426" s="351"/>
      <c r="I426" s="351"/>
      <c r="J426" s="351"/>
      <c r="K426" s="351"/>
      <c r="L426" s="351"/>
      <c r="M426" s="351"/>
      <c r="N426" s="351"/>
      <c r="O426" s="351"/>
      <c r="P426" s="351"/>
      <c r="Q426" s="351"/>
      <c r="R426" s="351"/>
      <c r="S426" s="351"/>
      <c r="T426" s="351"/>
      <c r="U426" s="351"/>
      <c r="V426" s="351"/>
      <c r="W426" s="351"/>
      <c r="X426" s="351"/>
      <c r="Y426" s="351"/>
      <c r="Z426" s="351"/>
    </row>
    <row r="427" spans="1:26" ht="14.25" customHeight="1" x14ac:dyDescent="0.15">
      <c r="A427" s="351"/>
      <c r="B427" s="351"/>
      <c r="C427" s="351"/>
      <c r="D427" s="351"/>
      <c r="E427" s="351"/>
      <c r="F427" s="351"/>
      <c r="G427" s="351"/>
      <c r="H427" s="351"/>
      <c r="I427" s="351"/>
      <c r="J427" s="351"/>
      <c r="K427" s="351"/>
      <c r="L427" s="351"/>
      <c r="M427" s="351"/>
      <c r="N427" s="351"/>
      <c r="O427" s="351"/>
      <c r="P427" s="351"/>
      <c r="Q427" s="351"/>
      <c r="R427" s="351"/>
      <c r="S427" s="351"/>
      <c r="T427" s="351"/>
      <c r="U427" s="351"/>
      <c r="V427" s="351"/>
      <c r="W427" s="351"/>
      <c r="X427" s="351"/>
      <c r="Y427" s="351"/>
      <c r="Z427" s="351"/>
    </row>
    <row r="428" spans="1:26" ht="14.25" customHeight="1" x14ac:dyDescent="0.15">
      <c r="A428" s="351"/>
      <c r="B428" s="351"/>
      <c r="C428" s="351"/>
      <c r="D428" s="351"/>
      <c r="E428" s="351"/>
      <c r="F428" s="351"/>
      <c r="G428" s="351"/>
      <c r="H428" s="351"/>
      <c r="I428" s="351"/>
      <c r="J428" s="351"/>
      <c r="K428" s="351"/>
      <c r="L428" s="351"/>
      <c r="M428" s="351"/>
      <c r="N428" s="351"/>
      <c r="O428" s="351"/>
      <c r="P428" s="351"/>
      <c r="Q428" s="351"/>
      <c r="R428" s="351"/>
      <c r="S428" s="351"/>
      <c r="T428" s="351"/>
      <c r="U428" s="351"/>
      <c r="V428" s="351"/>
      <c r="W428" s="351"/>
      <c r="X428" s="351"/>
      <c r="Y428" s="351"/>
      <c r="Z428" s="351"/>
    </row>
    <row r="429" spans="1:26" ht="14.25" customHeight="1" x14ac:dyDescent="0.15">
      <c r="A429" s="351"/>
      <c r="B429" s="351"/>
      <c r="C429" s="351"/>
      <c r="D429" s="351"/>
      <c r="E429" s="351"/>
      <c r="F429" s="351"/>
      <c r="G429" s="351"/>
      <c r="H429" s="351"/>
      <c r="I429" s="351"/>
      <c r="J429" s="351"/>
      <c r="K429" s="351"/>
      <c r="L429" s="351"/>
      <c r="M429" s="351"/>
      <c r="N429" s="351"/>
      <c r="O429" s="351"/>
      <c r="P429" s="351"/>
      <c r="Q429" s="351"/>
      <c r="R429" s="351"/>
      <c r="S429" s="351"/>
      <c r="T429" s="351"/>
      <c r="U429" s="351"/>
      <c r="V429" s="351"/>
      <c r="W429" s="351"/>
      <c r="X429" s="351"/>
      <c r="Y429" s="351"/>
      <c r="Z429" s="351"/>
    </row>
    <row r="430" spans="1:26" ht="14.25" customHeight="1" x14ac:dyDescent="0.15">
      <c r="A430" s="351"/>
      <c r="B430" s="351"/>
      <c r="C430" s="351"/>
      <c r="D430" s="351"/>
      <c r="E430" s="351"/>
      <c r="F430" s="351"/>
      <c r="G430" s="351"/>
      <c r="H430" s="351"/>
      <c r="I430" s="351"/>
      <c r="J430" s="351"/>
      <c r="K430" s="351"/>
      <c r="L430" s="351"/>
      <c r="M430" s="351"/>
      <c r="N430" s="351"/>
      <c r="O430" s="351"/>
      <c r="P430" s="351"/>
      <c r="Q430" s="351"/>
      <c r="R430" s="351"/>
      <c r="S430" s="351"/>
      <c r="T430" s="351"/>
      <c r="U430" s="351"/>
      <c r="V430" s="351"/>
      <c r="W430" s="351"/>
      <c r="X430" s="351"/>
      <c r="Y430" s="351"/>
      <c r="Z430" s="351"/>
    </row>
    <row r="431" spans="1:26" ht="14.25" customHeight="1" x14ac:dyDescent="0.15">
      <c r="A431" s="351"/>
      <c r="B431" s="351"/>
      <c r="C431" s="351"/>
      <c r="D431" s="351"/>
      <c r="E431" s="351"/>
      <c r="F431" s="351"/>
      <c r="G431" s="351"/>
      <c r="H431" s="351"/>
      <c r="I431" s="351"/>
      <c r="J431" s="351"/>
      <c r="K431" s="351"/>
      <c r="L431" s="351"/>
      <c r="M431" s="351"/>
      <c r="N431" s="351"/>
      <c r="O431" s="351"/>
      <c r="P431" s="351"/>
      <c r="Q431" s="351"/>
      <c r="R431" s="351"/>
      <c r="S431" s="351"/>
      <c r="T431" s="351"/>
      <c r="U431" s="351"/>
      <c r="V431" s="351"/>
      <c r="W431" s="351"/>
      <c r="X431" s="351"/>
      <c r="Y431" s="351"/>
      <c r="Z431" s="351"/>
    </row>
    <row r="432" spans="1:26" ht="14.25" customHeight="1" x14ac:dyDescent="0.15">
      <c r="A432" s="351"/>
      <c r="B432" s="351"/>
      <c r="C432" s="351"/>
      <c r="D432" s="351"/>
      <c r="E432" s="351"/>
      <c r="F432" s="351"/>
      <c r="G432" s="351"/>
      <c r="H432" s="351"/>
      <c r="I432" s="351"/>
      <c r="J432" s="351"/>
      <c r="K432" s="351"/>
      <c r="L432" s="351"/>
      <c r="M432" s="351"/>
      <c r="N432" s="351"/>
      <c r="O432" s="351"/>
      <c r="P432" s="351"/>
      <c r="Q432" s="351"/>
      <c r="R432" s="351"/>
      <c r="S432" s="351"/>
      <c r="T432" s="351"/>
      <c r="U432" s="351"/>
      <c r="V432" s="351"/>
      <c r="W432" s="351"/>
      <c r="X432" s="351"/>
      <c r="Y432" s="351"/>
      <c r="Z432" s="351"/>
    </row>
    <row r="433" spans="1:26" ht="14.25" customHeight="1" x14ac:dyDescent="0.15">
      <c r="A433" s="351"/>
      <c r="B433" s="351"/>
      <c r="C433" s="351"/>
      <c r="D433" s="351"/>
      <c r="E433" s="351"/>
      <c r="F433" s="351"/>
      <c r="G433" s="351"/>
      <c r="H433" s="351"/>
      <c r="I433" s="351"/>
      <c r="J433" s="351"/>
      <c r="K433" s="351"/>
      <c r="L433" s="351"/>
      <c r="M433" s="351"/>
      <c r="N433" s="351"/>
      <c r="O433" s="351"/>
      <c r="P433" s="351"/>
      <c r="Q433" s="351"/>
      <c r="R433" s="351"/>
      <c r="S433" s="351"/>
      <c r="T433" s="351"/>
      <c r="U433" s="351"/>
      <c r="V433" s="351"/>
      <c r="W433" s="351"/>
      <c r="X433" s="351"/>
      <c r="Y433" s="351"/>
      <c r="Z433" s="351"/>
    </row>
    <row r="434" spans="1:26" ht="14.25" customHeight="1" x14ac:dyDescent="0.15">
      <c r="A434" s="351"/>
      <c r="B434" s="351"/>
      <c r="C434" s="351"/>
      <c r="D434" s="351"/>
      <c r="E434" s="351"/>
      <c r="F434" s="351"/>
      <c r="G434" s="351"/>
      <c r="H434" s="351"/>
      <c r="I434" s="351"/>
      <c r="J434" s="351"/>
      <c r="K434" s="351"/>
      <c r="L434" s="351"/>
      <c r="M434" s="351"/>
      <c r="N434" s="351"/>
      <c r="O434" s="351"/>
      <c r="P434" s="351"/>
      <c r="Q434" s="351"/>
      <c r="R434" s="351"/>
      <c r="S434" s="351"/>
      <c r="T434" s="351"/>
      <c r="U434" s="351"/>
      <c r="V434" s="351"/>
      <c r="W434" s="351"/>
      <c r="X434" s="351"/>
      <c r="Y434" s="351"/>
      <c r="Z434" s="351"/>
    </row>
    <row r="435" spans="1:26" ht="14.25" customHeight="1" x14ac:dyDescent="0.15">
      <c r="A435" s="351"/>
      <c r="B435" s="351"/>
      <c r="C435" s="351"/>
      <c r="D435" s="351"/>
      <c r="E435" s="351"/>
      <c r="F435" s="351"/>
      <c r="G435" s="351"/>
      <c r="H435" s="351"/>
      <c r="I435" s="351"/>
      <c r="J435" s="351"/>
      <c r="K435" s="351"/>
      <c r="L435" s="351"/>
      <c r="M435" s="351"/>
      <c r="N435" s="351"/>
      <c r="O435" s="351"/>
      <c r="P435" s="351"/>
      <c r="Q435" s="351"/>
      <c r="R435" s="351"/>
      <c r="S435" s="351"/>
      <c r="T435" s="351"/>
      <c r="U435" s="351"/>
      <c r="V435" s="351"/>
      <c r="W435" s="351"/>
      <c r="X435" s="351"/>
      <c r="Y435" s="351"/>
      <c r="Z435" s="351"/>
    </row>
    <row r="436" spans="1:26" ht="14.25" customHeight="1" x14ac:dyDescent="0.15">
      <c r="A436" s="351"/>
      <c r="B436" s="351"/>
      <c r="C436" s="351"/>
      <c r="D436" s="351"/>
      <c r="E436" s="351"/>
      <c r="F436" s="351"/>
      <c r="G436" s="351"/>
      <c r="H436" s="351"/>
      <c r="I436" s="351"/>
      <c r="J436" s="351"/>
      <c r="K436" s="351"/>
      <c r="L436" s="351"/>
      <c r="M436" s="351"/>
      <c r="N436" s="351"/>
      <c r="O436" s="351"/>
      <c r="P436" s="351"/>
      <c r="Q436" s="351"/>
      <c r="R436" s="351"/>
      <c r="S436" s="351"/>
      <c r="T436" s="351"/>
      <c r="U436" s="351"/>
      <c r="V436" s="351"/>
      <c r="W436" s="351"/>
      <c r="X436" s="351"/>
      <c r="Y436" s="351"/>
      <c r="Z436" s="351"/>
    </row>
    <row r="437" spans="1:26" ht="14.25" customHeight="1" x14ac:dyDescent="0.15">
      <c r="A437" s="351"/>
      <c r="B437" s="351"/>
      <c r="C437" s="351"/>
      <c r="D437" s="351"/>
      <c r="E437" s="351"/>
      <c r="F437" s="351"/>
      <c r="G437" s="351"/>
      <c r="H437" s="351"/>
      <c r="I437" s="351"/>
      <c r="J437" s="351"/>
      <c r="K437" s="351"/>
      <c r="L437" s="351"/>
      <c r="M437" s="351"/>
      <c r="N437" s="351"/>
      <c r="O437" s="351"/>
      <c r="P437" s="351"/>
      <c r="Q437" s="351"/>
      <c r="R437" s="351"/>
      <c r="S437" s="351"/>
      <c r="T437" s="351"/>
      <c r="U437" s="351"/>
      <c r="V437" s="351"/>
      <c r="W437" s="351"/>
      <c r="X437" s="351"/>
      <c r="Y437" s="351"/>
      <c r="Z437" s="351"/>
    </row>
    <row r="438" spans="1:26" ht="14.25" customHeight="1" x14ac:dyDescent="0.15">
      <c r="A438" s="351"/>
      <c r="B438" s="351"/>
      <c r="C438" s="351"/>
      <c r="D438" s="351"/>
      <c r="E438" s="351"/>
      <c r="F438" s="351"/>
      <c r="G438" s="351"/>
      <c r="H438" s="351"/>
      <c r="I438" s="351"/>
      <c r="J438" s="351"/>
      <c r="K438" s="351"/>
      <c r="L438" s="351"/>
      <c r="M438" s="351"/>
      <c r="N438" s="351"/>
      <c r="O438" s="351"/>
      <c r="P438" s="351"/>
      <c r="Q438" s="351"/>
      <c r="R438" s="351"/>
      <c r="S438" s="351"/>
      <c r="T438" s="351"/>
      <c r="U438" s="351"/>
      <c r="V438" s="351"/>
      <c r="W438" s="351"/>
      <c r="X438" s="351"/>
      <c r="Y438" s="351"/>
      <c r="Z438" s="351"/>
    </row>
    <row r="439" spans="1:26" ht="14.25" customHeight="1" x14ac:dyDescent="0.15">
      <c r="A439" s="351"/>
      <c r="B439" s="351"/>
      <c r="C439" s="351"/>
      <c r="D439" s="351"/>
      <c r="E439" s="351"/>
      <c r="F439" s="351"/>
      <c r="G439" s="351"/>
      <c r="H439" s="351"/>
      <c r="I439" s="351"/>
      <c r="J439" s="351"/>
      <c r="K439" s="351"/>
      <c r="L439" s="351"/>
      <c r="M439" s="351"/>
      <c r="N439" s="351"/>
      <c r="O439" s="351"/>
      <c r="P439" s="351"/>
      <c r="Q439" s="351"/>
      <c r="R439" s="351"/>
      <c r="S439" s="351"/>
      <c r="T439" s="351"/>
      <c r="U439" s="351"/>
      <c r="V439" s="351"/>
      <c r="W439" s="351"/>
      <c r="X439" s="351"/>
      <c r="Y439" s="351"/>
      <c r="Z439" s="351"/>
    </row>
    <row r="440" spans="1:26" ht="14.25" customHeight="1" x14ac:dyDescent="0.15">
      <c r="A440" s="351"/>
      <c r="B440" s="351"/>
      <c r="C440" s="351"/>
      <c r="D440" s="351"/>
      <c r="E440" s="351"/>
      <c r="F440" s="351"/>
      <c r="G440" s="351"/>
      <c r="H440" s="351"/>
      <c r="I440" s="351"/>
      <c r="J440" s="351"/>
      <c r="K440" s="351"/>
      <c r="L440" s="351"/>
      <c r="M440" s="351"/>
      <c r="N440" s="351"/>
      <c r="O440" s="351"/>
      <c r="P440" s="351"/>
      <c r="Q440" s="351"/>
      <c r="R440" s="351"/>
      <c r="S440" s="351"/>
      <c r="T440" s="351"/>
      <c r="U440" s="351"/>
      <c r="V440" s="351"/>
      <c r="W440" s="351"/>
      <c r="X440" s="351"/>
      <c r="Y440" s="351"/>
      <c r="Z440" s="351"/>
    </row>
    <row r="441" spans="1:26" ht="14.25" customHeight="1" x14ac:dyDescent="0.15">
      <c r="A441" s="351"/>
      <c r="B441" s="351"/>
      <c r="C441" s="351"/>
      <c r="D441" s="351"/>
      <c r="E441" s="351"/>
      <c r="F441" s="351"/>
      <c r="G441" s="351"/>
      <c r="H441" s="351"/>
      <c r="I441" s="351"/>
      <c r="J441" s="351"/>
      <c r="K441" s="351"/>
      <c r="L441" s="351"/>
      <c r="M441" s="351"/>
      <c r="N441" s="351"/>
      <c r="O441" s="351"/>
      <c r="P441" s="351"/>
      <c r="Q441" s="351"/>
      <c r="R441" s="351"/>
      <c r="S441" s="351"/>
      <c r="T441" s="351"/>
      <c r="U441" s="351"/>
      <c r="V441" s="351"/>
      <c r="W441" s="351"/>
      <c r="X441" s="351"/>
      <c r="Y441" s="351"/>
      <c r="Z441" s="351"/>
    </row>
    <row r="442" spans="1:26" ht="14.25" customHeight="1" x14ac:dyDescent="0.15">
      <c r="A442" s="351"/>
      <c r="B442" s="351"/>
      <c r="C442" s="351"/>
      <c r="D442" s="351"/>
      <c r="E442" s="351"/>
      <c r="F442" s="351"/>
      <c r="G442" s="351"/>
      <c r="H442" s="351"/>
      <c r="I442" s="351"/>
      <c r="J442" s="351"/>
      <c r="K442" s="351"/>
      <c r="L442" s="351"/>
      <c r="M442" s="351"/>
      <c r="N442" s="351"/>
      <c r="O442" s="351"/>
      <c r="P442" s="351"/>
      <c r="Q442" s="351"/>
      <c r="R442" s="351"/>
      <c r="S442" s="351"/>
      <c r="T442" s="351"/>
      <c r="U442" s="351"/>
      <c r="V442" s="351"/>
      <c r="W442" s="351"/>
      <c r="X442" s="351"/>
      <c r="Y442" s="351"/>
      <c r="Z442" s="351"/>
    </row>
    <row r="443" spans="1:26" ht="14.25" customHeight="1" x14ac:dyDescent="0.15">
      <c r="A443" s="351"/>
      <c r="B443" s="351"/>
      <c r="C443" s="351"/>
      <c r="D443" s="351"/>
      <c r="E443" s="351"/>
      <c r="F443" s="351"/>
      <c r="G443" s="351"/>
      <c r="H443" s="351"/>
      <c r="I443" s="351"/>
      <c r="J443" s="351"/>
      <c r="K443" s="351"/>
      <c r="L443" s="351"/>
      <c r="M443" s="351"/>
      <c r="N443" s="351"/>
      <c r="O443" s="351"/>
      <c r="P443" s="351"/>
      <c r="Q443" s="351"/>
      <c r="R443" s="351"/>
      <c r="S443" s="351"/>
      <c r="T443" s="351"/>
      <c r="U443" s="351"/>
      <c r="V443" s="351"/>
      <c r="W443" s="351"/>
      <c r="X443" s="351"/>
      <c r="Y443" s="351"/>
      <c r="Z443" s="351"/>
    </row>
    <row r="444" spans="1:26" ht="14.25" customHeight="1" x14ac:dyDescent="0.15">
      <c r="A444" s="351"/>
      <c r="B444" s="351"/>
      <c r="C444" s="351"/>
      <c r="D444" s="351"/>
      <c r="E444" s="351"/>
      <c r="F444" s="351"/>
      <c r="G444" s="351"/>
      <c r="H444" s="351"/>
      <c r="I444" s="351"/>
      <c r="J444" s="351"/>
      <c r="K444" s="351"/>
      <c r="L444" s="351"/>
      <c r="M444" s="351"/>
      <c r="N444" s="351"/>
      <c r="O444" s="351"/>
      <c r="P444" s="351"/>
      <c r="Q444" s="351"/>
      <c r="R444" s="351"/>
      <c r="S444" s="351"/>
      <c r="T444" s="351"/>
      <c r="U444" s="351"/>
      <c r="V444" s="351"/>
      <c r="W444" s="351"/>
      <c r="X444" s="351"/>
      <c r="Y444" s="351"/>
      <c r="Z444" s="351"/>
    </row>
    <row r="445" spans="1:26" ht="14.25" customHeight="1" x14ac:dyDescent="0.15">
      <c r="A445" s="351"/>
      <c r="B445" s="351"/>
      <c r="C445" s="351"/>
      <c r="D445" s="351"/>
      <c r="E445" s="351"/>
      <c r="F445" s="351"/>
      <c r="G445" s="351"/>
      <c r="H445" s="351"/>
      <c r="I445" s="351"/>
      <c r="J445" s="351"/>
      <c r="K445" s="351"/>
      <c r="L445" s="351"/>
      <c r="M445" s="351"/>
      <c r="N445" s="351"/>
      <c r="O445" s="351"/>
      <c r="P445" s="351"/>
      <c r="Q445" s="351"/>
      <c r="R445" s="351"/>
      <c r="S445" s="351"/>
      <c r="T445" s="351"/>
      <c r="U445" s="351"/>
      <c r="V445" s="351"/>
      <c r="W445" s="351"/>
      <c r="X445" s="351"/>
      <c r="Y445" s="351"/>
      <c r="Z445" s="351"/>
    </row>
    <row r="446" spans="1:26" ht="14.25" customHeight="1" x14ac:dyDescent="0.15">
      <c r="A446" s="351"/>
      <c r="B446" s="351"/>
      <c r="C446" s="351"/>
      <c r="D446" s="351"/>
      <c r="E446" s="351"/>
      <c r="F446" s="351"/>
      <c r="G446" s="351"/>
      <c r="H446" s="351"/>
      <c r="I446" s="351"/>
      <c r="J446" s="351"/>
      <c r="K446" s="351"/>
      <c r="L446" s="351"/>
      <c r="M446" s="351"/>
      <c r="N446" s="351"/>
      <c r="O446" s="351"/>
      <c r="P446" s="351"/>
      <c r="Q446" s="351"/>
      <c r="R446" s="351"/>
      <c r="S446" s="351"/>
      <c r="T446" s="351"/>
      <c r="U446" s="351"/>
      <c r="V446" s="351"/>
      <c r="W446" s="351"/>
      <c r="X446" s="351"/>
      <c r="Y446" s="351"/>
      <c r="Z446" s="351"/>
    </row>
    <row r="447" spans="1:26" ht="14.25" customHeight="1" x14ac:dyDescent="0.15">
      <c r="A447" s="351"/>
      <c r="B447" s="351"/>
      <c r="C447" s="351"/>
      <c r="D447" s="351"/>
      <c r="E447" s="351"/>
      <c r="F447" s="351"/>
      <c r="G447" s="351"/>
      <c r="H447" s="351"/>
      <c r="I447" s="351"/>
      <c r="J447" s="351"/>
      <c r="K447" s="351"/>
      <c r="L447" s="351"/>
      <c r="M447" s="351"/>
      <c r="N447" s="351"/>
      <c r="O447" s="351"/>
      <c r="P447" s="351"/>
      <c r="Q447" s="351"/>
      <c r="R447" s="351"/>
      <c r="S447" s="351"/>
      <c r="T447" s="351"/>
      <c r="U447" s="351"/>
      <c r="V447" s="351"/>
      <c r="W447" s="351"/>
      <c r="X447" s="351"/>
      <c r="Y447" s="351"/>
      <c r="Z447" s="351"/>
    </row>
    <row r="448" spans="1:26" ht="14.25" customHeight="1" x14ac:dyDescent="0.15">
      <c r="A448" s="351"/>
      <c r="B448" s="351"/>
      <c r="C448" s="351"/>
      <c r="D448" s="351"/>
      <c r="E448" s="351"/>
      <c r="F448" s="351"/>
      <c r="G448" s="351"/>
      <c r="H448" s="351"/>
      <c r="I448" s="351"/>
      <c r="J448" s="351"/>
      <c r="K448" s="351"/>
      <c r="L448" s="351"/>
      <c r="M448" s="351"/>
      <c r="N448" s="351"/>
      <c r="O448" s="351"/>
      <c r="P448" s="351"/>
      <c r="Q448" s="351"/>
      <c r="R448" s="351"/>
      <c r="S448" s="351"/>
      <c r="T448" s="351"/>
      <c r="U448" s="351"/>
      <c r="V448" s="351"/>
      <c r="W448" s="351"/>
      <c r="X448" s="351"/>
      <c r="Y448" s="351"/>
      <c r="Z448" s="351"/>
    </row>
    <row r="449" spans="1:26" ht="14.25" customHeight="1" x14ac:dyDescent="0.15">
      <c r="A449" s="351"/>
      <c r="B449" s="351"/>
      <c r="C449" s="351"/>
      <c r="D449" s="351"/>
      <c r="E449" s="351"/>
      <c r="F449" s="351"/>
      <c r="G449" s="351"/>
      <c r="H449" s="351"/>
      <c r="I449" s="351"/>
      <c r="J449" s="351"/>
      <c r="K449" s="351"/>
      <c r="L449" s="351"/>
      <c r="M449" s="351"/>
      <c r="N449" s="351"/>
      <c r="O449" s="351"/>
      <c r="P449" s="351"/>
      <c r="Q449" s="351"/>
      <c r="R449" s="351"/>
      <c r="S449" s="351"/>
      <c r="T449" s="351"/>
      <c r="U449" s="351"/>
      <c r="V449" s="351"/>
      <c r="W449" s="351"/>
      <c r="X449" s="351"/>
      <c r="Y449" s="351"/>
      <c r="Z449" s="351"/>
    </row>
    <row r="450" spans="1:26" ht="14.25" customHeight="1" x14ac:dyDescent="0.15">
      <c r="A450" s="351"/>
      <c r="B450" s="351"/>
      <c r="C450" s="351"/>
      <c r="D450" s="351"/>
      <c r="E450" s="351"/>
      <c r="F450" s="351"/>
      <c r="G450" s="351"/>
      <c r="H450" s="351"/>
      <c r="I450" s="351"/>
      <c r="J450" s="351"/>
      <c r="K450" s="351"/>
      <c r="L450" s="351"/>
      <c r="M450" s="351"/>
      <c r="N450" s="351"/>
      <c r="O450" s="351"/>
      <c r="P450" s="351"/>
      <c r="Q450" s="351"/>
      <c r="R450" s="351"/>
      <c r="S450" s="351"/>
      <c r="T450" s="351"/>
      <c r="U450" s="351"/>
      <c r="V450" s="351"/>
      <c r="W450" s="351"/>
      <c r="X450" s="351"/>
      <c r="Y450" s="351"/>
      <c r="Z450" s="351"/>
    </row>
    <row r="451" spans="1:26" ht="14.25" customHeight="1" x14ac:dyDescent="0.15">
      <c r="A451" s="351"/>
      <c r="B451" s="351"/>
      <c r="C451" s="351"/>
      <c r="D451" s="351"/>
      <c r="E451" s="351"/>
      <c r="F451" s="351"/>
      <c r="G451" s="351"/>
      <c r="H451" s="351"/>
      <c r="I451" s="351"/>
      <c r="J451" s="351"/>
      <c r="K451" s="351"/>
      <c r="L451" s="351"/>
      <c r="M451" s="351"/>
      <c r="N451" s="351"/>
      <c r="O451" s="351"/>
      <c r="P451" s="351"/>
      <c r="Q451" s="351"/>
      <c r="R451" s="351"/>
      <c r="S451" s="351"/>
      <c r="T451" s="351"/>
      <c r="U451" s="351"/>
      <c r="V451" s="351"/>
      <c r="W451" s="351"/>
      <c r="X451" s="351"/>
      <c r="Y451" s="351"/>
      <c r="Z451" s="351"/>
    </row>
    <row r="452" spans="1:26" ht="14.25" customHeight="1" x14ac:dyDescent="0.15">
      <c r="A452" s="351"/>
      <c r="B452" s="351"/>
      <c r="C452" s="351"/>
      <c r="D452" s="351"/>
      <c r="E452" s="351"/>
      <c r="F452" s="351"/>
      <c r="G452" s="351"/>
      <c r="H452" s="351"/>
      <c r="I452" s="351"/>
      <c r="J452" s="351"/>
      <c r="K452" s="351"/>
      <c r="L452" s="351"/>
      <c r="M452" s="351"/>
      <c r="N452" s="351"/>
      <c r="O452" s="351"/>
      <c r="P452" s="351"/>
      <c r="Q452" s="351"/>
      <c r="R452" s="351"/>
      <c r="S452" s="351"/>
      <c r="T452" s="351"/>
      <c r="U452" s="351"/>
      <c r="V452" s="351"/>
      <c r="W452" s="351"/>
      <c r="X452" s="351"/>
      <c r="Y452" s="351"/>
      <c r="Z452" s="351"/>
    </row>
    <row r="453" spans="1:26" ht="14.25" customHeight="1" x14ac:dyDescent="0.15">
      <c r="A453" s="351"/>
      <c r="B453" s="351"/>
      <c r="C453" s="351"/>
      <c r="D453" s="351"/>
      <c r="E453" s="351"/>
      <c r="F453" s="351"/>
      <c r="G453" s="351"/>
      <c r="H453" s="351"/>
      <c r="I453" s="351"/>
      <c r="J453" s="351"/>
      <c r="K453" s="351"/>
      <c r="L453" s="351"/>
      <c r="M453" s="351"/>
      <c r="N453" s="351"/>
      <c r="O453" s="351"/>
      <c r="P453" s="351"/>
      <c r="Q453" s="351"/>
      <c r="R453" s="351"/>
      <c r="S453" s="351"/>
      <c r="T453" s="351"/>
      <c r="U453" s="351"/>
      <c r="V453" s="351"/>
      <c r="W453" s="351"/>
      <c r="X453" s="351"/>
      <c r="Y453" s="351"/>
      <c r="Z453" s="351"/>
    </row>
    <row r="454" spans="1:26" ht="14.25" customHeight="1" x14ac:dyDescent="0.15">
      <c r="A454" s="351"/>
      <c r="B454" s="351"/>
      <c r="C454" s="351"/>
      <c r="D454" s="351"/>
      <c r="E454" s="351"/>
      <c r="F454" s="351"/>
      <c r="G454" s="351"/>
      <c r="H454" s="351"/>
      <c r="I454" s="351"/>
      <c r="J454" s="351"/>
      <c r="K454" s="351"/>
      <c r="L454" s="351"/>
      <c r="M454" s="351"/>
      <c r="N454" s="351"/>
      <c r="O454" s="351"/>
      <c r="P454" s="351"/>
      <c r="Q454" s="351"/>
      <c r="R454" s="351"/>
      <c r="S454" s="351"/>
      <c r="T454" s="351"/>
      <c r="U454" s="351"/>
      <c r="V454" s="351"/>
      <c r="W454" s="351"/>
      <c r="X454" s="351"/>
      <c r="Y454" s="351"/>
      <c r="Z454" s="351"/>
    </row>
    <row r="455" spans="1:26" ht="14.25" customHeight="1" x14ac:dyDescent="0.15">
      <c r="A455" s="351"/>
      <c r="B455" s="351"/>
      <c r="C455" s="351"/>
      <c r="D455" s="351"/>
      <c r="E455" s="351"/>
      <c r="F455" s="351"/>
      <c r="G455" s="351"/>
      <c r="H455" s="351"/>
      <c r="I455" s="351"/>
      <c r="J455" s="351"/>
      <c r="K455" s="351"/>
      <c r="L455" s="351"/>
      <c r="M455" s="351"/>
      <c r="N455" s="351"/>
      <c r="O455" s="351"/>
      <c r="P455" s="351"/>
      <c r="Q455" s="351"/>
      <c r="R455" s="351"/>
      <c r="S455" s="351"/>
      <c r="T455" s="351"/>
      <c r="U455" s="351"/>
      <c r="V455" s="351"/>
      <c r="W455" s="351"/>
      <c r="X455" s="351"/>
      <c r="Y455" s="351"/>
      <c r="Z455" s="351"/>
    </row>
    <row r="456" spans="1:26" ht="14.25" customHeight="1" x14ac:dyDescent="0.15">
      <c r="A456" s="351"/>
      <c r="B456" s="351"/>
      <c r="C456" s="351"/>
      <c r="D456" s="351"/>
      <c r="E456" s="351"/>
      <c r="F456" s="351"/>
      <c r="G456" s="351"/>
      <c r="H456" s="351"/>
      <c r="I456" s="351"/>
      <c r="J456" s="351"/>
      <c r="K456" s="351"/>
      <c r="L456" s="351"/>
      <c r="M456" s="351"/>
      <c r="N456" s="351"/>
      <c r="O456" s="351"/>
      <c r="P456" s="351"/>
      <c r="Q456" s="351"/>
      <c r="R456" s="351"/>
      <c r="S456" s="351"/>
      <c r="T456" s="351"/>
      <c r="U456" s="351"/>
      <c r="V456" s="351"/>
      <c r="W456" s="351"/>
      <c r="X456" s="351"/>
      <c r="Y456" s="351"/>
      <c r="Z456" s="351"/>
    </row>
    <row r="457" spans="1:26" ht="14.25" customHeight="1" x14ac:dyDescent="0.15">
      <c r="A457" s="351"/>
      <c r="B457" s="351"/>
      <c r="C457" s="351"/>
      <c r="D457" s="351"/>
      <c r="E457" s="351"/>
      <c r="F457" s="351"/>
      <c r="G457" s="351"/>
      <c r="H457" s="351"/>
      <c r="I457" s="351"/>
      <c r="J457" s="351"/>
      <c r="K457" s="351"/>
      <c r="L457" s="351"/>
      <c r="M457" s="351"/>
      <c r="N457" s="351"/>
      <c r="O457" s="351"/>
      <c r="P457" s="351"/>
      <c r="Q457" s="351"/>
      <c r="R457" s="351"/>
      <c r="S457" s="351"/>
      <c r="T457" s="351"/>
      <c r="U457" s="351"/>
      <c r="V457" s="351"/>
      <c r="W457" s="351"/>
      <c r="X457" s="351"/>
      <c r="Y457" s="351"/>
      <c r="Z457" s="351"/>
    </row>
    <row r="458" spans="1:26" ht="14.25" customHeight="1" x14ac:dyDescent="0.15">
      <c r="A458" s="351"/>
      <c r="B458" s="351"/>
      <c r="C458" s="351"/>
      <c r="D458" s="351"/>
      <c r="E458" s="351"/>
      <c r="F458" s="351"/>
      <c r="G458" s="351"/>
      <c r="H458" s="351"/>
      <c r="I458" s="351"/>
      <c r="J458" s="351"/>
      <c r="K458" s="351"/>
      <c r="L458" s="351"/>
      <c r="M458" s="351"/>
      <c r="N458" s="351"/>
      <c r="O458" s="351"/>
      <c r="P458" s="351"/>
      <c r="Q458" s="351"/>
      <c r="R458" s="351"/>
      <c r="S458" s="351"/>
      <c r="T458" s="351"/>
      <c r="U458" s="351"/>
      <c r="V458" s="351"/>
      <c r="W458" s="351"/>
      <c r="X458" s="351"/>
      <c r="Y458" s="351"/>
      <c r="Z458" s="351"/>
    </row>
    <row r="459" spans="1:26" ht="14.25" customHeight="1" x14ac:dyDescent="0.15">
      <c r="A459" s="351"/>
      <c r="B459" s="351"/>
      <c r="C459" s="351"/>
      <c r="D459" s="351"/>
      <c r="E459" s="351"/>
      <c r="F459" s="351"/>
      <c r="G459" s="351"/>
      <c r="H459" s="351"/>
      <c r="I459" s="351"/>
      <c r="J459" s="351"/>
      <c r="K459" s="351"/>
      <c r="L459" s="351"/>
      <c r="M459" s="351"/>
      <c r="N459" s="351"/>
      <c r="O459" s="351"/>
      <c r="P459" s="351"/>
      <c r="Q459" s="351"/>
      <c r="R459" s="351"/>
      <c r="S459" s="351"/>
      <c r="T459" s="351"/>
      <c r="U459" s="351"/>
      <c r="V459" s="351"/>
      <c r="W459" s="351"/>
      <c r="X459" s="351"/>
      <c r="Y459" s="351"/>
      <c r="Z459" s="351"/>
    </row>
    <row r="460" spans="1:26" ht="14.25" customHeight="1" x14ac:dyDescent="0.15">
      <c r="A460" s="351"/>
      <c r="B460" s="351"/>
      <c r="C460" s="351"/>
      <c r="D460" s="351"/>
      <c r="E460" s="351"/>
      <c r="F460" s="351"/>
      <c r="G460" s="351"/>
      <c r="H460" s="351"/>
      <c r="I460" s="351"/>
      <c r="J460" s="351"/>
      <c r="K460" s="351"/>
      <c r="L460" s="351"/>
      <c r="M460" s="351"/>
      <c r="N460" s="351"/>
      <c r="O460" s="351"/>
      <c r="P460" s="351"/>
      <c r="Q460" s="351"/>
      <c r="R460" s="351"/>
      <c r="S460" s="351"/>
      <c r="T460" s="351"/>
      <c r="U460" s="351"/>
      <c r="V460" s="351"/>
      <c r="W460" s="351"/>
      <c r="X460" s="351"/>
      <c r="Y460" s="351"/>
      <c r="Z460" s="351"/>
    </row>
    <row r="461" spans="1:26" ht="14.25" customHeight="1" x14ac:dyDescent="0.15">
      <c r="A461" s="351"/>
      <c r="B461" s="351"/>
      <c r="C461" s="351"/>
      <c r="D461" s="351"/>
      <c r="E461" s="351"/>
      <c r="F461" s="351"/>
      <c r="G461" s="351"/>
      <c r="H461" s="351"/>
      <c r="I461" s="351"/>
      <c r="J461" s="351"/>
      <c r="K461" s="351"/>
      <c r="L461" s="351"/>
      <c r="M461" s="351"/>
      <c r="N461" s="351"/>
      <c r="O461" s="351"/>
      <c r="P461" s="351"/>
      <c r="Q461" s="351"/>
      <c r="R461" s="351"/>
      <c r="S461" s="351"/>
      <c r="T461" s="351"/>
      <c r="U461" s="351"/>
      <c r="V461" s="351"/>
      <c r="W461" s="351"/>
      <c r="X461" s="351"/>
      <c r="Y461" s="351"/>
      <c r="Z461" s="351"/>
    </row>
    <row r="462" spans="1:26" ht="14.25" customHeight="1" x14ac:dyDescent="0.15">
      <c r="A462" s="351"/>
      <c r="B462" s="351"/>
      <c r="C462" s="351"/>
      <c r="D462" s="351"/>
      <c r="E462" s="351"/>
      <c r="F462" s="351"/>
      <c r="G462" s="351"/>
      <c r="H462" s="351"/>
      <c r="I462" s="351"/>
      <c r="J462" s="351"/>
      <c r="K462" s="351"/>
      <c r="L462" s="351"/>
      <c r="M462" s="351"/>
      <c r="N462" s="351"/>
      <c r="O462" s="351"/>
      <c r="P462" s="351"/>
      <c r="Q462" s="351"/>
      <c r="R462" s="351"/>
      <c r="S462" s="351"/>
      <c r="T462" s="351"/>
      <c r="U462" s="351"/>
      <c r="V462" s="351"/>
      <c r="W462" s="351"/>
      <c r="X462" s="351"/>
      <c r="Y462" s="351"/>
      <c r="Z462" s="351"/>
    </row>
    <row r="463" spans="1:26" ht="14.25" customHeight="1" x14ac:dyDescent="0.15">
      <c r="A463" s="351"/>
      <c r="B463" s="351"/>
      <c r="C463" s="351"/>
      <c r="D463" s="351"/>
      <c r="E463" s="351"/>
      <c r="F463" s="351"/>
      <c r="G463" s="351"/>
      <c r="H463" s="351"/>
      <c r="I463" s="351"/>
      <c r="J463" s="351"/>
      <c r="K463" s="351"/>
      <c r="L463" s="351"/>
      <c r="M463" s="351"/>
      <c r="N463" s="351"/>
      <c r="O463" s="351"/>
      <c r="P463" s="351"/>
      <c r="Q463" s="351"/>
      <c r="R463" s="351"/>
      <c r="S463" s="351"/>
      <c r="T463" s="351"/>
      <c r="U463" s="351"/>
      <c r="V463" s="351"/>
      <c r="W463" s="351"/>
      <c r="X463" s="351"/>
      <c r="Y463" s="351"/>
      <c r="Z463" s="351"/>
    </row>
    <row r="464" spans="1:26" ht="14.25" customHeight="1" x14ac:dyDescent="0.15">
      <c r="A464" s="351"/>
      <c r="B464" s="351"/>
      <c r="C464" s="351"/>
      <c r="D464" s="351"/>
      <c r="E464" s="351"/>
      <c r="F464" s="351"/>
      <c r="G464" s="351"/>
      <c r="H464" s="351"/>
      <c r="I464" s="351"/>
      <c r="J464" s="351"/>
      <c r="K464" s="351"/>
      <c r="L464" s="351"/>
      <c r="M464" s="351"/>
      <c r="N464" s="351"/>
      <c r="O464" s="351"/>
      <c r="P464" s="351"/>
      <c r="Q464" s="351"/>
      <c r="R464" s="351"/>
      <c r="S464" s="351"/>
      <c r="T464" s="351"/>
      <c r="U464" s="351"/>
      <c r="V464" s="351"/>
      <c r="W464" s="351"/>
      <c r="X464" s="351"/>
      <c r="Y464" s="351"/>
      <c r="Z464" s="351"/>
    </row>
    <row r="465" spans="1:26" ht="14.25" customHeight="1" x14ac:dyDescent="0.15">
      <c r="A465" s="351"/>
      <c r="B465" s="351"/>
      <c r="C465" s="351"/>
      <c r="D465" s="351"/>
      <c r="E465" s="351"/>
      <c r="F465" s="351"/>
      <c r="G465" s="351"/>
      <c r="H465" s="351"/>
      <c r="I465" s="351"/>
      <c r="J465" s="351"/>
      <c r="K465" s="351"/>
      <c r="L465" s="351"/>
      <c r="M465" s="351"/>
      <c r="N465" s="351"/>
      <c r="O465" s="351"/>
      <c r="P465" s="351"/>
      <c r="Q465" s="351"/>
      <c r="R465" s="351"/>
      <c r="S465" s="351"/>
      <c r="T465" s="351"/>
      <c r="U465" s="351"/>
      <c r="V465" s="351"/>
      <c r="W465" s="351"/>
      <c r="X465" s="351"/>
      <c r="Y465" s="351"/>
      <c r="Z465" s="351"/>
    </row>
    <row r="466" spans="1:26" ht="14.25" customHeight="1" x14ac:dyDescent="0.15">
      <c r="A466" s="351"/>
      <c r="B466" s="351"/>
      <c r="C466" s="351"/>
      <c r="D466" s="351"/>
      <c r="E466" s="351"/>
      <c r="F466" s="351"/>
      <c r="G466" s="351"/>
      <c r="H466" s="351"/>
      <c r="I466" s="351"/>
      <c r="J466" s="351"/>
      <c r="K466" s="351"/>
      <c r="L466" s="351"/>
      <c r="M466" s="351"/>
      <c r="N466" s="351"/>
      <c r="O466" s="351"/>
      <c r="P466" s="351"/>
      <c r="Q466" s="351"/>
      <c r="R466" s="351"/>
      <c r="S466" s="351"/>
      <c r="T466" s="351"/>
      <c r="U466" s="351"/>
      <c r="V466" s="351"/>
      <c r="W466" s="351"/>
      <c r="X466" s="351"/>
      <c r="Y466" s="351"/>
      <c r="Z466" s="351"/>
    </row>
    <row r="467" spans="1:26" ht="14.25" customHeight="1" x14ac:dyDescent="0.15">
      <c r="A467" s="351"/>
      <c r="B467" s="351"/>
      <c r="C467" s="351"/>
      <c r="D467" s="351"/>
      <c r="E467" s="351"/>
      <c r="F467" s="351"/>
      <c r="G467" s="351"/>
      <c r="H467" s="351"/>
      <c r="I467" s="351"/>
      <c r="J467" s="351"/>
      <c r="K467" s="351"/>
      <c r="L467" s="351"/>
      <c r="M467" s="351"/>
      <c r="N467" s="351"/>
      <c r="O467" s="351"/>
      <c r="P467" s="351"/>
      <c r="Q467" s="351"/>
      <c r="R467" s="351"/>
      <c r="S467" s="351"/>
      <c r="T467" s="351"/>
      <c r="U467" s="351"/>
      <c r="V467" s="351"/>
      <c r="W467" s="351"/>
      <c r="X467" s="351"/>
      <c r="Y467" s="351"/>
      <c r="Z467" s="351"/>
    </row>
    <row r="468" spans="1:26" ht="14.25" customHeight="1" x14ac:dyDescent="0.15">
      <c r="A468" s="351"/>
      <c r="B468" s="351"/>
      <c r="C468" s="351"/>
      <c r="D468" s="351"/>
      <c r="E468" s="351"/>
      <c r="F468" s="351"/>
      <c r="G468" s="351"/>
      <c r="H468" s="351"/>
      <c r="I468" s="351"/>
      <c r="J468" s="351"/>
      <c r="K468" s="351"/>
      <c r="L468" s="351"/>
      <c r="M468" s="351"/>
      <c r="N468" s="351"/>
      <c r="O468" s="351"/>
      <c r="P468" s="351"/>
      <c r="Q468" s="351"/>
      <c r="R468" s="351"/>
      <c r="S468" s="351"/>
      <c r="T468" s="351"/>
      <c r="U468" s="351"/>
      <c r="V468" s="351"/>
      <c r="W468" s="351"/>
      <c r="X468" s="351"/>
      <c r="Y468" s="351"/>
      <c r="Z468" s="351"/>
    </row>
    <row r="469" spans="1:26" ht="14.25" customHeight="1" x14ac:dyDescent="0.15">
      <c r="A469" s="351"/>
      <c r="B469" s="351"/>
      <c r="C469" s="351"/>
      <c r="D469" s="351"/>
      <c r="E469" s="351"/>
      <c r="F469" s="351"/>
      <c r="G469" s="351"/>
      <c r="H469" s="351"/>
      <c r="I469" s="351"/>
      <c r="J469" s="351"/>
      <c r="K469" s="351"/>
      <c r="L469" s="351"/>
      <c r="M469" s="351"/>
      <c r="N469" s="351"/>
      <c r="O469" s="351"/>
      <c r="P469" s="351"/>
      <c r="Q469" s="351"/>
      <c r="R469" s="351"/>
      <c r="S469" s="351"/>
      <c r="T469" s="351"/>
      <c r="U469" s="351"/>
      <c r="V469" s="351"/>
      <c r="W469" s="351"/>
      <c r="X469" s="351"/>
      <c r="Y469" s="351"/>
      <c r="Z469" s="351"/>
    </row>
    <row r="470" spans="1:26" ht="14.25" customHeight="1" x14ac:dyDescent="0.15">
      <c r="A470" s="351"/>
      <c r="B470" s="351"/>
      <c r="C470" s="351"/>
      <c r="D470" s="351"/>
      <c r="E470" s="351"/>
      <c r="F470" s="351"/>
      <c r="G470" s="351"/>
      <c r="H470" s="351"/>
      <c r="I470" s="351"/>
      <c r="J470" s="351"/>
      <c r="K470" s="351"/>
      <c r="L470" s="351"/>
      <c r="M470" s="351"/>
      <c r="N470" s="351"/>
      <c r="O470" s="351"/>
      <c r="P470" s="351"/>
      <c r="Q470" s="351"/>
      <c r="R470" s="351"/>
      <c r="S470" s="351"/>
      <c r="T470" s="351"/>
      <c r="U470" s="351"/>
      <c r="V470" s="351"/>
      <c r="W470" s="351"/>
      <c r="X470" s="351"/>
      <c r="Y470" s="351"/>
      <c r="Z470" s="351"/>
    </row>
    <row r="471" spans="1:26" ht="14.25" customHeight="1" x14ac:dyDescent="0.15">
      <c r="A471" s="351"/>
      <c r="B471" s="351"/>
      <c r="C471" s="351"/>
      <c r="D471" s="351"/>
      <c r="E471" s="351"/>
      <c r="F471" s="351"/>
      <c r="G471" s="351"/>
      <c r="H471" s="351"/>
      <c r="I471" s="351"/>
      <c r="J471" s="351"/>
      <c r="K471" s="351"/>
      <c r="L471" s="351"/>
      <c r="M471" s="351"/>
      <c r="N471" s="351"/>
      <c r="O471" s="351"/>
      <c r="P471" s="351"/>
      <c r="Q471" s="351"/>
      <c r="R471" s="351"/>
      <c r="S471" s="351"/>
      <c r="T471" s="351"/>
      <c r="U471" s="351"/>
      <c r="V471" s="351"/>
      <c r="W471" s="351"/>
      <c r="X471" s="351"/>
      <c r="Y471" s="351"/>
      <c r="Z471" s="351"/>
    </row>
    <row r="472" spans="1:26" ht="14.25" customHeight="1" x14ac:dyDescent="0.15">
      <c r="A472" s="351"/>
      <c r="B472" s="351"/>
      <c r="C472" s="351"/>
      <c r="D472" s="351"/>
      <c r="E472" s="351"/>
      <c r="F472" s="351"/>
      <c r="G472" s="351"/>
      <c r="H472" s="351"/>
      <c r="I472" s="351"/>
      <c r="J472" s="351"/>
      <c r="K472" s="351"/>
      <c r="L472" s="351"/>
      <c r="M472" s="351"/>
      <c r="N472" s="351"/>
      <c r="O472" s="351"/>
      <c r="P472" s="351"/>
      <c r="Q472" s="351"/>
      <c r="R472" s="351"/>
      <c r="S472" s="351"/>
      <c r="T472" s="351"/>
      <c r="U472" s="351"/>
      <c r="V472" s="351"/>
      <c r="W472" s="351"/>
      <c r="X472" s="351"/>
      <c r="Y472" s="351"/>
      <c r="Z472" s="351"/>
    </row>
    <row r="473" spans="1:26" ht="14.25" customHeight="1" x14ac:dyDescent="0.15">
      <c r="A473" s="351"/>
      <c r="B473" s="351"/>
      <c r="C473" s="351"/>
      <c r="D473" s="351"/>
      <c r="E473" s="351"/>
      <c r="F473" s="351"/>
      <c r="G473" s="351"/>
      <c r="H473" s="351"/>
      <c r="I473" s="351"/>
      <c r="J473" s="351"/>
      <c r="K473" s="351"/>
      <c r="L473" s="351"/>
      <c r="M473" s="351"/>
      <c r="N473" s="351"/>
      <c r="O473" s="351"/>
      <c r="P473" s="351"/>
      <c r="Q473" s="351"/>
      <c r="R473" s="351"/>
      <c r="S473" s="351"/>
      <c r="T473" s="351"/>
      <c r="U473" s="351"/>
      <c r="V473" s="351"/>
      <c r="W473" s="351"/>
      <c r="X473" s="351"/>
      <c r="Y473" s="351"/>
      <c r="Z473" s="351"/>
    </row>
    <row r="474" spans="1:26" ht="14.25" customHeight="1" x14ac:dyDescent="0.15">
      <c r="A474" s="351"/>
      <c r="B474" s="351"/>
      <c r="C474" s="351"/>
      <c r="D474" s="351"/>
      <c r="E474" s="351"/>
      <c r="F474" s="351"/>
      <c r="G474" s="351"/>
      <c r="H474" s="351"/>
      <c r="I474" s="351"/>
      <c r="J474" s="351"/>
      <c r="K474" s="351"/>
      <c r="L474" s="351"/>
      <c r="M474" s="351"/>
      <c r="N474" s="351"/>
      <c r="O474" s="351"/>
      <c r="P474" s="351"/>
      <c r="Q474" s="351"/>
      <c r="R474" s="351"/>
      <c r="S474" s="351"/>
      <c r="T474" s="351"/>
      <c r="U474" s="351"/>
      <c r="V474" s="351"/>
      <c r="W474" s="351"/>
      <c r="X474" s="351"/>
      <c r="Y474" s="351"/>
      <c r="Z474" s="351"/>
    </row>
    <row r="475" spans="1:26" ht="14.25" customHeight="1" x14ac:dyDescent="0.15">
      <c r="A475" s="351"/>
      <c r="B475" s="351"/>
      <c r="C475" s="351"/>
      <c r="D475" s="351"/>
      <c r="E475" s="351"/>
      <c r="F475" s="351"/>
      <c r="G475" s="351"/>
      <c r="H475" s="351"/>
      <c r="I475" s="351"/>
      <c r="J475" s="351"/>
      <c r="K475" s="351"/>
      <c r="L475" s="351"/>
      <c r="M475" s="351"/>
      <c r="N475" s="351"/>
      <c r="O475" s="351"/>
      <c r="P475" s="351"/>
      <c r="Q475" s="351"/>
      <c r="R475" s="351"/>
      <c r="S475" s="351"/>
      <c r="T475" s="351"/>
      <c r="U475" s="351"/>
      <c r="V475" s="351"/>
      <c r="W475" s="351"/>
      <c r="X475" s="351"/>
      <c r="Y475" s="351"/>
      <c r="Z475" s="351"/>
    </row>
    <row r="476" spans="1:26" ht="14.25" customHeight="1" x14ac:dyDescent="0.15">
      <c r="A476" s="351"/>
      <c r="B476" s="351"/>
      <c r="C476" s="351"/>
      <c r="D476" s="351"/>
      <c r="E476" s="351"/>
      <c r="F476" s="351"/>
      <c r="G476" s="351"/>
      <c r="H476" s="351"/>
      <c r="I476" s="351"/>
      <c r="J476" s="351"/>
      <c r="K476" s="351"/>
      <c r="L476" s="351"/>
      <c r="M476" s="351"/>
      <c r="N476" s="351"/>
      <c r="O476" s="351"/>
      <c r="P476" s="351"/>
      <c r="Q476" s="351"/>
      <c r="R476" s="351"/>
      <c r="S476" s="351"/>
      <c r="T476" s="351"/>
      <c r="U476" s="351"/>
      <c r="V476" s="351"/>
      <c r="W476" s="351"/>
      <c r="X476" s="351"/>
      <c r="Y476" s="351"/>
      <c r="Z476" s="351"/>
    </row>
    <row r="477" spans="1:26" ht="14.25" customHeight="1" x14ac:dyDescent="0.15">
      <c r="A477" s="351"/>
      <c r="B477" s="351"/>
      <c r="C477" s="351"/>
      <c r="D477" s="351"/>
      <c r="E477" s="351"/>
      <c r="F477" s="351"/>
      <c r="G477" s="351"/>
      <c r="H477" s="351"/>
      <c r="I477" s="351"/>
      <c r="J477" s="351"/>
      <c r="K477" s="351"/>
      <c r="L477" s="351"/>
      <c r="M477" s="351"/>
      <c r="N477" s="351"/>
      <c r="O477" s="351"/>
      <c r="P477" s="351"/>
      <c r="Q477" s="351"/>
      <c r="R477" s="351"/>
      <c r="S477" s="351"/>
      <c r="T477" s="351"/>
      <c r="U477" s="351"/>
      <c r="V477" s="351"/>
      <c r="W477" s="351"/>
      <c r="X477" s="351"/>
      <c r="Y477" s="351"/>
      <c r="Z477" s="351"/>
    </row>
    <row r="478" spans="1:26" ht="14.25" customHeight="1" x14ac:dyDescent="0.15">
      <c r="A478" s="351"/>
      <c r="B478" s="351"/>
      <c r="C478" s="351"/>
      <c r="D478" s="351"/>
      <c r="E478" s="351"/>
      <c r="F478" s="351"/>
      <c r="G478" s="351"/>
      <c r="H478" s="351"/>
      <c r="I478" s="351"/>
      <c r="J478" s="351"/>
      <c r="K478" s="351"/>
      <c r="L478" s="351"/>
      <c r="M478" s="351"/>
      <c r="N478" s="351"/>
      <c r="O478" s="351"/>
      <c r="P478" s="351"/>
      <c r="Q478" s="351"/>
      <c r="R478" s="351"/>
      <c r="S478" s="351"/>
      <c r="T478" s="351"/>
      <c r="U478" s="351"/>
      <c r="V478" s="351"/>
      <c r="W478" s="351"/>
      <c r="X478" s="351"/>
      <c r="Y478" s="351"/>
      <c r="Z478" s="351"/>
    </row>
    <row r="479" spans="1:26" ht="14.25" customHeight="1" x14ac:dyDescent="0.15">
      <c r="A479" s="351"/>
      <c r="B479" s="351"/>
      <c r="C479" s="351"/>
      <c r="D479" s="351"/>
      <c r="E479" s="351"/>
      <c r="F479" s="351"/>
      <c r="G479" s="351"/>
      <c r="H479" s="351"/>
      <c r="I479" s="351"/>
      <c r="J479" s="351"/>
      <c r="K479" s="351"/>
      <c r="L479" s="351"/>
      <c r="M479" s="351"/>
      <c r="N479" s="351"/>
      <c r="O479" s="351"/>
      <c r="P479" s="351"/>
      <c r="Q479" s="351"/>
      <c r="R479" s="351"/>
      <c r="S479" s="351"/>
      <c r="T479" s="351"/>
      <c r="U479" s="351"/>
      <c r="V479" s="351"/>
      <c r="W479" s="351"/>
      <c r="X479" s="351"/>
      <c r="Y479" s="351"/>
      <c r="Z479" s="351"/>
    </row>
    <row r="480" spans="1:26" ht="14.25" customHeight="1" x14ac:dyDescent="0.15">
      <c r="A480" s="351"/>
      <c r="B480" s="351"/>
      <c r="C480" s="351"/>
      <c r="D480" s="351"/>
      <c r="E480" s="351"/>
      <c r="F480" s="351"/>
      <c r="G480" s="351"/>
      <c r="H480" s="351"/>
      <c r="I480" s="351"/>
      <c r="J480" s="351"/>
      <c r="K480" s="351"/>
      <c r="L480" s="351"/>
      <c r="M480" s="351"/>
      <c r="N480" s="351"/>
      <c r="O480" s="351"/>
      <c r="P480" s="351"/>
      <c r="Q480" s="351"/>
      <c r="R480" s="351"/>
      <c r="S480" s="351"/>
      <c r="T480" s="351"/>
      <c r="U480" s="351"/>
      <c r="V480" s="351"/>
      <c r="W480" s="351"/>
      <c r="X480" s="351"/>
      <c r="Y480" s="351"/>
      <c r="Z480" s="351"/>
    </row>
    <row r="481" spans="1:26" ht="14.25" customHeight="1" x14ac:dyDescent="0.15">
      <c r="A481" s="351"/>
      <c r="B481" s="351"/>
      <c r="C481" s="351"/>
      <c r="D481" s="351"/>
      <c r="E481" s="351"/>
      <c r="F481" s="351"/>
      <c r="G481" s="351"/>
      <c r="H481" s="351"/>
      <c r="I481" s="351"/>
      <c r="J481" s="351"/>
      <c r="K481" s="351"/>
      <c r="L481" s="351"/>
      <c r="M481" s="351"/>
      <c r="N481" s="351"/>
      <c r="O481" s="351"/>
      <c r="P481" s="351"/>
      <c r="Q481" s="351"/>
      <c r="R481" s="351"/>
      <c r="S481" s="351"/>
      <c r="T481" s="351"/>
      <c r="U481" s="351"/>
      <c r="V481" s="351"/>
      <c r="W481" s="351"/>
      <c r="X481" s="351"/>
      <c r="Y481" s="351"/>
      <c r="Z481" s="351"/>
    </row>
    <row r="482" spans="1:26" ht="14.25" customHeight="1" x14ac:dyDescent="0.15">
      <c r="A482" s="351"/>
      <c r="B482" s="351"/>
      <c r="C482" s="351"/>
      <c r="D482" s="351"/>
      <c r="E482" s="351"/>
      <c r="F482" s="351"/>
      <c r="G482" s="351"/>
      <c r="H482" s="351"/>
      <c r="I482" s="351"/>
      <c r="J482" s="351"/>
      <c r="K482" s="351"/>
      <c r="L482" s="351"/>
      <c r="M482" s="351"/>
      <c r="N482" s="351"/>
      <c r="O482" s="351"/>
      <c r="P482" s="351"/>
      <c r="Q482" s="351"/>
      <c r="R482" s="351"/>
      <c r="S482" s="351"/>
      <c r="T482" s="351"/>
      <c r="U482" s="351"/>
      <c r="V482" s="351"/>
      <c r="W482" s="351"/>
      <c r="X482" s="351"/>
      <c r="Y482" s="351"/>
      <c r="Z482" s="351"/>
    </row>
    <row r="483" spans="1:26" ht="14.25" customHeight="1" x14ac:dyDescent="0.15">
      <c r="A483" s="351"/>
      <c r="B483" s="351"/>
      <c r="C483" s="351"/>
      <c r="D483" s="351"/>
      <c r="E483" s="351"/>
      <c r="F483" s="351"/>
      <c r="G483" s="351"/>
      <c r="H483" s="351"/>
      <c r="I483" s="351"/>
      <c r="J483" s="351"/>
      <c r="K483" s="351"/>
      <c r="L483" s="351"/>
      <c r="M483" s="351"/>
      <c r="N483" s="351"/>
      <c r="O483" s="351"/>
      <c r="P483" s="351"/>
      <c r="Q483" s="351"/>
      <c r="R483" s="351"/>
      <c r="S483" s="351"/>
      <c r="T483" s="351"/>
      <c r="U483" s="351"/>
      <c r="V483" s="351"/>
      <c r="W483" s="351"/>
      <c r="X483" s="351"/>
      <c r="Y483" s="351"/>
      <c r="Z483" s="351"/>
    </row>
    <row r="484" spans="1:26" ht="14.25" customHeight="1" x14ac:dyDescent="0.15">
      <c r="A484" s="351"/>
      <c r="B484" s="351"/>
      <c r="C484" s="351"/>
      <c r="D484" s="351"/>
      <c r="E484" s="351"/>
      <c r="F484" s="351"/>
      <c r="G484" s="351"/>
      <c r="H484" s="351"/>
      <c r="I484" s="351"/>
      <c r="J484" s="351"/>
      <c r="K484" s="351"/>
      <c r="L484" s="351"/>
      <c r="M484" s="351"/>
      <c r="N484" s="351"/>
      <c r="O484" s="351"/>
      <c r="P484" s="351"/>
      <c r="Q484" s="351"/>
      <c r="R484" s="351"/>
      <c r="S484" s="351"/>
      <c r="T484" s="351"/>
      <c r="U484" s="351"/>
      <c r="V484" s="351"/>
      <c r="W484" s="351"/>
      <c r="X484" s="351"/>
      <c r="Y484" s="351"/>
      <c r="Z484" s="351"/>
    </row>
    <row r="485" spans="1:26" ht="14.25" customHeight="1" x14ac:dyDescent="0.15">
      <c r="A485" s="351"/>
      <c r="B485" s="351"/>
      <c r="C485" s="351"/>
      <c r="D485" s="351"/>
      <c r="E485" s="351"/>
      <c r="F485" s="351"/>
      <c r="G485" s="351"/>
      <c r="H485" s="351"/>
      <c r="I485" s="351"/>
      <c r="J485" s="351"/>
      <c r="K485" s="351"/>
      <c r="L485" s="351"/>
      <c r="M485" s="351"/>
      <c r="N485" s="351"/>
      <c r="O485" s="351"/>
      <c r="P485" s="351"/>
      <c r="Q485" s="351"/>
      <c r="R485" s="351"/>
      <c r="S485" s="351"/>
      <c r="T485" s="351"/>
      <c r="U485" s="351"/>
      <c r="V485" s="351"/>
      <c r="W485" s="351"/>
      <c r="X485" s="351"/>
      <c r="Y485" s="351"/>
      <c r="Z485" s="351"/>
    </row>
    <row r="486" spans="1:26" ht="14.25" customHeight="1" x14ac:dyDescent="0.15">
      <c r="A486" s="351"/>
      <c r="B486" s="351"/>
      <c r="C486" s="351"/>
      <c r="D486" s="351"/>
      <c r="E486" s="351"/>
      <c r="F486" s="351"/>
      <c r="G486" s="351"/>
      <c r="H486" s="351"/>
      <c r="I486" s="351"/>
      <c r="J486" s="351"/>
      <c r="K486" s="351"/>
      <c r="L486" s="351"/>
      <c r="M486" s="351"/>
      <c r="N486" s="351"/>
      <c r="O486" s="351"/>
      <c r="P486" s="351"/>
      <c r="Q486" s="351"/>
      <c r="R486" s="351"/>
      <c r="S486" s="351"/>
      <c r="T486" s="351"/>
      <c r="U486" s="351"/>
      <c r="V486" s="351"/>
      <c r="W486" s="351"/>
      <c r="X486" s="351"/>
      <c r="Y486" s="351"/>
      <c r="Z486" s="351"/>
    </row>
    <row r="487" spans="1:26" ht="14.25" customHeight="1" x14ac:dyDescent="0.15">
      <c r="A487" s="351"/>
      <c r="B487" s="351"/>
      <c r="C487" s="351"/>
      <c r="D487" s="351"/>
      <c r="E487" s="351"/>
      <c r="F487" s="351"/>
      <c r="G487" s="351"/>
      <c r="H487" s="351"/>
      <c r="I487" s="351"/>
      <c r="J487" s="351"/>
      <c r="K487" s="351"/>
      <c r="L487" s="351"/>
      <c r="M487" s="351"/>
      <c r="N487" s="351"/>
      <c r="O487" s="351"/>
      <c r="P487" s="351"/>
      <c r="Q487" s="351"/>
      <c r="R487" s="351"/>
      <c r="S487" s="351"/>
      <c r="T487" s="351"/>
      <c r="U487" s="351"/>
      <c r="V487" s="351"/>
      <c r="W487" s="351"/>
      <c r="X487" s="351"/>
      <c r="Y487" s="351"/>
      <c r="Z487" s="351"/>
    </row>
    <row r="488" spans="1:26" ht="14.25" customHeight="1" x14ac:dyDescent="0.15">
      <c r="A488" s="351"/>
      <c r="B488" s="351"/>
      <c r="C488" s="351"/>
      <c r="D488" s="351"/>
      <c r="E488" s="351"/>
      <c r="F488" s="351"/>
      <c r="G488" s="351"/>
      <c r="H488" s="351"/>
      <c r="I488" s="351"/>
      <c r="J488" s="351"/>
      <c r="K488" s="351"/>
      <c r="L488" s="351"/>
      <c r="M488" s="351"/>
      <c r="N488" s="351"/>
      <c r="O488" s="351"/>
      <c r="P488" s="351"/>
      <c r="Q488" s="351"/>
      <c r="R488" s="351"/>
      <c r="S488" s="351"/>
      <c r="T488" s="351"/>
      <c r="U488" s="351"/>
      <c r="V488" s="351"/>
      <c r="W488" s="351"/>
      <c r="X488" s="351"/>
      <c r="Y488" s="351"/>
      <c r="Z488" s="351"/>
    </row>
    <row r="489" spans="1:26" ht="14.25" customHeight="1" x14ac:dyDescent="0.15">
      <c r="A489" s="351"/>
      <c r="B489" s="351"/>
      <c r="C489" s="351"/>
      <c r="D489" s="351"/>
      <c r="E489" s="351"/>
      <c r="F489" s="351"/>
      <c r="G489" s="351"/>
      <c r="H489" s="351"/>
      <c r="I489" s="351"/>
      <c r="J489" s="351"/>
      <c r="K489" s="351"/>
      <c r="L489" s="351"/>
      <c r="M489" s="351"/>
      <c r="N489" s="351"/>
      <c r="O489" s="351"/>
      <c r="P489" s="351"/>
      <c r="Q489" s="351"/>
      <c r="R489" s="351"/>
      <c r="S489" s="351"/>
      <c r="T489" s="351"/>
      <c r="U489" s="351"/>
      <c r="V489" s="351"/>
      <c r="W489" s="351"/>
      <c r="X489" s="351"/>
      <c r="Y489" s="351"/>
      <c r="Z489" s="351"/>
    </row>
    <row r="490" spans="1:26" ht="14.25" customHeight="1" x14ac:dyDescent="0.15">
      <c r="A490" s="351"/>
      <c r="B490" s="351"/>
      <c r="C490" s="351"/>
      <c r="D490" s="351"/>
      <c r="E490" s="351"/>
      <c r="F490" s="351"/>
      <c r="G490" s="351"/>
      <c r="H490" s="351"/>
      <c r="I490" s="351"/>
      <c r="J490" s="351"/>
      <c r="K490" s="351"/>
      <c r="L490" s="351"/>
      <c r="M490" s="351"/>
      <c r="N490" s="351"/>
      <c r="O490" s="351"/>
      <c r="P490" s="351"/>
      <c r="Q490" s="351"/>
      <c r="R490" s="351"/>
      <c r="S490" s="351"/>
      <c r="T490" s="351"/>
      <c r="U490" s="351"/>
      <c r="V490" s="351"/>
      <c r="W490" s="351"/>
      <c r="X490" s="351"/>
      <c r="Y490" s="351"/>
      <c r="Z490" s="351"/>
    </row>
    <row r="491" spans="1:26" ht="14.25" customHeight="1" x14ac:dyDescent="0.15">
      <c r="A491" s="351"/>
      <c r="B491" s="351"/>
      <c r="C491" s="351"/>
      <c r="D491" s="351"/>
      <c r="E491" s="351"/>
      <c r="F491" s="351"/>
      <c r="G491" s="351"/>
      <c r="H491" s="351"/>
      <c r="I491" s="351"/>
      <c r="J491" s="351"/>
      <c r="K491" s="351"/>
      <c r="L491" s="351"/>
      <c r="M491" s="351"/>
      <c r="N491" s="351"/>
      <c r="O491" s="351"/>
      <c r="P491" s="351"/>
      <c r="Q491" s="351"/>
      <c r="R491" s="351"/>
      <c r="S491" s="351"/>
      <c r="T491" s="351"/>
      <c r="U491" s="351"/>
      <c r="V491" s="351"/>
      <c r="W491" s="351"/>
      <c r="X491" s="351"/>
      <c r="Y491" s="351"/>
      <c r="Z491" s="351"/>
    </row>
    <row r="492" spans="1:26" ht="14.25" customHeight="1" x14ac:dyDescent="0.15">
      <c r="A492" s="351"/>
      <c r="B492" s="351"/>
      <c r="C492" s="351"/>
      <c r="D492" s="351"/>
      <c r="E492" s="351"/>
      <c r="F492" s="351"/>
      <c r="G492" s="351"/>
      <c r="H492" s="351"/>
      <c r="I492" s="351"/>
      <c r="J492" s="351"/>
      <c r="K492" s="351"/>
      <c r="L492" s="351"/>
      <c r="M492" s="351"/>
      <c r="N492" s="351"/>
      <c r="O492" s="351"/>
      <c r="P492" s="351"/>
      <c r="Q492" s="351"/>
      <c r="R492" s="351"/>
      <c r="S492" s="351"/>
      <c r="T492" s="351"/>
      <c r="U492" s="351"/>
      <c r="V492" s="351"/>
      <c r="W492" s="351"/>
      <c r="X492" s="351"/>
      <c r="Y492" s="351"/>
      <c r="Z492" s="351"/>
    </row>
    <row r="493" spans="1:26" ht="14.25" customHeight="1" x14ac:dyDescent="0.15">
      <c r="A493" s="351"/>
      <c r="B493" s="351"/>
      <c r="C493" s="351"/>
      <c r="D493" s="351"/>
      <c r="E493" s="351"/>
      <c r="F493" s="351"/>
      <c r="G493" s="351"/>
      <c r="H493" s="351"/>
      <c r="I493" s="351"/>
      <c r="J493" s="351"/>
      <c r="K493" s="351"/>
      <c r="L493" s="351"/>
      <c r="M493" s="351"/>
      <c r="N493" s="351"/>
      <c r="O493" s="351"/>
      <c r="P493" s="351"/>
      <c r="Q493" s="351"/>
      <c r="R493" s="351"/>
      <c r="S493" s="351"/>
      <c r="T493" s="351"/>
      <c r="U493" s="351"/>
      <c r="V493" s="351"/>
      <c r="W493" s="351"/>
      <c r="X493" s="351"/>
      <c r="Y493" s="351"/>
      <c r="Z493" s="351"/>
    </row>
    <row r="494" spans="1:26" ht="14.25" customHeight="1" x14ac:dyDescent="0.15">
      <c r="A494" s="351"/>
      <c r="B494" s="351"/>
      <c r="C494" s="351"/>
      <c r="D494" s="351"/>
      <c r="E494" s="351"/>
      <c r="F494" s="351"/>
      <c r="G494" s="351"/>
      <c r="H494" s="351"/>
      <c r="I494" s="351"/>
      <c r="J494" s="351"/>
      <c r="K494" s="351"/>
      <c r="L494" s="351"/>
      <c r="M494" s="351"/>
      <c r="N494" s="351"/>
      <c r="O494" s="351"/>
      <c r="P494" s="351"/>
      <c r="Q494" s="351"/>
      <c r="R494" s="351"/>
      <c r="S494" s="351"/>
      <c r="T494" s="351"/>
      <c r="U494" s="351"/>
      <c r="V494" s="351"/>
      <c r="W494" s="351"/>
      <c r="X494" s="351"/>
      <c r="Y494" s="351"/>
      <c r="Z494" s="351"/>
    </row>
    <row r="495" spans="1:26" ht="14.25" customHeight="1" x14ac:dyDescent="0.15">
      <c r="A495" s="351"/>
      <c r="B495" s="351"/>
      <c r="C495" s="351"/>
      <c r="D495" s="351"/>
      <c r="E495" s="351"/>
      <c r="F495" s="351"/>
      <c r="G495" s="351"/>
      <c r="H495" s="351"/>
      <c r="I495" s="351"/>
      <c r="J495" s="351"/>
      <c r="K495" s="351"/>
      <c r="L495" s="351"/>
      <c r="M495" s="351"/>
      <c r="N495" s="351"/>
      <c r="O495" s="351"/>
      <c r="P495" s="351"/>
      <c r="Q495" s="351"/>
      <c r="R495" s="351"/>
      <c r="S495" s="351"/>
      <c r="T495" s="351"/>
      <c r="U495" s="351"/>
      <c r="V495" s="351"/>
      <c r="W495" s="351"/>
      <c r="X495" s="351"/>
      <c r="Y495" s="351"/>
      <c r="Z495" s="351"/>
    </row>
    <row r="496" spans="1:26" ht="14.25" customHeight="1" x14ac:dyDescent="0.15">
      <c r="A496" s="351"/>
      <c r="B496" s="351"/>
      <c r="C496" s="351"/>
      <c r="D496" s="351"/>
      <c r="E496" s="351"/>
      <c r="F496" s="351"/>
      <c r="G496" s="351"/>
      <c r="H496" s="351"/>
      <c r="I496" s="351"/>
      <c r="J496" s="351"/>
      <c r="K496" s="351"/>
      <c r="L496" s="351"/>
      <c r="M496" s="351"/>
      <c r="N496" s="351"/>
      <c r="O496" s="351"/>
      <c r="P496" s="351"/>
      <c r="Q496" s="351"/>
      <c r="R496" s="351"/>
      <c r="S496" s="351"/>
      <c r="T496" s="351"/>
      <c r="U496" s="351"/>
      <c r="V496" s="351"/>
      <c r="W496" s="351"/>
      <c r="X496" s="351"/>
      <c r="Y496" s="351"/>
      <c r="Z496" s="351"/>
    </row>
    <row r="497" spans="1:26" ht="14.25" customHeight="1" x14ac:dyDescent="0.15">
      <c r="A497" s="351"/>
      <c r="B497" s="351"/>
      <c r="C497" s="351"/>
      <c r="D497" s="351"/>
      <c r="E497" s="351"/>
      <c r="F497" s="351"/>
      <c r="G497" s="351"/>
      <c r="H497" s="351"/>
      <c r="I497" s="351"/>
      <c r="J497" s="351"/>
      <c r="K497" s="351"/>
      <c r="L497" s="351"/>
      <c r="M497" s="351"/>
      <c r="N497" s="351"/>
      <c r="O497" s="351"/>
      <c r="P497" s="351"/>
      <c r="Q497" s="351"/>
      <c r="R497" s="351"/>
      <c r="S497" s="351"/>
      <c r="T497" s="351"/>
      <c r="U497" s="351"/>
      <c r="V497" s="351"/>
      <c r="W497" s="351"/>
      <c r="X497" s="351"/>
      <c r="Y497" s="351"/>
      <c r="Z497" s="351"/>
    </row>
    <row r="498" spans="1:26" ht="14.25" customHeight="1" x14ac:dyDescent="0.15">
      <c r="A498" s="351"/>
      <c r="B498" s="351"/>
      <c r="C498" s="351"/>
      <c r="D498" s="351"/>
      <c r="E498" s="351"/>
      <c r="F498" s="351"/>
      <c r="G498" s="351"/>
      <c r="H498" s="351"/>
      <c r="I498" s="351"/>
      <c r="J498" s="351"/>
      <c r="K498" s="351"/>
      <c r="L498" s="351"/>
      <c r="M498" s="351"/>
      <c r="N498" s="351"/>
      <c r="O498" s="351"/>
      <c r="P498" s="351"/>
      <c r="Q498" s="351"/>
      <c r="R498" s="351"/>
      <c r="S498" s="351"/>
      <c r="T498" s="351"/>
      <c r="U498" s="351"/>
      <c r="V498" s="351"/>
      <c r="W498" s="351"/>
      <c r="X498" s="351"/>
      <c r="Y498" s="351"/>
      <c r="Z498" s="351"/>
    </row>
    <row r="499" spans="1:26" ht="14.25" customHeight="1" x14ac:dyDescent="0.15">
      <c r="A499" s="351"/>
      <c r="B499" s="351"/>
      <c r="C499" s="351"/>
      <c r="D499" s="351"/>
      <c r="E499" s="351"/>
      <c r="F499" s="351"/>
      <c r="G499" s="351"/>
      <c r="H499" s="351"/>
      <c r="I499" s="351"/>
      <c r="J499" s="351"/>
      <c r="K499" s="351"/>
      <c r="L499" s="351"/>
      <c r="M499" s="351"/>
      <c r="N499" s="351"/>
      <c r="O499" s="351"/>
      <c r="P499" s="351"/>
      <c r="Q499" s="351"/>
      <c r="R499" s="351"/>
      <c r="S499" s="351"/>
      <c r="T499" s="351"/>
      <c r="U499" s="351"/>
      <c r="V499" s="351"/>
      <c r="W499" s="351"/>
      <c r="X499" s="351"/>
      <c r="Y499" s="351"/>
      <c r="Z499" s="351"/>
    </row>
    <row r="500" spans="1:26" ht="14.25" customHeight="1" x14ac:dyDescent="0.15">
      <c r="A500" s="351"/>
      <c r="B500" s="351"/>
      <c r="C500" s="351"/>
      <c r="D500" s="351"/>
      <c r="E500" s="351"/>
      <c r="F500" s="351"/>
      <c r="G500" s="351"/>
      <c r="H500" s="351"/>
      <c r="I500" s="351"/>
      <c r="J500" s="351"/>
      <c r="K500" s="351"/>
      <c r="L500" s="351"/>
      <c r="M500" s="351"/>
      <c r="N500" s="351"/>
      <c r="O500" s="351"/>
      <c r="P500" s="351"/>
      <c r="Q500" s="351"/>
      <c r="R500" s="351"/>
      <c r="S500" s="351"/>
      <c r="T500" s="351"/>
      <c r="U500" s="351"/>
      <c r="V500" s="351"/>
      <c r="W500" s="351"/>
      <c r="X500" s="351"/>
      <c r="Y500" s="351"/>
      <c r="Z500" s="351"/>
    </row>
    <row r="501" spans="1:26" ht="14.25" customHeight="1" x14ac:dyDescent="0.15">
      <c r="A501" s="351"/>
      <c r="B501" s="351"/>
      <c r="C501" s="351"/>
      <c r="D501" s="351"/>
      <c r="E501" s="351"/>
      <c r="F501" s="351"/>
      <c r="G501" s="351"/>
      <c r="H501" s="351"/>
      <c r="I501" s="351"/>
      <c r="J501" s="351"/>
      <c r="K501" s="351"/>
      <c r="L501" s="351"/>
      <c r="M501" s="351"/>
      <c r="N501" s="351"/>
      <c r="O501" s="351"/>
      <c r="P501" s="351"/>
      <c r="Q501" s="351"/>
      <c r="R501" s="351"/>
      <c r="S501" s="351"/>
      <c r="T501" s="351"/>
      <c r="U501" s="351"/>
      <c r="V501" s="351"/>
      <c r="W501" s="351"/>
      <c r="X501" s="351"/>
      <c r="Y501" s="351"/>
      <c r="Z501" s="351"/>
    </row>
    <row r="502" spans="1:26" ht="14.25" customHeight="1" x14ac:dyDescent="0.15">
      <c r="A502" s="351"/>
      <c r="B502" s="351"/>
      <c r="C502" s="351"/>
      <c r="D502" s="351"/>
      <c r="E502" s="351"/>
      <c r="F502" s="351"/>
      <c r="G502" s="351"/>
      <c r="H502" s="351"/>
      <c r="I502" s="351"/>
      <c r="J502" s="351"/>
      <c r="K502" s="351"/>
      <c r="L502" s="351"/>
      <c r="M502" s="351"/>
      <c r="N502" s="351"/>
      <c r="O502" s="351"/>
      <c r="P502" s="351"/>
      <c r="Q502" s="351"/>
      <c r="R502" s="351"/>
      <c r="S502" s="351"/>
      <c r="T502" s="351"/>
      <c r="U502" s="351"/>
      <c r="V502" s="351"/>
      <c r="W502" s="351"/>
      <c r="X502" s="351"/>
      <c r="Y502" s="351"/>
      <c r="Z502" s="351"/>
    </row>
    <row r="503" spans="1:26" ht="14.25" customHeight="1" x14ac:dyDescent="0.15">
      <c r="A503" s="351"/>
      <c r="B503" s="351"/>
      <c r="C503" s="351"/>
      <c r="D503" s="351"/>
      <c r="E503" s="351"/>
      <c r="F503" s="351"/>
      <c r="G503" s="351"/>
      <c r="H503" s="351"/>
      <c r="I503" s="351"/>
      <c r="J503" s="351"/>
      <c r="K503" s="351"/>
      <c r="L503" s="351"/>
      <c r="M503" s="351"/>
      <c r="N503" s="351"/>
      <c r="O503" s="351"/>
      <c r="P503" s="351"/>
      <c r="Q503" s="351"/>
      <c r="R503" s="351"/>
      <c r="S503" s="351"/>
      <c r="T503" s="351"/>
      <c r="U503" s="351"/>
      <c r="V503" s="351"/>
      <c r="W503" s="351"/>
      <c r="X503" s="351"/>
      <c r="Y503" s="351"/>
      <c r="Z503" s="351"/>
    </row>
    <row r="504" spans="1:26" ht="14.25" customHeight="1" x14ac:dyDescent="0.15">
      <c r="A504" s="351"/>
      <c r="B504" s="351"/>
      <c r="C504" s="351"/>
      <c r="D504" s="351"/>
      <c r="E504" s="351"/>
      <c r="F504" s="351"/>
      <c r="G504" s="351"/>
      <c r="H504" s="351"/>
      <c r="I504" s="351"/>
      <c r="J504" s="351"/>
      <c r="K504" s="351"/>
      <c r="L504" s="351"/>
      <c r="M504" s="351"/>
      <c r="N504" s="351"/>
      <c r="O504" s="351"/>
      <c r="P504" s="351"/>
      <c r="Q504" s="351"/>
      <c r="R504" s="351"/>
      <c r="S504" s="351"/>
      <c r="T504" s="351"/>
      <c r="U504" s="351"/>
      <c r="V504" s="351"/>
      <c r="W504" s="351"/>
      <c r="X504" s="351"/>
      <c r="Y504" s="351"/>
      <c r="Z504" s="351"/>
    </row>
    <row r="505" spans="1:26" ht="14.25" customHeight="1" x14ac:dyDescent="0.15">
      <c r="A505" s="351"/>
      <c r="B505" s="351"/>
      <c r="C505" s="351"/>
      <c r="D505" s="351"/>
      <c r="E505" s="351"/>
      <c r="F505" s="351"/>
      <c r="G505" s="351"/>
      <c r="H505" s="351"/>
      <c r="I505" s="351"/>
      <c r="J505" s="351"/>
      <c r="K505" s="351"/>
      <c r="L505" s="351"/>
      <c r="M505" s="351"/>
      <c r="N505" s="351"/>
      <c r="O505" s="351"/>
      <c r="P505" s="351"/>
      <c r="Q505" s="351"/>
      <c r="R505" s="351"/>
      <c r="S505" s="351"/>
      <c r="T505" s="351"/>
      <c r="U505" s="351"/>
      <c r="V505" s="351"/>
      <c r="W505" s="351"/>
      <c r="X505" s="351"/>
      <c r="Y505" s="351"/>
      <c r="Z505" s="351"/>
    </row>
    <row r="506" spans="1:26" ht="14.25" customHeight="1" x14ac:dyDescent="0.15">
      <c r="A506" s="351"/>
      <c r="B506" s="351"/>
      <c r="C506" s="351"/>
      <c r="D506" s="351"/>
      <c r="E506" s="351"/>
      <c r="F506" s="351"/>
      <c r="G506" s="351"/>
      <c r="H506" s="351"/>
      <c r="I506" s="351"/>
      <c r="J506" s="351"/>
      <c r="K506" s="351"/>
      <c r="L506" s="351"/>
      <c r="M506" s="351"/>
      <c r="N506" s="351"/>
      <c r="O506" s="351"/>
      <c r="P506" s="351"/>
      <c r="Q506" s="351"/>
      <c r="R506" s="351"/>
      <c r="S506" s="351"/>
      <c r="T506" s="351"/>
      <c r="U506" s="351"/>
      <c r="V506" s="351"/>
      <c r="W506" s="351"/>
      <c r="X506" s="351"/>
      <c r="Y506" s="351"/>
      <c r="Z506" s="351"/>
    </row>
    <row r="507" spans="1:26" ht="14.25" customHeight="1" x14ac:dyDescent="0.15">
      <c r="A507" s="351"/>
      <c r="B507" s="351"/>
      <c r="C507" s="351"/>
      <c r="D507" s="351"/>
      <c r="E507" s="351"/>
      <c r="F507" s="351"/>
      <c r="G507" s="351"/>
      <c r="H507" s="351"/>
      <c r="I507" s="351"/>
      <c r="J507" s="351"/>
      <c r="K507" s="351"/>
      <c r="L507" s="351"/>
      <c r="M507" s="351"/>
      <c r="N507" s="351"/>
      <c r="O507" s="351"/>
      <c r="P507" s="351"/>
      <c r="Q507" s="351"/>
      <c r="R507" s="351"/>
      <c r="S507" s="351"/>
      <c r="T507" s="351"/>
      <c r="U507" s="351"/>
      <c r="V507" s="351"/>
      <c r="W507" s="351"/>
      <c r="X507" s="351"/>
      <c r="Y507" s="351"/>
      <c r="Z507" s="351"/>
    </row>
    <row r="508" spans="1:26" ht="14.25" customHeight="1" x14ac:dyDescent="0.15">
      <c r="A508" s="351"/>
      <c r="B508" s="351"/>
      <c r="C508" s="351"/>
      <c r="D508" s="351"/>
      <c r="E508" s="351"/>
      <c r="F508" s="351"/>
      <c r="G508" s="351"/>
      <c r="H508" s="351"/>
      <c r="I508" s="351"/>
      <c r="J508" s="351"/>
      <c r="K508" s="351"/>
      <c r="L508" s="351"/>
      <c r="M508" s="351"/>
      <c r="N508" s="351"/>
      <c r="O508" s="351"/>
      <c r="P508" s="351"/>
      <c r="Q508" s="351"/>
      <c r="R508" s="351"/>
      <c r="S508" s="351"/>
      <c r="T508" s="351"/>
      <c r="U508" s="351"/>
      <c r="V508" s="351"/>
      <c r="W508" s="351"/>
      <c r="X508" s="351"/>
      <c r="Y508" s="351"/>
      <c r="Z508" s="351"/>
    </row>
    <row r="509" spans="1:26" ht="14.25" customHeight="1" x14ac:dyDescent="0.15">
      <c r="A509" s="351"/>
      <c r="B509" s="351"/>
      <c r="C509" s="351"/>
      <c r="D509" s="351"/>
      <c r="E509" s="351"/>
      <c r="F509" s="351"/>
      <c r="G509" s="351"/>
      <c r="H509" s="351"/>
      <c r="I509" s="351"/>
      <c r="J509" s="351"/>
      <c r="K509" s="351"/>
      <c r="L509" s="351"/>
      <c r="M509" s="351"/>
      <c r="N509" s="351"/>
      <c r="O509" s="351"/>
      <c r="P509" s="351"/>
      <c r="Q509" s="351"/>
      <c r="R509" s="351"/>
      <c r="S509" s="351"/>
      <c r="T509" s="351"/>
      <c r="U509" s="351"/>
      <c r="V509" s="351"/>
      <c r="W509" s="351"/>
      <c r="X509" s="351"/>
      <c r="Y509" s="351"/>
      <c r="Z509" s="351"/>
    </row>
    <row r="510" spans="1:26" ht="14.25" customHeight="1" x14ac:dyDescent="0.15">
      <c r="A510" s="351"/>
      <c r="B510" s="351"/>
      <c r="C510" s="351"/>
      <c r="D510" s="351"/>
      <c r="E510" s="351"/>
      <c r="F510" s="351"/>
      <c r="G510" s="351"/>
      <c r="H510" s="351"/>
      <c r="I510" s="351"/>
      <c r="J510" s="351"/>
      <c r="K510" s="351"/>
      <c r="L510" s="351"/>
      <c r="M510" s="351"/>
      <c r="N510" s="351"/>
      <c r="O510" s="351"/>
      <c r="P510" s="351"/>
      <c r="Q510" s="351"/>
      <c r="R510" s="351"/>
      <c r="S510" s="351"/>
      <c r="T510" s="351"/>
      <c r="U510" s="351"/>
      <c r="V510" s="351"/>
      <c r="W510" s="351"/>
      <c r="X510" s="351"/>
      <c r="Y510" s="351"/>
      <c r="Z510" s="351"/>
    </row>
    <row r="511" spans="1:26" ht="14.25" customHeight="1" x14ac:dyDescent="0.15">
      <c r="A511" s="351"/>
      <c r="B511" s="351"/>
      <c r="C511" s="351"/>
      <c r="D511" s="351"/>
      <c r="E511" s="351"/>
      <c r="F511" s="351"/>
      <c r="G511" s="351"/>
      <c r="H511" s="351"/>
      <c r="I511" s="351"/>
      <c r="J511" s="351"/>
      <c r="K511" s="351"/>
      <c r="L511" s="351"/>
      <c r="M511" s="351"/>
      <c r="N511" s="351"/>
      <c r="O511" s="351"/>
      <c r="P511" s="351"/>
      <c r="Q511" s="351"/>
      <c r="R511" s="351"/>
      <c r="S511" s="351"/>
      <c r="T511" s="351"/>
      <c r="U511" s="351"/>
      <c r="V511" s="351"/>
      <c r="W511" s="351"/>
      <c r="X511" s="351"/>
      <c r="Y511" s="351"/>
      <c r="Z511" s="351"/>
    </row>
    <row r="512" spans="1:26" ht="14.25" customHeight="1" x14ac:dyDescent="0.15">
      <c r="A512" s="351"/>
      <c r="B512" s="351"/>
      <c r="C512" s="351"/>
      <c r="D512" s="351"/>
      <c r="E512" s="351"/>
      <c r="F512" s="351"/>
      <c r="G512" s="351"/>
      <c r="H512" s="351"/>
      <c r="I512" s="351"/>
      <c r="J512" s="351"/>
      <c r="K512" s="351"/>
      <c r="L512" s="351"/>
      <c r="M512" s="351"/>
      <c r="N512" s="351"/>
      <c r="O512" s="351"/>
      <c r="P512" s="351"/>
      <c r="Q512" s="351"/>
      <c r="R512" s="351"/>
      <c r="S512" s="351"/>
      <c r="T512" s="351"/>
      <c r="U512" s="351"/>
      <c r="V512" s="351"/>
      <c r="W512" s="351"/>
      <c r="X512" s="351"/>
      <c r="Y512" s="351"/>
      <c r="Z512" s="351"/>
    </row>
    <row r="513" spans="1:26" ht="14.25" customHeight="1" x14ac:dyDescent="0.15">
      <c r="A513" s="351"/>
      <c r="B513" s="351"/>
      <c r="C513" s="351"/>
      <c r="D513" s="351"/>
      <c r="E513" s="351"/>
      <c r="F513" s="351"/>
      <c r="G513" s="351"/>
      <c r="H513" s="351"/>
      <c r="I513" s="351"/>
      <c r="J513" s="351"/>
      <c r="K513" s="351"/>
      <c r="L513" s="351"/>
      <c r="M513" s="351"/>
      <c r="N513" s="351"/>
      <c r="O513" s="351"/>
      <c r="P513" s="351"/>
      <c r="Q513" s="351"/>
      <c r="R513" s="351"/>
      <c r="S513" s="351"/>
      <c r="T513" s="351"/>
      <c r="U513" s="351"/>
      <c r="V513" s="351"/>
      <c r="W513" s="351"/>
      <c r="X513" s="351"/>
      <c r="Y513" s="351"/>
      <c r="Z513" s="351"/>
    </row>
    <row r="514" spans="1:26" ht="14.25" customHeight="1" x14ac:dyDescent="0.15">
      <c r="A514" s="351"/>
      <c r="B514" s="351"/>
      <c r="C514" s="351"/>
      <c r="D514" s="351"/>
      <c r="E514" s="351"/>
      <c r="F514" s="351"/>
      <c r="G514" s="351"/>
      <c r="H514" s="351"/>
      <c r="I514" s="351"/>
      <c r="J514" s="351"/>
      <c r="K514" s="351"/>
      <c r="L514" s="351"/>
      <c r="M514" s="351"/>
      <c r="N514" s="351"/>
      <c r="O514" s="351"/>
      <c r="P514" s="351"/>
      <c r="Q514" s="351"/>
      <c r="R514" s="351"/>
      <c r="S514" s="351"/>
      <c r="T514" s="351"/>
      <c r="U514" s="351"/>
      <c r="V514" s="351"/>
      <c r="W514" s="351"/>
      <c r="X514" s="351"/>
      <c r="Y514" s="351"/>
      <c r="Z514" s="351"/>
    </row>
    <row r="515" spans="1:26" ht="14.25" customHeight="1" x14ac:dyDescent="0.15">
      <c r="A515" s="351"/>
      <c r="B515" s="351"/>
      <c r="C515" s="351"/>
      <c r="D515" s="351"/>
      <c r="E515" s="351"/>
      <c r="F515" s="351"/>
      <c r="G515" s="351"/>
      <c r="H515" s="351"/>
      <c r="I515" s="351"/>
      <c r="J515" s="351"/>
      <c r="K515" s="351"/>
      <c r="L515" s="351"/>
      <c r="M515" s="351"/>
      <c r="N515" s="351"/>
      <c r="O515" s="351"/>
      <c r="P515" s="351"/>
      <c r="Q515" s="351"/>
      <c r="R515" s="351"/>
      <c r="S515" s="351"/>
      <c r="T515" s="351"/>
      <c r="U515" s="351"/>
      <c r="V515" s="351"/>
      <c r="W515" s="351"/>
      <c r="X515" s="351"/>
      <c r="Y515" s="351"/>
      <c r="Z515" s="351"/>
    </row>
    <row r="516" spans="1:26" ht="14.25" customHeight="1" x14ac:dyDescent="0.15">
      <c r="A516" s="351"/>
      <c r="B516" s="351"/>
      <c r="C516" s="351"/>
      <c r="D516" s="351"/>
      <c r="E516" s="351"/>
      <c r="F516" s="351"/>
      <c r="G516" s="351"/>
      <c r="H516" s="351"/>
      <c r="I516" s="351"/>
      <c r="J516" s="351"/>
      <c r="K516" s="351"/>
      <c r="L516" s="351"/>
      <c r="M516" s="351"/>
      <c r="N516" s="351"/>
      <c r="O516" s="351"/>
      <c r="P516" s="351"/>
      <c r="Q516" s="351"/>
      <c r="R516" s="351"/>
      <c r="S516" s="351"/>
      <c r="T516" s="351"/>
      <c r="U516" s="351"/>
      <c r="V516" s="351"/>
      <c r="W516" s="351"/>
      <c r="X516" s="351"/>
      <c r="Y516" s="351"/>
      <c r="Z516" s="351"/>
    </row>
    <row r="517" spans="1:26" ht="14.25" customHeight="1" x14ac:dyDescent="0.15">
      <c r="A517" s="351"/>
      <c r="B517" s="351"/>
      <c r="C517" s="351"/>
      <c r="D517" s="351"/>
      <c r="E517" s="351"/>
      <c r="F517" s="351"/>
      <c r="G517" s="351"/>
      <c r="H517" s="351"/>
      <c r="I517" s="351"/>
      <c r="J517" s="351"/>
      <c r="K517" s="351"/>
      <c r="L517" s="351"/>
      <c r="M517" s="351"/>
      <c r="N517" s="351"/>
      <c r="O517" s="351"/>
      <c r="P517" s="351"/>
      <c r="Q517" s="351"/>
      <c r="R517" s="351"/>
      <c r="S517" s="351"/>
      <c r="T517" s="351"/>
      <c r="U517" s="351"/>
      <c r="V517" s="351"/>
      <c r="W517" s="351"/>
      <c r="X517" s="351"/>
      <c r="Y517" s="351"/>
      <c r="Z517" s="351"/>
    </row>
    <row r="518" spans="1:26" ht="14.25" customHeight="1" x14ac:dyDescent="0.15">
      <c r="A518" s="351"/>
      <c r="B518" s="351"/>
      <c r="C518" s="351"/>
      <c r="D518" s="351"/>
      <c r="E518" s="351"/>
      <c r="F518" s="351"/>
      <c r="G518" s="351"/>
      <c r="H518" s="351"/>
      <c r="I518" s="351"/>
      <c r="J518" s="351"/>
      <c r="K518" s="351"/>
      <c r="L518" s="351"/>
      <c r="M518" s="351"/>
      <c r="N518" s="351"/>
      <c r="O518" s="351"/>
      <c r="P518" s="351"/>
      <c r="Q518" s="351"/>
      <c r="R518" s="351"/>
      <c r="S518" s="351"/>
      <c r="T518" s="351"/>
      <c r="U518" s="351"/>
      <c r="V518" s="351"/>
      <c r="W518" s="351"/>
      <c r="X518" s="351"/>
      <c r="Y518" s="351"/>
      <c r="Z518" s="351"/>
    </row>
    <row r="519" spans="1:26" ht="14.25" customHeight="1" x14ac:dyDescent="0.15">
      <c r="A519" s="351"/>
      <c r="B519" s="351"/>
      <c r="C519" s="351"/>
      <c r="D519" s="351"/>
      <c r="E519" s="351"/>
      <c r="F519" s="351"/>
      <c r="G519" s="351"/>
      <c r="H519" s="351"/>
      <c r="I519" s="351"/>
      <c r="J519" s="351"/>
      <c r="K519" s="351"/>
      <c r="L519" s="351"/>
      <c r="M519" s="351"/>
      <c r="N519" s="351"/>
      <c r="O519" s="351"/>
      <c r="P519" s="351"/>
      <c r="Q519" s="351"/>
      <c r="R519" s="351"/>
      <c r="S519" s="351"/>
      <c r="T519" s="351"/>
      <c r="U519" s="351"/>
      <c r="V519" s="351"/>
      <c r="W519" s="351"/>
      <c r="X519" s="351"/>
      <c r="Y519" s="351"/>
      <c r="Z519" s="351"/>
    </row>
    <row r="520" spans="1:26" ht="14.25" customHeight="1" x14ac:dyDescent="0.15">
      <c r="A520" s="351"/>
      <c r="B520" s="351"/>
      <c r="C520" s="351"/>
      <c r="D520" s="351"/>
      <c r="E520" s="351"/>
      <c r="F520" s="351"/>
      <c r="G520" s="351"/>
      <c r="H520" s="351"/>
      <c r="I520" s="351"/>
      <c r="J520" s="351"/>
      <c r="K520" s="351"/>
      <c r="L520" s="351"/>
      <c r="M520" s="351"/>
      <c r="N520" s="351"/>
      <c r="O520" s="351"/>
      <c r="P520" s="351"/>
      <c r="Q520" s="351"/>
      <c r="R520" s="351"/>
      <c r="S520" s="351"/>
      <c r="T520" s="351"/>
      <c r="U520" s="351"/>
      <c r="V520" s="351"/>
      <c r="W520" s="351"/>
      <c r="X520" s="351"/>
      <c r="Y520" s="351"/>
      <c r="Z520" s="351"/>
    </row>
    <row r="521" spans="1:26" ht="14.25" customHeight="1" x14ac:dyDescent="0.15">
      <c r="A521" s="351"/>
      <c r="B521" s="351"/>
      <c r="C521" s="351"/>
      <c r="D521" s="351"/>
      <c r="E521" s="351"/>
      <c r="F521" s="351"/>
      <c r="G521" s="351"/>
      <c r="H521" s="351"/>
      <c r="I521" s="351"/>
      <c r="J521" s="351"/>
      <c r="K521" s="351"/>
      <c r="L521" s="351"/>
      <c r="M521" s="351"/>
      <c r="N521" s="351"/>
      <c r="O521" s="351"/>
      <c r="P521" s="351"/>
      <c r="Q521" s="351"/>
      <c r="R521" s="351"/>
      <c r="S521" s="351"/>
      <c r="T521" s="351"/>
      <c r="U521" s="351"/>
      <c r="V521" s="351"/>
      <c r="W521" s="351"/>
      <c r="X521" s="351"/>
      <c r="Y521" s="351"/>
      <c r="Z521" s="351"/>
    </row>
    <row r="522" spans="1:26" ht="14.25" customHeight="1" x14ac:dyDescent="0.15">
      <c r="A522" s="351"/>
      <c r="B522" s="351"/>
      <c r="C522" s="351"/>
      <c r="D522" s="351"/>
      <c r="E522" s="351"/>
      <c r="F522" s="351"/>
      <c r="G522" s="351"/>
      <c r="H522" s="351"/>
      <c r="I522" s="351"/>
      <c r="J522" s="351"/>
      <c r="K522" s="351"/>
      <c r="L522" s="351"/>
      <c r="M522" s="351"/>
      <c r="N522" s="351"/>
      <c r="O522" s="351"/>
      <c r="P522" s="351"/>
      <c r="Q522" s="351"/>
      <c r="R522" s="351"/>
      <c r="S522" s="351"/>
      <c r="T522" s="351"/>
      <c r="U522" s="351"/>
      <c r="V522" s="351"/>
      <c r="W522" s="351"/>
      <c r="X522" s="351"/>
      <c r="Y522" s="351"/>
      <c r="Z522" s="351"/>
    </row>
    <row r="523" spans="1:26" ht="14.25" customHeight="1" x14ac:dyDescent="0.15">
      <c r="A523" s="351"/>
      <c r="B523" s="351"/>
      <c r="C523" s="351"/>
      <c r="D523" s="351"/>
      <c r="E523" s="351"/>
      <c r="F523" s="351"/>
      <c r="G523" s="351"/>
      <c r="H523" s="351"/>
      <c r="I523" s="351"/>
      <c r="J523" s="351"/>
      <c r="K523" s="351"/>
      <c r="L523" s="351"/>
      <c r="M523" s="351"/>
      <c r="N523" s="351"/>
      <c r="O523" s="351"/>
      <c r="P523" s="351"/>
      <c r="Q523" s="351"/>
      <c r="R523" s="351"/>
      <c r="S523" s="351"/>
      <c r="T523" s="351"/>
      <c r="U523" s="351"/>
      <c r="V523" s="351"/>
      <c r="W523" s="351"/>
      <c r="X523" s="351"/>
      <c r="Y523" s="351"/>
      <c r="Z523" s="351"/>
    </row>
    <row r="524" spans="1:26" ht="14.25" customHeight="1" x14ac:dyDescent="0.15">
      <c r="A524" s="351"/>
      <c r="B524" s="351"/>
      <c r="C524" s="351"/>
      <c r="D524" s="351"/>
      <c r="E524" s="351"/>
      <c r="F524" s="351"/>
      <c r="G524" s="351"/>
      <c r="H524" s="351"/>
      <c r="I524" s="351"/>
      <c r="J524" s="351"/>
      <c r="K524" s="351"/>
      <c r="L524" s="351"/>
      <c r="M524" s="351"/>
      <c r="N524" s="351"/>
      <c r="O524" s="351"/>
      <c r="P524" s="351"/>
      <c r="Q524" s="351"/>
      <c r="R524" s="351"/>
      <c r="S524" s="351"/>
      <c r="T524" s="351"/>
      <c r="U524" s="351"/>
      <c r="V524" s="351"/>
      <c r="W524" s="351"/>
      <c r="X524" s="351"/>
      <c r="Y524" s="351"/>
      <c r="Z524" s="351"/>
    </row>
    <row r="525" spans="1:26" ht="14.25" customHeight="1" x14ac:dyDescent="0.15">
      <c r="A525" s="351"/>
      <c r="B525" s="351"/>
      <c r="C525" s="351"/>
      <c r="D525" s="351"/>
      <c r="E525" s="351"/>
      <c r="F525" s="351"/>
      <c r="G525" s="351"/>
      <c r="H525" s="351"/>
      <c r="I525" s="351"/>
      <c r="J525" s="351"/>
      <c r="K525" s="351"/>
      <c r="L525" s="351"/>
      <c r="M525" s="351"/>
      <c r="N525" s="351"/>
      <c r="O525" s="351"/>
      <c r="P525" s="351"/>
      <c r="Q525" s="351"/>
      <c r="R525" s="351"/>
      <c r="S525" s="351"/>
      <c r="T525" s="351"/>
      <c r="U525" s="351"/>
      <c r="V525" s="351"/>
      <c r="W525" s="351"/>
      <c r="X525" s="351"/>
      <c r="Y525" s="351"/>
      <c r="Z525" s="351"/>
    </row>
    <row r="526" spans="1:26" ht="14.25" customHeight="1" x14ac:dyDescent="0.15">
      <c r="A526" s="351"/>
      <c r="B526" s="351"/>
      <c r="C526" s="351"/>
      <c r="D526" s="351"/>
      <c r="E526" s="351"/>
      <c r="F526" s="351"/>
      <c r="G526" s="351"/>
      <c r="H526" s="351"/>
      <c r="I526" s="351"/>
      <c r="J526" s="351"/>
      <c r="K526" s="351"/>
      <c r="L526" s="351"/>
      <c r="M526" s="351"/>
      <c r="N526" s="351"/>
      <c r="O526" s="351"/>
      <c r="P526" s="351"/>
      <c r="Q526" s="351"/>
      <c r="R526" s="351"/>
      <c r="S526" s="351"/>
      <c r="T526" s="351"/>
      <c r="U526" s="351"/>
      <c r="V526" s="351"/>
      <c r="W526" s="351"/>
      <c r="X526" s="351"/>
      <c r="Y526" s="351"/>
      <c r="Z526" s="351"/>
    </row>
    <row r="527" spans="1:26" ht="14.25" customHeight="1" x14ac:dyDescent="0.15">
      <c r="A527" s="351"/>
      <c r="B527" s="351"/>
      <c r="C527" s="351"/>
      <c r="D527" s="351"/>
      <c r="E527" s="351"/>
      <c r="F527" s="351"/>
      <c r="G527" s="351"/>
      <c r="H527" s="351"/>
      <c r="I527" s="351"/>
      <c r="J527" s="351"/>
      <c r="K527" s="351"/>
      <c r="L527" s="351"/>
      <c r="M527" s="351"/>
      <c r="N527" s="351"/>
      <c r="O527" s="351"/>
      <c r="P527" s="351"/>
      <c r="Q527" s="351"/>
      <c r="R527" s="351"/>
      <c r="S527" s="351"/>
      <c r="T527" s="351"/>
      <c r="U527" s="351"/>
      <c r="V527" s="351"/>
      <c r="W527" s="351"/>
      <c r="X527" s="351"/>
      <c r="Y527" s="351"/>
      <c r="Z527" s="351"/>
    </row>
    <row r="528" spans="1:26" ht="14.25" customHeight="1" x14ac:dyDescent="0.15">
      <c r="A528" s="351"/>
      <c r="B528" s="351"/>
      <c r="C528" s="351"/>
      <c r="D528" s="351"/>
      <c r="E528" s="351"/>
      <c r="F528" s="351"/>
      <c r="G528" s="351"/>
      <c r="H528" s="351"/>
      <c r="I528" s="351"/>
      <c r="J528" s="351"/>
      <c r="K528" s="351"/>
      <c r="L528" s="351"/>
      <c r="M528" s="351"/>
      <c r="N528" s="351"/>
      <c r="O528" s="351"/>
      <c r="P528" s="351"/>
      <c r="Q528" s="351"/>
      <c r="R528" s="351"/>
      <c r="S528" s="351"/>
      <c r="T528" s="351"/>
      <c r="U528" s="351"/>
      <c r="V528" s="351"/>
      <c r="W528" s="351"/>
      <c r="X528" s="351"/>
      <c r="Y528" s="351"/>
      <c r="Z528" s="351"/>
    </row>
    <row r="529" spans="1:26" ht="14.25" customHeight="1" x14ac:dyDescent="0.15">
      <c r="A529" s="351"/>
      <c r="B529" s="351"/>
      <c r="C529" s="351"/>
      <c r="D529" s="351"/>
      <c r="E529" s="351"/>
      <c r="F529" s="351"/>
      <c r="G529" s="351"/>
      <c r="H529" s="351"/>
      <c r="I529" s="351"/>
      <c r="J529" s="351"/>
      <c r="K529" s="351"/>
      <c r="L529" s="351"/>
      <c r="M529" s="351"/>
      <c r="N529" s="351"/>
      <c r="O529" s="351"/>
      <c r="P529" s="351"/>
      <c r="Q529" s="351"/>
      <c r="R529" s="351"/>
      <c r="S529" s="351"/>
      <c r="T529" s="351"/>
      <c r="U529" s="351"/>
      <c r="V529" s="351"/>
      <c r="W529" s="351"/>
      <c r="X529" s="351"/>
      <c r="Y529" s="351"/>
      <c r="Z529" s="351"/>
    </row>
    <row r="530" spans="1:26" ht="14.25" customHeight="1" x14ac:dyDescent="0.15">
      <c r="A530" s="351"/>
      <c r="B530" s="351"/>
      <c r="C530" s="351"/>
      <c r="D530" s="351"/>
      <c r="E530" s="351"/>
      <c r="F530" s="351"/>
      <c r="G530" s="351"/>
      <c r="H530" s="351"/>
      <c r="I530" s="351"/>
      <c r="J530" s="351"/>
      <c r="K530" s="351"/>
      <c r="L530" s="351"/>
      <c r="M530" s="351"/>
      <c r="N530" s="351"/>
      <c r="O530" s="351"/>
      <c r="P530" s="351"/>
      <c r="Q530" s="351"/>
      <c r="R530" s="351"/>
      <c r="S530" s="351"/>
      <c r="T530" s="351"/>
      <c r="U530" s="351"/>
      <c r="V530" s="351"/>
      <c r="W530" s="351"/>
      <c r="X530" s="351"/>
      <c r="Y530" s="351"/>
      <c r="Z530" s="351"/>
    </row>
    <row r="531" spans="1:26" ht="14.25" customHeight="1" x14ac:dyDescent="0.15">
      <c r="A531" s="351"/>
      <c r="B531" s="351"/>
      <c r="C531" s="351"/>
      <c r="D531" s="351"/>
      <c r="E531" s="351"/>
      <c r="F531" s="351"/>
      <c r="G531" s="351"/>
      <c r="H531" s="351"/>
      <c r="I531" s="351"/>
      <c r="J531" s="351"/>
      <c r="K531" s="351"/>
      <c r="L531" s="351"/>
      <c r="M531" s="351"/>
      <c r="N531" s="351"/>
      <c r="O531" s="351"/>
      <c r="P531" s="351"/>
      <c r="Q531" s="351"/>
      <c r="R531" s="351"/>
      <c r="S531" s="351"/>
      <c r="T531" s="351"/>
      <c r="U531" s="351"/>
      <c r="V531" s="351"/>
      <c r="W531" s="351"/>
      <c r="X531" s="351"/>
      <c r="Y531" s="351"/>
      <c r="Z531" s="351"/>
    </row>
    <row r="532" spans="1:26" ht="14.25" customHeight="1" x14ac:dyDescent="0.15">
      <c r="A532" s="351"/>
      <c r="B532" s="351"/>
      <c r="C532" s="351"/>
      <c r="D532" s="351"/>
      <c r="E532" s="351"/>
      <c r="F532" s="351"/>
      <c r="G532" s="351"/>
      <c r="H532" s="351"/>
      <c r="I532" s="351"/>
      <c r="J532" s="351"/>
      <c r="K532" s="351"/>
      <c r="L532" s="351"/>
      <c r="M532" s="351"/>
      <c r="N532" s="351"/>
      <c r="O532" s="351"/>
      <c r="P532" s="351"/>
      <c r="Q532" s="351"/>
      <c r="R532" s="351"/>
      <c r="S532" s="351"/>
      <c r="T532" s="351"/>
      <c r="U532" s="351"/>
      <c r="V532" s="351"/>
      <c r="W532" s="351"/>
      <c r="X532" s="351"/>
      <c r="Y532" s="351"/>
      <c r="Z532" s="351"/>
    </row>
    <row r="533" spans="1:26" ht="14.25" customHeight="1" x14ac:dyDescent="0.15">
      <c r="A533" s="351"/>
      <c r="B533" s="351"/>
      <c r="C533" s="351"/>
      <c r="D533" s="351"/>
      <c r="E533" s="351"/>
      <c r="F533" s="351"/>
      <c r="G533" s="351"/>
      <c r="H533" s="351"/>
      <c r="I533" s="351"/>
      <c r="J533" s="351"/>
      <c r="K533" s="351"/>
      <c r="L533" s="351"/>
      <c r="M533" s="351"/>
      <c r="N533" s="351"/>
      <c r="O533" s="351"/>
      <c r="P533" s="351"/>
      <c r="Q533" s="351"/>
      <c r="R533" s="351"/>
      <c r="S533" s="351"/>
      <c r="T533" s="351"/>
      <c r="U533" s="351"/>
      <c r="V533" s="351"/>
      <c r="W533" s="351"/>
      <c r="X533" s="351"/>
      <c r="Y533" s="351"/>
      <c r="Z533" s="351"/>
    </row>
    <row r="534" spans="1:26" ht="14.25" customHeight="1" x14ac:dyDescent="0.15">
      <c r="A534" s="351"/>
      <c r="B534" s="351"/>
      <c r="C534" s="351"/>
      <c r="D534" s="351"/>
      <c r="E534" s="351"/>
      <c r="F534" s="351"/>
      <c r="G534" s="351"/>
      <c r="H534" s="351"/>
      <c r="I534" s="351"/>
      <c r="J534" s="351"/>
      <c r="K534" s="351"/>
      <c r="L534" s="351"/>
      <c r="M534" s="351"/>
      <c r="N534" s="351"/>
      <c r="O534" s="351"/>
      <c r="P534" s="351"/>
      <c r="Q534" s="351"/>
      <c r="R534" s="351"/>
      <c r="S534" s="351"/>
      <c r="T534" s="351"/>
      <c r="U534" s="351"/>
      <c r="V534" s="351"/>
      <c r="W534" s="351"/>
      <c r="X534" s="351"/>
      <c r="Y534" s="351"/>
      <c r="Z534" s="351"/>
    </row>
    <row r="535" spans="1:26" ht="14.25" customHeight="1" x14ac:dyDescent="0.15">
      <c r="A535" s="351"/>
      <c r="B535" s="351"/>
      <c r="C535" s="351"/>
      <c r="D535" s="351"/>
      <c r="E535" s="351"/>
      <c r="F535" s="351"/>
      <c r="G535" s="351"/>
      <c r="H535" s="351"/>
      <c r="I535" s="351"/>
      <c r="J535" s="351"/>
      <c r="K535" s="351"/>
      <c r="L535" s="351"/>
      <c r="M535" s="351"/>
      <c r="N535" s="351"/>
      <c r="O535" s="351"/>
      <c r="P535" s="351"/>
      <c r="Q535" s="351"/>
      <c r="R535" s="351"/>
      <c r="S535" s="351"/>
      <c r="T535" s="351"/>
      <c r="U535" s="351"/>
      <c r="V535" s="351"/>
      <c r="W535" s="351"/>
      <c r="X535" s="351"/>
      <c r="Y535" s="351"/>
      <c r="Z535" s="351"/>
    </row>
    <row r="536" spans="1:26" ht="14.25" customHeight="1" x14ac:dyDescent="0.15">
      <c r="A536" s="351"/>
      <c r="B536" s="351"/>
      <c r="C536" s="351"/>
      <c r="D536" s="351"/>
      <c r="E536" s="351"/>
      <c r="F536" s="351"/>
      <c r="G536" s="351"/>
      <c r="H536" s="351"/>
      <c r="I536" s="351"/>
      <c r="J536" s="351"/>
      <c r="K536" s="351"/>
      <c r="L536" s="351"/>
      <c r="M536" s="351"/>
      <c r="N536" s="351"/>
      <c r="O536" s="351"/>
      <c r="P536" s="351"/>
      <c r="Q536" s="351"/>
      <c r="R536" s="351"/>
      <c r="S536" s="351"/>
      <c r="T536" s="351"/>
      <c r="U536" s="351"/>
      <c r="V536" s="351"/>
      <c r="W536" s="351"/>
      <c r="X536" s="351"/>
      <c r="Y536" s="351"/>
      <c r="Z536" s="351"/>
    </row>
    <row r="537" spans="1:26" ht="14.25" customHeight="1" x14ac:dyDescent="0.15">
      <c r="A537" s="351"/>
      <c r="B537" s="351"/>
      <c r="C537" s="351"/>
      <c r="D537" s="351"/>
      <c r="E537" s="351"/>
      <c r="F537" s="351"/>
      <c r="G537" s="351"/>
      <c r="H537" s="351"/>
      <c r="I537" s="351"/>
      <c r="J537" s="351"/>
      <c r="K537" s="351"/>
      <c r="L537" s="351"/>
      <c r="M537" s="351"/>
      <c r="N537" s="351"/>
      <c r="O537" s="351"/>
      <c r="P537" s="351"/>
      <c r="Q537" s="351"/>
      <c r="R537" s="351"/>
      <c r="S537" s="351"/>
      <c r="T537" s="351"/>
      <c r="U537" s="351"/>
      <c r="V537" s="351"/>
      <c r="W537" s="351"/>
      <c r="X537" s="351"/>
      <c r="Y537" s="351"/>
      <c r="Z537" s="351"/>
    </row>
    <row r="538" spans="1:26" ht="14.25" customHeight="1" x14ac:dyDescent="0.15">
      <c r="A538" s="351"/>
      <c r="B538" s="351"/>
      <c r="C538" s="351"/>
      <c r="D538" s="351"/>
      <c r="E538" s="351"/>
      <c r="F538" s="351"/>
      <c r="G538" s="351"/>
      <c r="H538" s="351"/>
      <c r="I538" s="351"/>
      <c r="J538" s="351"/>
      <c r="K538" s="351"/>
      <c r="L538" s="351"/>
      <c r="M538" s="351"/>
      <c r="N538" s="351"/>
      <c r="O538" s="351"/>
      <c r="P538" s="351"/>
      <c r="Q538" s="351"/>
      <c r="R538" s="351"/>
      <c r="S538" s="351"/>
      <c r="T538" s="351"/>
      <c r="U538" s="351"/>
      <c r="V538" s="351"/>
      <c r="W538" s="351"/>
      <c r="X538" s="351"/>
      <c r="Y538" s="351"/>
      <c r="Z538" s="351"/>
    </row>
    <row r="539" spans="1:26" ht="14.25" customHeight="1" x14ac:dyDescent="0.15">
      <c r="A539" s="351"/>
      <c r="B539" s="351"/>
      <c r="C539" s="351"/>
      <c r="D539" s="351"/>
      <c r="E539" s="351"/>
      <c r="F539" s="351"/>
      <c r="G539" s="351"/>
      <c r="H539" s="351"/>
      <c r="I539" s="351"/>
      <c r="J539" s="351"/>
      <c r="K539" s="351"/>
      <c r="L539" s="351"/>
      <c r="M539" s="351"/>
      <c r="N539" s="351"/>
      <c r="O539" s="351"/>
      <c r="P539" s="351"/>
      <c r="Q539" s="351"/>
      <c r="R539" s="351"/>
      <c r="S539" s="351"/>
      <c r="T539" s="351"/>
      <c r="U539" s="351"/>
      <c r="V539" s="351"/>
      <c r="W539" s="351"/>
      <c r="X539" s="351"/>
      <c r="Y539" s="351"/>
      <c r="Z539" s="351"/>
    </row>
    <row r="540" spans="1:26" ht="14.25" customHeight="1" x14ac:dyDescent="0.15">
      <c r="A540" s="351"/>
      <c r="B540" s="351"/>
      <c r="C540" s="351"/>
      <c r="D540" s="351"/>
      <c r="E540" s="351"/>
      <c r="F540" s="351"/>
      <c r="G540" s="351"/>
      <c r="H540" s="351"/>
      <c r="I540" s="351"/>
      <c r="J540" s="351"/>
      <c r="K540" s="351"/>
      <c r="L540" s="351"/>
      <c r="M540" s="351"/>
      <c r="N540" s="351"/>
      <c r="O540" s="351"/>
      <c r="P540" s="351"/>
      <c r="Q540" s="351"/>
      <c r="R540" s="351"/>
      <c r="S540" s="351"/>
      <c r="T540" s="351"/>
      <c r="U540" s="351"/>
      <c r="V540" s="351"/>
      <c r="W540" s="351"/>
      <c r="X540" s="351"/>
      <c r="Y540" s="351"/>
      <c r="Z540" s="351"/>
    </row>
    <row r="541" spans="1:26" ht="14.25" customHeight="1" x14ac:dyDescent="0.15">
      <c r="A541" s="351"/>
      <c r="B541" s="351"/>
      <c r="C541" s="351"/>
      <c r="D541" s="351"/>
      <c r="E541" s="351"/>
      <c r="F541" s="351"/>
      <c r="G541" s="351"/>
      <c r="H541" s="351"/>
      <c r="I541" s="351"/>
      <c r="J541" s="351"/>
      <c r="K541" s="351"/>
      <c r="L541" s="351"/>
      <c r="M541" s="351"/>
      <c r="N541" s="351"/>
      <c r="O541" s="351"/>
      <c r="P541" s="351"/>
      <c r="Q541" s="351"/>
      <c r="R541" s="351"/>
      <c r="S541" s="351"/>
      <c r="T541" s="351"/>
      <c r="U541" s="351"/>
      <c r="V541" s="351"/>
      <c r="W541" s="351"/>
      <c r="X541" s="351"/>
      <c r="Y541" s="351"/>
      <c r="Z541" s="351"/>
    </row>
    <row r="542" spans="1:26" ht="14.25" customHeight="1" x14ac:dyDescent="0.15">
      <c r="A542" s="351"/>
      <c r="B542" s="351"/>
      <c r="C542" s="351"/>
      <c r="D542" s="351"/>
      <c r="E542" s="351"/>
      <c r="F542" s="351"/>
      <c r="G542" s="351"/>
      <c r="H542" s="351"/>
      <c r="I542" s="351"/>
      <c r="J542" s="351"/>
      <c r="K542" s="351"/>
      <c r="L542" s="351"/>
      <c r="M542" s="351"/>
      <c r="N542" s="351"/>
      <c r="O542" s="351"/>
      <c r="P542" s="351"/>
      <c r="Q542" s="351"/>
      <c r="R542" s="351"/>
      <c r="S542" s="351"/>
      <c r="T542" s="351"/>
      <c r="U542" s="351"/>
      <c r="V542" s="351"/>
      <c r="W542" s="351"/>
      <c r="X542" s="351"/>
      <c r="Y542" s="351"/>
      <c r="Z542" s="351"/>
    </row>
    <row r="543" spans="1:26" ht="14.25" customHeight="1" x14ac:dyDescent="0.15">
      <c r="A543" s="351"/>
      <c r="B543" s="351"/>
      <c r="C543" s="351"/>
      <c r="D543" s="351"/>
      <c r="E543" s="351"/>
      <c r="F543" s="351"/>
      <c r="G543" s="351"/>
      <c r="H543" s="351"/>
      <c r="I543" s="351"/>
      <c r="J543" s="351"/>
      <c r="K543" s="351"/>
      <c r="L543" s="351"/>
      <c r="M543" s="351"/>
      <c r="N543" s="351"/>
      <c r="O543" s="351"/>
      <c r="P543" s="351"/>
      <c r="Q543" s="351"/>
      <c r="R543" s="351"/>
      <c r="S543" s="351"/>
      <c r="T543" s="351"/>
      <c r="U543" s="351"/>
      <c r="V543" s="351"/>
      <c r="W543" s="351"/>
      <c r="X543" s="351"/>
      <c r="Y543" s="351"/>
      <c r="Z543" s="351"/>
    </row>
    <row r="544" spans="1:26" ht="14.25" customHeight="1" x14ac:dyDescent="0.15">
      <c r="A544" s="351"/>
      <c r="B544" s="351"/>
      <c r="C544" s="351"/>
      <c r="D544" s="351"/>
      <c r="E544" s="351"/>
      <c r="F544" s="351"/>
      <c r="G544" s="351"/>
      <c r="H544" s="351"/>
      <c r="I544" s="351"/>
      <c r="J544" s="351"/>
      <c r="K544" s="351"/>
      <c r="L544" s="351"/>
      <c r="M544" s="351"/>
      <c r="N544" s="351"/>
      <c r="O544" s="351"/>
      <c r="P544" s="351"/>
      <c r="Q544" s="351"/>
      <c r="R544" s="351"/>
      <c r="S544" s="351"/>
      <c r="T544" s="351"/>
      <c r="U544" s="351"/>
      <c r="V544" s="351"/>
      <c r="W544" s="351"/>
      <c r="X544" s="351"/>
      <c r="Y544" s="351"/>
      <c r="Z544" s="351"/>
    </row>
    <row r="545" spans="1:26" ht="14.25" customHeight="1" x14ac:dyDescent="0.15">
      <c r="A545" s="351"/>
      <c r="B545" s="351"/>
      <c r="C545" s="351"/>
      <c r="D545" s="351"/>
      <c r="E545" s="351"/>
      <c r="F545" s="351"/>
      <c r="G545" s="351"/>
      <c r="H545" s="351"/>
      <c r="I545" s="351"/>
      <c r="J545" s="351"/>
      <c r="K545" s="351"/>
      <c r="L545" s="351"/>
      <c r="M545" s="351"/>
      <c r="N545" s="351"/>
      <c r="O545" s="351"/>
      <c r="P545" s="351"/>
      <c r="Q545" s="351"/>
      <c r="R545" s="351"/>
      <c r="S545" s="351"/>
      <c r="T545" s="351"/>
      <c r="U545" s="351"/>
      <c r="V545" s="351"/>
      <c r="W545" s="351"/>
      <c r="X545" s="351"/>
      <c r="Y545" s="351"/>
      <c r="Z545" s="351"/>
    </row>
    <row r="546" spans="1:26" ht="14.25" customHeight="1" x14ac:dyDescent="0.15">
      <c r="A546" s="351"/>
      <c r="B546" s="351"/>
      <c r="C546" s="351"/>
      <c r="D546" s="351"/>
      <c r="E546" s="351"/>
      <c r="F546" s="351"/>
      <c r="G546" s="351"/>
      <c r="H546" s="351"/>
      <c r="I546" s="351"/>
      <c r="J546" s="351"/>
      <c r="K546" s="351"/>
      <c r="L546" s="351"/>
      <c r="M546" s="351"/>
      <c r="N546" s="351"/>
      <c r="O546" s="351"/>
      <c r="P546" s="351"/>
      <c r="Q546" s="351"/>
      <c r="R546" s="351"/>
      <c r="S546" s="351"/>
      <c r="T546" s="351"/>
      <c r="U546" s="351"/>
      <c r="V546" s="351"/>
      <c r="W546" s="351"/>
      <c r="X546" s="351"/>
      <c r="Y546" s="351"/>
      <c r="Z546" s="351"/>
    </row>
    <row r="547" spans="1:26" ht="14.25" customHeight="1" x14ac:dyDescent="0.15">
      <c r="A547" s="351"/>
      <c r="B547" s="351"/>
      <c r="C547" s="351"/>
      <c r="D547" s="351"/>
      <c r="E547" s="351"/>
      <c r="F547" s="351"/>
      <c r="G547" s="351"/>
      <c r="H547" s="351"/>
      <c r="I547" s="351"/>
      <c r="J547" s="351"/>
      <c r="K547" s="351"/>
      <c r="L547" s="351"/>
      <c r="M547" s="351"/>
      <c r="N547" s="351"/>
      <c r="O547" s="351"/>
      <c r="P547" s="351"/>
      <c r="Q547" s="351"/>
      <c r="R547" s="351"/>
      <c r="S547" s="351"/>
      <c r="T547" s="351"/>
      <c r="U547" s="351"/>
      <c r="V547" s="351"/>
      <c r="W547" s="351"/>
      <c r="X547" s="351"/>
      <c r="Y547" s="351"/>
      <c r="Z547" s="351"/>
    </row>
    <row r="548" spans="1:26" ht="14.25" customHeight="1" x14ac:dyDescent="0.15">
      <c r="A548" s="351"/>
      <c r="B548" s="351"/>
      <c r="C548" s="351"/>
      <c r="D548" s="351"/>
      <c r="E548" s="351"/>
      <c r="F548" s="351"/>
      <c r="G548" s="351"/>
      <c r="H548" s="351"/>
      <c r="I548" s="351"/>
      <c r="J548" s="351"/>
      <c r="K548" s="351"/>
      <c r="L548" s="351"/>
      <c r="M548" s="351"/>
      <c r="N548" s="351"/>
      <c r="O548" s="351"/>
      <c r="P548" s="351"/>
      <c r="Q548" s="351"/>
      <c r="R548" s="351"/>
      <c r="S548" s="351"/>
      <c r="T548" s="351"/>
      <c r="U548" s="351"/>
      <c r="V548" s="351"/>
      <c r="W548" s="351"/>
      <c r="X548" s="351"/>
      <c r="Y548" s="351"/>
      <c r="Z548" s="351"/>
    </row>
    <row r="549" spans="1:26" ht="14.25" customHeight="1" x14ac:dyDescent="0.15">
      <c r="A549" s="351"/>
      <c r="B549" s="351"/>
      <c r="C549" s="351"/>
      <c r="D549" s="351"/>
      <c r="E549" s="351"/>
      <c r="F549" s="351"/>
      <c r="G549" s="351"/>
      <c r="H549" s="351"/>
      <c r="I549" s="351"/>
      <c r="J549" s="351"/>
      <c r="K549" s="351"/>
      <c r="L549" s="351"/>
      <c r="M549" s="351"/>
      <c r="N549" s="351"/>
      <c r="O549" s="351"/>
      <c r="P549" s="351"/>
      <c r="Q549" s="351"/>
      <c r="R549" s="351"/>
      <c r="S549" s="351"/>
      <c r="T549" s="351"/>
      <c r="U549" s="351"/>
      <c r="V549" s="351"/>
      <c r="W549" s="351"/>
      <c r="X549" s="351"/>
      <c r="Y549" s="351"/>
      <c r="Z549" s="351"/>
    </row>
    <row r="550" spans="1:26" ht="14.25" customHeight="1" x14ac:dyDescent="0.15">
      <c r="A550" s="351"/>
      <c r="B550" s="351"/>
      <c r="C550" s="351"/>
      <c r="D550" s="351"/>
      <c r="E550" s="351"/>
      <c r="F550" s="351"/>
      <c r="G550" s="351"/>
      <c r="H550" s="351"/>
      <c r="I550" s="351"/>
      <c r="J550" s="351"/>
      <c r="K550" s="351"/>
      <c r="L550" s="351"/>
      <c r="M550" s="351"/>
      <c r="N550" s="351"/>
      <c r="O550" s="351"/>
      <c r="P550" s="351"/>
      <c r="Q550" s="351"/>
      <c r="R550" s="351"/>
      <c r="S550" s="351"/>
      <c r="T550" s="351"/>
      <c r="U550" s="351"/>
      <c r="V550" s="351"/>
      <c r="W550" s="351"/>
      <c r="X550" s="351"/>
      <c r="Y550" s="351"/>
      <c r="Z550" s="351"/>
    </row>
    <row r="551" spans="1:26" ht="14.25" customHeight="1" x14ac:dyDescent="0.15">
      <c r="A551" s="351"/>
      <c r="B551" s="351"/>
      <c r="C551" s="351"/>
      <c r="D551" s="351"/>
      <c r="E551" s="351"/>
      <c r="F551" s="351"/>
      <c r="G551" s="351"/>
      <c r="H551" s="351"/>
      <c r="I551" s="351"/>
      <c r="J551" s="351"/>
      <c r="K551" s="351"/>
      <c r="L551" s="351"/>
      <c r="M551" s="351"/>
      <c r="N551" s="351"/>
      <c r="O551" s="351"/>
      <c r="P551" s="351"/>
      <c r="Q551" s="351"/>
      <c r="R551" s="351"/>
      <c r="S551" s="351"/>
      <c r="T551" s="351"/>
      <c r="U551" s="351"/>
      <c r="V551" s="351"/>
      <c r="W551" s="351"/>
      <c r="X551" s="351"/>
      <c r="Y551" s="351"/>
      <c r="Z551" s="351"/>
    </row>
    <row r="552" spans="1:26" ht="14.25" customHeight="1" x14ac:dyDescent="0.15">
      <c r="A552" s="351"/>
      <c r="B552" s="351"/>
      <c r="C552" s="351"/>
      <c r="D552" s="351"/>
      <c r="E552" s="351"/>
      <c r="F552" s="351"/>
      <c r="G552" s="351"/>
      <c r="H552" s="351"/>
      <c r="I552" s="351"/>
      <c r="J552" s="351"/>
      <c r="K552" s="351"/>
      <c r="L552" s="351"/>
      <c r="M552" s="351"/>
      <c r="N552" s="351"/>
      <c r="O552" s="351"/>
      <c r="P552" s="351"/>
      <c r="Q552" s="351"/>
      <c r="R552" s="351"/>
      <c r="S552" s="351"/>
      <c r="T552" s="351"/>
      <c r="U552" s="351"/>
      <c r="V552" s="351"/>
      <c r="W552" s="351"/>
      <c r="X552" s="351"/>
      <c r="Y552" s="351"/>
      <c r="Z552" s="351"/>
    </row>
    <row r="553" spans="1:26" ht="14.25" customHeight="1" x14ac:dyDescent="0.15">
      <c r="A553" s="351"/>
      <c r="B553" s="351"/>
      <c r="C553" s="351"/>
      <c r="D553" s="351"/>
      <c r="E553" s="351"/>
      <c r="F553" s="351"/>
      <c r="G553" s="351"/>
      <c r="H553" s="351"/>
      <c r="I553" s="351"/>
      <c r="J553" s="351"/>
      <c r="K553" s="351"/>
      <c r="L553" s="351"/>
      <c r="M553" s="351"/>
      <c r="N553" s="351"/>
      <c r="O553" s="351"/>
      <c r="P553" s="351"/>
      <c r="Q553" s="351"/>
      <c r="R553" s="351"/>
      <c r="S553" s="351"/>
      <c r="T553" s="351"/>
      <c r="U553" s="351"/>
      <c r="V553" s="351"/>
      <c r="W553" s="351"/>
      <c r="X553" s="351"/>
      <c r="Y553" s="351"/>
      <c r="Z553" s="351"/>
    </row>
    <row r="554" spans="1:26" ht="14.25" customHeight="1" x14ac:dyDescent="0.15">
      <c r="A554" s="351"/>
      <c r="B554" s="351"/>
      <c r="C554" s="351"/>
      <c r="D554" s="351"/>
      <c r="E554" s="351"/>
      <c r="F554" s="351"/>
      <c r="G554" s="351"/>
      <c r="H554" s="351"/>
      <c r="I554" s="351"/>
      <c r="J554" s="351"/>
      <c r="K554" s="351"/>
      <c r="L554" s="351"/>
      <c r="M554" s="351"/>
      <c r="N554" s="351"/>
      <c r="O554" s="351"/>
      <c r="P554" s="351"/>
      <c r="Q554" s="351"/>
      <c r="R554" s="351"/>
      <c r="S554" s="351"/>
      <c r="T554" s="351"/>
      <c r="U554" s="351"/>
      <c r="V554" s="351"/>
      <c r="W554" s="351"/>
      <c r="X554" s="351"/>
      <c r="Y554" s="351"/>
      <c r="Z554" s="351"/>
    </row>
    <row r="555" spans="1:26" ht="14.25" customHeight="1" x14ac:dyDescent="0.15">
      <c r="A555" s="351"/>
      <c r="B555" s="351"/>
      <c r="C555" s="351"/>
      <c r="D555" s="351"/>
      <c r="E555" s="351"/>
      <c r="F555" s="351"/>
      <c r="G555" s="351"/>
      <c r="H555" s="351"/>
      <c r="I555" s="351"/>
      <c r="J555" s="351"/>
      <c r="K555" s="351"/>
      <c r="L555" s="351"/>
      <c r="M555" s="351"/>
      <c r="N555" s="351"/>
      <c r="O555" s="351"/>
      <c r="P555" s="351"/>
      <c r="Q555" s="351"/>
      <c r="R555" s="351"/>
      <c r="S555" s="351"/>
      <c r="T555" s="351"/>
      <c r="U555" s="351"/>
      <c r="V555" s="351"/>
      <c r="W555" s="351"/>
      <c r="X555" s="351"/>
      <c r="Y555" s="351"/>
      <c r="Z555" s="351"/>
    </row>
    <row r="556" spans="1:26" ht="14.25" customHeight="1" x14ac:dyDescent="0.15">
      <c r="A556" s="351"/>
      <c r="B556" s="351"/>
      <c r="C556" s="351"/>
      <c r="D556" s="351"/>
      <c r="E556" s="351"/>
      <c r="F556" s="351"/>
      <c r="G556" s="351"/>
      <c r="H556" s="351"/>
      <c r="I556" s="351"/>
      <c r="J556" s="351"/>
      <c r="K556" s="351"/>
      <c r="L556" s="351"/>
      <c r="M556" s="351"/>
      <c r="N556" s="351"/>
      <c r="O556" s="351"/>
      <c r="P556" s="351"/>
      <c r="Q556" s="351"/>
      <c r="R556" s="351"/>
      <c r="S556" s="351"/>
      <c r="T556" s="351"/>
      <c r="U556" s="351"/>
      <c r="V556" s="351"/>
      <c r="W556" s="351"/>
      <c r="X556" s="351"/>
      <c r="Y556" s="351"/>
      <c r="Z556" s="351"/>
    </row>
    <row r="557" spans="1:26" ht="14.25" customHeight="1" x14ac:dyDescent="0.15">
      <c r="A557" s="351"/>
      <c r="B557" s="351"/>
      <c r="C557" s="351"/>
      <c r="D557" s="351"/>
      <c r="E557" s="351"/>
      <c r="F557" s="351"/>
      <c r="G557" s="351"/>
      <c r="H557" s="351"/>
      <c r="I557" s="351"/>
      <c r="J557" s="351"/>
      <c r="K557" s="351"/>
      <c r="L557" s="351"/>
      <c r="M557" s="351"/>
      <c r="N557" s="351"/>
      <c r="O557" s="351"/>
      <c r="P557" s="351"/>
      <c r="Q557" s="351"/>
      <c r="R557" s="351"/>
      <c r="S557" s="351"/>
      <c r="T557" s="351"/>
      <c r="U557" s="351"/>
      <c r="V557" s="351"/>
      <c r="W557" s="351"/>
      <c r="X557" s="351"/>
      <c r="Y557" s="351"/>
      <c r="Z557" s="351"/>
    </row>
    <row r="558" spans="1:26" ht="14.25" customHeight="1" x14ac:dyDescent="0.15">
      <c r="A558" s="351"/>
      <c r="B558" s="351"/>
      <c r="C558" s="351"/>
      <c r="D558" s="351"/>
      <c r="E558" s="351"/>
      <c r="F558" s="351"/>
      <c r="G558" s="351"/>
      <c r="H558" s="351"/>
      <c r="I558" s="351"/>
      <c r="J558" s="351"/>
      <c r="K558" s="351"/>
      <c r="L558" s="351"/>
      <c r="M558" s="351"/>
      <c r="N558" s="351"/>
      <c r="O558" s="351"/>
      <c r="P558" s="351"/>
      <c r="Q558" s="351"/>
      <c r="R558" s="351"/>
      <c r="S558" s="351"/>
      <c r="T558" s="351"/>
      <c r="U558" s="351"/>
      <c r="V558" s="351"/>
      <c r="W558" s="351"/>
      <c r="X558" s="351"/>
      <c r="Y558" s="351"/>
      <c r="Z558" s="351"/>
    </row>
    <row r="559" spans="1:26" ht="14.25" customHeight="1" x14ac:dyDescent="0.15">
      <c r="A559" s="351"/>
      <c r="B559" s="351"/>
      <c r="C559" s="351"/>
      <c r="D559" s="351"/>
      <c r="E559" s="351"/>
      <c r="F559" s="351"/>
      <c r="G559" s="351"/>
      <c r="H559" s="351"/>
      <c r="I559" s="351"/>
      <c r="J559" s="351"/>
      <c r="K559" s="351"/>
      <c r="L559" s="351"/>
      <c r="M559" s="351"/>
      <c r="N559" s="351"/>
      <c r="O559" s="351"/>
      <c r="P559" s="351"/>
      <c r="Q559" s="351"/>
      <c r="R559" s="351"/>
      <c r="S559" s="351"/>
      <c r="T559" s="351"/>
      <c r="U559" s="351"/>
      <c r="V559" s="351"/>
      <c r="W559" s="351"/>
      <c r="X559" s="351"/>
      <c r="Y559" s="351"/>
      <c r="Z559" s="351"/>
    </row>
    <row r="560" spans="1:26" ht="14.25" customHeight="1" x14ac:dyDescent="0.15">
      <c r="A560" s="351"/>
      <c r="B560" s="351"/>
      <c r="C560" s="351"/>
      <c r="D560" s="351"/>
      <c r="E560" s="351"/>
      <c r="F560" s="351"/>
      <c r="G560" s="351"/>
      <c r="H560" s="351"/>
      <c r="I560" s="351"/>
      <c r="J560" s="351"/>
      <c r="K560" s="351"/>
      <c r="L560" s="351"/>
      <c r="M560" s="351"/>
      <c r="N560" s="351"/>
      <c r="O560" s="351"/>
      <c r="P560" s="351"/>
      <c r="Q560" s="351"/>
      <c r="R560" s="351"/>
      <c r="S560" s="351"/>
      <c r="T560" s="351"/>
      <c r="U560" s="351"/>
      <c r="V560" s="351"/>
      <c r="W560" s="351"/>
      <c r="X560" s="351"/>
      <c r="Y560" s="351"/>
      <c r="Z560" s="351"/>
    </row>
    <row r="561" spans="1:26" ht="14.25" customHeight="1" x14ac:dyDescent="0.15">
      <c r="A561" s="351"/>
      <c r="B561" s="351"/>
      <c r="C561" s="351"/>
      <c r="D561" s="351"/>
      <c r="E561" s="351"/>
      <c r="F561" s="351"/>
      <c r="G561" s="351"/>
      <c r="H561" s="351"/>
      <c r="I561" s="351"/>
      <c r="J561" s="351"/>
      <c r="K561" s="351"/>
      <c r="L561" s="351"/>
      <c r="M561" s="351"/>
      <c r="N561" s="351"/>
      <c r="O561" s="351"/>
      <c r="P561" s="351"/>
      <c r="Q561" s="351"/>
      <c r="R561" s="351"/>
      <c r="S561" s="351"/>
      <c r="T561" s="351"/>
      <c r="U561" s="351"/>
      <c r="V561" s="351"/>
      <c r="W561" s="351"/>
      <c r="X561" s="351"/>
      <c r="Y561" s="351"/>
      <c r="Z561" s="351"/>
    </row>
    <row r="562" spans="1:26" ht="14.25" customHeight="1" x14ac:dyDescent="0.15">
      <c r="A562" s="351"/>
      <c r="B562" s="351"/>
      <c r="C562" s="351"/>
      <c r="D562" s="351"/>
      <c r="E562" s="351"/>
      <c r="F562" s="351"/>
      <c r="G562" s="351"/>
      <c r="H562" s="351"/>
      <c r="I562" s="351"/>
      <c r="J562" s="351"/>
      <c r="K562" s="351"/>
      <c r="L562" s="351"/>
      <c r="M562" s="351"/>
      <c r="N562" s="351"/>
      <c r="O562" s="351"/>
      <c r="P562" s="351"/>
      <c r="Q562" s="351"/>
      <c r="R562" s="351"/>
      <c r="S562" s="351"/>
      <c r="T562" s="351"/>
      <c r="U562" s="351"/>
      <c r="V562" s="351"/>
      <c r="W562" s="351"/>
      <c r="X562" s="351"/>
      <c r="Y562" s="351"/>
      <c r="Z562" s="351"/>
    </row>
    <row r="563" spans="1:26" ht="14.25" customHeight="1" x14ac:dyDescent="0.15">
      <c r="A563" s="351"/>
      <c r="B563" s="351"/>
      <c r="C563" s="351"/>
      <c r="D563" s="351"/>
      <c r="E563" s="351"/>
      <c r="F563" s="351"/>
      <c r="G563" s="351"/>
      <c r="H563" s="351"/>
      <c r="I563" s="351"/>
      <c r="J563" s="351"/>
      <c r="K563" s="351"/>
      <c r="L563" s="351"/>
      <c r="M563" s="351"/>
      <c r="N563" s="351"/>
      <c r="O563" s="351"/>
      <c r="P563" s="351"/>
      <c r="Q563" s="351"/>
      <c r="R563" s="351"/>
      <c r="S563" s="351"/>
      <c r="T563" s="351"/>
      <c r="U563" s="351"/>
      <c r="V563" s="351"/>
      <c r="W563" s="351"/>
      <c r="X563" s="351"/>
      <c r="Y563" s="351"/>
      <c r="Z563" s="351"/>
    </row>
    <row r="564" spans="1:26" ht="14.25" customHeight="1" x14ac:dyDescent="0.15">
      <c r="A564" s="351"/>
      <c r="B564" s="351"/>
      <c r="C564" s="351"/>
      <c r="D564" s="351"/>
      <c r="E564" s="351"/>
      <c r="F564" s="351"/>
      <c r="G564" s="351"/>
      <c r="H564" s="351"/>
      <c r="I564" s="351"/>
      <c r="J564" s="351"/>
      <c r="K564" s="351"/>
      <c r="L564" s="351"/>
      <c r="M564" s="351"/>
      <c r="N564" s="351"/>
      <c r="O564" s="351"/>
      <c r="P564" s="351"/>
      <c r="Q564" s="351"/>
      <c r="R564" s="351"/>
      <c r="S564" s="351"/>
      <c r="T564" s="351"/>
      <c r="U564" s="351"/>
      <c r="V564" s="351"/>
      <c r="W564" s="351"/>
      <c r="X564" s="351"/>
      <c r="Y564" s="351"/>
      <c r="Z564" s="351"/>
    </row>
    <row r="565" spans="1:26" ht="14.25" customHeight="1" x14ac:dyDescent="0.15">
      <c r="A565" s="351"/>
      <c r="B565" s="351"/>
      <c r="C565" s="351"/>
      <c r="D565" s="351"/>
      <c r="E565" s="351"/>
      <c r="F565" s="351"/>
      <c r="G565" s="351"/>
      <c r="H565" s="351"/>
      <c r="I565" s="351"/>
      <c r="J565" s="351"/>
      <c r="K565" s="351"/>
      <c r="L565" s="351"/>
      <c r="M565" s="351"/>
      <c r="N565" s="351"/>
      <c r="O565" s="351"/>
      <c r="P565" s="351"/>
      <c r="Q565" s="351"/>
      <c r="R565" s="351"/>
      <c r="S565" s="351"/>
      <c r="T565" s="351"/>
      <c r="U565" s="351"/>
      <c r="V565" s="351"/>
      <c r="W565" s="351"/>
      <c r="X565" s="351"/>
      <c r="Y565" s="351"/>
      <c r="Z565" s="351"/>
    </row>
    <row r="566" spans="1:26" ht="14.25" customHeight="1" x14ac:dyDescent="0.15">
      <c r="A566" s="351"/>
      <c r="B566" s="351"/>
      <c r="C566" s="351"/>
      <c r="D566" s="351"/>
      <c r="E566" s="351"/>
      <c r="F566" s="351"/>
      <c r="G566" s="351"/>
      <c r="H566" s="351"/>
      <c r="I566" s="351"/>
      <c r="J566" s="351"/>
      <c r="K566" s="351"/>
      <c r="L566" s="351"/>
      <c r="M566" s="351"/>
      <c r="N566" s="351"/>
      <c r="O566" s="351"/>
      <c r="P566" s="351"/>
      <c r="Q566" s="351"/>
      <c r="R566" s="351"/>
      <c r="S566" s="351"/>
      <c r="T566" s="351"/>
      <c r="U566" s="351"/>
      <c r="V566" s="351"/>
      <c r="W566" s="351"/>
      <c r="X566" s="351"/>
      <c r="Y566" s="351"/>
      <c r="Z566" s="351"/>
    </row>
    <row r="567" spans="1:26" ht="14.25" customHeight="1" x14ac:dyDescent="0.15">
      <c r="A567" s="351"/>
      <c r="B567" s="351"/>
      <c r="C567" s="351"/>
      <c r="D567" s="351"/>
      <c r="E567" s="351"/>
      <c r="F567" s="351"/>
      <c r="G567" s="351"/>
      <c r="H567" s="351"/>
      <c r="I567" s="351"/>
      <c r="J567" s="351"/>
      <c r="K567" s="351"/>
      <c r="L567" s="351"/>
      <c r="M567" s="351"/>
      <c r="N567" s="351"/>
      <c r="O567" s="351"/>
      <c r="P567" s="351"/>
      <c r="Q567" s="351"/>
      <c r="R567" s="351"/>
      <c r="S567" s="351"/>
      <c r="T567" s="351"/>
      <c r="U567" s="351"/>
      <c r="V567" s="351"/>
      <c r="W567" s="351"/>
      <c r="X567" s="351"/>
      <c r="Y567" s="351"/>
      <c r="Z567" s="351"/>
    </row>
    <row r="568" spans="1:26" ht="14.25" customHeight="1" x14ac:dyDescent="0.15">
      <c r="A568" s="351"/>
      <c r="B568" s="351"/>
      <c r="C568" s="351"/>
      <c r="D568" s="351"/>
      <c r="E568" s="351"/>
      <c r="F568" s="351"/>
      <c r="G568" s="351"/>
      <c r="H568" s="351"/>
      <c r="I568" s="351"/>
      <c r="J568" s="351"/>
      <c r="K568" s="351"/>
      <c r="L568" s="351"/>
      <c r="M568" s="351"/>
      <c r="N568" s="351"/>
      <c r="O568" s="351"/>
      <c r="P568" s="351"/>
      <c r="Q568" s="351"/>
      <c r="R568" s="351"/>
      <c r="S568" s="351"/>
      <c r="T568" s="351"/>
      <c r="U568" s="351"/>
      <c r="V568" s="351"/>
      <c r="W568" s="351"/>
      <c r="X568" s="351"/>
      <c r="Y568" s="351"/>
      <c r="Z568" s="351"/>
    </row>
    <row r="569" spans="1:26" ht="14.25" customHeight="1" x14ac:dyDescent="0.15">
      <c r="A569" s="351"/>
      <c r="B569" s="351"/>
      <c r="C569" s="351"/>
      <c r="D569" s="351"/>
      <c r="E569" s="351"/>
      <c r="F569" s="351"/>
      <c r="G569" s="351"/>
      <c r="H569" s="351"/>
      <c r="I569" s="351"/>
      <c r="J569" s="351"/>
      <c r="K569" s="351"/>
      <c r="L569" s="351"/>
      <c r="M569" s="351"/>
      <c r="N569" s="351"/>
      <c r="O569" s="351"/>
      <c r="P569" s="351"/>
      <c r="Q569" s="351"/>
      <c r="R569" s="351"/>
      <c r="S569" s="351"/>
      <c r="T569" s="351"/>
      <c r="U569" s="351"/>
      <c r="V569" s="351"/>
      <c r="W569" s="351"/>
      <c r="X569" s="351"/>
      <c r="Y569" s="351"/>
      <c r="Z569" s="351"/>
    </row>
    <row r="570" spans="1:26" ht="14.25" customHeight="1" x14ac:dyDescent="0.15">
      <c r="A570" s="351"/>
      <c r="B570" s="351"/>
      <c r="C570" s="351"/>
      <c r="D570" s="351"/>
      <c r="E570" s="351"/>
      <c r="F570" s="351"/>
      <c r="G570" s="351"/>
      <c r="H570" s="351"/>
      <c r="I570" s="351"/>
      <c r="J570" s="351"/>
      <c r="K570" s="351"/>
      <c r="L570" s="351"/>
      <c r="M570" s="351"/>
      <c r="N570" s="351"/>
      <c r="O570" s="351"/>
      <c r="P570" s="351"/>
      <c r="Q570" s="351"/>
      <c r="R570" s="351"/>
      <c r="S570" s="351"/>
      <c r="T570" s="351"/>
      <c r="U570" s="351"/>
      <c r="V570" s="351"/>
      <c r="W570" s="351"/>
      <c r="X570" s="351"/>
      <c r="Y570" s="351"/>
      <c r="Z570" s="351"/>
    </row>
    <row r="571" spans="1:26" ht="14.25" customHeight="1" x14ac:dyDescent="0.15">
      <c r="A571" s="351"/>
      <c r="B571" s="351"/>
      <c r="C571" s="351"/>
      <c r="D571" s="351"/>
      <c r="E571" s="351"/>
      <c r="F571" s="351"/>
      <c r="G571" s="351"/>
      <c r="H571" s="351"/>
      <c r="I571" s="351"/>
      <c r="J571" s="351"/>
      <c r="K571" s="351"/>
      <c r="L571" s="351"/>
      <c r="M571" s="351"/>
      <c r="N571" s="351"/>
      <c r="O571" s="351"/>
      <c r="P571" s="351"/>
      <c r="Q571" s="351"/>
      <c r="R571" s="351"/>
      <c r="S571" s="351"/>
      <c r="T571" s="351"/>
      <c r="U571" s="351"/>
      <c r="V571" s="351"/>
      <c r="W571" s="351"/>
      <c r="X571" s="351"/>
      <c r="Y571" s="351"/>
      <c r="Z571" s="351"/>
    </row>
    <row r="572" spans="1:26" ht="14.25" customHeight="1" x14ac:dyDescent="0.15">
      <c r="A572" s="351"/>
      <c r="B572" s="351"/>
      <c r="C572" s="351"/>
      <c r="D572" s="351"/>
      <c r="E572" s="351"/>
      <c r="F572" s="351"/>
      <c r="G572" s="351"/>
      <c r="H572" s="351"/>
      <c r="I572" s="351"/>
      <c r="J572" s="351"/>
      <c r="K572" s="351"/>
      <c r="L572" s="351"/>
      <c r="M572" s="351"/>
      <c r="N572" s="351"/>
      <c r="O572" s="351"/>
      <c r="P572" s="351"/>
      <c r="Q572" s="351"/>
      <c r="R572" s="351"/>
      <c r="S572" s="351"/>
      <c r="T572" s="351"/>
      <c r="U572" s="351"/>
      <c r="V572" s="351"/>
      <c r="W572" s="351"/>
      <c r="X572" s="351"/>
      <c r="Y572" s="351"/>
      <c r="Z572" s="351"/>
    </row>
    <row r="573" spans="1:26" ht="14.25" customHeight="1" x14ac:dyDescent="0.15">
      <c r="A573" s="351"/>
      <c r="B573" s="351"/>
      <c r="C573" s="351"/>
      <c r="D573" s="351"/>
      <c r="E573" s="351"/>
      <c r="F573" s="351"/>
      <c r="G573" s="351"/>
      <c r="H573" s="351"/>
      <c r="I573" s="351"/>
      <c r="J573" s="351"/>
      <c r="K573" s="351"/>
      <c r="L573" s="351"/>
      <c r="M573" s="351"/>
      <c r="N573" s="351"/>
      <c r="O573" s="351"/>
      <c r="P573" s="351"/>
      <c r="Q573" s="351"/>
      <c r="R573" s="351"/>
      <c r="S573" s="351"/>
      <c r="T573" s="351"/>
      <c r="U573" s="351"/>
      <c r="V573" s="351"/>
      <c r="W573" s="351"/>
      <c r="X573" s="351"/>
      <c r="Y573" s="351"/>
      <c r="Z573" s="351"/>
    </row>
    <row r="574" spans="1:26" ht="14.25" customHeight="1" x14ac:dyDescent="0.15">
      <c r="A574" s="351"/>
      <c r="B574" s="351"/>
      <c r="C574" s="351"/>
      <c r="D574" s="351"/>
      <c r="E574" s="351"/>
      <c r="F574" s="351"/>
      <c r="G574" s="351"/>
      <c r="H574" s="351"/>
      <c r="I574" s="351"/>
      <c r="J574" s="351"/>
      <c r="K574" s="351"/>
      <c r="L574" s="351"/>
      <c r="M574" s="351"/>
      <c r="N574" s="351"/>
      <c r="O574" s="351"/>
      <c r="P574" s="351"/>
      <c r="Q574" s="351"/>
      <c r="R574" s="351"/>
      <c r="S574" s="351"/>
      <c r="T574" s="351"/>
      <c r="U574" s="351"/>
      <c r="V574" s="351"/>
      <c r="W574" s="351"/>
      <c r="X574" s="351"/>
      <c r="Y574" s="351"/>
      <c r="Z574" s="351"/>
    </row>
    <row r="575" spans="1:26" ht="14.25" customHeight="1" x14ac:dyDescent="0.15">
      <c r="A575" s="351"/>
      <c r="B575" s="351"/>
      <c r="C575" s="351"/>
      <c r="D575" s="351"/>
      <c r="E575" s="351"/>
      <c r="F575" s="351"/>
      <c r="G575" s="351"/>
      <c r="H575" s="351"/>
      <c r="I575" s="351"/>
      <c r="J575" s="351"/>
      <c r="K575" s="351"/>
      <c r="L575" s="351"/>
      <c r="M575" s="351"/>
      <c r="N575" s="351"/>
      <c r="O575" s="351"/>
      <c r="P575" s="351"/>
      <c r="Q575" s="351"/>
      <c r="R575" s="351"/>
      <c r="S575" s="351"/>
      <c r="T575" s="351"/>
      <c r="U575" s="351"/>
      <c r="V575" s="351"/>
      <c r="W575" s="351"/>
      <c r="X575" s="351"/>
      <c r="Y575" s="351"/>
      <c r="Z575" s="351"/>
    </row>
    <row r="576" spans="1:26" ht="14.25" customHeight="1" x14ac:dyDescent="0.15">
      <c r="A576" s="351"/>
      <c r="B576" s="351"/>
      <c r="C576" s="351"/>
      <c r="D576" s="351"/>
      <c r="E576" s="351"/>
      <c r="F576" s="351"/>
      <c r="G576" s="351"/>
      <c r="H576" s="351"/>
      <c r="I576" s="351"/>
      <c r="J576" s="351"/>
      <c r="K576" s="351"/>
      <c r="L576" s="351"/>
      <c r="M576" s="351"/>
      <c r="N576" s="351"/>
      <c r="O576" s="351"/>
      <c r="P576" s="351"/>
      <c r="Q576" s="351"/>
      <c r="R576" s="351"/>
      <c r="S576" s="351"/>
      <c r="T576" s="351"/>
      <c r="U576" s="351"/>
      <c r="V576" s="351"/>
      <c r="W576" s="351"/>
      <c r="X576" s="351"/>
      <c r="Y576" s="351"/>
      <c r="Z576" s="351"/>
    </row>
    <row r="577" spans="1:26" ht="14.25" customHeight="1" x14ac:dyDescent="0.15">
      <c r="A577" s="351"/>
      <c r="B577" s="351"/>
      <c r="C577" s="351"/>
      <c r="D577" s="351"/>
      <c r="E577" s="351"/>
      <c r="F577" s="351"/>
      <c r="G577" s="351"/>
      <c r="H577" s="351"/>
      <c r="I577" s="351"/>
      <c r="J577" s="351"/>
      <c r="K577" s="351"/>
      <c r="L577" s="351"/>
      <c r="M577" s="351"/>
      <c r="N577" s="351"/>
      <c r="O577" s="351"/>
      <c r="P577" s="351"/>
      <c r="Q577" s="351"/>
      <c r="R577" s="351"/>
      <c r="S577" s="351"/>
      <c r="T577" s="351"/>
      <c r="U577" s="351"/>
      <c r="V577" s="351"/>
      <c r="W577" s="351"/>
      <c r="X577" s="351"/>
      <c r="Y577" s="351"/>
      <c r="Z577" s="351"/>
    </row>
    <row r="578" spans="1:26" ht="14.25" customHeight="1" x14ac:dyDescent="0.15">
      <c r="A578" s="351"/>
      <c r="B578" s="351"/>
      <c r="C578" s="351"/>
      <c r="D578" s="351"/>
      <c r="E578" s="351"/>
      <c r="F578" s="351"/>
      <c r="G578" s="351"/>
      <c r="H578" s="351"/>
      <c r="I578" s="351"/>
      <c r="J578" s="351"/>
      <c r="K578" s="351"/>
      <c r="L578" s="351"/>
      <c r="M578" s="351"/>
      <c r="N578" s="351"/>
      <c r="O578" s="351"/>
      <c r="P578" s="351"/>
      <c r="Q578" s="351"/>
      <c r="R578" s="351"/>
      <c r="S578" s="351"/>
      <c r="T578" s="351"/>
      <c r="U578" s="351"/>
      <c r="V578" s="351"/>
      <c r="W578" s="351"/>
      <c r="X578" s="351"/>
      <c r="Y578" s="351"/>
      <c r="Z578" s="351"/>
    </row>
    <row r="579" spans="1:26" ht="14.25" customHeight="1" x14ac:dyDescent="0.15">
      <c r="A579" s="351"/>
      <c r="B579" s="351"/>
      <c r="C579" s="351"/>
      <c r="D579" s="351"/>
      <c r="E579" s="351"/>
      <c r="F579" s="351"/>
      <c r="G579" s="351"/>
      <c r="H579" s="351"/>
      <c r="I579" s="351"/>
      <c r="J579" s="351"/>
      <c r="K579" s="351"/>
      <c r="L579" s="351"/>
      <c r="M579" s="351"/>
      <c r="N579" s="351"/>
      <c r="O579" s="351"/>
      <c r="P579" s="351"/>
      <c r="Q579" s="351"/>
      <c r="R579" s="351"/>
      <c r="S579" s="351"/>
      <c r="T579" s="351"/>
      <c r="U579" s="351"/>
      <c r="V579" s="351"/>
      <c r="W579" s="351"/>
      <c r="X579" s="351"/>
      <c r="Y579" s="351"/>
      <c r="Z579" s="351"/>
    </row>
    <row r="580" spans="1:26" ht="14.25" customHeight="1" x14ac:dyDescent="0.15">
      <c r="A580" s="351"/>
      <c r="B580" s="351"/>
      <c r="C580" s="351"/>
      <c r="D580" s="351"/>
      <c r="E580" s="351"/>
      <c r="F580" s="351"/>
      <c r="G580" s="351"/>
      <c r="H580" s="351"/>
      <c r="I580" s="351"/>
      <c r="J580" s="351"/>
      <c r="K580" s="351"/>
      <c r="L580" s="351"/>
      <c r="M580" s="351"/>
      <c r="N580" s="351"/>
      <c r="O580" s="351"/>
      <c r="P580" s="351"/>
      <c r="Q580" s="351"/>
      <c r="R580" s="351"/>
      <c r="S580" s="351"/>
      <c r="T580" s="351"/>
      <c r="U580" s="351"/>
      <c r="V580" s="351"/>
      <c r="W580" s="351"/>
      <c r="X580" s="351"/>
      <c r="Y580" s="351"/>
      <c r="Z580" s="351"/>
    </row>
    <row r="581" spans="1:26" ht="14.25" customHeight="1" x14ac:dyDescent="0.15">
      <c r="A581" s="351"/>
      <c r="B581" s="351"/>
      <c r="C581" s="351"/>
      <c r="D581" s="351"/>
      <c r="E581" s="351"/>
      <c r="F581" s="351"/>
      <c r="G581" s="351"/>
      <c r="H581" s="351"/>
      <c r="I581" s="351"/>
      <c r="J581" s="351"/>
      <c r="K581" s="351"/>
      <c r="L581" s="351"/>
      <c r="M581" s="351"/>
      <c r="N581" s="351"/>
      <c r="O581" s="351"/>
      <c r="P581" s="351"/>
      <c r="Q581" s="351"/>
      <c r="R581" s="351"/>
      <c r="S581" s="351"/>
      <c r="T581" s="351"/>
      <c r="U581" s="351"/>
      <c r="V581" s="351"/>
      <c r="W581" s="351"/>
      <c r="X581" s="351"/>
      <c r="Y581" s="351"/>
      <c r="Z581" s="351"/>
    </row>
    <row r="582" spans="1:26" ht="14.25" customHeight="1" x14ac:dyDescent="0.15">
      <c r="A582" s="351"/>
      <c r="B582" s="351"/>
      <c r="C582" s="351"/>
      <c r="D582" s="351"/>
      <c r="E582" s="351"/>
      <c r="F582" s="351"/>
      <c r="G582" s="351"/>
      <c r="H582" s="351"/>
      <c r="I582" s="351"/>
      <c r="J582" s="351"/>
      <c r="K582" s="351"/>
      <c r="L582" s="351"/>
      <c r="M582" s="351"/>
      <c r="N582" s="351"/>
      <c r="O582" s="351"/>
      <c r="P582" s="351"/>
      <c r="Q582" s="351"/>
      <c r="R582" s="351"/>
      <c r="S582" s="351"/>
      <c r="T582" s="351"/>
      <c r="U582" s="351"/>
      <c r="V582" s="351"/>
      <c r="W582" s="351"/>
      <c r="X582" s="351"/>
      <c r="Y582" s="351"/>
      <c r="Z582" s="351"/>
    </row>
    <row r="583" spans="1:26" ht="14.25" customHeight="1" x14ac:dyDescent="0.15">
      <c r="A583" s="351"/>
      <c r="B583" s="351"/>
      <c r="C583" s="351"/>
      <c r="D583" s="351"/>
      <c r="E583" s="351"/>
      <c r="F583" s="351"/>
      <c r="G583" s="351"/>
      <c r="H583" s="351"/>
      <c r="I583" s="351"/>
      <c r="J583" s="351"/>
      <c r="K583" s="351"/>
      <c r="L583" s="351"/>
      <c r="M583" s="351"/>
      <c r="N583" s="351"/>
      <c r="O583" s="351"/>
      <c r="P583" s="351"/>
      <c r="Q583" s="351"/>
      <c r="R583" s="351"/>
      <c r="S583" s="351"/>
      <c r="T583" s="351"/>
      <c r="U583" s="351"/>
      <c r="V583" s="351"/>
      <c r="W583" s="351"/>
      <c r="X583" s="351"/>
      <c r="Y583" s="351"/>
      <c r="Z583" s="351"/>
    </row>
    <row r="584" spans="1:26" ht="14.25" customHeight="1" x14ac:dyDescent="0.15">
      <c r="A584" s="351"/>
      <c r="B584" s="351"/>
      <c r="C584" s="351"/>
      <c r="D584" s="351"/>
      <c r="E584" s="351"/>
      <c r="F584" s="351"/>
      <c r="G584" s="351"/>
      <c r="H584" s="351"/>
      <c r="I584" s="351"/>
      <c r="J584" s="351"/>
      <c r="K584" s="351"/>
      <c r="L584" s="351"/>
      <c r="M584" s="351"/>
      <c r="N584" s="351"/>
      <c r="O584" s="351"/>
      <c r="P584" s="351"/>
      <c r="Q584" s="351"/>
      <c r="R584" s="351"/>
      <c r="S584" s="351"/>
      <c r="T584" s="351"/>
      <c r="U584" s="351"/>
      <c r="V584" s="351"/>
      <c r="W584" s="351"/>
      <c r="X584" s="351"/>
      <c r="Y584" s="351"/>
      <c r="Z584" s="351"/>
    </row>
    <row r="585" spans="1:26" ht="14.25" customHeight="1" x14ac:dyDescent="0.15">
      <c r="A585" s="351"/>
      <c r="B585" s="351"/>
      <c r="C585" s="351"/>
      <c r="D585" s="351"/>
      <c r="E585" s="351"/>
      <c r="F585" s="351"/>
      <c r="G585" s="351"/>
      <c r="H585" s="351"/>
      <c r="I585" s="351"/>
      <c r="J585" s="351"/>
      <c r="K585" s="351"/>
      <c r="L585" s="351"/>
      <c r="M585" s="351"/>
      <c r="N585" s="351"/>
      <c r="O585" s="351"/>
      <c r="P585" s="351"/>
      <c r="Q585" s="351"/>
      <c r="R585" s="351"/>
      <c r="S585" s="351"/>
      <c r="T585" s="351"/>
      <c r="U585" s="351"/>
      <c r="V585" s="351"/>
      <c r="W585" s="351"/>
      <c r="X585" s="351"/>
      <c r="Y585" s="351"/>
      <c r="Z585" s="351"/>
    </row>
    <row r="586" spans="1:26" ht="14.25" customHeight="1" x14ac:dyDescent="0.15">
      <c r="A586" s="351"/>
      <c r="B586" s="351"/>
      <c r="C586" s="351"/>
      <c r="D586" s="351"/>
      <c r="E586" s="351"/>
      <c r="F586" s="351"/>
      <c r="G586" s="351"/>
      <c r="H586" s="351"/>
      <c r="I586" s="351"/>
      <c r="J586" s="351"/>
      <c r="K586" s="351"/>
      <c r="L586" s="351"/>
      <c r="M586" s="351"/>
      <c r="N586" s="351"/>
      <c r="O586" s="351"/>
      <c r="P586" s="351"/>
      <c r="Q586" s="351"/>
      <c r="R586" s="351"/>
      <c r="S586" s="351"/>
      <c r="T586" s="351"/>
      <c r="U586" s="351"/>
      <c r="V586" s="351"/>
      <c r="W586" s="351"/>
      <c r="X586" s="351"/>
      <c r="Y586" s="351"/>
      <c r="Z586" s="351"/>
    </row>
    <row r="587" spans="1:26" ht="14.25" customHeight="1" x14ac:dyDescent="0.15">
      <c r="A587" s="351"/>
      <c r="B587" s="351"/>
      <c r="C587" s="351"/>
      <c r="D587" s="351"/>
      <c r="E587" s="351"/>
      <c r="F587" s="351"/>
      <c r="G587" s="351"/>
      <c r="H587" s="351"/>
      <c r="I587" s="351"/>
      <c r="J587" s="351"/>
      <c r="K587" s="351"/>
      <c r="L587" s="351"/>
      <c r="M587" s="351"/>
      <c r="N587" s="351"/>
      <c r="O587" s="351"/>
      <c r="P587" s="351"/>
      <c r="Q587" s="351"/>
      <c r="R587" s="351"/>
      <c r="S587" s="351"/>
      <c r="T587" s="351"/>
      <c r="U587" s="351"/>
      <c r="V587" s="351"/>
      <c r="W587" s="351"/>
      <c r="X587" s="351"/>
      <c r="Y587" s="351"/>
      <c r="Z587" s="351"/>
    </row>
    <row r="588" spans="1:26" ht="14.25" customHeight="1" x14ac:dyDescent="0.15">
      <c r="A588" s="351"/>
      <c r="B588" s="351"/>
      <c r="C588" s="351"/>
      <c r="D588" s="351"/>
      <c r="E588" s="351"/>
      <c r="F588" s="351"/>
      <c r="G588" s="351"/>
      <c r="H588" s="351"/>
      <c r="I588" s="351"/>
      <c r="J588" s="351"/>
      <c r="K588" s="351"/>
      <c r="L588" s="351"/>
      <c r="M588" s="351"/>
      <c r="N588" s="351"/>
      <c r="O588" s="351"/>
      <c r="P588" s="351"/>
      <c r="Q588" s="351"/>
      <c r="R588" s="351"/>
      <c r="S588" s="351"/>
      <c r="T588" s="351"/>
      <c r="U588" s="351"/>
      <c r="V588" s="351"/>
      <c r="W588" s="351"/>
      <c r="X588" s="351"/>
      <c r="Y588" s="351"/>
      <c r="Z588" s="351"/>
    </row>
    <row r="589" spans="1:26" ht="14.25" customHeight="1" x14ac:dyDescent="0.15">
      <c r="A589" s="351"/>
      <c r="B589" s="351"/>
      <c r="C589" s="351"/>
      <c r="D589" s="351"/>
      <c r="E589" s="351"/>
      <c r="F589" s="351"/>
      <c r="G589" s="351"/>
      <c r="H589" s="351"/>
      <c r="I589" s="351"/>
      <c r="J589" s="351"/>
      <c r="K589" s="351"/>
      <c r="L589" s="351"/>
      <c r="M589" s="351"/>
      <c r="N589" s="351"/>
      <c r="O589" s="351"/>
      <c r="P589" s="351"/>
      <c r="Q589" s="351"/>
      <c r="R589" s="351"/>
      <c r="S589" s="351"/>
      <c r="T589" s="351"/>
      <c r="U589" s="351"/>
      <c r="V589" s="351"/>
      <c r="W589" s="351"/>
      <c r="X589" s="351"/>
      <c r="Y589" s="351"/>
      <c r="Z589" s="351"/>
    </row>
    <row r="590" spans="1:26" ht="14.25" customHeight="1" x14ac:dyDescent="0.15">
      <c r="A590" s="351"/>
      <c r="B590" s="351"/>
      <c r="C590" s="351"/>
      <c r="D590" s="351"/>
      <c r="E590" s="351"/>
      <c r="F590" s="351"/>
      <c r="G590" s="351"/>
      <c r="H590" s="351"/>
      <c r="I590" s="351"/>
      <c r="J590" s="351"/>
      <c r="K590" s="351"/>
      <c r="L590" s="351"/>
      <c r="M590" s="351"/>
      <c r="N590" s="351"/>
      <c r="O590" s="351"/>
      <c r="P590" s="351"/>
      <c r="Q590" s="351"/>
      <c r="R590" s="351"/>
      <c r="S590" s="351"/>
      <c r="T590" s="351"/>
      <c r="U590" s="351"/>
      <c r="V590" s="351"/>
      <c r="W590" s="351"/>
      <c r="X590" s="351"/>
      <c r="Y590" s="351"/>
      <c r="Z590" s="351"/>
    </row>
    <row r="591" spans="1:26" ht="14.25" customHeight="1" x14ac:dyDescent="0.15">
      <c r="A591" s="351"/>
      <c r="B591" s="351"/>
      <c r="C591" s="351"/>
      <c r="D591" s="351"/>
      <c r="E591" s="351"/>
      <c r="F591" s="351"/>
      <c r="G591" s="351"/>
      <c r="H591" s="351"/>
      <c r="I591" s="351"/>
      <c r="J591" s="351"/>
      <c r="K591" s="351"/>
      <c r="L591" s="351"/>
      <c r="M591" s="351"/>
      <c r="N591" s="351"/>
      <c r="O591" s="351"/>
      <c r="P591" s="351"/>
      <c r="Q591" s="351"/>
      <c r="R591" s="351"/>
      <c r="S591" s="351"/>
      <c r="T591" s="351"/>
      <c r="U591" s="351"/>
      <c r="V591" s="351"/>
      <c r="W591" s="351"/>
      <c r="X591" s="351"/>
      <c r="Y591" s="351"/>
      <c r="Z591" s="351"/>
    </row>
    <row r="592" spans="1:26" ht="14.25" customHeight="1" x14ac:dyDescent="0.15">
      <c r="A592" s="351"/>
      <c r="B592" s="351"/>
      <c r="C592" s="351"/>
      <c r="D592" s="351"/>
      <c r="E592" s="351"/>
      <c r="F592" s="351"/>
      <c r="G592" s="351"/>
      <c r="H592" s="351"/>
      <c r="I592" s="351"/>
      <c r="J592" s="351"/>
      <c r="K592" s="351"/>
      <c r="L592" s="351"/>
      <c r="M592" s="351"/>
      <c r="N592" s="351"/>
      <c r="O592" s="351"/>
      <c r="P592" s="351"/>
      <c r="Q592" s="351"/>
      <c r="R592" s="351"/>
      <c r="S592" s="351"/>
      <c r="T592" s="351"/>
      <c r="U592" s="351"/>
      <c r="V592" s="351"/>
      <c r="W592" s="351"/>
      <c r="X592" s="351"/>
      <c r="Y592" s="351"/>
      <c r="Z592" s="351"/>
    </row>
    <row r="593" spans="1:26" ht="14.25" customHeight="1" x14ac:dyDescent="0.15">
      <c r="A593" s="351"/>
      <c r="B593" s="351"/>
      <c r="C593" s="351"/>
      <c r="D593" s="351"/>
      <c r="E593" s="351"/>
      <c r="F593" s="351"/>
      <c r="G593" s="351"/>
      <c r="H593" s="351"/>
      <c r="I593" s="351"/>
      <c r="J593" s="351"/>
      <c r="K593" s="351"/>
      <c r="L593" s="351"/>
      <c r="M593" s="351"/>
      <c r="N593" s="351"/>
      <c r="O593" s="351"/>
      <c r="P593" s="351"/>
      <c r="Q593" s="351"/>
      <c r="R593" s="351"/>
      <c r="S593" s="351"/>
      <c r="T593" s="351"/>
      <c r="U593" s="351"/>
      <c r="V593" s="351"/>
      <c r="W593" s="351"/>
      <c r="X593" s="351"/>
      <c r="Y593" s="351"/>
      <c r="Z593" s="351"/>
    </row>
    <row r="594" spans="1:26" ht="14.25" customHeight="1" x14ac:dyDescent="0.15">
      <c r="A594" s="351"/>
      <c r="B594" s="351"/>
      <c r="C594" s="351"/>
      <c r="D594" s="351"/>
      <c r="E594" s="351"/>
      <c r="F594" s="351"/>
      <c r="G594" s="351"/>
      <c r="H594" s="351"/>
      <c r="I594" s="351"/>
      <c r="J594" s="351"/>
      <c r="K594" s="351"/>
      <c r="L594" s="351"/>
      <c r="M594" s="351"/>
      <c r="N594" s="351"/>
      <c r="O594" s="351"/>
      <c r="P594" s="351"/>
      <c r="Q594" s="351"/>
      <c r="R594" s="351"/>
      <c r="S594" s="351"/>
      <c r="T594" s="351"/>
      <c r="U594" s="351"/>
      <c r="V594" s="351"/>
      <c r="W594" s="351"/>
      <c r="X594" s="351"/>
      <c r="Y594" s="351"/>
      <c r="Z594" s="351"/>
    </row>
    <row r="595" spans="1:26" ht="14.25" customHeight="1" x14ac:dyDescent="0.15">
      <c r="A595" s="351"/>
      <c r="B595" s="351"/>
      <c r="C595" s="351"/>
      <c r="D595" s="351"/>
      <c r="E595" s="351"/>
      <c r="F595" s="351"/>
      <c r="G595" s="351"/>
      <c r="H595" s="351"/>
      <c r="I595" s="351"/>
      <c r="J595" s="351"/>
      <c r="K595" s="351"/>
      <c r="L595" s="351"/>
      <c r="M595" s="351"/>
      <c r="N595" s="351"/>
      <c r="O595" s="351"/>
      <c r="P595" s="351"/>
      <c r="Q595" s="351"/>
      <c r="R595" s="351"/>
      <c r="S595" s="351"/>
      <c r="T595" s="351"/>
      <c r="U595" s="351"/>
      <c r="V595" s="351"/>
      <c r="W595" s="351"/>
      <c r="X595" s="351"/>
      <c r="Y595" s="351"/>
      <c r="Z595" s="351"/>
    </row>
    <row r="596" spans="1:26" ht="14.25" customHeight="1" x14ac:dyDescent="0.15">
      <c r="A596" s="351"/>
      <c r="B596" s="351"/>
      <c r="C596" s="351"/>
      <c r="D596" s="351"/>
      <c r="E596" s="351"/>
      <c r="F596" s="351"/>
      <c r="G596" s="351"/>
      <c r="H596" s="351"/>
      <c r="I596" s="351"/>
      <c r="J596" s="351"/>
      <c r="K596" s="351"/>
      <c r="L596" s="351"/>
      <c r="M596" s="351"/>
      <c r="N596" s="351"/>
      <c r="O596" s="351"/>
      <c r="P596" s="351"/>
      <c r="Q596" s="351"/>
      <c r="R596" s="351"/>
      <c r="S596" s="351"/>
      <c r="T596" s="351"/>
      <c r="U596" s="351"/>
      <c r="V596" s="351"/>
      <c r="W596" s="351"/>
      <c r="X596" s="351"/>
      <c r="Y596" s="351"/>
      <c r="Z596" s="351"/>
    </row>
    <row r="597" spans="1:26" ht="14.25" customHeight="1" x14ac:dyDescent="0.15">
      <c r="A597" s="351"/>
      <c r="B597" s="351"/>
      <c r="C597" s="351"/>
      <c r="D597" s="351"/>
      <c r="E597" s="351"/>
      <c r="F597" s="351"/>
      <c r="G597" s="351"/>
      <c r="H597" s="351"/>
      <c r="I597" s="351"/>
      <c r="J597" s="351"/>
      <c r="K597" s="351"/>
      <c r="L597" s="351"/>
      <c r="M597" s="351"/>
      <c r="N597" s="351"/>
      <c r="O597" s="351"/>
      <c r="P597" s="351"/>
      <c r="Q597" s="351"/>
      <c r="R597" s="351"/>
      <c r="S597" s="351"/>
      <c r="T597" s="351"/>
      <c r="U597" s="351"/>
      <c r="V597" s="351"/>
      <c r="W597" s="351"/>
      <c r="X597" s="351"/>
      <c r="Y597" s="351"/>
      <c r="Z597" s="351"/>
    </row>
    <row r="598" spans="1:26" ht="14.25" customHeight="1" x14ac:dyDescent="0.15">
      <c r="A598" s="351"/>
      <c r="B598" s="351"/>
      <c r="C598" s="351"/>
      <c r="D598" s="351"/>
      <c r="E598" s="351"/>
      <c r="F598" s="351"/>
      <c r="G598" s="351"/>
      <c r="H598" s="351"/>
      <c r="I598" s="351"/>
      <c r="J598" s="351"/>
      <c r="K598" s="351"/>
      <c r="L598" s="351"/>
      <c r="M598" s="351"/>
      <c r="N598" s="351"/>
      <c r="O598" s="351"/>
      <c r="P598" s="351"/>
      <c r="Q598" s="351"/>
      <c r="R598" s="351"/>
      <c r="S598" s="351"/>
      <c r="T598" s="351"/>
      <c r="U598" s="351"/>
      <c r="V598" s="351"/>
      <c r="W598" s="351"/>
      <c r="X598" s="351"/>
      <c r="Y598" s="351"/>
      <c r="Z598" s="351"/>
    </row>
    <row r="599" spans="1:26" ht="14.25" customHeight="1" x14ac:dyDescent="0.15">
      <c r="A599" s="351"/>
      <c r="B599" s="351"/>
      <c r="C599" s="351"/>
      <c r="D599" s="351"/>
      <c r="E599" s="351"/>
      <c r="F599" s="351"/>
      <c r="G599" s="351"/>
      <c r="H599" s="351"/>
      <c r="I599" s="351"/>
      <c r="J599" s="351"/>
      <c r="K599" s="351"/>
      <c r="L599" s="351"/>
      <c r="M599" s="351"/>
      <c r="N599" s="351"/>
      <c r="O599" s="351"/>
      <c r="P599" s="351"/>
      <c r="Q599" s="351"/>
      <c r="R599" s="351"/>
      <c r="S599" s="351"/>
      <c r="T599" s="351"/>
      <c r="U599" s="351"/>
      <c r="V599" s="351"/>
      <c r="W599" s="351"/>
      <c r="X599" s="351"/>
      <c r="Y599" s="351"/>
      <c r="Z599" s="351"/>
    </row>
    <row r="600" spans="1:26" ht="14.25" customHeight="1" x14ac:dyDescent="0.15">
      <c r="A600" s="351"/>
      <c r="B600" s="351"/>
      <c r="C600" s="351"/>
      <c r="D600" s="351"/>
      <c r="E600" s="351"/>
      <c r="F600" s="351"/>
      <c r="G600" s="351"/>
      <c r="H600" s="351"/>
      <c r="I600" s="351"/>
      <c r="J600" s="351"/>
      <c r="K600" s="351"/>
      <c r="L600" s="351"/>
      <c r="M600" s="351"/>
      <c r="N600" s="351"/>
      <c r="O600" s="351"/>
      <c r="P600" s="351"/>
      <c r="Q600" s="351"/>
      <c r="R600" s="351"/>
      <c r="S600" s="351"/>
      <c r="T600" s="351"/>
      <c r="U600" s="351"/>
      <c r="V600" s="351"/>
      <c r="W600" s="351"/>
      <c r="X600" s="351"/>
      <c r="Y600" s="351"/>
      <c r="Z600" s="351"/>
    </row>
    <row r="601" spans="1:26" ht="14.25" customHeight="1" x14ac:dyDescent="0.15">
      <c r="A601" s="351"/>
      <c r="B601" s="351"/>
      <c r="C601" s="351"/>
      <c r="D601" s="351"/>
      <c r="E601" s="351"/>
      <c r="F601" s="351"/>
      <c r="G601" s="351"/>
      <c r="H601" s="351"/>
      <c r="I601" s="351"/>
      <c r="J601" s="351"/>
      <c r="K601" s="351"/>
      <c r="L601" s="351"/>
      <c r="M601" s="351"/>
      <c r="N601" s="351"/>
      <c r="O601" s="351"/>
      <c r="P601" s="351"/>
      <c r="Q601" s="351"/>
      <c r="R601" s="351"/>
      <c r="S601" s="351"/>
      <c r="T601" s="351"/>
      <c r="U601" s="351"/>
      <c r="V601" s="351"/>
      <c r="W601" s="351"/>
      <c r="X601" s="351"/>
      <c r="Y601" s="351"/>
      <c r="Z601" s="351"/>
    </row>
    <row r="602" spans="1:26" ht="14.25" customHeight="1" x14ac:dyDescent="0.15">
      <c r="A602" s="351"/>
      <c r="B602" s="351"/>
      <c r="C602" s="351"/>
      <c r="D602" s="351"/>
      <c r="E602" s="351"/>
      <c r="F602" s="351"/>
      <c r="G602" s="351"/>
      <c r="H602" s="351"/>
      <c r="I602" s="351"/>
      <c r="J602" s="351"/>
      <c r="K602" s="351"/>
      <c r="L602" s="351"/>
      <c r="M602" s="351"/>
      <c r="N602" s="351"/>
      <c r="O602" s="351"/>
      <c r="P602" s="351"/>
      <c r="Q602" s="351"/>
      <c r="R602" s="351"/>
      <c r="S602" s="351"/>
      <c r="T602" s="351"/>
      <c r="U602" s="351"/>
      <c r="V602" s="351"/>
      <c r="W602" s="351"/>
      <c r="X602" s="351"/>
      <c r="Y602" s="351"/>
      <c r="Z602" s="351"/>
    </row>
    <row r="603" spans="1:26" ht="14.25" customHeight="1" x14ac:dyDescent="0.15">
      <c r="A603" s="351"/>
      <c r="B603" s="351"/>
      <c r="C603" s="351"/>
      <c r="D603" s="351"/>
      <c r="E603" s="351"/>
      <c r="F603" s="351"/>
      <c r="G603" s="351"/>
      <c r="H603" s="351"/>
      <c r="I603" s="351"/>
      <c r="J603" s="351"/>
      <c r="K603" s="351"/>
      <c r="L603" s="351"/>
      <c r="M603" s="351"/>
      <c r="N603" s="351"/>
      <c r="O603" s="351"/>
      <c r="P603" s="351"/>
      <c r="Q603" s="351"/>
      <c r="R603" s="351"/>
      <c r="S603" s="351"/>
      <c r="T603" s="351"/>
      <c r="U603" s="351"/>
      <c r="V603" s="351"/>
      <c r="W603" s="351"/>
      <c r="X603" s="351"/>
      <c r="Y603" s="351"/>
      <c r="Z603" s="351"/>
    </row>
    <row r="604" spans="1:26" ht="14.25" customHeight="1" x14ac:dyDescent="0.15">
      <c r="A604" s="351"/>
      <c r="B604" s="351"/>
      <c r="C604" s="351"/>
      <c r="D604" s="351"/>
      <c r="E604" s="351"/>
      <c r="F604" s="351"/>
      <c r="G604" s="351"/>
      <c r="H604" s="351"/>
      <c r="I604" s="351"/>
      <c r="J604" s="351"/>
      <c r="K604" s="351"/>
      <c r="L604" s="351"/>
      <c r="M604" s="351"/>
      <c r="N604" s="351"/>
      <c r="O604" s="351"/>
      <c r="P604" s="351"/>
      <c r="Q604" s="351"/>
      <c r="R604" s="351"/>
      <c r="S604" s="351"/>
      <c r="T604" s="351"/>
      <c r="U604" s="351"/>
      <c r="V604" s="351"/>
      <c r="W604" s="351"/>
      <c r="X604" s="351"/>
      <c r="Y604" s="351"/>
      <c r="Z604" s="351"/>
    </row>
    <row r="605" spans="1:26" ht="14.25" customHeight="1" x14ac:dyDescent="0.15">
      <c r="A605" s="351"/>
      <c r="B605" s="351"/>
      <c r="C605" s="351"/>
      <c r="D605" s="351"/>
      <c r="E605" s="351"/>
      <c r="F605" s="351"/>
      <c r="G605" s="351"/>
      <c r="H605" s="351"/>
      <c r="I605" s="351"/>
      <c r="J605" s="351"/>
      <c r="K605" s="351"/>
      <c r="L605" s="351"/>
      <c r="M605" s="351"/>
      <c r="N605" s="351"/>
      <c r="O605" s="351"/>
      <c r="P605" s="351"/>
      <c r="Q605" s="351"/>
      <c r="R605" s="351"/>
      <c r="S605" s="351"/>
      <c r="T605" s="351"/>
      <c r="U605" s="351"/>
      <c r="V605" s="351"/>
      <c r="W605" s="351"/>
      <c r="X605" s="351"/>
      <c r="Y605" s="351"/>
      <c r="Z605" s="351"/>
    </row>
    <row r="606" spans="1:26" ht="14.25" customHeight="1" x14ac:dyDescent="0.15">
      <c r="A606" s="351"/>
      <c r="B606" s="351"/>
      <c r="C606" s="351"/>
      <c r="D606" s="351"/>
      <c r="E606" s="351"/>
      <c r="F606" s="351"/>
      <c r="G606" s="351"/>
      <c r="H606" s="351"/>
      <c r="I606" s="351"/>
      <c r="J606" s="351"/>
      <c r="K606" s="351"/>
      <c r="L606" s="351"/>
      <c r="M606" s="351"/>
      <c r="N606" s="351"/>
      <c r="O606" s="351"/>
      <c r="P606" s="351"/>
      <c r="Q606" s="351"/>
      <c r="R606" s="351"/>
      <c r="S606" s="351"/>
      <c r="T606" s="351"/>
      <c r="U606" s="351"/>
      <c r="V606" s="351"/>
      <c r="W606" s="351"/>
      <c r="X606" s="351"/>
      <c r="Y606" s="351"/>
      <c r="Z606" s="351"/>
    </row>
    <row r="607" spans="1:26" ht="14.25" customHeight="1" x14ac:dyDescent="0.15">
      <c r="A607" s="351"/>
      <c r="B607" s="351"/>
      <c r="C607" s="351"/>
      <c r="D607" s="351"/>
      <c r="E607" s="351"/>
      <c r="F607" s="351"/>
      <c r="G607" s="351"/>
      <c r="H607" s="351"/>
      <c r="I607" s="351"/>
      <c r="J607" s="351"/>
      <c r="K607" s="351"/>
      <c r="L607" s="351"/>
      <c r="M607" s="351"/>
      <c r="N607" s="351"/>
      <c r="O607" s="351"/>
      <c r="P607" s="351"/>
      <c r="Q607" s="351"/>
      <c r="R607" s="351"/>
      <c r="S607" s="351"/>
      <c r="T607" s="351"/>
      <c r="U607" s="351"/>
      <c r="V607" s="351"/>
      <c r="W607" s="351"/>
      <c r="X607" s="351"/>
      <c r="Y607" s="351"/>
      <c r="Z607" s="351"/>
    </row>
    <row r="608" spans="1:26" ht="14.25" customHeight="1" x14ac:dyDescent="0.15">
      <c r="A608" s="351"/>
      <c r="B608" s="351"/>
      <c r="C608" s="351"/>
      <c r="D608" s="351"/>
      <c r="E608" s="351"/>
      <c r="F608" s="351"/>
      <c r="G608" s="351"/>
      <c r="H608" s="351"/>
      <c r="I608" s="351"/>
      <c r="J608" s="351"/>
      <c r="K608" s="351"/>
      <c r="L608" s="351"/>
      <c r="M608" s="351"/>
      <c r="N608" s="351"/>
      <c r="O608" s="351"/>
      <c r="P608" s="351"/>
      <c r="Q608" s="351"/>
      <c r="R608" s="351"/>
      <c r="S608" s="351"/>
      <c r="T608" s="351"/>
      <c r="U608" s="351"/>
      <c r="V608" s="351"/>
      <c r="W608" s="351"/>
      <c r="X608" s="351"/>
      <c r="Y608" s="351"/>
      <c r="Z608" s="351"/>
    </row>
    <row r="609" spans="1:26" ht="14.25" customHeight="1" x14ac:dyDescent="0.15">
      <c r="A609" s="351"/>
      <c r="B609" s="351"/>
      <c r="C609" s="351"/>
      <c r="D609" s="351"/>
      <c r="E609" s="351"/>
      <c r="F609" s="351"/>
      <c r="G609" s="351"/>
      <c r="H609" s="351"/>
      <c r="I609" s="351"/>
      <c r="J609" s="351"/>
      <c r="K609" s="351"/>
      <c r="L609" s="351"/>
      <c r="M609" s="351"/>
      <c r="N609" s="351"/>
      <c r="O609" s="351"/>
      <c r="P609" s="351"/>
      <c r="Q609" s="351"/>
      <c r="R609" s="351"/>
      <c r="S609" s="351"/>
      <c r="T609" s="351"/>
      <c r="U609" s="351"/>
      <c r="V609" s="351"/>
      <c r="W609" s="351"/>
      <c r="X609" s="351"/>
      <c r="Y609" s="351"/>
      <c r="Z609" s="351"/>
    </row>
    <row r="610" spans="1:26" ht="14.25" customHeight="1" x14ac:dyDescent="0.15">
      <c r="A610" s="351"/>
      <c r="B610" s="351"/>
      <c r="C610" s="351"/>
      <c r="D610" s="351"/>
      <c r="E610" s="351"/>
      <c r="F610" s="351"/>
      <c r="G610" s="351"/>
      <c r="H610" s="351"/>
      <c r="I610" s="351"/>
      <c r="J610" s="351"/>
      <c r="K610" s="351"/>
      <c r="L610" s="351"/>
      <c r="M610" s="351"/>
      <c r="N610" s="351"/>
      <c r="O610" s="351"/>
      <c r="P610" s="351"/>
      <c r="Q610" s="351"/>
      <c r="R610" s="351"/>
      <c r="S610" s="351"/>
      <c r="T610" s="351"/>
      <c r="U610" s="351"/>
      <c r="V610" s="351"/>
      <c r="W610" s="351"/>
      <c r="X610" s="351"/>
      <c r="Y610" s="351"/>
      <c r="Z610" s="351"/>
    </row>
    <row r="611" spans="1:26" ht="14.25" customHeight="1" x14ac:dyDescent="0.15">
      <c r="A611" s="351"/>
      <c r="B611" s="351"/>
      <c r="C611" s="351"/>
      <c r="D611" s="351"/>
      <c r="E611" s="351"/>
      <c r="F611" s="351"/>
      <c r="G611" s="351"/>
      <c r="H611" s="351"/>
      <c r="I611" s="351"/>
      <c r="J611" s="351"/>
      <c r="K611" s="351"/>
      <c r="L611" s="351"/>
      <c r="M611" s="351"/>
      <c r="N611" s="351"/>
      <c r="O611" s="351"/>
      <c r="P611" s="351"/>
      <c r="Q611" s="351"/>
      <c r="R611" s="351"/>
      <c r="S611" s="351"/>
      <c r="T611" s="351"/>
      <c r="U611" s="351"/>
      <c r="V611" s="351"/>
      <c r="W611" s="351"/>
      <c r="X611" s="351"/>
      <c r="Y611" s="351"/>
      <c r="Z611" s="351"/>
    </row>
    <row r="612" spans="1:26" ht="14.25" customHeight="1" x14ac:dyDescent="0.15">
      <c r="A612" s="351"/>
      <c r="B612" s="351"/>
      <c r="C612" s="351"/>
      <c r="D612" s="351"/>
      <c r="E612" s="351"/>
      <c r="F612" s="351"/>
      <c r="G612" s="351"/>
      <c r="H612" s="351"/>
      <c r="I612" s="351"/>
      <c r="J612" s="351"/>
      <c r="K612" s="351"/>
      <c r="L612" s="351"/>
      <c r="M612" s="351"/>
      <c r="N612" s="351"/>
      <c r="O612" s="351"/>
      <c r="P612" s="351"/>
      <c r="Q612" s="351"/>
      <c r="R612" s="351"/>
      <c r="S612" s="351"/>
      <c r="T612" s="351"/>
      <c r="U612" s="351"/>
      <c r="V612" s="351"/>
      <c r="W612" s="351"/>
      <c r="X612" s="351"/>
      <c r="Y612" s="351"/>
      <c r="Z612" s="351"/>
    </row>
    <row r="613" spans="1:26" ht="14.25" customHeight="1" x14ac:dyDescent="0.15">
      <c r="A613" s="351"/>
      <c r="B613" s="351"/>
      <c r="C613" s="351"/>
      <c r="D613" s="351"/>
      <c r="E613" s="351"/>
      <c r="F613" s="351"/>
      <c r="G613" s="351"/>
      <c r="H613" s="351"/>
      <c r="I613" s="351"/>
      <c r="J613" s="351"/>
      <c r="K613" s="351"/>
      <c r="L613" s="351"/>
      <c r="M613" s="351"/>
      <c r="N613" s="351"/>
      <c r="O613" s="351"/>
      <c r="P613" s="351"/>
      <c r="Q613" s="351"/>
      <c r="R613" s="351"/>
      <c r="S613" s="351"/>
      <c r="T613" s="351"/>
      <c r="U613" s="351"/>
      <c r="V613" s="351"/>
      <c r="W613" s="351"/>
      <c r="X613" s="351"/>
      <c r="Y613" s="351"/>
      <c r="Z613" s="351"/>
    </row>
    <row r="614" spans="1:26" ht="14.25" customHeight="1" x14ac:dyDescent="0.15">
      <c r="A614" s="351"/>
      <c r="B614" s="351"/>
      <c r="C614" s="351"/>
      <c r="D614" s="351"/>
      <c r="E614" s="351"/>
      <c r="F614" s="351"/>
      <c r="G614" s="351"/>
      <c r="H614" s="351"/>
      <c r="I614" s="351"/>
      <c r="J614" s="351"/>
      <c r="K614" s="351"/>
      <c r="L614" s="351"/>
      <c r="M614" s="351"/>
      <c r="N614" s="351"/>
      <c r="O614" s="351"/>
      <c r="P614" s="351"/>
      <c r="Q614" s="351"/>
      <c r="R614" s="351"/>
      <c r="S614" s="351"/>
      <c r="T614" s="351"/>
      <c r="U614" s="351"/>
      <c r="V614" s="351"/>
      <c r="W614" s="351"/>
      <c r="X614" s="351"/>
      <c r="Y614" s="351"/>
      <c r="Z614" s="351"/>
    </row>
    <row r="615" spans="1:26" ht="14.25" customHeight="1" x14ac:dyDescent="0.15">
      <c r="A615" s="351"/>
      <c r="B615" s="351"/>
      <c r="C615" s="351"/>
      <c r="D615" s="351"/>
      <c r="E615" s="351"/>
      <c r="F615" s="351"/>
      <c r="G615" s="351"/>
      <c r="H615" s="351"/>
      <c r="I615" s="351"/>
      <c r="J615" s="351"/>
      <c r="K615" s="351"/>
      <c r="L615" s="351"/>
      <c r="M615" s="351"/>
      <c r="N615" s="351"/>
      <c r="O615" s="351"/>
      <c r="P615" s="351"/>
      <c r="Q615" s="351"/>
      <c r="R615" s="351"/>
      <c r="S615" s="351"/>
      <c r="T615" s="351"/>
      <c r="U615" s="351"/>
      <c r="V615" s="351"/>
      <c r="W615" s="351"/>
      <c r="X615" s="351"/>
      <c r="Y615" s="351"/>
      <c r="Z615" s="351"/>
    </row>
    <row r="616" spans="1:26" ht="14.25" customHeight="1" x14ac:dyDescent="0.15">
      <c r="A616" s="351"/>
      <c r="B616" s="351"/>
      <c r="C616" s="351"/>
      <c r="D616" s="351"/>
      <c r="E616" s="351"/>
      <c r="F616" s="351"/>
      <c r="G616" s="351"/>
      <c r="H616" s="351"/>
      <c r="I616" s="351"/>
      <c r="J616" s="351"/>
      <c r="K616" s="351"/>
      <c r="L616" s="351"/>
      <c r="M616" s="351"/>
      <c r="N616" s="351"/>
      <c r="O616" s="351"/>
      <c r="P616" s="351"/>
      <c r="Q616" s="351"/>
      <c r="R616" s="351"/>
      <c r="S616" s="351"/>
      <c r="T616" s="351"/>
      <c r="U616" s="351"/>
      <c r="V616" s="351"/>
      <c r="W616" s="351"/>
      <c r="X616" s="351"/>
      <c r="Y616" s="351"/>
      <c r="Z616" s="351"/>
    </row>
    <row r="617" spans="1:26" ht="14.25" customHeight="1" x14ac:dyDescent="0.15">
      <c r="A617" s="351"/>
      <c r="B617" s="351"/>
      <c r="C617" s="351"/>
      <c r="D617" s="351"/>
      <c r="E617" s="351"/>
      <c r="F617" s="351"/>
      <c r="G617" s="351"/>
      <c r="H617" s="351"/>
      <c r="I617" s="351"/>
      <c r="J617" s="351"/>
      <c r="K617" s="351"/>
      <c r="L617" s="351"/>
      <c r="M617" s="351"/>
      <c r="N617" s="351"/>
      <c r="O617" s="351"/>
      <c r="P617" s="351"/>
      <c r="Q617" s="351"/>
      <c r="R617" s="351"/>
      <c r="S617" s="351"/>
      <c r="T617" s="351"/>
      <c r="U617" s="351"/>
      <c r="V617" s="351"/>
      <c r="W617" s="351"/>
      <c r="X617" s="351"/>
      <c r="Y617" s="351"/>
      <c r="Z617" s="351"/>
    </row>
    <row r="618" spans="1:26" ht="14.25" customHeight="1" x14ac:dyDescent="0.15">
      <c r="A618" s="351"/>
      <c r="B618" s="351"/>
      <c r="C618" s="351"/>
      <c r="D618" s="351"/>
      <c r="E618" s="351"/>
      <c r="F618" s="351"/>
      <c r="G618" s="351"/>
      <c r="H618" s="351"/>
      <c r="I618" s="351"/>
      <c r="J618" s="351"/>
      <c r="K618" s="351"/>
      <c r="L618" s="351"/>
      <c r="M618" s="351"/>
      <c r="N618" s="351"/>
      <c r="O618" s="351"/>
      <c r="P618" s="351"/>
      <c r="Q618" s="351"/>
      <c r="R618" s="351"/>
      <c r="S618" s="351"/>
      <c r="T618" s="351"/>
      <c r="U618" s="351"/>
      <c r="V618" s="351"/>
      <c r="W618" s="351"/>
      <c r="X618" s="351"/>
      <c r="Y618" s="351"/>
      <c r="Z618" s="351"/>
    </row>
    <row r="619" spans="1:26" ht="14.25" customHeight="1" x14ac:dyDescent="0.15">
      <c r="A619" s="351"/>
      <c r="B619" s="351"/>
      <c r="C619" s="351"/>
      <c r="D619" s="351"/>
      <c r="E619" s="351"/>
      <c r="F619" s="351"/>
      <c r="G619" s="351"/>
      <c r="H619" s="351"/>
      <c r="I619" s="351"/>
      <c r="J619" s="351"/>
      <c r="K619" s="351"/>
      <c r="L619" s="351"/>
      <c r="M619" s="351"/>
      <c r="N619" s="351"/>
      <c r="O619" s="351"/>
      <c r="P619" s="351"/>
      <c r="Q619" s="351"/>
      <c r="R619" s="351"/>
      <c r="S619" s="351"/>
      <c r="T619" s="351"/>
      <c r="U619" s="351"/>
      <c r="V619" s="351"/>
      <c r="W619" s="351"/>
      <c r="X619" s="351"/>
      <c r="Y619" s="351"/>
      <c r="Z619" s="351"/>
    </row>
    <row r="620" spans="1:26" ht="14.25" customHeight="1" x14ac:dyDescent="0.15">
      <c r="A620" s="351"/>
      <c r="B620" s="351"/>
      <c r="C620" s="351"/>
      <c r="D620" s="351"/>
      <c r="E620" s="351"/>
      <c r="F620" s="351"/>
      <c r="G620" s="351"/>
      <c r="H620" s="351"/>
      <c r="I620" s="351"/>
      <c r="J620" s="351"/>
      <c r="K620" s="351"/>
      <c r="L620" s="351"/>
      <c r="M620" s="351"/>
      <c r="N620" s="351"/>
      <c r="O620" s="351"/>
      <c r="P620" s="351"/>
      <c r="Q620" s="351"/>
      <c r="R620" s="351"/>
      <c r="S620" s="351"/>
      <c r="T620" s="351"/>
      <c r="U620" s="351"/>
      <c r="V620" s="351"/>
      <c r="W620" s="351"/>
      <c r="X620" s="351"/>
      <c r="Y620" s="351"/>
      <c r="Z620" s="351"/>
    </row>
    <row r="621" spans="1:26" ht="14.25" customHeight="1" x14ac:dyDescent="0.15">
      <c r="A621" s="351"/>
      <c r="B621" s="351"/>
      <c r="C621" s="351"/>
      <c r="D621" s="351"/>
      <c r="E621" s="351"/>
      <c r="F621" s="351"/>
      <c r="G621" s="351"/>
      <c r="H621" s="351"/>
      <c r="I621" s="351"/>
      <c r="J621" s="351"/>
      <c r="K621" s="351"/>
      <c r="L621" s="351"/>
      <c r="M621" s="351"/>
      <c r="N621" s="351"/>
      <c r="O621" s="351"/>
      <c r="P621" s="351"/>
      <c r="Q621" s="351"/>
      <c r="R621" s="351"/>
      <c r="S621" s="351"/>
      <c r="T621" s="351"/>
      <c r="U621" s="351"/>
      <c r="V621" s="351"/>
      <c r="W621" s="351"/>
      <c r="X621" s="351"/>
      <c r="Y621" s="351"/>
      <c r="Z621" s="351"/>
    </row>
    <row r="622" spans="1:26" ht="14.25" customHeight="1" x14ac:dyDescent="0.15">
      <c r="A622" s="351"/>
      <c r="B622" s="351"/>
      <c r="C622" s="351"/>
      <c r="D622" s="351"/>
      <c r="E622" s="351"/>
      <c r="F622" s="351"/>
      <c r="G622" s="351"/>
      <c r="H622" s="351"/>
      <c r="I622" s="351"/>
      <c r="J622" s="351"/>
      <c r="K622" s="351"/>
      <c r="L622" s="351"/>
      <c r="M622" s="351"/>
      <c r="N622" s="351"/>
      <c r="O622" s="351"/>
      <c r="P622" s="351"/>
      <c r="Q622" s="351"/>
      <c r="R622" s="351"/>
      <c r="S622" s="351"/>
      <c r="T622" s="351"/>
      <c r="U622" s="351"/>
      <c r="V622" s="351"/>
      <c r="W622" s="351"/>
      <c r="X622" s="351"/>
      <c r="Y622" s="351"/>
      <c r="Z622" s="351"/>
    </row>
    <row r="623" spans="1:26" ht="14.25" customHeight="1" x14ac:dyDescent="0.15">
      <c r="A623" s="351"/>
      <c r="B623" s="351"/>
      <c r="C623" s="351"/>
      <c r="D623" s="351"/>
      <c r="E623" s="351"/>
      <c r="F623" s="351"/>
      <c r="G623" s="351"/>
      <c r="H623" s="351"/>
      <c r="I623" s="351"/>
      <c r="J623" s="351"/>
      <c r="K623" s="351"/>
      <c r="L623" s="351"/>
      <c r="M623" s="351"/>
      <c r="N623" s="351"/>
      <c r="O623" s="351"/>
      <c r="P623" s="351"/>
      <c r="Q623" s="351"/>
      <c r="R623" s="351"/>
      <c r="S623" s="351"/>
      <c r="T623" s="351"/>
      <c r="U623" s="351"/>
      <c r="V623" s="351"/>
      <c r="W623" s="351"/>
      <c r="X623" s="351"/>
      <c r="Y623" s="351"/>
      <c r="Z623" s="351"/>
    </row>
    <row r="624" spans="1:26" ht="14.25" customHeight="1" x14ac:dyDescent="0.15">
      <c r="A624" s="351"/>
      <c r="B624" s="351"/>
      <c r="C624" s="351"/>
      <c r="D624" s="351"/>
      <c r="E624" s="351"/>
      <c r="F624" s="351"/>
      <c r="G624" s="351"/>
      <c r="H624" s="351"/>
      <c r="I624" s="351"/>
      <c r="J624" s="351"/>
      <c r="K624" s="351"/>
      <c r="L624" s="351"/>
      <c r="M624" s="351"/>
      <c r="N624" s="351"/>
      <c r="O624" s="351"/>
      <c r="P624" s="351"/>
      <c r="Q624" s="351"/>
      <c r="R624" s="351"/>
      <c r="S624" s="351"/>
      <c r="T624" s="351"/>
      <c r="U624" s="351"/>
      <c r="V624" s="351"/>
      <c r="W624" s="351"/>
      <c r="X624" s="351"/>
      <c r="Y624" s="351"/>
      <c r="Z624" s="351"/>
    </row>
    <row r="625" spans="1:26" ht="14.25" customHeight="1" x14ac:dyDescent="0.15">
      <c r="A625" s="351"/>
      <c r="B625" s="351"/>
      <c r="C625" s="351"/>
      <c r="D625" s="351"/>
      <c r="E625" s="351"/>
      <c r="F625" s="351"/>
      <c r="G625" s="351"/>
      <c r="H625" s="351"/>
      <c r="I625" s="351"/>
      <c r="J625" s="351"/>
      <c r="K625" s="351"/>
      <c r="L625" s="351"/>
      <c r="M625" s="351"/>
      <c r="N625" s="351"/>
      <c r="O625" s="351"/>
      <c r="P625" s="351"/>
      <c r="Q625" s="351"/>
      <c r="R625" s="351"/>
      <c r="S625" s="351"/>
      <c r="T625" s="351"/>
      <c r="U625" s="351"/>
      <c r="V625" s="351"/>
      <c r="W625" s="351"/>
      <c r="X625" s="351"/>
      <c r="Y625" s="351"/>
      <c r="Z625" s="351"/>
    </row>
    <row r="626" spans="1:26" ht="14.25" customHeight="1" x14ac:dyDescent="0.15">
      <c r="A626" s="351"/>
      <c r="B626" s="351"/>
      <c r="C626" s="351"/>
      <c r="D626" s="351"/>
      <c r="E626" s="351"/>
      <c r="F626" s="351"/>
      <c r="G626" s="351"/>
      <c r="H626" s="351"/>
      <c r="I626" s="351"/>
      <c r="J626" s="351"/>
      <c r="K626" s="351"/>
      <c r="L626" s="351"/>
      <c r="M626" s="351"/>
      <c r="N626" s="351"/>
      <c r="O626" s="351"/>
      <c r="P626" s="351"/>
      <c r="Q626" s="351"/>
      <c r="R626" s="351"/>
      <c r="S626" s="351"/>
      <c r="T626" s="351"/>
      <c r="U626" s="351"/>
      <c r="V626" s="351"/>
      <c r="W626" s="351"/>
      <c r="X626" s="351"/>
      <c r="Y626" s="351"/>
      <c r="Z626" s="351"/>
    </row>
    <row r="627" spans="1:26" ht="14.25" customHeight="1" x14ac:dyDescent="0.15">
      <c r="A627" s="351"/>
      <c r="B627" s="351"/>
      <c r="C627" s="351"/>
      <c r="D627" s="351"/>
      <c r="E627" s="351"/>
      <c r="F627" s="351"/>
      <c r="G627" s="351"/>
      <c r="H627" s="351"/>
      <c r="I627" s="351"/>
      <c r="J627" s="351"/>
      <c r="K627" s="351"/>
      <c r="L627" s="351"/>
      <c r="M627" s="351"/>
      <c r="N627" s="351"/>
      <c r="O627" s="351"/>
      <c r="P627" s="351"/>
      <c r="Q627" s="351"/>
      <c r="R627" s="351"/>
      <c r="S627" s="351"/>
      <c r="T627" s="351"/>
      <c r="U627" s="351"/>
      <c r="V627" s="351"/>
      <c r="W627" s="351"/>
      <c r="X627" s="351"/>
      <c r="Y627" s="351"/>
      <c r="Z627" s="351"/>
    </row>
    <row r="628" spans="1:26" ht="14.25" customHeight="1" x14ac:dyDescent="0.15">
      <c r="A628" s="351"/>
      <c r="B628" s="351"/>
      <c r="C628" s="351"/>
      <c r="D628" s="351"/>
      <c r="E628" s="351"/>
      <c r="F628" s="351"/>
      <c r="G628" s="351"/>
      <c r="H628" s="351"/>
      <c r="I628" s="351"/>
      <c r="J628" s="351"/>
      <c r="K628" s="351"/>
      <c r="L628" s="351"/>
      <c r="M628" s="351"/>
      <c r="N628" s="351"/>
      <c r="O628" s="351"/>
      <c r="P628" s="351"/>
      <c r="Q628" s="351"/>
      <c r="R628" s="351"/>
      <c r="S628" s="351"/>
      <c r="T628" s="351"/>
      <c r="U628" s="351"/>
      <c r="V628" s="351"/>
      <c r="W628" s="351"/>
      <c r="X628" s="351"/>
      <c r="Y628" s="351"/>
      <c r="Z628" s="351"/>
    </row>
    <row r="629" spans="1:26" ht="14.25" customHeight="1" x14ac:dyDescent="0.15">
      <c r="A629" s="351"/>
      <c r="B629" s="351"/>
      <c r="C629" s="351"/>
      <c r="D629" s="351"/>
      <c r="E629" s="351"/>
      <c r="F629" s="351"/>
      <c r="G629" s="351"/>
      <c r="H629" s="351"/>
      <c r="I629" s="351"/>
      <c r="J629" s="351"/>
      <c r="K629" s="351"/>
      <c r="L629" s="351"/>
      <c r="M629" s="351"/>
      <c r="N629" s="351"/>
      <c r="O629" s="351"/>
      <c r="P629" s="351"/>
      <c r="Q629" s="351"/>
      <c r="R629" s="351"/>
      <c r="S629" s="351"/>
      <c r="T629" s="351"/>
      <c r="U629" s="351"/>
      <c r="V629" s="351"/>
      <c r="W629" s="351"/>
      <c r="X629" s="351"/>
      <c r="Y629" s="351"/>
      <c r="Z629" s="351"/>
    </row>
    <row r="630" spans="1:26" ht="14.25" customHeight="1" x14ac:dyDescent="0.15">
      <c r="A630" s="351"/>
      <c r="B630" s="351"/>
      <c r="C630" s="351"/>
      <c r="D630" s="351"/>
      <c r="E630" s="351"/>
      <c r="F630" s="351"/>
      <c r="G630" s="351"/>
      <c r="H630" s="351"/>
      <c r="I630" s="351"/>
      <c r="J630" s="351"/>
      <c r="K630" s="351"/>
      <c r="L630" s="351"/>
      <c r="M630" s="351"/>
      <c r="N630" s="351"/>
      <c r="O630" s="351"/>
      <c r="P630" s="351"/>
      <c r="Q630" s="351"/>
      <c r="R630" s="351"/>
      <c r="S630" s="351"/>
      <c r="T630" s="351"/>
      <c r="U630" s="351"/>
      <c r="V630" s="351"/>
      <c r="W630" s="351"/>
      <c r="X630" s="351"/>
      <c r="Y630" s="351"/>
      <c r="Z630" s="351"/>
    </row>
    <row r="631" spans="1:26" ht="14.25" customHeight="1" x14ac:dyDescent="0.15">
      <c r="A631" s="351"/>
      <c r="B631" s="351"/>
      <c r="C631" s="351"/>
      <c r="D631" s="351"/>
      <c r="E631" s="351"/>
      <c r="F631" s="351"/>
      <c r="G631" s="351"/>
      <c r="H631" s="351"/>
      <c r="I631" s="351"/>
      <c r="J631" s="351"/>
      <c r="K631" s="351"/>
      <c r="L631" s="351"/>
      <c r="M631" s="351"/>
      <c r="N631" s="351"/>
      <c r="O631" s="351"/>
      <c r="P631" s="351"/>
      <c r="Q631" s="351"/>
      <c r="R631" s="351"/>
      <c r="S631" s="351"/>
      <c r="T631" s="351"/>
      <c r="U631" s="351"/>
      <c r="V631" s="351"/>
      <c r="W631" s="351"/>
      <c r="X631" s="351"/>
      <c r="Y631" s="351"/>
      <c r="Z631" s="351"/>
    </row>
    <row r="632" spans="1:26" ht="14.25" customHeight="1" x14ac:dyDescent="0.15">
      <c r="A632" s="351"/>
      <c r="B632" s="351"/>
      <c r="C632" s="351"/>
      <c r="D632" s="351"/>
      <c r="E632" s="351"/>
      <c r="F632" s="351"/>
      <c r="G632" s="351"/>
      <c r="H632" s="351"/>
      <c r="I632" s="351"/>
      <c r="J632" s="351"/>
      <c r="K632" s="351"/>
      <c r="L632" s="351"/>
      <c r="M632" s="351"/>
      <c r="N632" s="351"/>
      <c r="O632" s="351"/>
      <c r="P632" s="351"/>
      <c r="Q632" s="351"/>
      <c r="R632" s="351"/>
      <c r="S632" s="351"/>
      <c r="T632" s="351"/>
      <c r="U632" s="351"/>
      <c r="V632" s="351"/>
      <c r="W632" s="351"/>
      <c r="X632" s="351"/>
      <c r="Y632" s="351"/>
      <c r="Z632" s="351"/>
    </row>
    <row r="633" spans="1:26" ht="14.25" customHeight="1" x14ac:dyDescent="0.15">
      <c r="A633" s="351"/>
      <c r="B633" s="351"/>
      <c r="C633" s="351"/>
      <c r="D633" s="351"/>
      <c r="E633" s="351"/>
      <c r="F633" s="351"/>
      <c r="G633" s="351"/>
      <c r="H633" s="351"/>
      <c r="I633" s="351"/>
      <c r="J633" s="351"/>
      <c r="K633" s="351"/>
      <c r="L633" s="351"/>
      <c r="M633" s="351"/>
      <c r="N633" s="351"/>
      <c r="O633" s="351"/>
      <c r="P633" s="351"/>
      <c r="Q633" s="351"/>
      <c r="R633" s="351"/>
      <c r="S633" s="351"/>
      <c r="T633" s="351"/>
      <c r="U633" s="351"/>
      <c r="V633" s="351"/>
      <c r="W633" s="351"/>
      <c r="X633" s="351"/>
      <c r="Y633" s="351"/>
      <c r="Z633" s="351"/>
    </row>
    <row r="634" spans="1:26" ht="14.25" customHeight="1" x14ac:dyDescent="0.15">
      <c r="A634" s="351"/>
      <c r="B634" s="351"/>
      <c r="C634" s="351"/>
      <c r="D634" s="351"/>
      <c r="E634" s="351"/>
      <c r="F634" s="351"/>
      <c r="G634" s="351"/>
      <c r="H634" s="351"/>
      <c r="I634" s="351"/>
      <c r="J634" s="351"/>
      <c r="K634" s="351"/>
      <c r="L634" s="351"/>
      <c r="M634" s="351"/>
      <c r="N634" s="351"/>
      <c r="O634" s="351"/>
      <c r="P634" s="351"/>
      <c r="Q634" s="351"/>
      <c r="R634" s="351"/>
      <c r="S634" s="351"/>
      <c r="T634" s="351"/>
      <c r="U634" s="351"/>
      <c r="V634" s="351"/>
      <c r="W634" s="351"/>
      <c r="X634" s="351"/>
      <c r="Y634" s="351"/>
      <c r="Z634" s="351"/>
    </row>
    <row r="635" spans="1:26" ht="14.25" customHeight="1" x14ac:dyDescent="0.15">
      <c r="A635" s="351"/>
      <c r="B635" s="351"/>
      <c r="C635" s="351"/>
      <c r="D635" s="351"/>
      <c r="E635" s="351"/>
      <c r="F635" s="351"/>
      <c r="G635" s="351"/>
      <c r="H635" s="351"/>
      <c r="I635" s="351"/>
      <c r="J635" s="351"/>
      <c r="K635" s="351"/>
      <c r="L635" s="351"/>
      <c r="M635" s="351"/>
      <c r="N635" s="351"/>
      <c r="O635" s="351"/>
      <c r="P635" s="351"/>
      <c r="Q635" s="351"/>
      <c r="R635" s="351"/>
      <c r="S635" s="351"/>
      <c r="T635" s="351"/>
      <c r="U635" s="351"/>
      <c r="V635" s="351"/>
      <c r="W635" s="351"/>
      <c r="X635" s="351"/>
      <c r="Y635" s="351"/>
      <c r="Z635" s="351"/>
    </row>
    <row r="636" spans="1:26" ht="14.25" customHeight="1" x14ac:dyDescent="0.15">
      <c r="A636" s="351"/>
      <c r="B636" s="351"/>
      <c r="C636" s="351"/>
      <c r="D636" s="351"/>
      <c r="E636" s="351"/>
      <c r="F636" s="351"/>
      <c r="G636" s="351"/>
      <c r="H636" s="351"/>
      <c r="I636" s="351"/>
      <c r="J636" s="351"/>
      <c r="K636" s="351"/>
      <c r="L636" s="351"/>
      <c r="M636" s="351"/>
      <c r="N636" s="351"/>
      <c r="O636" s="351"/>
      <c r="P636" s="351"/>
      <c r="Q636" s="351"/>
      <c r="R636" s="351"/>
      <c r="S636" s="351"/>
      <c r="T636" s="351"/>
      <c r="U636" s="351"/>
      <c r="V636" s="351"/>
      <c r="W636" s="351"/>
      <c r="X636" s="351"/>
      <c r="Y636" s="351"/>
      <c r="Z636" s="351"/>
    </row>
    <row r="637" spans="1:26" ht="14.25" customHeight="1" x14ac:dyDescent="0.15">
      <c r="A637" s="351"/>
      <c r="B637" s="351"/>
      <c r="C637" s="351"/>
      <c r="D637" s="351"/>
      <c r="E637" s="351"/>
      <c r="F637" s="351"/>
      <c r="G637" s="351"/>
      <c r="H637" s="351"/>
      <c r="I637" s="351"/>
      <c r="J637" s="351"/>
      <c r="K637" s="351"/>
      <c r="L637" s="351"/>
      <c r="M637" s="351"/>
      <c r="N637" s="351"/>
      <c r="O637" s="351"/>
      <c r="P637" s="351"/>
      <c r="Q637" s="351"/>
      <c r="R637" s="351"/>
      <c r="S637" s="351"/>
      <c r="T637" s="351"/>
      <c r="U637" s="351"/>
      <c r="V637" s="351"/>
      <c r="W637" s="351"/>
      <c r="X637" s="351"/>
      <c r="Y637" s="351"/>
      <c r="Z637" s="351"/>
    </row>
    <row r="638" spans="1:26" ht="14.25" customHeight="1" x14ac:dyDescent="0.15">
      <c r="A638" s="351"/>
      <c r="B638" s="351"/>
      <c r="C638" s="351"/>
      <c r="D638" s="351"/>
      <c r="E638" s="351"/>
      <c r="F638" s="351"/>
      <c r="G638" s="351"/>
      <c r="H638" s="351"/>
      <c r="I638" s="351"/>
      <c r="J638" s="351"/>
      <c r="K638" s="351"/>
      <c r="L638" s="351"/>
      <c r="M638" s="351"/>
      <c r="N638" s="351"/>
      <c r="O638" s="351"/>
      <c r="P638" s="351"/>
      <c r="Q638" s="351"/>
      <c r="R638" s="351"/>
      <c r="S638" s="351"/>
      <c r="T638" s="351"/>
      <c r="U638" s="351"/>
      <c r="V638" s="351"/>
      <c r="W638" s="351"/>
      <c r="X638" s="351"/>
      <c r="Y638" s="351"/>
      <c r="Z638" s="351"/>
    </row>
    <row r="639" spans="1:26" ht="14.25" customHeight="1" x14ac:dyDescent="0.15">
      <c r="A639" s="351"/>
      <c r="B639" s="351"/>
      <c r="C639" s="351"/>
      <c r="D639" s="351"/>
      <c r="E639" s="351"/>
      <c r="F639" s="351"/>
      <c r="G639" s="351"/>
      <c r="H639" s="351"/>
      <c r="I639" s="351"/>
      <c r="J639" s="351"/>
      <c r="K639" s="351"/>
      <c r="L639" s="351"/>
      <c r="M639" s="351"/>
      <c r="N639" s="351"/>
      <c r="O639" s="351"/>
      <c r="P639" s="351"/>
      <c r="Q639" s="351"/>
      <c r="R639" s="351"/>
      <c r="S639" s="351"/>
      <c r="T639" s="351"/>
      <c r="U639" s="351"/>
      <c r="V639" s="351"/>
      <c r="W639" s="351"/>
      <c r="X639" s="351"/>
      <c r="Y639" s="351"/>
      <c r="Z639" s="351"/>
    </row>
    <row r="640" spans="1:26" ht="14.25" customHeight="1" x14ac:dyDescent="0.15">
      <c r="A640" s="351"/>
      <c r="B640" s="351"/>
      <c r="C640" s="351"/>
      <c r="D640" s="351"/>
      <c r="E640" s="351"/>
      <c r="F640" s="351"/>
      <c r="G640" s="351"/>
      <c r="H640" s="351"/>
      <c r="I640" s="351"/>
      <c r="J640" s="351"/>
      <c r="K640" s="351"/>
      <c r="L640" s="351"/>
      <c r="M640" s="351"/>
      <c r="N640" s="351"/>
      <c r="O640" s="351"/>
      <c r="P640" s="351"/>
      <c r="Q640" s="351"/>
      <c r="R640" s="351"/>
      <c r="S640" s="351"/>
      <c r="T640" s="351"/>
      <c r="U640" s="351"/>
      <c r="V640" s="351"/>
      <c r="W640" s="351"/>
      <c r="X640" s="351"/>
      <c r="Y640" s="351"/>
      <c r="Z640" s="351"/>
    </row>
    <row r="641" spans="1:26" ht="14.25" customHeight="1" x14ac:dyDescent="0.15">
      <c r="A641" s="351"/>
      <c r="B641" s="351"/>
      <c r="C641" s="351"/>
      <c r="D641" s="351"/>
      <c r="E641" s="351"/>
      <c r="F641" s="351"/>
      <c r="G641" s="351"/>
      <c r="H641" s="351"/>
      <c r="I641" s="351"/>
      <c r="J641" s="351"/>
      <c r="K641" s="351"/>
      <c r="L641" s="351"/>
      <c r="M641" s="351"/>
      <c r="N641" s="351"/>
      <c r="O641" s="351"/>
      <c r="P641" s="351"/>
      <c r="Q641" s="351"/>
      <c r="R641" s="351"/>
      <c r="S641" s="351"/>
      <c r="T641" s="351"/>
      <c r="U641" s="351"/>
      <c r="V641" s="351"/>
      <c r="W641" s="351"/>
      <c r="X641" s="351"/>
      <c r="Y641" s="351"/>
      <c r="Z641" s="351"/>
    </row>
    <row r="642" spans="1:26" ht="14.25" customHeight="1" x14ac:dyDescent="0.15">
      <c r="A642" s="351"/>
      <c r="B642" s="351"/>
      <c r="C642" s="351"/>
      <c r="D642" s="351"/>
      <c r="E642" s="351"/>
      <c r="F642" s="351"/>
      <c r="G642" s="351"/>
      <c r="H642" s="351"/>
      <c r="I642" s="351"/>
      <c r="J642" s="351"/>
      <c r="K642" s="351"/>
      <c r="L642" s="351"/>
      <c r="M642" s="351"/>
      <c r="N642" s="351"/>
      <c r="O642" s="351"/>
      <c r="P642" s="351"/>
      <c r="Q642" s="351"/>
      <c r="R642" s="351"/>
      <c r="S642" s="351"/>
      <c r="T642" s="351"/>
      <c r="U642" s="351"/>
      <c r="V642" s="351"/>
      <c r="W642" s="351"/>
      <c r="X642" s="351"/>
      <c r="Y642" s="351"/>
      <c r="Z642" s="351"/>
    </row>
    <row r="643" spans="1:26" ht="14.25" customHeight="1" x14ac:dyDescent="0.15">
      <c r="A643" s="351"/>
      <c r="B643" s="351"/>
      <c r="C643" s="351"/>
      <c r="D643" s="351"/>
      <c r="E643" s="351"/>
      <c r="F643" s="351"/>
      <c r="G643" s="351"/>
      <c r="H643" s="351"/>
      <c r="I643" s="351"/>
      <c r="J643" s="351"/>
      <c r="K643" s="351"/>
      <c r="L643" s="351"/>
      <c r="M643" s="351"/>
      <c r="N643" s="351"/>
      <c r="O643" s="351"/>
      <c r="P643" s="351"/>
      <c r="Q643" s="351"/>
      <c r="R643" s="351"/>
      <c r="S643" s="351"/>
      <c r="T643" s="351"/>
      <c r="U643" s="351"/>
      <c r="V643" s="351"/>
      <c r="W643" s="351"/>
      <c r="X643" s="351"/>
      <c r="Y643" s="351"/>
      <c r="Z643" s="351"/>
    </row>
    <row r="644" spans="1:26" ht="14.25" customHeight="1" x14ac:dyDescent="0.15">
      <c r="A644" s="351"/>
      <c r="B644" s="351"/>
      <c r="C644" s="351"/>
      <c r="D644" s="351"/>
      <c r="E644" s="351"/>
      <c r="F644" s="351"/>
      <c r="G644" s="351"/>
      <c r="H644" s="351"/>
      <c r="I644" s="351"/>
      <c r="J644" s="351"/>
      <c r="K644" s="351"/>
      <c r="L644" s="351"/>
      <c r="M644" s="351"/>
      <c r="N644" s="351"/>
      <c r="O644" s="351"/>
      <c r="P644" s="351"/>
      <c r="Q644" s="351"/>
      <c r="R644" s="351"/>
      <c r="S644" s="351"/>
      <c r="T644" s="351"/>
      <c r="U644" s="351"/>
      <c r="V644" s="351"/>
      <c r="W644" s="351"/>
      <c r="X644" s="351"/>
      <c r="Y644" s="351"/>
      <c r="Z644" s="351"/>
    </row>
    <row r="645" spans="1:26" ht="14.25" customHeight="1" x14ac:dyDescent="0.15">
      <c r="A645" s="351"/>
      <c r="B645" s="351"/>
      <c r="C645" s="351"/>
      <c r="D645" s="351"/>
      <c r="E645" s="351"/>
      <c r="F645" s="351"/>
      <c r="G645" s="351"/>
      <c r="H645" s="351"/>
      <c r="I645" s="351"/>
      <c r="J645" s="351"/>
      <c r="K645" s="351"/>
      <c r="L645" s="351"/>
      <c r="M645" s="351"/>
      <c r="N645" s="351"/>
      <c r="O645" s="351"/>
      <c r="P645" s="351"/>
      <c r="Q645" s="351"/>
      <c r="R645" s="351"/>
      <c r="S645" s="351"/>
      <c r="T645" s="351"/>
      <c r="U645" s="351"/>
      <c r="V645" s="351"/>
      <c r="W645" s="351"/>
      <c r="X645" s="351"/>
      <c r="Y645" s="351"/>
      <c r="Z645" s="351"/>
    </row>
    <row r="646" spans="1:26" ht="14.25" customHeight="1" x14ac:dyDescent="0.15">
      <c r="A646" s="351"/>
      <c r="B646" s="351"/>
      <c r="C646" s="351"/>
      <c r="D646" s="351"/>
      <c r="E646" s="351"/>
      <c r="F646" s="351"/>
      <c r="G646" s="351"/>
      <c r="H646" s="351"/>
      <c r="I646" s="351"/>
      <c r="J646" s="351"/>
      <c r="K646" s="351"/>
      <c r="L646" s="351"/>
      <c r="M646" s="351"/>
      <c r="N646" s="351"/>
      <c r="O646" s="351"/>
      <c r="P646" s="351"/>
      <c r="Q646" s="351"/>
      <c r="R646" s="351"/>
      <c r="S646" s="351"/>
      <c r="T646" s="351"/>
      <c r="U646" s="351"/>
      <c r="V646" s="351"/>
      <c r="W646" s="351"/>
      <c r="X646" s="351"/>
      <c r="Y646" s="351"/>
      <c r="Z646" s="351"/>
    </row>
    <row r="647" spans="1:26" ht="14.25" customHeight="1" x14ac:dyDescent="0.15">
      <c r="A647" s="351"/>
      <c r="B647" s="351"/>
      <c r="C647" s="351"/>
      <c r="D647" s="351"/>
      <c r="E647" s="351"/>
      <c r="F647" s="351"/>
      <c r="G647" s="351"/>
      <c r="H647" s="351"/>
      <c r="I647" s="351"/>
      <c r="J647" s="351"/>
      <c r="K647" s="351"/>
      <c r="L647" s="351"/>
      <c r="M647" s="351"/>
      <c r="N647" s="351"/>
      <c r="O647" s="351"/>
      <c r="P647" s="351"/>
      <c r="Q647" s="351"/>
      <c r="R647" s="351"/>
      <c r="S647" s="351"/>
      <c r="T647" s="351"/>
      <c r="U647" s="351"/>
      <c r="V647" s="351"/>
      <c r="W647" s="351"/>
      <c r="X647" s="351"/>
      <c r="Y647" s="351"/>
      <c r="Z647" s="351"/>
    </row>
    <row r="648" spans="1:26" ht="14.25" customHeight="1" x14ac:dyDescent="0.15">
      <c r="A648" s="351"/>
      <c r="B648" s="351"/>
      <c r="C648" s="351"/>
      <c r="D648" s="351"/>
      <c r="E648" s="351"/>
      <c r="F648" s="351"/>
      <c r="G648" s="351"/>
      <c r="H648" s="351"/>
      <c r="I648" s="351"/>
      <c r="J648" s="351"/>
      <c r="K648" s="351"/>
      <c r="L648" s="351"/>
      <c r="M648" s="351"/>
      <c r="N648" s="351"/>
      <c r="O648" s="351"/>
      <c r="P648" s="351"/>
      <c r="Q648" s="351"/>
      <c r="R648" s="351"/>
      <c r="S648" s="351"/>
      <c r="T648" s="351"/>
      <c r="U648" s="351"/>
      <c r="V648" s="351"/>
      <c r="W648" s="351"/>
      <c r="X648" s="351"/>
      <c r="Y648" s="351"/>
      <c r="Z648" s="351"/>
    </row>
    <row r="649" spans="1:26" ht="14.25" customHeight="1" x14ac:dyDescent="0.15">
      <c r="A649" s="351"/>
      <c r="B649" s="351"/>
      <c r="C649" s="351"/>
      <c r="D649" s="351"/>
      <c r="E649" s="351"/>
      <c r="F649" s="351"/>
      <c r="G649" s="351"/>
      <c r="H649" s="351"/>
      <c r="I649" s="351"/>
      <c r="J649" s="351"/>
      <c r="K649" s="351"/>
      <c r="L649" s="351"/>
      <c r="M649" s="351"/>
      <c r="N649" s="351"/>
      <c r="O649" s="351"/>
      <c r="P649" s="351"/>
      <c r="Q649" s="351"/>
      <c r="R649" s="351"/>
      <c r="S649" s="351"/>
      <c r="T649" s="351"/>
      <c r="U649" s="351"/>
      <c r="V649" s="351"/>
      <c r="W649" s="351"/>
      <c r="X649" s="351"/>
      <c r="Y649" s="351"/>
      <c r="Z649" s="351"/>
    </row>
    <row r="650" spans="1:26" ht="14.25" customHeight="1" x14ac:dyDescent="0.15">
      <c r="A650" s="351"/>
      <c r="B650" s="351"/>
      <c r="C650" s="351"/>
      <c r="D650" s="351"/>
      <c r="E650" s="351"/>
      <c r="F650" s="351"/>
      <c r="G650" s="351"/>
      <c r="H650" s="351"/>
      <c r="I650" s="351"/>
      <c r="J650" s="351"/>
      <c r="K650" s="351"/>
      <c r="L650" s="351"/>
      <c r="M650" s="351"/>
      <c r="N650" s="351"/>
      <c r="O650" s="351"/>
      <c r="P650" s="351"/>
      <c r="Q650" s="351"/>
      <c r="R650" s="351"/>
      <c r="S650" s="351"/>
      <c r="T650" s="351"/>
      <c r="U650" s="351"/>
      <c r="V650" s="351"/>
      <c r="W650" s="351"/>
      <c r="X650" s="351"/>
      <c r="Y650" s="351"/>
      <c r="Z650" s="351"/>
    </row>
    <row r="651" spans="1:26" ht="14.25" customHeight="1" x14ac:dyDescent="0.15">
      <c r="A651" s="351"/>
      <c r="B651" s="351"/>
      <c r="C651" s="351"/>
      <c r="D651" s="351"/>
      <c r="E651" s="351"/>
      <c r="F651" s="351"/>
      <c r="G651" s="351"/>
      <c r="H651" s="351"/>
      <c r="I651" s="351"/>
      <c r="J651" s="351"/>
      <c r="K651" s="351"/>
      <c r="L651" s="351"/>
      <c r="M651" s="351"/>
      <c r="N651" s="351"/>
      <c r="O651" s="351"/>
      <c r="P651" s="351"/>
      <c r="Q651" s="351"/>
      <c r="R651" s="351"/>
      <c r="S651" s="351"/>
      <c r="T651" s="351"/>
      <c r="U651" s="351"/>
      <c r="V651" s="351"/>
      <c r="W651" s="351"/>
      <c r="X651" s="351"/>
      <c r="Y651" s="351"/>
      <c r="Z651" s="351"/>
    </row>
    <row r="652" spans="1:26" ht="14.25" customHeight="1" x14ac:dyDescent="0.15">
      <c r="A652" s="351"/>
      <c r="B652" s="351"/>
      <c r="C652" s="351"/>
      <c r="D652" s="351"/>
      <c r="E652" s="351"/>
      <c r="F652" s="351"/>
      <c r="G652" s="351"/>
      <c r="H652" s="351"/>
      <c r="I652" s="351"/>
      <c r="J652" s="351"/>
      <c r="K652" s="351"/>
      <c r="L652" s="351"/>
      <c r="M652" s="351"/>
      <c r="N652" s="351"/>
      <c r="O652" s="351"/>
      <c r="P652" s="351"/>
      <c r="Q652" s="351"/>
      <c r="R652" s="351"/>
      <c r="S652" s="351"/>
      <c r="T652" s="351"/>
      <c r="U652" s="351"/>
      <c r="V652" s="351"/>
      <c r="W652" s="351"/>
      <c r="X652" s="351"/>
      <c r="Y652" s="351"/>
      <c r="Z652" s="351"/>
    </row>
    <row r="653" spans="1:26" ht="14.25" customHeight="1" x14ac:dyDescent="0.15">
      <c r="A653" s="351"/>
      <c r="B653" s="351"/>
      <c r="C653" s="351"/>
      <c r="D653" s="351"/>
      <c r="E653" s="351"/>
      <c r="F653" s="351"/>
      <c r="G653" s="351"/>
      <c r="H653" s="351"/>
      <c r="I653" s="351"/>
      <c r="J653" s="351"/>
      <c r="K653" s="351"/>
      <c r="L653" s="351"/>
      <c r="M653" s="351"/>
      <c r="N653" s="351"/>
      <c r="O653" s="351"/>
      <c r="P653" s="351"/>
      <c r="Q653" s="351"/>
      <c r="R653" s="351"/>
      <c r="S653" s="351"/>
      <c r="T653" s="351"/>
      <c r="U653" s="351"/>
      <c r="V653" s="351"/>
      <c r="W653" s="351"/>
      <c r="X653" s="351"/>
      <c r="Y653" s="351"/>
      <c r="Z653" s="351"/>
    </row>
    <row r="654" spans="1:26" ht="14.25" customHeight="1" x14ac:dyDescent="0.15">
      <c r="A654" s="351"/>
      <c r="B654" s="351"/>
      <c r="C654" s="351"/>
      <c r="D654" s="351"/>
      <c r="E654" s="351"/>
      <c r="F654" s="351"/>
      <c r="G654" s="351"/>
      <c r="H654" s="351"/>
      <c r="I654" s="351"/>
      <c r="J654" s="351"/>
      <c r="K654" s="351"/>
      <c r="L654" s="351"/>
      <c r="M654" s="351"/>
      <c r="N654" s="351"/>
      <c r="O654" s="351"/>
      <c r="P654" s="351"/>
      <c r="Q654" s="351"/>
      <c r="R654" s="351"/>
      <c r="S654" s="351"/>
      <c r="T654" s="351"/>
      <c r="U654" s="351"/>
      <c r="V654" s="351"/>
      <c r="W654" s="351"/>
      <c r="X654" s="351"/>
      <c r="Y654" s="351"/>
      <c r="Z654" s="351"/>
    </row>
    <row r="655" spans="1:26" ht="14.25" customHeight="1" x14ac:dyDescent="0.15">
      <c r="A655" s="351"/>
      <c r="B655" s="351"/>
      <c r="C655" s="351"/>
      <c r="D655" s="351"/>
      <c r="E655" s="351"/>
      <c r="F655" s="351"/>
      <c r="G655" s="351"/>
      <c r="H655" s="351"/>
      <c r="I655" s="351"/>
      <c r="J655" s="351"/>
      <c r="K655" s="351"/>
      <c r="L655" s="351"/>
      <c r="M655" s="351"/>
      <c r="N655" s="351"/>
      <c r="O655" s="351"/>
      <c r="P655" s="351"/>
      <c r="Q655" s="351"/>
      <c r="R655" s="351"/>
      <c r="S655" s="351"/>
      <c r="T655" s="351"/>
      <c r="U655" s="351"/>
      <c r="V655" s="351"/>
      <c r="W655" s="351"/>
      <c r="X655" s="351"/>
      <c r="Y655" s="351"/>
      <c r="Z655" s="351"/>
    </row>
    <row r="656" spans="1:26" ht="14.25" customHeight="1" x14ac:dyDescent="0.15">
      <c r="A656" s="351"/>
      <c r="B656" s="351"/>
      <c r="C656" s="351"/>
      <c r="D656" s="351"/>
      <c r="E656" s="351"/>
      <c r="F656" s="351"/>
      <c r="G656" s="351"/>
      <c r="H656" s="351"/>
      <c r="I656" s="351"/>
      <c r="J656" s="351"/>
      <c r="K656" s="351"/>
      <c r="L656" s="351"/>
      <c r="M656" s="351"/>
      <c r="N656" s="351"/>
      <c r="O656" s="351"/>
      <c r="P656" s="351"/>
      <c r="Q656" s="351"/>
      <c r="R656" s="351"/>
      <c r="S656" s="351"/>
      <c r="T656" s="351"/>
      <c r="U656" s="351"/>
      <c r="V656" s="351"/>
      <c r="W656" s="351"/>
      <c r="X656" s="351"/>
      <c r="Y656" s="351"/>
      <c r="Z656" s="351"/>
    </row>
    <row r="657" spans="1:26" ht="14.25" customHeight="1" x14ac:dyDescent="0.15">
      <c r="A657" s="351"/>
      <c r="B657" s="351"/>
      <c r="C657" s="351"/>
      <c r="D657" s="351"/>
      <c r="E657" s="351"/>
      <c r="F657" s="351"/>
      <c r="G657" s="351"/>
      <c r="H657" s="351"/>
      <c r="I657" s="351"/>
      <c r="J657" s="351"/>
      <c r="K657" s="351"/>
      <c r="L657" s="351"/>
      <c r="M657" s="351"/>
      <c r="N657" s="351"/>
      <c r="O657" s="351"/>
      <c r="P657" s="351"/>
      <c r="Q657" s="351"/>
      <c r="R657" s="351"/>
      <c r="S657" s="351"/>
      <c r="T657" s="351"/>
      <c r="U657" s="351"/>
      <c r="V657" s="351"/>
      <c r="W657" s="351"/>
      <c r="X657" s="351"/>
      <c r="Y657" s="351"/>
      <c r="Z657" s="351"/>
    </row>
    <row r="658" spans="1:26" ht="14.25" customHeight="1" x14ac:dyDescent="0.15">
      <c r="A658" s="351"/>
      <c r="B658" s="351"/>
      <c r="C658" s="351"/>
      <c r="D658" s="351"/>
      <c r="E658" s="351"/>
      <c r="F658" s="351"/>
      <c r="G658" s="351"/>
      <c r="H658" s="351"/>
      <c r="I658" s="351"/>
      <c r="J658" s="351"/>
      <c r="K658" s="351"/>
      <c r="L658" s="351"/>
      <c r="M658" s="351"/>
      <c r="N658" s="351"/>
      <c r="O658" s="351"/>
      <c r="P658" s="351"/>
      <c r="Q658" s="351"/>
      <c r="R658" s="351"/>
      <c r="S658" s="351"/>
      <c r="T658" s="351"/>
      <c r="U658" s="351"/>
      <c r="V658" s="351"/>
      <c r="W658" s="351"/>
      <c r="X658" s="351"/>
      <c r="Y658" s="351"/>
      <c r="Z658" s="351"/>
    </row>
    <row r="659" spans="1:26" ht="14.25" customHeight="1" x14ac:dyDescent="0.15">
      <c r="A659" s="351"/>
      <c r="B659" s="351"/>
      <c r="C659" s="351"/>
      <c r="D659" s="351"/>
      <c r="E659" s="351"/>
      <c r="F659" s="351"/>
      <c r="G659" s="351"/>
      <c r="H659" s="351"/>
      <c r="I659" s="351"/>
      <c r="J659" s="351"/>
      <c r="K659" s="351"/>
      <c r="L659" s="351"/>
      <c r="M659" s="351"/>
      <c r="N659" s="351"/>
      <c r="O659" s="351"/>
      <c r="P659" s="351"/>
      <c r="Q659" s="351"/>
      <c r="R659" s="351"/>
      <c r="S659" s="351"/>
      <c r="T659" s="351"/>
      <c r="U659" s="351"/>
      <c r="V659" s="351"/>
      <c r="W659" s="351"/>
      <c r="X659" s="351"/>
      <c r="Y659" s="351"/>
      <c r="Z659" s="351"/>
    </row>
    <row r="660" spans="1:26" ht="14.25" customHeight="1" x14ac:dyDescent="0.15">
      <c r="A660" s="351"/>
      <c r="B660" s="351"/>
      <c r="C660" s="351"/>
      <c r="D660" s="351"/>
      <c r="E660" s="351"/>
      <c r="F660" s="351"/>
      <c r="G660" s="351"/>
      <c r="H660" s="351"/>
      <c r="I660" s="351"/>
      <c r="J660" s="351"/>
      <c r="K660" s="351"/>
      <c r="L660" s="351"/>
      <c r="M660" s="351"/>
      <c r="N660" s="351"/>
      <c r="O660" s="351"/>
      <c r="P660" s="351"/>
      <c r="Q660" s="351"/>
      <c r="R660" s="351"/>
      <c r="S660" s="351"/>
      <c r="T660" s="351"/>
      <c r="U660" s="351"/>
      <c r="V660" s="351"/>
      <c r="W660" s="351"/>
      <c r="X660" s="351"/>
      <c r="Y660" s="351"/>
      <c r="Z660" s="351"/>
    </row>
    <row r="661" spans="1:26" ht="14.25" customHeight="1" x14ac:dyDescent="0.15">
      <c r="A661" s="351"/>
      <c r="B661" s="351"/>
      <c r="C661" s="351"/>
      <c r="D661" s="351"/>
      <c r="E661" s="351"/>
      <c r="F661" s="351"/>
      <c r="G661" s="351"/>
      <c r="H661" s="351"/>
      <c r="I661" s="351"/>
      <c r="J661" s="351"/>
      <c r="K661" s="351"/>
      <c r="L661" s="351"/>
      <c r="M661" s="351"/>
      <c r="N661" s="351"/>
      <c r="O661" s="351"/>
      <c r="P661" s="351"/>
      <c r="Q661" s="351"/>
      <c r="R661" s="351"/>
      <c r="S661" s="351"/>
      <c r="T661" s="351"/>
      <c r="U661" s="351"/>
      <c r="V661" s="351"/>
      <c r="W661" s="351"/>
      <c r="X661" s="351"/>
      <c r="Y661" s="351"/>
      <c r="Z661" s="351"/>
    </row>
    <row r="662" spans="1:26" ht="14.25" customHeight="1" x14ac:dyDescent="0.15">
      <c r="A662" s="351"/>
      <c r="B662" s="351"/>
      <c r="C662" s="351"/>
      <c r="D662" s="351"/>
      <c r="E662" s="351"/>
      <c r="F662" s="351"/>
      <c r="G662" s="351"/>
      <c r="H662" s="351"/>
      <c r="I662" s="351"/>
      <c r="J662" s="351"/>
      <c r="K662" s="351"/>
      <c r="L662" s="351"/>
      <c r="M662" s="351"/>
      <c r="N662" s="351"/>
      <c r="O662" s="351"/>
      <c r="P662" s="351"/>
      <c r="Q662" s="351"/>
      <c r="R662" s="351"/>
      <c r="S662" s="351"/>
      <c r="T662" s="351"/>
      <c r="U662" s="351"/>
      <c r="V662" s="351"/>
      <c r="W662" s="351"/>
      <c r="X662" s="351"/>
      <c r="Y662" s="351"/>
      <c r="Z662" s="351"/>
    </row>
    <row r="663" spans="1:26" ht="14.25" customHeight="1" x14ac:dyDescent="0.15">
      <c r="A663" s="351"/>
      <c r="B663" s="351"/>
      <c r="C663" s="351"/>
      <c r="D663" s="351"/>
      <c r="E663" s="351"/>
      <c r="F663" s="351"/>
      <c r="G663" s="351"/>
      <c r="H663" s="351"/>
      <c r="I663" s="351"/>
      <c r="J663" s="351"/>
      <c r="K663" s="351"/>
      <c r="L663" s="351"/>
      <c r="M663" s="351"/>
      <c r="N663" s="351"/>
      <c r="O663" s="351"/>
      <c r="P663" s="351"/>
      <c r="Q663" s="351"/>
      <c r="R663" s="351"/>
      <c r="S663" s="351"/>
      <c r="T663" s="351"/>
      <c r="U663" s="351"/>
      <c r="V663" s="351"/>
      <c r="W663" s="351"/>
      <c r="X663" s="351"/>
      <c r="Y663" s="351"/>
      <c r="Z663" s="351"/>
    </row>
    <row r="664" spans="1:26" ht="14.25" customHeight="1" x14ac:dyDescent="0.15">
      <c r="A664" s="351"/>
      <c r="B664" s="351"/>
      <c r="C664" s="351"/>
      <c r="D664" s="351"/>
      <c r="E664" s="351"/>
      <c r="F664" s="351"/>
      <c r="G664" s="351"/>
      <c r="H664" s="351"/>
      <c r="I664" s="351"/>
      <c r="J664" s="351"/>
      <c r="K664" s="351"/>
      <c r="L664" s="351"/>
      <c r="M664" s="351"/>
      <c r="N664" s="351"/>
      <c r="O664" s="351"/>
      <c r="P664" s="351"/>
      <c r="Q664" s="351"/>
      <c r="R664" s="351"/>
      <c r="S664" s="351"/>
      <c r="T664" s="351"/>
      <c r="U664" s="351"/>
      <c r="V664" s="351"/>
      <c r="W664" s="351"/>
      <c r="X664" s="351"/>
      <c r="Y664" s="351"/>
      <c r="Z664" s="351"/>
    </row>
    <row r="665" spans="1:26" ht="14.25" customHeight="1" x14ac:dyDescent="0.15">
      <c r="A665" s="351"/>
      <c r="B665" s="351"/>
      <c r="C665" s="351"/>
      <c r="D665" s="351"/>
      <c r="E665" s="351"/>
      <c r="F665" s="351"/>
      <c r="G665" s="351"/>
      <c r="H665" s="351"/>
      <c r="I665" s="351"/>
      <c r="J665" s="351"/>
      <c r="K665" s="351"/>
      <c r="L665" s="351"/>
      <c r="M665" s="351"/>
      <c r="N665" s="351"/>
      <c r="O665" s="351"/>
      <c r="P665" s="351"/>
      <c r="Q665" s="351"/>
      <c r="R665" s="351"/>
      <c r="S665" s="351"/>
      <c r="T665" s="351"/>
      <c r="U665" s="351"/>
      <c r="V665" s="351"/>
      <c r="W665" s="351"/>
      <c r="X665" s="351"/>
      <c r="Y665" s="351"/>
      <c r="Z665" s="351"/>
    </row>
    <row r="666" spans="1:26" ht="14.25" customHeight="1" x14ac:dyDescent="0.15">
      <c r="A666" s="351"/>
      <c r="B666" s="351"/>
      <c r="C666" s="351"/>
      <c r="D666" s="351"/>
      <c r="E666" s="351"/>
      <c r="F666" s="351"/>
      <c r="G666" s="351"/>
      <c r="H666" s="351"/>
      <c r="I666" s="351"/>
      <c r="J666" s="351"/>
      <c r="K666" s="351"/>
      <c r="L666" s="351"/>
      <c r="M666" s="351"/>
      <c r="N666" s="351"/>
      <c r="O666" s="351"/>
      <c r="P666" s="351"/>
      <c r="Q666" s="351"/>
      <c r="R666" s="351"/>
      <c r="S666" s="351"/>
      <c r="T666" s="351"/>
      <c r="U666" s="351"/>
      <c r="V666" s="351"/>
      <c r="W666" s="351"/>
      <c r="X666" s="351"/>
      <c r="Y666" s="351"/>
      <c r="Z666" s="351"/>
    </row>
    <row r="667" spans="1:26" ht="14.25" customHeight="1" x14ac:dyDescent="0.15">
      <c r="A667" s="351"/>
      <c r="B667" s="351"/>
      <c r="C667" s="351"/>
      <c r="D667" s="351"/>
      <c r="E667" s="351"/>
      <c r="F667" s="351"/>
      <c r="G667" s="351"/>
      <c r="H667" s="351"/>
      <c r="I667" s="351"/>
      <c r="J667" s="351"/>
      <c r="K667" s="351"/>
      <c r="L667" s="351"/>
      <c r="M667" s="351"/>
      <c r="N667" s="351"/>
      <c r="O667" s="351"/>
      <c r="P667" s="351"/>
      <c r="Q667" s="351"/>
      <c r="R667" s="351"/>
      <c r="S667" s="351"/>
      <c r="T667" s="351"/>
      <c r="U667" s="351"/>
      <c r="V667" s="351"/>
      <c r="W667" s="351"/>
      <c r="X667" s="351"/>
      <c r="Y667" s="351"/>
      <c r="Z667" s="351"/>
    </row>
    <row r="668" spans="1:26" ht="14.25" customHeight="1" x14ac:dyDescent="0.15">
      <c r="A668" s="351"/>
      <c r="B668" s="351"/>
      <c r="C668" s="351"/>
      <c r="D668" s="351"/>
      <c r="E668" s="351"/>
      <c r="F668" s="351"/>
      <c r="G668" s="351"/>
      <c r="H668" s="351"/>
      <c r="I668" s="351"/>
      <c r="J668" s="351"/>
      <c r="K668" s="351"/>
      <c r="L668" s="351"/>
      <c r="M668" s="351"/>
      <c r="N668" s="351"/>
      <c r="O668" s="351"/>
      <c r="P668" s="351"/>
      <c r="Q668" s="351"/>
      <c r="R668" s="351"/>
      <c r="S668" s="351"/>
      <c r="T668" s="351"/>
      <c r="U668" s="351"/>
      <c r="V668" s="351"/>
      <c r="W668" s="351"/>
      <c r="X668" s="351"/>
      <c r="Y668" s="351"/>
      <c r="Z668" s="351"/>
    </row>
    <row r="669" spans="1:26" ht="14.25" customHeight="1" x14ac:dyDescent="0.15">
      <c r="A669" s="351"/>
      <c r="B669" s="351"/>
      <c r="C669" s="351"/>
      <c r="D669" s="351"/>
      <c r="E669" s="351"/>
      <c r="F669" s="351"/>
      <c r="G669" s="351"/>
      <c r="H669" s="351"/>
      <c r="I669" s="351"/>
      <c r="J669" s="351"/>
      <c r="K669" s="351"/>
      <c r="L669" s="351"/>
      <c r="M669" s="351"/>
      <c r="N669" s="351"/>
      <c r="O669" s="351"/>
      <c r="P669" s="351"/>
      <c r="Q669" s="351"/>
      <c r="R669" s="351"/>
      <c r="S669" s="351"/>
      <c r="T669" s="351"/>
      <c r="U669" s="351"/>
      <c r="V669" s="351"/>
      <c r="W669" s="351"/>
      <c r="X669" s="351"/>
      <c r="Y669" s="351"/>
      <c r="Z669" s="351"/>
    </row>
    <row r="670" spans="1:26" ht="14.25" customHeight="1" x14ac:dyDescent="0.15">
      <c r="A670" s="351"/>
      <c r="B670" s="351"/>
      <c r="C670" s="351"/>
      <c r="D670" s="351"/>
      <c r="E670" s="351"/>
      <c r="F670" s="351"/>
      <c r="G670" s="351"/>
      <c r="H670" s="351"/>
      <c r="I670" s="351"/>
      <c r="J670" s="351"/>
      <c r="K670" s="351"/>
      <c r="L670" s="351"/>
      <c r="M670" s="351"/>
      <c r="N670" s="351"/>
      <c r="O670" s="351"/>
      <c r="P670" s="351"/>
      <c r="Q670" s="351"/>
      <c r="R670" s="351"/>
      <c r="S670" s="351"/>
      <c r="T670" s="351"/>
      <c r="U670" s="351"/>
      <c r="V670" s="351"/>
      <c r="W670" s="351"/>
      <c r="X670" s="351"/>
      <c r="Y670" s="351"/>
      <c r="Z670" s="351"/>
    </row>
    <row r="671" spans="1:26" ht="14.25" customHeight="1" x14ac:dyDescent="0.15">
      <c r="A671" s="351"/>
      <c r="B671" s="351"/>
      <c r="C671" s="351"/>
      <c r="D671" s="351"/>
      <c r="E671" s="351"/>
      <c r="F671" s="351"/>
      <c r="G671" s="351"/>
      <c r="H671" s="351"/>
      <c r="I671" s="351"/>
      <c r="J671" s="351"/>
      <c r="K671" s="351"/>
      <c r="L671" s="351"/>
      <c r="M671" s="351"/>
      <c r="N671" s="351"/>
      <c r="O671" s="351"/>
      <c r="P671" s="351"/>
      <c r="Q671" s="351"/>
      <c r="R671" s="351"/>
      <c r="S671" s="351"/>
      <c r="T671" s="351"/>
      <c r="U671" s="351"/>
      <c r="V671" s="351"/>
      <c r="W671" s="351"/>
      <c r="X671" s="351"/>
      <c r="Y671" s="351"/>
      <c r="Z671" s="351"/>
    </row>
    <row r="672" spans="1:26" ht="14.25" customHeight="1" x14ac:dyDescent="0.15">
      <c r="A672" s="351"/>
      <c r="B672" s="351"/>
      <c r="C672" s="351"/>
      <c r="D672" s="351"/>
      <c r="E672" s="351"/>
      <c r="F672" s="351"/>
      <c r="G672" s="351"/>
      <c r="H672" s="351"/>
      <c r="I672" s="351"/>
      <c r="J672" s="351"/>
      <c r="K672" s="351"/>
      <c r="L672" s="351"/>
      <c r="M672" s="351"/>
      <c r="N672" s="351"/>
      <c r="O672" s="351"/>
      <c r="P672" s="351"/>
      <c r="Q672" s="351"/>
      <c r="R672" s="351"/>
      <c r="S672" s="351"/>
      <c r="T672" s="351"/>
      <c r="U672" s="351"/>
      <c r="V672" s="351"/>
      <c r="W672" s="351"/>
      <c r="X672" s="351"/>
      <c r="Y672" s="351"/>
      <c r="Z672" s="351"/>
    </row>
    <row r="673" spans="1:26" ht="14.25" customHeight="1" x14ac:dyDescent="0.15">
      <c r="A673" s="351"/>
      <c r="B673" s="351"/>
      <c r="C673" s="351"/>
      <c r="D673" s="351"/>
      <c r="E673" s="351"/>
      <c r="F673" s="351"/>
      <c r="G673" s="351"/>
      <c r="H673" s="351"/>
      <c r="I673" s="351"/>
      <c r="J673" s="351"/>
      <c r="K673" s="351"/>
      <c r="L673" s="351"/>
      <c r="M673" s="351"/>
      <c r="N673" s="351"/>
      <c r="O673" s="351"/>
      <c r="P673" s="351"/>
      <c r="Q673" s="351"/>
      <c r="R673" s="351"/>
      <c r="S673" s="351"/>
      <c r="T673" s="351"/>
      <c r="U673" s="351"/>
      <c r="V673" s="351"/>
      <c r="W673" s="351"/>
      <c r="X673" s="351"/>
      <c r="Y673" s="351"/>
      <c r="Z673" s="351"/>
    </row>
    <row r="674" spans="1:26" ht="14.25" customHeight="1" x14ac:dyDescent="0.15">
      <c r="A674" s="351"/>
      <c r="B674" s="351"/>
      <c r="C674" s="351"/>
      <c r="D674" s="351"/>
      <c r="E674" s="351"/>
      <c r="F674" s="351"/>
      <c r="G674" s="351"/>
      <c r="H674" s="351"/>
      <c r="I674" s="351"/>
      <c r="J674" s="351"/>
      <c r="K674" s="351"/>
      <c r="L674" s="351"/>
      <c r="M674" s="351"/>
      <c r="N674" s="351"/>
      <c r="O674" s="351"/>
      <c r="P674" s="351"/>
      <c r="Q674" s="351"/>
      <c r="R674" s="351"/>
      <c r="S674" s="351"/>
      <c r="T674" s="351"/>
      <c r="U674" s="351"/>
      <c r="V674" s="351"/>
      <c r="W674" s="351"/>
      <c r="X674" s="351"/>
      <c r="Y674" s="351"/>
      <c r="Z674" s="351"/>
    </row>
    <row r="675" spans="1:26" ht="14.25" customHeight="1" x14ac:dyDescent="0.15">
      <c r="A675" s="351"/>
      <c r="B675" s="351"/>
      <c r="C675" s="351"/>
      <c r="D675" s="351"/>
      <c r="E675" s="351"/>
      <c r="F675" s="351"/>
      <c r="G675" s="351"/>
      <c r="H675" s="351"/>
      <c r="I675" s="351"/>
      <c r="J675" s="351"/>
      <c r="K675" s="351"/>
      <c r="L675" s="351"/>
      <c r="M675" s="351"/>
      <c r="N675" s="351"/>
      <c r="O675" s="351"/>
      <c r="P675" s="351"/>
      <c r="Q675" s="351"/>
      <c r="R675" s="351"/>
      <c r="S675" s="351"/>
      <c r="T675" s="351"/>
      <c r="U675" s="351"/>
      <c r="V675" s="351"/>
      <c r="W675" s="351"/>
      <c r="X675" s="351"/>
      <c r="Y675" s="351"/>
      <c r="Z675" s="351"/>
    </row>
    <row r="676" spans="1:26" ht="14.25" customHeight="1" x14ac:dyDescent="0.15">
      <c r="A676" s="351"/>
      <c r="B676" s="351"/>
      <c r="C676" s="351"/>
      <c r="D676" s="351"/>
      <c r="E676" s="351"/>
      <c r="F676" s="351"/>
      <c r="G676" s="351"/>
      <c r="H676" s="351"/>
      <c r="I676" s="351"/>
      <c r="J676" s="351"/>
      <c r="K676" s="351"/>
      <c r="L676" s="351"/>
      <c r="M676" s="351"/>
      <c r="N676" s="351"/>
      <c r="O676" s="351"/>
      <c r="P676" s="351"/>
      <c r="Q676" s="351"/>
      <c r="R676" s="351"/>
      <c r="S676" s="351"/>
      <c r="T676" s="351"/>
      <c r="U676" s="351"/>
      <c r="V676" s="351"/>
      <c r="W676" s="351"/>
      <c r="X676" s="351"/>
      <c r="Y676" s="351"/>
      <c r="Z676" s="351"/>
    </row>
    <row r="677" spans="1:26" ht="14.25" customHeight="1" x14ac:dyDescent="0.15">
      <c r="A677" s="351"/>
      <c r="B677" s="351"/>
      <c r="C677" s="351"/>
      <c r="D677" s="351"/>
      <c r="E677" s="351"/>
      <c r="F677" s="351"/>
      <c r="G677" s="351"/>
      <c r="H677" s="351"/>
      <c r="I677" s="351"/>
      <c r="J677" s="351"/>
      <c r="K677" s="351"/>
      <c r="L677" s="351"/>
      <c r="M677" s="351"/>
      <c r="N677" s="351"/>
      <c r="O677" s="351"/>
      <c r="P677" s="351"/>
      <c r="Q677" s="351"/>
      <c r="R677" s="351"/>
      <c r="S677" s="351"/>
      <c r="T677" s="351"/>
      <c r="U677" s="351"/>
      <c r="V677" s="351"/>
      <c r="W677" s="351"/>
      <c r="X677" s="351"/>
      <c r="Y677" s="351"/>
      <c r="Z677" s="351"/>
    </row>
    <row r="678" spans="1:26" ht="14.25" customHeight="1" x14ac:dyDescent="0.15">
      <c r="A678" s="351"/>
      <c r="B678" s="351"/>
      <c r="C678" s="351"/>
      <c r="D678" s="351"/>
      <c r="E678" s="351"/>
      <c r="F678" s="351"/>
      <c r="G678" s="351"/>
      <c r="H678" s="351"/>
      <c r="I678" s="351"/>
      <c r="J678" s="351"/>
      <c r="K678" s="351"/>
      <c r="L678" s="351"/>
      <c r="M678" s="351"/>
      <c r="N678" s="351"/>
      <c r="O678" s="351"/>
      <c r="P678" s="351"/>
      <c r="Q678" s="351"/>
      <c r="R678" s="351"/>
      <c r="S678" s="351"/>
      <c r="T678" s="351"/>
      <c r="U678" s="351"/>
      <c r="V678" s="351"/>
      <c r="W678" s="351"/>
      <c r="X678" s="351"/>
      <c r="Y678" s="351"/>
      <c r="Z678" s="351"/>
    </row>
    <row r="679" spans="1:26" ht="14.25" customHeight="1" x14ac:dyDescent="0.15">
      <c r="A679" s="351"/>
      <c r="B679" s="351"/>
      <c r="C679" s="351"/>
      <c r="D679" s="351"/>
      <c r="E679" s="351"/>
      <c r="F679" s="351"/>
      <c r="G679" s="351"/>
      <c r="H679" s="351"/>
      <c r="I679" s="351"/>
      <c r="J679" s="351"/>
      <c r="K679" s="351"/>
      <c r="L679" s="351"/>
      <c r="M679" s="351"/>
      <c r="N679" s="351"/>
      <c r="O679" s="351"/>
      <c r="P679" s="351"/>
      <c r="Q679" s="351"/>
      <c r="R679" s="351"/>
      <c r="S679" s="351"/>
      <c r="T679" s="351"/>
      <c r="U679" s="351"/>
      <c r="V679" s="351"/>
      <c r="W679" s="351"/>
      <c r="X679" s="351"/>
      <c r="Y679" s="351"/>
      <c r="Z679" s="351"/>
    </row>
    <row r="680" spans="1:26" ht="14.25" customHeight="1" x14ac:dyDescent="0.15">
      <c r="A680" s="351"/>
      <c r="B680" s="351"/>
      <c r="C680" s="351"/>
      <c r="D680" s="351"/>
      <c r="E680" s="351"/>
      <c r="F680" s="351"/>
      <c r="G680" s="351"/>
      <c r="H680" s="351"/>
      <c r="I680" s="351"/>
      <c r="J680" s="351"/>
      <c r="K680" s="351"/>
      <c r="L680" s="351"/>
      <c r="M680" s="351"/>
      <c r="N680" s="351"/>
      <c r="O680" s="351"/>
      <c r="P680" s="351"/>
      <c r="Q680" s="351"/>
      <c r="R680" s="351"/>
      <c r="S680" s="351"/>
      <c r="T680" s="351"/>
      <c r="U680" s="351"/>
      <c r="V680" s="351"/>
      <c r="W680" s="351"/>
      <c r="X680" s="351"/>
      <c r="Y680" s="351"/>
      <c r="Z680" s="351"/>
    </row>
    <row r="681" spans="1:26" ht="14.25" customHeight="1" x14ac:dyDescent="0.15">
      <c r="A681" s="351"/>
      <c r="B681" s="351"/>
      <c r="C681" s="351"/>
      <c r="D681" s="351"/>
      <c r="E681" s="351"/>
      <c r="F681" s="351"/>
      <c r="G681" s="351"/>
      <c r="H681" s="351"/>
      <c r="I681" s="351"/>
      <c r="J681" s="351"/>
      <c r="K681" s="351"/>
      <c r="L681" s="351"/>
      <c r="M681" s="351"/>
      <c r="N681" s="351"/>
      <c r="O681" s="351"/>
      <c r="P681" s="351"/>
      <c r="Q681" s="351"/>
      <c r="R681" s="351"/>
      <c r="S681" s="351"/>
      <c r="T681" s="351"/>
      <c r="U681" s="351"/>
      <c r="V681" s="351"/>
      <c r="W681" s="351"/>
      <c r="X681" s="351"/>
      <c r="Y681" s="351"/>
      <c r="Z681" s="351"/>
    </row>
    <row r="682" spans="1:26" ht="14.25" customHeight="1" x14ac:dyDescent="0.15">
      <c r="A682" s="351"/>
      <c r="B682" s="351"/>
      <c r="C682" s="351"/>
      <c r="D682" s="351"/>
      <c r="E682" s="351"/>
      <c r="F682" s="351"/>
      <c r="G682" s="351"/>
      <c r="H682" s="351"/>
      <c r="I682" s="351"/>
      <c r="J682" s="351"/>
      <c r="K682" s="351"/>
      <c r="L682" s="351"/>
      <c r="M682" s="351"/>
      <c r="N682" s="351"/>
      <c r="O682" s="351"/>
      <c r="P682" s="351"/>
      <c r="Q682" s="351"/>
      <c r="R682" s="351"/>
      <c r="S682" s="351"/>
      <c r="T682" s="351"/>
      <c r="U682" s="351"/>
      <c r="V682" s="351"/>
      <c r="W682" s="351"/>
      <c r="X682" s="351"/>
      <c r="Y682" s="351"/>
      <c r="Z682" s="351"/>
    </row>
    <row r="683" spans="1:26" ht="14.25" customHeight="1" x14ac:dyDescent="0.15">
      <c r="A683" s="351"/>
      <c r="B683" s="351"/>
      <c r="C683" s="351"/>
      <c r="D683" s="351"/>
      <c r="E683" s="351"/>
      <c r="F683" s="351"/>
      <c r="G683" s="351"/>
      <c r="H683" s="351"/>
      <c r="I683" s="351"/>
      <c r="J683" s="351"/>
      <c r="K683" s="351"/>
      <c r="L683" s="351"/>
      <c r="M683" s="351"/>
      <c r="N683" s="351"/>
      <c r="O683" s="351"/>
      <c r="P683" s="351"/>
      <c r="Q683" s="351"/>
      <c r="R683" s="351"/>
      <c r="S683" s="351"/>
      <c r="T683" s="351"/>
      <c r="U683" s="351"/>
      <c r="V683" s="351"/>
      <c r="W683" s="351"/>
      <c r="X683" s="351"/>
      <c r="Y683" s="351"/>
      <c r="Z683" s="351"/>
    </row>
    <row r="684" spans="1:26" ht="14.25" customHeight="1" x14ac:dyDescent="0.15">
      <c r="A684" s="351"/>
      <c r="B684" s="351"/>
      <c r="C684" s="351"/>
      <c r="D684" s="351"/>
      <c r="E684" s="351"/>
      <c r="F684" s="351"/>
      <c r="G684" s="351"/>
      <c r="H684" s="351"/>
      <c r="I684" s="351"/>
      <c r="J684" s="351"/>
      <c r="K684" s="351"/>
      <c r="L684" s="351"/>
      <c r="M684" s="351"/>
      <c r="N684" s="351"/>
      <c r="O684" s="351"/>
      <c r="P684" s="351"/>
      <c r="Q684" s="351"/>
      <c r="R684" s="351"/>
      <c r="S684" s="351"/>
      <c r="T684" s="351"/>
      <c r="U684" s="351"/>
      <c r="V684" s="351"/>
      <c r="W684" s="351"/>
      <c r="X684" s="351"/>
      <c r="Y684" s="351"/>
      <c r="Z684" s="351"/>
    </row>
    <row r="685" spans="1:26" ht="14.25" customHeight="1" x14ac:dyDescent="0.15">
      <c r="A685" s="351"/>
      <c r="B685" s="351"/>
      <c r="C685" s="351"/>
      <c r="D685" s="351"/>
      <c r="E685" s="351"/>
      <c r="F685" s="351"/>
      <c r="G685" s="351"/>
      <c r="H685" s="351"/>
      <c r="I685" s="351"/>
      <c r="J685" s="351"/>
      <c r="K685" s="351"/>
      <c r="L685" s="351"/>
      <c r="M685" s="351"/>
      <c r="N685" s="351"/>
      <c r="O685" s="351"/>
      <c r="P685" s="351"/>
      <c r="Q685" s="351"/>
      <c r="R685" s="351"/>
      <c r="S685" s="351"/>
      <c r="T685" s="351"/>
      <c r="U685" s="351"/>
      <c r="V685" s="351"/>
      <c r="W685" s="351"/>
      <c r="X685" s="351"/>
      <c r="Y685" s="351"/>
      <c r="Z685" s="351"/>
    </row>
    <row r="686" spans="1:26" ht="14.25" customHeight="1" x14ac:dyDescent="0.15">
      <c r="A686" s="351"/>
      <c r="B686" s="351"/>
      <c r="C686" s="351"/>
      <c r="D686" s="351"/>
      <c r="E686" s="351"/>
      <c r="F686" s="351"/>
      <c r="G686" s="351"/>
      <c r="H686" s="351"/>
      <c r="I686" s="351"/>
      <c r="J686" s="351"/>
      <c r="K686" s="351"/>
      <c r="L686" s="351"/>
      <c r="M686" s="351"/>
      <c r="N686" s="351"/>
      <c r="O686" s="351"/>
      <c r="P686" s="351"/>
      <c r="Q686" s="351"/>
      <c r="R686" s="351"/>
      <c r="S686" s="351"/>
      <c r="T686" s="351"/>
      <c r="U686" s="351"/>
      <c r="V686" s="351"/>
      <c r="W686" s="351"/>
      <c r="X686" s="351"/>
      <c r="Y686" s="351"/>
      <c r="Z686" s="351"/>
    </row>
    <row r="687" spans="1:26" ht="14.25" customHeight="1" x14ac:dyDescent="0.15">
      <c r="A687" s="351"/>
      <c r="B687" s="351"/>
      <c r="C687" s="351"/>
      <c r="D687" s="351"/>
      <c r="E687" s="351"/>
      <c r="F687" s="351"/>
      <c r="G687" s="351"/>
      <c r="H687" s="351"/>
      <c r="I687" s="351"/>
      <c r="J687" s="351"/>
      <c r="K687" s="351"/>
      <c r="L687" s="351"/>
      <c r="M687" s="351"/>
      <c r="N687" s="351"/>
      <c r="O687" s="351"/>
      <c r="P687" s="351"/>
      <c r="Q687" s="351"/>
      <c r="R687" s="351"/>
      <c r="S687" s="351"/>
      <c r="T687" s="351"/>
      <c r="U687" s="351"/>
      <c r="V687" s="351"/>
      <c r="W687" s="351"/>
      <c r="X687" s="351"/>
      <c r="Y687" s="351"/>
      <c r="Z687" s="351"/>
    </row>
    <row r="688" spans="1:26" ht="14.25" customHeight="1" x14ac:dyDescent="0.15">
      <c r="A688" s="351"/>
      <c r="B688" s="351"/>
      <c r="C688" s="351"/>
      <c r="D688" s="351"/>
      <c r="E688" s="351"/>
      <c r="F688" s="351"/>
      <c r="G688" s="351"/>
      <c r="H688" s="351"/>
      <c r="I688" s="351"/>
      <c r="J688" s="351"/>
      <c r="K688" s="351"/>
      <c r="L688" s="351"/>
      <c r="M688" s="351"/>
      <c r="N688" s="351"/>
      <c r="O688" s="351"/>
      <c r="P688" s="351"/>
      <c r="Q688" s="351"/>
      <c r="R688" s="351"/>
      <c r="S688" s="351"/>
      <c r="T688" s="351"/>
      <c r="U688" s="351"/>
      <c r="V688" s="351"/>
      <c r="W688" s="351"/>
      <c r="X688" s="351"/>
      <c r="Y688" s="351"/>
      <c r="Z688" s="351"/>
    </row>
    <row r="689" spans="1:26" ht="14.25" customHeight="1" x14ac:dyDescent="0.15">
      <c r="A689" s="351"/>
      <c r="B689" s="351"/>
      <c r="C689" s="351"/>
      <c r="D689" s="351"/>
      <c r="E689" s="351"/>
      <c r="F689" s="351"/>
      <c r="G689" s="351"/>
      <c r="H689" s="351"/>
      <c r="I689" s="351"/>
      <c r="J689" s="351"/>
      <c r="K689" s="351"/>
      <c r="L689" s="351"/>
      <c r="M689" s="351"/>
      <c r="N689" s="351"/>
      <c r="O689" s="351"/>
      <c r="P689" s="351"/>
      <c r="Q689" s="351"/>
      <c r="R689" s="351"/>
      <c r="S689" s="351"/>
      <c r="T689" s="351"/>
      <c r="U689" s="351"/>
      <c r="V689" s="351"/>
      <c r="W689" s="351"/>
      <c r="X689" s="351"/>
      <c r="Y689" s="351"/>
      <c r="Z689" s="351"/>
    </row>
    <row r="690" spans="1:26" ht="14.25" customHeight="1" x14ac:dyDescent="0.15">
      <c r="A690" s="351"/>
      <c r="B690" s="351"/>
      <c r="C690" s="351"/>
      <c r="D690" s="351"/>
      <c r="E690" s="351"/>
      <c r="F690" s="351"/>
      <c r="G690" s="351"/>
      <c r="H690" s="351"/>
      <c r="I690" s="351"/>
      <c r="J690" s="351"/>
      <c r="K690" s="351"/>
      <c r="L690" s="351"/>
      <c r="M690" s="351"/>
      <c r="N690" s="351"/>
      <c r="O690" s="351"/>
      <c r="P690" s="351"/>
      <c r="Q690" s="351"/>
      <c r="R690" s="351"/>
      <c r="S690" s="351"/>
      <c r="T690" s="351"/>
      <c r="U690" s="351"/>
      <c r="V690" s="351"/>
      <c r="W690" s="351"/>
      <c r="X690" s="351"/>
      <c r="Y690" s="351"/>
      <c r="Z690" s="351"/>
    </row>
    <row r="691" spans="1:26" ht="14.25" customHeight="1" x14ac:dyDescent="0.15">
      <c r="A691" s="351"/>
      <c r="B691" s="351"/>
      <c r="C691" s="351"/>
      <c r="D691" s="351"/>
      <c r="E691" s="351"/>
      <c r="F691" s="351"/>
      <c r="G691" s="351"/>
      <c r="H691" s="351"/>
      <c r="I691" s="351"/>
      <c r="J691" s="351"/>
      <c r="K691" s="351"/>
      <c r="L691" s="351"/>
      <c r="M691" s="351"/>
      <c r="N691" s="351"/>
      <c r="O691" s="351"/>
      <c r="P691" s="351"/>
      <c r="Q691" s="351"/>
      <c r="R691" s="351"/>
      <c r="S691" s="351"/>
      <c r="T691" s="351"/>
      <c r="U691" s="351"/>
      <c r="V691" s="351"/>
      <c r="W691" s="351"/>
      <c r="X691" s="351"/>
      <c r="Y691" s="351"/>
      <c r="Z691" s="351"/>
    </row>
    <row r="692" spans="1:26" ht="14.25" customHeight="1" x14ac:dyDescent="0.15">
      <c r="A692" s="351"/>
      <c r="B692" s="351"/>
      <c r="C692" s="351"/>
      <c r="D692" s="351"/>
      <c r="E692" s="351"/>
      <c r="F692" s="351"/>
      <c r="G692" s="351"/>
      <c r="H692" s="351"/>
      <c r="I692" s="351"/>
      <c r="J692" s="351"/>
      <c r="K692" s="351"/>
      <c r="L692" s="351"/>
      <c r="M692" s="351"/>
      <c r="N692" s="351"/>
      <c r="O692" s="351"/>
      <c r="P692" s="351"/>
      <c r="Q692" s="351"/>
      <c r="R692" s="351"/>
      <c r="S692" s="351"/>
      <c r="T692" s="351"/>
      <c r="U692" s="351"/>
      <c r="V692" s="351"/>
      <c r="W692" s="351"/>
      <c r="X692" s="351"/>
      <c r="Y692" s="351"/>
      <c r="Z692" s="351"/>
    </row>
    <row r="693" spans="1:26" ht="14.25" customHeight="1" x14ac:dyDescent="0.15">
      <c r="A693" s="351"/>
      <c r="B693" s="351"/>
      <c r="C693" s="351"/>
      <c r="D693" s="351"/>
      <c r="E693" s="351"/>
      <c r="F693" s="351"/>
      <c r="G693" s="351"/>
      <c r="H693" s="351"/>
      <c r="I693" s="351"/>
      <c r="J693" s="351"/>
      <c r="K693" s="351"/>
      <c r="L693" s="351"/>
      <c r="M693" s="351"/>
      <c r="N693" s="351"/>
      <c r="O693" s="351"/>
      <c r="P693" s="351"/>
      <c r="Q693" s="351"/>
      <c r="R693" s="351"/>
      <c r="S693" s="351"/>
      <c r="T693" s="351"/>
      <c r="U693" s="351"/>
      <c r="V693" s="351"/>
      <c r="W693" s="351"/>
      <c r="X693" s="351"/>
      <c r="Y693" s="351"/>
      <c r="Z693" s="351"/>
    </row>
    <row r="694" spans="1:26" ht="14.25" customHeight="1" x14ac:dyDescent="0.15">
      <c r="A694" s="351"/>
      <c r="B694" s="351"/>
      <c r="C694" s="351"/>
      <c r="D694" s="351"/>
      <c r="E694" s="351"/>
      <c r="F694" s="351"/>
      <c r="G694" s="351"/>
      <c r="H694" s="351"/>
      <c r="I694" s="351"/>
      <c r="J694" s="351"/>
      <c r="K694" s="351"/>
      <c r="L694" s="351"/>
      <c r="M694" s="351"/>
      <c r="N694" s="351"/>
      <c r="O694" s="351"/>
      <c r="P694" s="351"/>
      <c r="Q694" s="351"/>
      <c r="R694" s="351"/>
      <c r="S694" s="351"/>
      <c r="T694" s="351"/>
      <c r="U694" s="351"/>
      <c r="V694" s="351"/>
      <c r="W694" s="351"/>
      <c r="X694" s="351"/>
      <c r="Y694" s="351"/>
      <c r="Z694" s="351"/>
    </row>
    <row r="695" spans="1:26" ht="14.25" customHeight="1" x14ac:dyDescent="0.15">
      <c r="A695" s="351"/>
      <c r="B695" s="351"/>
      <c r="C695" s="351"/>
      <c r="D695" s="351"/>
      <c r="E695" s="351"/>
      <c r="F695" s="351"/>
      <c r="G695" s="351"/>
      <c r="H695" s="351"/>
      <c r="I695" s="351"/>
      <c r="J695" s="351"/>
      <c r="K695" s="351"/>
      <c r="L695" s="351"/>
      <c r="M695" s="351"/>
      <c r="N695" s="351"/>
      <c r="O695" s="351"/>
      <c r="P695" s="351"/>
      <c r="Q695" s="351"/>
      <c r="R695" s="351"/>
      <c r="S695" s="351"/>
      <c r="T695" s="351"/>
      <c r="U695" s="351"/>
      <c r="V695" s="351"/>
      <c r="W695" s="351"/>
      <c r="X695" s="351"/>
      <c r="Y695" s="351"/>
      <c r="Z695" s="351"/>
    </row>
    <row r="696" spans="1:26" ht="14.25" customHeight="1" x14ac:dyDescent="0.15">
      <c r="A696" s="351"/>
      <c r="B696" s="351"/>
      <c r="C696" s="351"/>
      <c r="D696" s="351"/>
      <c r="E696" s="351"/>
      <c r="F696" s="351"/>
      <c r="G696" s="351"/>
      <c r="H696" s="351"/>
      <c r="I696" s="351"/>
      <c r="J696" s="351"/>
      <c r="K696" s="351"/>
      <c r="L696" s="351"/>
      <c r="M696" s="351"/>
      <c r="N696" s="351"/>
      <c r="O696" s="351"/>
      <c r="P696" s="351"/>
      <c r="Q696" s="351"/>
      <c r="R696" s="351"/>
      <c r="S696" s="351"/>
      <c r="T696" s="351"/>
      <c r="U696" s="351"/>
      <c r="V696" s="351"/>
      <c r="W696" s="351"/>
      <c r="X696" s="351"/>
      <c r="Y696" s="351"/>
      <c r="Z696" s="351"/>
    </row>
    <row r="697" spans="1:26" ht="14.25" customHeight="1" x14ac:dyDescent="0.15">
      <c r="A697" s="351"/>
      <c r="B697" s="351"/>
      <c r="C697" s="351"/>
      <c r="D697" s="351"/>
      <c r="E697" s="351"/>
      <c r="F697" s="351"/>
      <c r="G697" s="351"/>
      <c r="H697" s="351"/>
      <c r="I697" s="351"/>
      <c r="J697" s="351"/>
      <c r="K697" s="351"/>
      <c r="L697" s="351"/>
      <c r="M697" s="351"/>
      <c r="N697" s="351"/>
      <c r="O697" s="351"/>
      <c r="P697" s="351"/>
      <c r="Q697" s="351"/>
      <c r="R697" s="351"/>
      <c r="S697" s="351"/>
      <c r="T697" s="351"/>
      <c r="U697" s="351"/>
      <c r="V697" s="351"/>
      <c r="W697" s="351"/>
      <c r="X697" s="351"/>
      <c r="Y697" s="351"/>
      <c r="Z697" s="351"/>
    </row>
    <row r="698" spans="1:26" ht="14.25" customHeight="1" x14ac:dyDescent="0.15">
      <c r="A698" s="351"/>
      <c r="B698" s="351"/>
      <c r="C698" s="351"/>
      <c r="D698" s="351"/>
      <c r="E698" s="351"/>
      <c r="F698" s="351"/>
      <c r="G698" s="351"/>
      <c r="H698" s="351"/>
      <c r="I698" s="351"/>
      <c r="J698" s="351"/>
      <c r="K698" s="351"/>
      <c r="L698" s="351"/>
      <c r="M698" s="351"/>
      <c r="N698" s="351"/>
      <c r="O698" s="351"/>
      <c r="P698" s="351"/>
      <c r="Q698" s="351"/>
      <c r="R698" s="351"/>
      <c r="S698" s="351"/>
      <c r="T698" s="351"/>
      <c r="U698" s="351"/>
      <c r="V698" s="351"/>
      <c r="W698" s="351"/>
      <c r="X698" s="351"/>
      <c r="Y698" s="351"/>
      <c r="Z698" s="351"/>
    </row>
    <row r="699" spans="1:26" ht="14.25" customHeight="1" x14ac:dyDescent="0.15">
      <c r="A699" s="351"/>
      <c r="B699" s="351"/>
      <c r="C699" s="351"/>
      <c r="D699" s="351"/>
      <c r="E699" s="351"/>
      <c r="F699" s="351"/>
      <c r="G699" s="351"/>
      <c r="H699" s="351"/>
      <c r="I699" s="351"/>
      <c r="J699" s="351"/>
      <c r="K699" s="351"/>
      <c r="L699" s="351"/>
      <c r="M699" s="351"/>
      <c r="N699" s="351"/>
      <c r="O699" s="351"/>
      <c r="P699" s="351"/>
      <c r="Q699" s="351"/>
      <c r="R699" s="351"/>
      <c r="S699" s="351"/>
      <c r="T699" s="351"/>
      <c r="U699" s="351"/>
      <c r="V699" s="351"/>
      <c r="W699" s="351"/>
      <c r="X699" s="351"/>
      <c r="Y699" s="351"/>
      <c r="Z699" s="351"/>
    </row>
    <row r="700" spans="1:26" ht="14.25" customHeight="1" x14ac:dyDescent="0.15">
      <c r="A700" s="351"/>
      <c r="B700" s="351"/>
      <c r="C700" s="351"/>
      <c r="D700" s="351"/>
      <c r="E700" s="351"/>
      <c r="F700" s="351"/>
      <c r="G700" s="351"/>
      <c r="H700" s="351"/>
      <c r="I700" s="351"/>
      <c r="J700" s="351"/>
      <c r="K700" s="351"/>
      <c r="L700" s="351"/>
      <c r="M700" s="351"/>
      <c r="N700" s="351"/>
      <c r="O700" s="351"/>
      <c r="P700" s="351"/>
      <c r="Q700" s="351"/>
      <c r="R700" s="351"/>
      <c r="S700" s="351"/>
      <c r="T700" s="351"/>
      <c r="U700" s="351"/>
      <c r="V700" s="351"/>
      <c r="W700" s="351"/>
      <c r="X700" s="351"/>
      <c r="Y700" s="351"/>
      <c r="Z700" s="351"/>
    </row>
    <row r="701" spans="1:26" ht="14.25" customHeight="1" x14ac:dyDescent="0.15">
      <c r="A701" s="351"/>
      <c r="B701" s="351"/>
      <c r="C701" s="351"/>
      <c r="D701" s="351"/>
      <c r="E701" s="351"/>
      <c r="F701" s="351"/>
      <c r="G701" s="351"/>
      <c r="H701" s="351"/>
      <c r="I701" s="351"/>
      <c r="J701" s="351"/>
      <c r="K701" s="351"/>
      <c r="L701" s="351"/>
      <c r="M701" s="351"/>
      <c r="N701" s="351"/>
      <c r="O701" s="351"/>
      <c r="P701" s="351"/>
      <c r="Q701" s="351"/>
      <c r="R701" s="351"/>
      <c r="S701" s="351"/>
      <c r="T701" s="351"/>
      <c r="U701" s="351"/>
      <c r="V701" s="351"/>
      <c r="W701" s="351"/>
      <c r="X701" s="351"/>
      <c r="Y701" s="351"/>
      <c r="Z701" s="351"/>
    </row>
    <row r="702" spans="1:26" ht="14.25" customHeight="1" x14ac:dyDescent="0.15">
      <c r="A702" s="351"/>
      <c r="B702" s="351"/>
      <c r="C702" s="351"/>
      <c r="D702" s="351"/>
      <c r="E702" s="351"/>
      <c r="F702" s="351"/>
      <c r="G702" s="351"/>
      <c r="H702" s="351"/>
      <c r="I702" s="351"/>
      <c r="J702" s="351"/>
      <c r="K702" s="351"/>
      <c r="L702" s="351"/>
      <c r="M702" s="351"/>
      <c r="N702" s="351"/>
      <c r="O702" s="351"/>
      <c r="P702" s="351"/>
      <c r="Q702" s="351"/>
      <c r="R702" s="351"/>
      <c r="S702" s="351"/>
      <c r="T702" s="351"/>
      <c r="U702" s="351"/>
      <c r="V702" s="351"/>
      <c r="W702" s="351"/>
      <c r="X702" s="351"/>
      <c r="Y702" s="351"/>
      <c r="Z702" s="351"/>
    </row>
    <row r="703" spans="1:26" ht="14.25" customHeight="1" x14ac:dyDescent="0.15">
      <c r="A703" s="351"/>
      <c r="B703" s="351"/>
      <c r="C703" s="351"/>
      <c r="D703" s="351"/>
      <c r="E703" s="351"/>
      <c r="F703" s="351"/>
      <c r="G703" s="351"/>
      <c r="H703" s="351"/>
      <c r="I703" s="351"/>
      <c r="J703" s="351"/>
      <c r="K703" s="351"/>
      <c r="L703" s="351"/>
      <c r="M703" s="351"/>
      <c r="N703" s="351"/>
      <c r="O703" s="351"/>
      <c r="P703" s="351"/>
      <c r="Q703" s="351"/>
      <c r="R703" s="351"/>
      <c r="S703" s="351"/>
      <c r="T703" s="351"/>
      <c r="U703" s="351"/>
      <c r="V703" s="351"/>
      <c r="W703" s="351"/>
      <c r="X703" s="351"/>
      <c r="Y703" s="351"/>
      <c r="Z703" s="351"/>
    </row>
    <row r="704" spans="1:26" ht="14.25" customHeight="1" x14ac:dyDescent="0.15">
      <c r="A704" s="351"/>
      <c r="B704" s="351"/>
      <c r="C704" s="351"/>
      <c r="D704" s="351"/>
      <c r="E704" s="351"/>
      <c r="F704" s="351"/>
      <c r="G704" s="351"/>
      <c r="H704" s="351"/>
      <c r="I704" s="351"/>
      <c r="J704" s="351"/>
      <c r="K704" s="351"/>
      <c r="L704" s="351"/>
      <c r="M704" s="351"/>
      <c r="N704" s="351"/>
      <c r="O704" s="351"/>
      <c r="P704" s="351"/>
      <c r="Q704" s="351"/>
      <c r="R704" s="351"/>
      <c r="S704" s="351"/>
      <c r="T704" s="351"/>
      <c r="U704" s="351"/>
      <c r="V704" s="351"/>
      <c r="W704" s="351"/>
      <c r="X704" s="351"/>
      <c r="Y704" s="351"/>
      <c r="Z704" s="351"/>
    </row>
    <row r="705" spans="1:26" ht="14.25" customHeight="1" x14ac:dyDescent="0.15">
      <c r="A705" s="351"/>
      <c r="B705" s="351"/>
      <c r="C705" s="351"/>
      <c r="D705" s="351"/>
      <c r="E705" s="351"/>
      <c r="F705" s="351"/>
      <c r="G705" s="351"/>
      <c r="H705" s="351"/>
      <c r="I705" s="351"/>
      <c r="J705" s="351"/>
      <c r="K705" s="351"/>
      <c r="L705" s="351"/>
      <c r="M705" s="351"/>
      <c r="N705" s="351"/>
      <c r="O705" s="351"/>
      <c r="P705" s="351"/>
      <c r="Q705" s="351"/>
      <c r="R705" s="351"/>
      <c r="S705" s="351"/>
      <c r="T705" s="351"/>
      <c r="U705" s="351"/>
      <c r="V705" s="351"/>
      <c r="W705" s="351"/>
      <c r="X705" s="351"/>
      <c r="Y705" s="351"/>
      <c r="Z705" s="351"/>
    </row>
    <row r="706" spans="1:26" ht="14.25" customHeight="1" x14ac:dyDescent="0.15">
      <c r="A706" s="351"/>
      <c r="B706" s="351"/>
      <c r="C706" s="351"/>
      <c r="D706" s="351"/>
      <c r="E706" s="351"/>
      <c r="F706" s="351"/>
      <c r="G706" s="351"/>
      <c r="H706" s="351"/>
      <c r="I706" s="351"/>
      <c r="J706" s="351"/>
      <c r="K706" s="351"/>
      <c r="L706" s="351"/>
      <c r="M706" s="351"/>
      <c r="N706" s="351"/>
      <c r="O706" s="351"/>
      <c r="P706" s="351"/>
      <c r="Q706" s="351"/>
      <c r="R706" s="351"/>
      <c r="S706" s="351"/>
      <c r="T706" s="351"/>
      <c r="U706" s="351"/>
      <c r="V706" s="351"/>
      <c r="W706" s="351"/>
      <c r="X706" s="351"/>
      <c r="Y706" s="351"/>
      <c r="Z706" s="351"/>
    </row>
    <row r="707" spans="1:26" ht="14.25" customHeight="1" x14ac:dyDescent="0.15">
      <c r="A707" s="351"/>
      <c r="B707" s="351"/>
      <c r="C707" s="351"/>
      <c r="D707" s="351"/>
      <c r="E707" s="351"/>
      <c r="F707" s="351"/>
      <c r="G707" s="351"/>
      <c r="H707" s="351"/>
      <c r="I707" s="351"/>
      <c r="J707" s="351"/>
      <c r="K707" s="351"/>
      <c r="L707" s="351"/>
      <c r="M707" s="351"/>
      <c r="N707" s="351"/>
      <c r="O707" s="351"/>
      <c r="P707" s="351"/>
      <c r="Q707" s="351"/>
      <c r="R707" s="351"/>
      <c r="S707" s="351"/>
      <c r="T707" s="351"/>
      <c r="U707" s="351"/>
      <c r="V707" s="351"/>
      <c r="W707" s="351"/>
      <c r="X707" s="351"/>
      <c r="Y707" s="351"/>
      <c r="Z707" s="351"/>
    </row>
    <row r="708" spans="1:26" ht="14.25" customHeight="1" x14ac:dyDescent="0.15">
      <c r="A708" s="351"/>
      <c r="B708" s="351"/>
      <c r="C708" s="351"/>
      <c r="D708" s="351"/>
      <c r="E708" s="351"/>
      <c r="F708" s="351"/>
      <c r="G708" s="351"/>
      <c r="H708" s="351"/>
      <c r="I708" s="351"/>
      <c r="J708" s="351"/>
      <c r="K708" s="351"/>
      <c r="L708" s="351"/>
      <c r="M708" s="351"/>
      <c r="N708" s="351"/>
      <c r="O708" s="351"/>
      <c r="P708" s="351"/>
      <c r="Q708" s="351"/>
      <c r="R708" s="351"/>
      <c r="S708" s="351"/>
      <c r="T708" s="351"/>
      <c r="U708" s="351"/>
      <c r="V708" s="351"/>
      <c r="W708" s="351"/>
      <c r="X708" s="351"/>
      <c r="Y708" s="351"/>
      <c r="Z708" s="351"/>
    </row>
    <row r="709" spans="1:26" ht="14.25" customHeight="1" x14ac:dyDescent="0.15">
      <c r="A709" s="351"/>
      <c r="B709" s="351"/>
      <c r="C709" s="351"/>
      <c r="D709" s="351"/>
      <c r="E709" s="351"/>
      <c r="F709" s="351"/>
      <c r="G709" s="351"/>
      <c r="H709" s="351"/>
      <c r="I709" s="351"/>
      <c r="J709" s="351"/>
      <c r="K709" s="351"/>
      <c r="L709" s="351"/>
      <c r="M709" s="351"/>
      <c r="N709" s="351"/>
      <c r="O709" s="351"/>
      <c r="P709" s="351"/>
      <c r="Q709" s="351"/>
      <c r="R709" s="351"/>
      <c r="S709" s="351"/>
      <c r="T709" s="351"/>
      <c r="U709" s="351"/>
      <c r="V709" s="351"/>
      <c r="W709" s="351"/>
      <c r="X709" s="351"/>
      <c r="Y709" s="351"/>
      <c r="Z709" s="351"/>
    </row>
    <row r="710" spans="1:26" ht="14.25" customHeight="1" x14ac:dyDescent="0.15">
      <c r="A710" s="351"/>
      <c r="B710" s="351"/>
      <c r="C710" s="351"/>
      <c r="D710" s="351"/>
      <c r="E710" s="351"/>
      <c r="F710" s="351"/>
      <c r="G710" s="351"/>
      <c r="H710" s="351"/>
      <c r="I710" s="351"/>
      <c r="J710" s="351"/>
      <c r="K710" s="351"/>
      <c r="L710" s="351"/>
      <c r="M710" s="351"/>
      <c r="N710" s="351"/>
      <c r="O710" s="351"/>
      <c r="P710" s="351"/>
      <c r="Q710" s="351"/>
      <c r="R710" s="351"/>
      <c r="S710" s="351"/>
      <c r="T710" s="351"/>
      <c r="U710" s="351"/>
      <c r="V710" s="351"/>
      <c r="W710" s="351"/>
      <c r="X710" s="351"/>
      <c r="Y710" s="351"/>
      <c r="Z710" s="351"/>
    </row>
    <row r="711" spans="1:26" ht="14.25" customHeight="1" x14ac:dyDescent="0.15">
      <c r="A711" s="351"/>
      <c r="B711" s="351"/>
      <c r="C711" s="351"/>
      <c r="D711" s="351"/>
      <c r="E711" s="351"/>
      <c r="F711" s="351"/>
      <c r="G711" s="351"/>
      <c r="H711" s="351"/>
      <c r="I711" s="351"/>
      <c r="J711" s="351"/>
      <c r="K711" s="351"/>
      <c r="L711" s="351"/>
      <c r="M711" s="351"/>
      <c r="N711" s="351"/>
      <c r="O711" s="351"/>
      <c r="P711" s="351"/>
      <c r="Q711" s="351"/>
      <c r="R711" s="351"/>
      <c r="S711" s="351"/>
      <c r="T711" s="351"/>
      <c r="U711" s="351"/>
      <c r="V711" s="351"/>
      <c r="W711" s="351"/>
      <c r="X711" s="351"/>
      <c r="Y711" s="351"/>
      <c r="Z711" s="351"/>
    </row>
    <row r="712" spans="1:26" ht="14.25" customHeight="1" x14ac:dyDescent="0.15">
      <c r="A712" s="351"/>
      <c r="B712" s="351"/>
      <c r="C712" s="351"/>
      <c r="D712" s="351"/>
      <c r="E712" s="351"/>
      <c r="F712" s="351"/>
      <c r="G712" s="351"/>
      <c r="H712" s="351"/>
      <c r="I712" s="351"/>
      <c r="J712" s="351"/>
      <c r="K712" s="351"/>
      <c r="L712" s="351"/>
      <c r="M712" s="351"/>
      <c r="N712" s="351"/>
      <c r="O712" s="351"/>
      <c r="P712" s="351"/>
      <c r="Q712" s="351"/>
      <c r="R712" s="351"/>
      <c r="S712" s="351"/>
      <c r="T712" s="351"/>
      <c r="U712" s="351"/>
      <c r="V712" s="351"/>
      <c r="W712" s="351"/>
      <c r="X712" s="351"/>
      <c r="Y712" s="351"/>
      <c r="Z712" s="351"/>
    </row>
    <row r="713" spans="1:26" ht="14.25" customHeight="1" x14ac:dyDescent="0.15">
      <c r="A713" s="351"/>
      <c r="B713" s="351"/>
      <c r="C713" s="351"/>
      <c r="D713" s="351"/>
      <c r="E713" s="351"/>
      <c r="F713" s="351"/>
      <c r="G713" s="351"/>
      <c r="H713" s="351"/>
      <c r="I713" s="351"/>
      <c r="J713" s="351"/>
      <c r="K713" s="351"/>
      <c r="L713" s="351"/>
      <c r="M713" s="351"/>
      <c r="N713" s="351"/>
      <c r="O713" s="351"/>
      <c r="P713" s="351"/>
      <c r="Q713" s="351"/>
      <c r="R713" s="351"/>
      <c r="S713" s="351"/>
      <c r="T713" s="351"/>
      <c r="U713" s="351"/>
      <c r="V713" s="351"/>
      <c r="W713" s="351"/>
      <c r="X713" s="351"/>
      <c r="Y713" s="351"/>
      <c r="Z713" s="351"/>
    </row>
    <row r="714" spans="1:26" ht="14.25" customHeight="1" x14ac:dyDescent="0.15">
      <c r="A714" s="351"/>
      <c r="B714" s="351"/>
      <c r="C714" s="351"/>
      <c r="D714" s="351"/>
      <c r="E714" s="351"/>
      <c r="F714" s="351"/>
      <c r="G714" s="351"/>
      <c r="H714" s="351"/>
      <c r="I714" s="351"/>
      <c r="J714" s="351"/>
      <c r="K714" s="351"/>
      <c r="L714" s="351"/>
      <c r="M714" s="351"/>
      <c r="N714" s="351"/>
      <c r="O714" s="351"/>
      <c r="P714" s="351"/>
      <c r="Q714" s="351"/>
      <c r="R714" s="351"/>
      <c r="S714" s="351"/>
      <c r="T714" s="351"/>
      <c r="U714" s="351"/>
      <c r="V714" s="351"/>
      <c r="W714" s="351"/>
      <c r="X714" s="351"/>
      <c r="Y714" s="351"/>
      <c r="Z714" s="351"/>
    </row>
    <row r="715" spans="1:26" ht="14.25" customHeight="1" x14ac:dyDescent="0.15">
      <c r="A715" s="351"/>
      <c r="B715" s="351"/>
      <c r="C715" s="351"/>
      <c r="D715" s="351"/>
      <c r="E715" s="351"/>
      <c r="F715" s="351"/>
      <c r="G715" s="351"/>
      <c r="H715" s="351"/>
      <c r="I715" s="351"/>
      <c r="J715" s="351"/>
      <c r="K715" s="351"/>
      <c r="L715" s="351"/>
      <c r="M715" s="351"/>
      <c r="N715" s="351"/>
      <c r="O715" s="351"/>
      <c r="P715" s="351"/>
      <c r="Q715" s="351"/>
      <c r="R715" s="351"/>
      <c r="S715" s="351"/>
      <c r="T715" s="351"/>
      <c r="U715" s="351"/>
      <c r="V715" s="351"/>
      <c r="W715" s="351"/>
      <c r="X715" s="351"/>
      <c r="Y715" s="351"/>
      <c r="Z715" s="351"/>
    </row>
    <row r="716" spans="1:26" ht="14.25" customHeight="1" x14ac:dyDescent="0.15">
      <c r="A716" s="351"/>
      <c r="B716" s="351"/>
      <c r="C716" s="351"/>
      <c r="D716" s="351"/>
      <c r="E716" s="351"/>
      <c r="F716" s="351"/>
      <c r="G716" s="351"/>
      <c r="H716" s="351"/>
      <c r="I716" s="351"/>
      <c r="J716" s="351"/>
      <c r="K716" s="351"/>
      <c r="L716" s="351"/>
      <c r="M716" s="351"/>
      <c r="N716" s="351"/>
      <c r="O716" s="351"/>
      <c r="P716" s="351"/>
      <c r="Q716" s="351"/>
      <c r="R716" s="351"/>
      <c r="S716" s="351"/>
      <c r="T716" s="351"/>
      <c r="U716" s="351"/>
      <c r="V716" s="351"/>
      <c r="W716" s="351"/>
      <c r="X716" s="351"/>
      <c r="Y716" s="351"/>
      <c r="Z716" s="351"/>
    </row>
    <row r="717" spans="1:26" ht="14.25" customHeight="1" x14ac:dyDescent="0.15">
      <c r="A717" s="351"/>
      <c r="B717" s="351"/>
      <c r="C717" s="351"/>
      <c r="D717" s="351"/>
      <c r="E717" s="351"/>
      <c r="F717" s="351"/>
      <c r="G717" s="351"/>
      <c r="H717" s="351"/>
      <c r="I717" s="351"/>
      <c r="J717" s="351"/>
      <c r="K717" s="351"/>
      <c r="L717" s="351"/>
      <c r="M717" s="351"/>
      <c r="N717" s="351"/>
      <c r="O717" s="351"/>
      <c r="P717" s="351"/>
      <c r="Q717" s="351"/>
      <c r="R717" s="351"/>
      <c r="S717" s="351"/>
      <c r="T717" s="351"/>
      <c r="U717" s="351"/>
      <c r="V717" s="351"/>
      <c r="W717" s="351"/>
      <c r="X717" s="351"/>
      <c r="Y717" s="351"/>
      <c r="Z717" s="351"/>
    </row>
    <row r="718" spans="1:26" ht="14.25" customHeight="1" x14ac:dyDescent="0.15">
      <c r="A718" s="351"/>
      <c r="B718" s="351"/>
      <c r="C718" s="351"/>
      <c r="D718" s="351"/>
      <c r="E718" s="351"/>
      <c r="F718" s="351"/>
      <c r="G718" s="351"/>
      <c r="H718" s="351"/>
      <c r="I718" s="351"/>
      <c r="J718" s="351"/>
      <c r="K718" s="351"/>
      <c r="L718" s="351"/>
      <c r="M718" s="351"/>
      <c r="N718" s="351"/>
      <c r="O718" s="351"/>
      <c r="P718" s="351"/>
      <c r="Q718" s="351"/>
      <c r="R718" s="351"/>
      <c r="S718" s="351"/>
      <c r="T718" s="351"/>
      <c r="U718" s="351"/>
      <c r="V718" s="351"/>
      <c r="W718" s="351"/>
      <c r="X718" s="351"/>
      <c r="Y718" s="351"/>
      <c r="Z718" s="351"/>
    </row>
    <row r="719" spans="1:26" ht="14.25" customHeight="1" x14ac:dyDescent="0.15">
      <c r="A719" s="351"/>
      <c r="B719" s="351"/>
      <c r="C719" s="351"/>
      <c r="D719" s="351"/>
      <c r="E719" s="351"/>
      <c r="F719" s="351"/>
      <c r="G719" s="351"/>
      <c r="H719" s="351"/>
      <c r="I719" s="351"/>
      <c r="J719" s="351"/>
      <c r="K719" s="351"/>
      <c r="L719" s="351"/>
      <c r="M719" s="351"/>
      <c r="N719" s="351"/>
      <c r="O719" s="351"/>
      <c r="P719" s="351"/>
      <c r="Q719" s="351"/>
      <c r="R719" s="351"/>
      <c r="S719" s="351"/>
      <c r="T719" s="351"/>
      <c r="U719" s="351"/>
      <c r="V719" s="351"/>
      <c r="W719" s="351"/>
      <c r="X719" s="351"/>
      <c r="Y719" s="351"/>
      <c r="Z719" s="351"/>
    </row>
    <row r="720" spans="1:26" ht="14.25" customHeight="1" x14ac:dyDescent="0.15">
      <c r="A720" s="351"/>
      <c r="B720" s="351"/>
      <c r="C720" s="351"/>
      <c r="D720" s="351"/>
      <c r="E720" s="351"/>
      <c r="F720" s="351"/>
      <c r="G720" s="351"/>
      <c r="H720" s="351"/>
      <c r="I720" s="351"/>
      <c r="J720" s="351"/>
      <c r="K720" s="351"/>
      <c r="L720" s="351"/>
      <c r="M720" s="351"/>
      <c r="N720" s="351"/>
      <c r="O720" s="351"/>
      <c r="P720" s="351"/>
      <c r="Q720" s="351"/>
      <c r="R720" s="351"/>
      <c r="S720" s="351"/>
      <c r="T720" s="351"/>
      <c r="U720" s="351"/>
      <c r="V720" s="351"/>
      <c r="W720" s="351"/>
      <c r="X720" s="351"/>
      <c r="Y720" s="351"/>
      <c r="Z720" s="351"/>
    </row>
    <row r="721" spans="1:26" ht="14.25" customHeight="1" x14ac:dyDescent="0.15">
      <c r="A721" s="351"/>
      <c r="B721" s="351"/>
      <c r="C721" s="351"/>
      <c r="D721" s="351"/>
      <c r="E721" s="351"/>
      <c r="F721" s="351"/>
      <c r="G721" s="351"/>
      <c r="H721" s="351"/>
      <c r="I721" s="351"/>
      <c r="J721" s="351"/>
      <c r="K721" s="351"/>
      <c r="L721" s="351"/>
      <c r="M721" s="351"/>
      <c r="N721" s="351"/>
      <c r="O721" s="351"/>
      <c r="P721" s="351"/>
      <c r="Q721" s="351"/>
      <c r="R721" s="351"/>
      <c r="S721" s="351"/>
      <c r="T721" s="351"/>
      <c r="U721" s="351"/>
      <c r="V721" s="351"/>
      <c r="W721" s="351"/>
      <c r="X721" s="351"/>
      <c r="Y721" s="351"/>
      <c r="Z721" s="351"/>
    </row>
    <row r="722" spans="1:26" ht="14.25" customHeight="1" x14ac:dyDescent="0.15">
      <c r="A722" s="351"/>
      <c r="B722" s="351"/>
      <c r="C722" s="351"/>
      <c r="D722" s="351"/>
      <c r="E722" s="351"/>
      <c r="F722" s="351"/>
      <c r="G722" s="351"/>
      <c r="H722" s="351"/>
      <c r="I722" s="351"/>
      <c r="J722" s="351"/>
      <c r="K722" s="351"/>
      <c r="L722" s="351"/>
      <c r="M722" s="351"/>
      <c r="N722" s="351"/>
      <c r="O722" s="351"/>
      <c r="P722" s="351"/>
      <c r="Q722" s="351"/>
      <c r="R722" s="351"/>
      <c r="S722" s="351"/>
      <c r="T722" s="351"/>
      <c r="U722" s="351"/>
      <c r="V722" s="351"/>
      <c r="W722" s="351"/>
      <c r="X722" s="351"/>
      <c r="Y722" s="351"/>
      <c r="Z722" s="351"/>
    </row>
    <row r="723" spans="1:26" ht="14.25" customHeight="1" x14ac:dyDescent="0.15">
      <c r="A723" s="351"/>
      <c r="B723" s="351"/>
      <c r="C723" s="351"/>
      <c r="D723" s="351"/>
      <c r="E723" s="351"/>
      <c r="F723" s="351"/>
      <c r="G723" s="351"/>
      <c r="H723" s="351"/>
      <c r="I723" s="351"/>
      <c r="J723" s="351"/>
      <c r="K723" s="351"/>
      <c r="L723" s="351"/>
      <c r="M723" s="351"/>
      <c r="N723" s="351"/>
      <c r="O723" s="351"/>
      <c r="P723" s="351"/>
      <c r="Q723" s="351"/>
      <c r="R723" s="351"/>
      <c r="S723" s="351"/>
      <c r="T723" s="351"/>
      <c r="U723" s="351"/>
      <c r="V723" s="351"/>
      <c r="W723" s="351"/>
      <c r="X723" s="351"/>
      <c r="Y723" s="351"/>
      <c r="Z723" s="351"/>
    </row>
    <row r="724" spans="1:26" ht="14.25" customHeight="1" x14ac:dyDescent="0.15">
      <c r="A724" s="351"/>
      <c r="B724" s="351"/>
      <c r="C724" s="351"/>
      <c r="D724" s="351"/>
      <c r="E724" s="351"/>
      <c r="F724" s="351"/>
      <c r="G724" s="351"/>
      <c r="H724" s="351"/>
      <c r="I724" s="351"/>
      <c r="J724" s="351"/>
      <c r="K724" s="351"/>
      <c r="L724" s="351"/>
      <c r="M724" s="351"/>
      <c r="N724" s="351"/>
      <c r="O724" s="351"/>
      <c r="P724" s="351"/>
      <c r="Q724" s="351"/>
      <c r="R724" s="351"/>
      <c r="S724" s="351"/>
      <c r="T724" s="351"/>
      <c r="U724" s="351"/>
      <c r="V724" s="351"/>
      <c r="W724" s="351"/>
      <c r="X724" s="351"/>
      <c r="Y724" s="351"/>
      <c r="Z724" s="351"/>
    </row>
    <row r="725" spans="1:26" ht="14.25" customHeight="1" x14ac:dyDescent="0.15">
      <c r="A725" s="351"/>
      <c r="B725" s="351"/>
      <c r="C725" s="351"/>
      <c r="D725" s="351"/>
      <c r="E725" s="351"/>
      <c r="F725" s="351"/>
      <c r="G725" s="351"/>
      <c r="H725" s="351"/>
      <c r="I725" s="351"/>
      <c r="J725" s="351"/>
      <c r="K725" s="351"/>
      <c r="L725" s="351"/>
      <c r="M725" s="351"/>
      <c r="N725" s="351"/>
      <c r="O725" s="351"/>
      <c r="P725" s="351"/>
      <c r="Q725" s="351"/>
      <c r="R725" s="351"/>
      <c r="S725" s="351"/>
      <c r="T725" s="351"/>
      <c r="U725" s="351"/>
      <c r="V725" s="351"/>
      <c r="W725" s="351"/>
      <c r="X725" s="351"/>
      <c r="Y725" s="351"/>
      <c r="Z725" s="351"/>
    </row>
    <row r="726" spans="1:26" ht="14.25" customHeight="1" x14ac:dyDescent="0.15">
      <c r="A726" s="351"/>
      <c r="B726" s="351"/>
      <c r="C726" s="351"/>
      <c r="D726" s="351"/>
      <c r="E726" s="351"/>
      <c r="F726" s="351"/>
      <c r="G726" s="351"/>
      <c r="H726" s="351"/>
      <c r="I726" s="351"/>
      <c r="J726" s="351"/>
      <c r="K726" s="351"/>
      <c r="L726" s="351"/>
      <c r="M726" s="351"/>
      <c r="N726" s="351"/>
      <c r="O726" s="351"/>
      <c r="P726" s="351"/>
      <c r="Q726" s="351"/>
      <c r="R726" s="351"/>
      <c r="S726" s="351"/>
      <c r="T726" s="351"/>
      <c r="U726" s="351"/>
      <c r="V726" s="351"/>
      <c r="W726" s="351"/>
      <c r="X726" s="351"/>
      <c r="Y726" s="351"/>
      <c r="Z726" s="351"/>
    </row>
    <row r="727" spans="1:26" ht="14.25" customHeight="1" x14ac:dyDescent="0.15">
      <c r="A727" s="351"/>
      <c r="B727" s="351"/>
      <c r="C727" s="351"/>
      <c r="D727" s="351"/>
      <c r="E727" s="351"/>
      <c r="F727" s="351"/>
      <c r="G727" s="351"/>
      <c r="H727" s="351"/>
      <c r="I727" s="351"/>
      <c r="J727" s="351"/>
      <c r="K727" s="351"/>
      <c r="L727" s="351"/>
      <c r="M727" s="351"/>
      <c r="N727" s="351"/>
      <c r="O727" s="351"/>
      <c r="P727" s="351"/>
      <c r="Q727" s="351"/>
      <c r="R727" s="351"/>
      <c r="S727" s="351"/>
      <c r="T727" s="351"/>
      <c r="U727" s="351"/>
      <c r="V727" s="351"/>
      <c r="W727" s="351"/>
      <c r="X727" s="351"/>
      <c r="Y727" s="351"/>
      <c r="Z727" s="351"/>
    </row>
    <row r="728" spans="1:26" ht="14.25" customHeight="1" x14ac:dyDescent="0.15">
      <c r="A728" s="351"/>
      <c r="B728" s="351"/>
      <c r="C728" s="351"/>
      <c r="D728" s="351"/>
      <c r="E728" s="351"/>
      <c r="F728" s="351"/>
      <c r="G728" s="351"/>
      <c r="H728" s="351"/>
      <c r="I728" s="351"/>
      <c r="J728" s="351"/>
      <c r="K728" s="351"/>
      <c r="L728" s="351"/>
      <c r="M728" s="351"/>
      <c r="N728" s="351"/>
      <c r="O728" s="351"/>
      <c r="P728" s="351"/>
      <c r="Q728" s="351"/>
      <c r="R728" s="351"/>
      <c r="S728" s="351"/>
      <c r="T728" s="351"/>
      <c r="U728" s="351"/>
      <c r="V728" s="351"/>
      <c r="W728" s="351"/>
      <c r="X728" s="351"/>
      <c r="Y728" s="351"/>
      <c r="Z728" s="351"/>
    </row>
    <row r="729" spans="1:26" ht="14.25" customHeight="1" x14ac:dyDescent="0.15">
      <c r="A729" s="351"/>
      <c r="B729" s="351"/>
      <c r="C729" s="351"/>
      <c r="D729" s="351"/>
      <c r="E729" s="351"/>
      <c r="F729" s="351"/>
      <c r="G729" s="351"/>
      <c r="H729" s="351"/>
      <c r="I729" s="351"/>
      <c r="J729" s="351"/>
      <c r="K729" s="351"/>
      <c r="L729" s="351"/>
      <c r="M729" s="351"/>
      <c r="N729" s="351"/>
      <c r="O729" s="351"/>
      <c r="P729" s="351"/>
      <c r="Q729" s="351"/>
      <c r="R729" s="351"/>
      <c r="S729" s="351"/>
      <c r="T729" s="351"/>
      <c r="U729" s="351"/>
      <c r="V729" s="351"/>
      <c r="W729" s="351"/>
      <c r="X729" s="351"/>
      <c r="Y729" s="351"/>
      <c r="Z729" s="351"/>
    </row>
    <row r="730" spans="1:26" ht="14.25" customHeight="1" x14ac:dyDescent="0.15">
      <c r="A730" s="351"/>
      <c r="B730" s="351"/>
      <c r="C730" s="351"/>
      <c r="D730" s="351"/>
      <c r="E730" s="351"/>
      <c r="F730" s="351"/>
      <c r="G730" s="351"/>
      <c r="H730" s="351"/>
      <c r="I730" s="351"/>
      <c r="J730" s="351"/>
      <c r="K730" s="351"/>
      <c r="L730" s="351"/>
      <c r="M730" s="351"/>
      <c r="N730" s="351"/>
      <c r="O730" s="351"/>
      <c r="P730" s="351"/>
      <c r="Q730" s="351"/>
      <c r="R730" s="351"/>
      <c r="S730" s="351"/>
      <c r="T730" s="351"/>
      <c r="U730" s="351"/>
      <c r="V730" s="351"/>
      <c r="W730" s="351"/>
      <c r="X730" s="351"/>
      <c r="Y730" s="351"/>
      <c r="Z730" s="351"/>
    </row>
    <row r="731" spans="1:26" ht="14.25" customHeight="1" x14ac:dyDescent="0.15">
      <c r="A731" s="351"/>
      <c r="B731" s="351"/>
      <c r="C731" s="351"/>
      <c r="D731" s="351"/>
      <c r="E731" s="351"/>
      <c r="F731" s="351"/>
      <c r="G731" s="351"/>
      <c r="H731" s="351"/>
      <c r="I731" s="351"/>
      <c r="J731" s="351"/>
      <c r="K731" s="351"/>
      <c r="L731" s="351"/>
      <c r="M731" s="351"/>
      <c r="N731" s="351"/>
      <c r="O731" s="351"/>
      <c r="P731" s="351"/>
      <c r="Q731" s="351"/>
      <c r="R731" s="351"/>
      <c r="S731" s="351"/>
      <c r="T731" s="351"/>
      <c r="U731" s="351"/>
      <c r="V731" s="351"/>
      <c r="W731" s="351"/>
      <c r="X731" s="351"/>
      <c r="Y731" s="351"/>
      <c r="Z731" s="351"/>
    </row>
    <row r="732" spans="1:26" ht="14.25" customHeight="1" x14ac:dyDescent="0.15">
      <c r="A732" s="351"/>
      <c r="B732" s="351"/>
      <c r="C732" s="351"/>
      <c r="D732" s="351"/>
      <c r="E732" s="351"/>
      <c r="F732" s="351"/>
      <c r="G732" s="351"/>
      <c r="H732" s="351"/>
      <c r="I732" s="351"/>
      <c r="J732" s="351"/>
      <c r="K732" s="351"/>
      <c r="L732" s="351"/>
      <c r="M732" s="351"/>
      <c r="N732" s="351"/>
      <c r="O732" s="351"/>
      <c r="P732" s="351"/>
      <c r="Q732" s="351"/>
      <c r="R732" s="351"/>
      <c r="S732" s="351"/>
      <c r="T732" s="351"/>
      <c r="U732" s="351"/>
      <c r="V732" s="351"/>
      <c r="W732" s="351"/>
      <c r="X732" s="351"/>
      <c r="Y732" s="351"/>
      <c r="Z732" s="351"/>
    </row>
    <row r="733" spans="1:26" ht="14.25" customHeight="1" x14ac:dyDescent="0.15">
      <c r="A733" s="351"/>
      <c r="B733" s="351"/>
      <c r="C733" s="351"/>
      <c r="D733" s="351"/>
      <c r="E733" s="351"/>
      <c r="F733" s="351"/>
      <c r="G733" s="351"/>
      <c r="H733" s="351"/>
      <c r="I733" s="351"/>
      <c r="J733" s="351"/>
      <c r="K733" s="351"/>
      <c r="L733" s="351"/>
      <c r="M733" s="351"/>
      <c r="N733" s="351"/>
      <c r="O733" s="351"/>
      <c r="P733" s="351"/>
      <c r="Q733" s="351"/>
      <c r="R733" s="351"/>
      <c r="S733" s="351"/>
      <c r="T733" s="351"/>
      <c r="U733" s="351"/>
      <c r="V733" s="351"/>
      <c r="W733" s="351"/>
      <c r="X733" s="351"/>
      <c r="Y733" s="351"/>
      <c r="Z733" s="351"/>
    </row>
    <row r="734" spans="1:26" ht="14.25" customHeight="1" x14ac:dyDescent="0.15">
      <c r="A734" s="351"/>
      <c r="B734" s="351"/>
      <c r="C734" s="351"/>
      <c r="D734" s="351"/>
      <c r="E734" s="351"/>
      <c r="F734" s="351"/>
      <c r="G734" s="351"/>
      <c r="H734" s="351"/>
      <c r="I734" s="351"/>
      <c r="J734" s="351"/>
      <c r="K734" s="351"/>
      <c r="L734" s="351"/>
      <c r="M734" s="351"/>
      <c r="N734" s="351"/>
      <c r="O734" s="351"/>
      <c r="P734" s="351"/>
      <c r="Q734" s="351"/>
      <c r="R734" s="351"/>
      <c r="S734" s="351"/>
      <c r="T734" s="351"/>
      <c r="U734" s="351"/>
      <c r="V734" s="351"/>
      <c r="W734" s="351"/>
      <c r="X734" s="351"/>
      <c r="Y734" s="351"/>
      <c r="Z734" s="351"/>
    </row>
    <row r="735" spans="1:26" ht="14.25" customHeight="1" x14ac:dyDescent="0.15">
      <c r="A735" s="351"/>
      <c r="B735" s="351"/>
      <c r="C735" s="351"/>
      <c r="D735" s="351"/>
      <c r="E735" s="351"/>
      <c r="F735" s="351"/>
      <c r="G735" s="351"/>
      <c r="H735" s="351"/>
      <c r="I735" s="351"/>
      <c r="J735" s="351"/>
      <c r="K735" s="351"/>
      <c r="L735" s="351"/>
      <c r="M735" s="351"/>
      <c r="N735" s="351"/>
      <c r="O735" s="351"/>
      <c r="P735" s="351"/>
      <c r="Q735" s="351"/>
      <c r="R735" s="351"/>
      <c r="S735" s="351"/>
      <c r="T735" s="351"/>
      <c r="U735" s="351"/>
      <c r="V735" s="351"/>
      <c r="W735" s="351"/>
      <c r="X735" s="351"/>
      <c r="Y735" s="351"/>
      <c r="Z735" s="351"/>
    </row>
    <row r="736" spans="1:26" ht="14.25" customHeight="1" x14ac:dyDescent="0.15">
      <c r="A736" s="351"/>
      <c r="B736" s="351"/>
      <c r="C736" s="351"/>
      <c r="D736" s="351"/>
      <c r="E736" s="351"/>
      <c r="F736" s="351"/>
      <c r="G736" s="351"/>
      <c r="H736" s="351"/>
      <c r="I736" s="351"/>
      <c r="J736" s="351"/>
      <c r="K736" s="351"/>
      <c r="L736" s="351"/>
      <c r="M736" s="351"/>
      <c r="N736" s="351"/>
      <c r="O736" s="351"/>
      <c r="P736" s="351"/>
      <c r="Q736" s="351"/>
      <c r="R736" s="351"/>
      <c r="S736" s="351"/>
      <c r="T736" s="351"/>
      <c r="U736" s="351"/>
      <c r="V736" s="351"/>
      <c r="W736" s="351"/>
      <c r="X736" s="351"/>
      <c r="Y736" s="351"/>
      <c r="Z736" s="351"/>
    </row>
    <row r="737" spans="1:26" ht="14.25" customHeight="1" x14ac:dyDescent="0.15">
      <c r="A737" s="351"/>
      <c r="B737" s="351"/>
      <c r="C737" s="351"/>
      <c r="D737" s="351"/>
      <c r="E737" s="351"/>
      <c r="F737" s="351"/>
      <c r="G737" s="351"/>
      <c r="H737" s="351"/>
      <c r="I737" s="351"/>
      <c r="J737" s="351"/>
      <c r="K737" s="351"/>
      <c r="L737" s="351"/>
      <c r="M737" s="351"/>
      <c r="N737" s="351"/>
      <c r="O737" s="351"/>
      <c r="P737" s="351"/>
      <c r="Q737" s="351"/>
      <c r="R737" s="351"/>
      <c r="S737" s="351"/>
      <c r="T737" s="351"/>
      <c r="U737" s="351"/>
      <c r="V737" s="351"/>
      <c r="W737" s="351"/>
      <c r="X737" s="351"/>
      <c r="Y737" s="351"/>
      <c r="Z737" s="351"/>
    </row>
    <row r="738" spans="1:26" ht="14.25" customHeight="1" x14ac:dyDescent="0.15">
      <c r="A738" s="351"/>
      <c r="B738" s="351"/>
      <c r="C738" s="351"/>
      <c r="D738" s="351"/>
      <c r="E738" s="351"/>
      <c r="F738" s="351"/>
      <c r="G738" s="351"/>
      <c r="H738" s="351"/>
      <c r="I738" s="351"/>
      <c r="J738" s="351"/>
      <c r="K738" s="351"/>
      <c r="L738" s="351"/>
      <c r="M738" s="351"/>
      <c r="N738" s="351"/>
      <c r="O738" s="351"/>
      <c r="P738" s="351"/>
      <c r="Q738" s="351"/>
      <c r="R738" s="351"/>
      <c r="S738" s="351"/>
      <c r="T738" s="351"/>
      <c r="U738" s="351"/>
      <c r="V738" s="351"/>
      <c r="W738" s="351"/>
      <c r="X738" s="351"/>
      <c r="Y738" s="351"/>
      <c r="Z738" s="351"/>
    </row>
    <row r="739" spans="1:26" ht="14.25" customHeight="1" x14ac:dyDescent="0.15">
      <c r="A739" s="351"/>
      <c r="B739" s="351"/>
      <c r="C739" s="351"/>
      <c r="D739" s="351"/>
      <c r="E739" s="351"/>
      <c r="F739" s="351"/>
      <c r="G739" s="351"/>
      <c r="H739" s="351"/>
      <c r="I739" s="351"/>
      <c r="J739" s="351"/>
      <c r="K739" s="351"/>
      <c r="L739" s="351"/>
      <c r="M739" s="351"/>
      <c r="N739" s="351"/>
      <c r="O739" s="351"/>
      <c r="P739" s="351"/>
      <c r="Q739" s="351"/>
      <c r="R739" s="351"/>
      <c r="S739" s="351"/>
      <c r="T739" s="351"/>
      <c r="U739" s="351"/>
      <c r="V739" s="351"/>
      <c r="W739" s="351"/>
      <c r="X739" s="351"/>
      <c r="Y739" s="351"/>
      <c r="Z739" s="351"/>
    </row>
    <row r="740" spans="1:26" ht="14.25" customHeight="1" x14ac:dyDescent="0.15">
      <c r="A740" s="351"/>
      <c r="B740" s="351"/>
      <c r="C740" s="351"/>
      <c r="D740" s="351"/>
      <c r="E740" s="351"/>
      <c r="F740" s="351"/>
      <c r="G740" s="351"/>
      <c r="H740" s="351"/>
      <c r="I740" s="351"/>
      <c r="J740" s="351"/>
      <c r="K740" s="351"/>
      <c r="L740" s="351"/>
      <c r="M740" s="351"/>
      <c r="N740" s="351"/>
      <c r="O740" s="351"/>
      <c r="P740" s="351"/>
      <c r="Q740" s="351"/>
      <c r="R740" s="351"/>
      <c r="S740" s="351"/>
      <c r="T740" s="351"/>
      <c r="U740" s="351"/>
      <c r="V740" s="351"/>
      <c r="W740" s="351"/>
      <c r="X740" s="351"/>
      <c r="Y740" s="351"/>
      <c r="Z740" s="351"/>
    </row>
    <row r="741" spans="1:26" ht="14.25" customHeight="1" x14ac:dyDescent="0.15">
      <c r="A741" s="351"/>
      <c r="B741" s="351"/>
      <c r="C741" s="351"/>
      <c r="D741" s="351"/>
      <c r="E741" s="351"/>
      <c r="F741" s="351"/>
      <c r="G741" s="351"/>
      <c r="H741" s="351"/>
      <c r="I741" s="351"/>
      <c r="J741" s="351"/>
      <c r="K741" s="351"/>
      <c r="L741" s="351"/>
      <c r="M741" s="351"/>
      <c r="N741" s="351"/>
      <c r="O741" s="351"/>
      <c r="P741" s="351"/>
      <c r="Q741" s="351"/>
      <c r="R741" s="351"/>
      <c r="S741" s="351"/>
      <c r="T741" s="351"/>
      <c r="U741" s="351"/>
      <c r="V741" s="351"/>
      <c r="W741" s="351"/>
      <c r="X741" s="351"/>
      <c r="Y741" s="351"/>
      <c r="Z741" s="351"/>
    </row>
    <row r="742" spans="1:26" ht="14.25" customHeight="1" x14ac:dyDescent="0.15">
      <c r="A742" s="351"/>
      <c r="B742" s="351"/>
      <c r="C742" s="351"/>
      <c r="D742" s="351"/>
      <c r="E742" s="351"/>
      <c r="F742" s="351"/>
      <c r="G742" s="351"/>
      <c r="H742" s="351"/>
      <c r="I742" s="351"/>
      <c r="J742" s="351"/>
      <c r="K742" s="351"/>
      <c r="L742" s="351"/>
      <c r="M742" s="351"/>
      <c r="N742" s="351"/>
      <c r="O742" s="351"/>
      <c r="P742" s="351"/>
      <c r="Q742" s="351"/>
      <c r="R742" s="351"/>
      <c r="S742" s="351"/>
      <c r="T742" s="351"/>
      <c r="U742" s="351"/>
      <c r="V742" s="351"/>
      <c r="W742" s="351"/>
      <c r="X742" s="351"/>
      <c r="Y742" s="351"/>
      <c r="Z742" s="351"/>
    </row>
    <row r="743" spans="1:26" ht="14.25" customHeight="1" x14ac:dyDescent="0.15">
      <c r="A743" s="351"/>
      <c r="B743" s="351"/>
      <c r="C743" s="351"/>
      <c r="D743" s="351"/>
      <c r="E743" s="351"/>
      <c r="F743" s="351"/>
      <c r="G743" s="351"/>
      <c r="H743" s="351"/>
      <c r="I743" s="351"/>
      <c r="J743" s="351"/>
      <c r="K743" s="351"/>
      <c r="L743" s="351"/>
      <c r="M743" s="351"/>
      <c r="N743" s="351"/>
      <c r="O743" s="351"/>
      <c r="P743" s="351"/>
      <c r="Q743" s="351"/>
      <c r="R743" s="351"/>
      <c r="S743" s="351"/>
      <c r="T743" s="351"/>
      <c r="U743" s="351"/>
      <c r="V743" s="351"/>
      <c r="W743" s="351"/>
      <c r="X743" s="351"/>
      <c r="Y743" s="351"/>
      <c r="Z743" s="351"/>
    </row>
    <row r="744" spans="1:26" ht="14.25" customHeight="1" x14ac:dyDescent="0.15">
      <c r="A744" s="351"/>
      <c r="B744" s="351"/>
      <c r="C744" s="351"/>
      <c r="D744" s="351"/>
      <c r="E744" s="351"/>
      <c r="F744" s="351"/>
      <c r="G744" s="351"/>
      <c r="H744" s="351"/>
      <c r="I744" s="351"/>
      <c r="J744" s="351"/>
      <c r="K744" s="351"/>
      <c r="L744" s="351"/>
      <c r="M744" s="351"/>
      <c r="N744" s="351"/>
      <c r="O744" s="351"/>
      <c r="P744" s="351"/>
      <c r="Q744" s="351"/>
      <c r="R744" s="351"/>
      <c r="S744" s="351"/>
      <c r="T744" s="351"/>
      <c r="U744" s="351"/>
      <c r="V744" s="351"/>
      <c r="W744" s="351"/>
      <c r="X744" s="351"/>
      <c r="Y744" s="351"/>
      <c r="Z744" s="351"/>
    </row>
    <row r="745" spans="1:26" ht="14.25" customHeight="1" x14ac:dyDescent="0.15">
      <c r="A745" s="351"/>
      <c r="B745" s="351"/>
      <c r="C745" s="351"/>
      <c r="D745" s="351"/>
      <c r="E745" s="351"/>
      <c r="F745" s="351"/>
      <c r="G745" s="351"/>
      <c r="H745" s="351"/>
      <c r="I745" s="351"/>
      <c r="J745" s="351"/>
      <c r="K745" s="351"/>
      <c r="L745" s="351"/>
      <c r="M745" s="351"/>
      <c r="N745" s="351"/>
      <c r="O745" s="351"/>
      <c r="P745" s="351"/>
      <c r="Q745" s="351"/>
      <c r="R745" s="351"/>
      <c r="S745" s="351"/>
      <c r="T745" s="351"/>
      <c r="U745" s="351"/>
      <c r="V745" s="351"/>
      <c r="W745" s="351"/>
      <c r="X745" s="351"/>
      <c r="Y745" s="351"/>
      <c r="Z745" s="351"/>
    </row>
    <row r="746" spans="1:26" ht="14.25" customHeight="1" x14ac:dyDescent="0.15">
      <c r="A746" s="351"/>
      <c r="B746" s="351"/>
      <c r="C746" s="351"/>
      <c r="D746" s="351"/>
      <c r="E746" s="351"/>
      <c r="F746" s="351"/>
      <c r="G746" s="351"/>
      <c r="H746" s="351"/>
      <c r="I746" s="351"/>
      <c r="J746" s="351"/>
      <c r="K746" s="351"/>
      <c r="L746" s="351"/>
      <c r="M746" s="351"/>
      <c r="N746" s="351"/>
      <c r="O746" s="351"/>
      <c r="P746" s="351"/>
      <c r="Q746" s="351"/>
      <c r="R746" s="351"/>
      <c r="S746" s="351"/>
      <c r="T746" s="351"/>
      <c r="U746" s="351"/>
      <c r="V746" s="351"/>
      <c r="W746" s="351"/>
      <c r="X746" s="351"/>
      <c r="Y746" s="351"/>
      <c r="Z746" s="351"/>
    </row>
    <row r="747" spans="1:26" ht="14.25" customHeight="1" x14ac:dyDescent="0.15">
      <c r="A747" s="351"/>
      <c r="B747" s="351"/>
      <c r="C747" s="351"/>
      <c r="D747" s="351"/>
      <c r="E747" s="351"/>
      <c r="F747" s="351"/>
      <c r="G747" s="351"/>
      <c r="H747" s="351"/>
      <c r="I747" s="351"/>
      <c r="J747" s="351"/>
      <c r="K747" s="351"/>
      <c r="L747" s="351"/>
      <c r="M747" s="351"/>
      <c r="N747" s="351"/>
      <c r="O747" s="351"/>
      <c r="P747" s="351"/>
      <c r="Q747" s="351"/>
      <c r="R747" s="351"/>
      <c r="S747" s="351"/>
      <c r="T747" s="351"/>
      <c r="U747" s="351"/>
      <c r="V747" s="351"/>
      <c r="W747" s="351"/>
      <c r="X747" s="351"/>
      <c r="Y747" s="351"/>
      <c r="Z747" s="351"/>
    </row>
    <row r="748" spans="1:26" ht="14.25" customHeight="1" x14ac:dyDescent="0.15">
      <c r="A748" s="351"/>
      <c r="B748" s="351"/>
      <c r="C748" s="351"/>
      <c r="D748" s="351"/>
      <c r="E748" s="351"/>
      <c r="F748" s="351"/>
      <c r="G748" s="351"/>
      <c r="H748" s="351"/>
      <c r="I748" s="351"/>
      <c r="J748" s="351"/>
      <c r="K748" s="351"/>
      <c r="L748" s="351"/>
      <c r="M748" s="351"/>
      <c r="N748" s="351"/>
      <c r="O748" s="351"/>
      <c r="P748" s="351"/>
      <c r="Q748" s="351"/>
      <c r="R748" s="351"/>
      <c r="S748" s="351"/>
      <c r="T748" s="351"/>
      <c r="U748" s="351"/>
      <c r="V748" s="351"/>
      <c r="W748" s="351"/>
      <c r="X748" s="351"/>
      <c r="Y748" s="351"/>
      <c r="Z748" s="351"/>
    </row>
    <row r="749" spans="1:26" ht="14.25" customHeight="1" x14ac:dyDescent="0.15">
      <c r="A749" s="351"/>
      <c r="B749" s="351"/>
      <c r="C749" s="351"/>
      <c r="D749" s="351"/>
      <c r="E749" s="351"/>
      <c r="F749" s="351"/>
      <c r="G749" s="351"/>
      <c r="H749" s="351"/>
      <c r="I749" s="351"/>
      <c r="J749" s="351"/>
      <c r="K749" s="351"/>
      <c r="L749" s="351"/>
      <c r="M749" s="351"/>
      <c r="N749" s="351"/>
      <c r="O749" s="351"/>
      <c r="P749" s="351"/>
      <c r="Q749" s="351"/>
      <c r="R749" s="351"/>
      <c r="S749" s="351"/>
      <c r="T749" s="351"/>
      <c r="U749" s="351"/>
      <c r="V749" s="351"/>
      <c r="W749" s="351"/>
      <c r="X749" s="351"/>
      <c r="Y749" s="351"/>
      <c r="Z749" s="351"/>
    </row>
    <row r="750" spans="1:26" ht="14.25" customHeight="1" x14ac:dyDescent="0.15">
      <c r="A750" s="351"/>
      <c r="B750" s="351"/>
      <c r="C750" s="351"/>
      <c r="D750" s="351"/>
      <c r="E750" s="351"/>
      <c r="F750" s="351"/>
      <c r="G750" s="351"/>
      <c r="H750" s="351"/>
      <c r="I750" s="351"/>
      <c r="J750" s="351"/>
      <c r="K750" s="351"/>
      <c r="L750" s="351"/>
      <c r="M750" s="351"/>
      <c r="N750" s="351"/>
      <c r="O750" s="351"/>
      <c r="P750" s="351"/>
      <c r="Q750" s="351"/>
      <c r="R750" s="351"/>
      <c r="S750" s="351"/>
      <c r="T750" s="351"/>
      <c r="U750" s="351"/>
      <c r="V750" s="351"/>
      <c r="W750" s="351"/>
      <c r="X750" s="351"/>
      <c r="Y750" s="351"/>
      <c r="Z750" s="351"/>
    </row>
    <row r="751" spans="1:26" ht="14.25" customHeight="1" x14ac:dyDescent="0.15">
      <c r="A751" s="351"/>
      <c r="B751" s="351"/>
      <c r="C751" s="351"/>
      <c r="D751" s="351"/>
      <c r="E751" s="351"/>
      <c r="F751" s="351"/>
      <c r="G751" s="351"/>
      <c r="H751" s="351"/>
      <c r="I751" s="351"/>
      <c r="J751" s="351"/>
      <c r="K751" s="351"/>
      <c r="L751" s="351"/>
      <c r="M751" s="351"/>
      <c r="N751" s="351"/>
      <c r="O751" s="351"/>
      <c r="P751" s="351"/>
      <c r="Q751" s="351"/>
      <c r="R751" s="351"/>
      <c r="S751" s="351"/>
      <c r="T751" s="351"/>
      <c r="U751" s="351"/>
      <c r="V751" s="351"/>
      <c r="W751" s="351"/>
      <c r="X751" s="351"/>
      <c r="Y751" s="351"/>
      <c r="Z751" s="351"/>
    </row>
    <row r="752" spans="1:26" ht="14.25" customHeight="1" x14ac:dyDescent="0.15">
      <c r="A752" s="351"/>
      <c r="B752" s="351"/>
      <c r="C752" s="351"/>
      <c r="D752" s="351"/>
      <c r="E752" s="351"/>
      <c r="F752" s="351"/>
      <c r="G752" s="351"/>
      <c r="H752" s="351"/>
      <c r="I752" s="351"/>
      <c r="J752" s="351"/>
      <c r="K752" s="351"/>
      <c r="L752" s="351"/>
      <c r="M752" s="351"/>
      <c r="N752" s="351"/>
      <c r="O752" s="351"/>
      <c r="P752" s="351"/>
      <c r="Q752" s="351"/>
      <c r="R752" s="351"/>
      <c r="S752" s="351"/>
      <c r="T752" s="351"/>
      <c r="U752" s="351"/>
      <c r="V752" s="351"/>
      <c r="W752" s="351"/>
      <c r="X752" s="351"/>
      <c r="Y752" s="351"/>
      <c r="Z752" s="351"/>
    </row>
    <row r="753" spans="1:26" ht="14.25" customHeight="1" x14ac:dyDescent="0.15">
      <c r="A753" s="351"/>
      <c r="B753" s="351"/>
      <c r="C753" s="351"/>
      <c r="D753" s="351"/>
      <c r="E753" s="351"/>
      <c r="F753" s="351"/>
      <c r="G753" s="351"/>
      <c r="H753" s="351"/>
      <c r="I753" s="351"/>
      <c r="J753" s="351"/>
      <c r="K753" s="351"/>
      <c r="L753" s="351"/>
      <c r="M753" s="351"/>
      <c r="N753" s="351"/>
      <c r="O753" s="351"/>
      <c r="P753" s="351"/>
      <c r="Q753" s="351"/>
      <c r="R753" s="351"/>
      <c r="S753" s="351"/>
      <c r="T753" s="351"/>
      <c r="U753" s="351"/>
      <c r="V753" s="351"/>
      <c r="W753" s="351"/>
      <c r="X753" s="351"/>
      <c r="Y753" s="351"/>
      <c r="Z753" s="351"/>
    </row>
    <row r="754" spans="1:26" ht="14.25" customHeight="1" x14ac:dyDescent="0.15">
      <c r="A754" s="351"/>
      <c r="B754" s="351"/>
      <c r="C754" s="351"/>
      <c r="D754" s="351"/>
      <c r="E754" s="351"/>
      <c r="F754" s="351"/>
      <c r="G754" s="351"/>
      <c r="H754" s="351"/>
      <c r="I754" s="351"/>
      <c r="J754" s="351"/>
      <c r="K754" s="351"/>
      <c r="L754" s="351"/>
      <c r="M754" s="351"/>
      <c r="N754" s="351"/>
      <c r="O754" s="351"/>
      <c r="P754" s="351"/>
      <c r="Q754" s="351"/>
      <c r="R754" s="351"/>
      <c r="S754" s="351"/>
      <c r="T754" s="351"/>
      <c r="U754" s="351"/>
      <c r="V754" s="351"/>
      <c r="W754" s="351"/>
      <c r="X754" s="351"/>
      <c r="Y754" s="351"/>
      <c r="Z754" s="351"/>
    </row>
    <row r="755" spans="1:26" ht="14.25" customHeight="1" x14ac:dyDescent="0.15">
      <c r="A755" s="351"/>
      <c r="B755" s="351"/>
      <c r="C755" s="351"/>
      <c r="D755" s="351"/>
      <c r="E755" s="351"/>
      <c r="F755" s="351"/>
      <c r="G755" s="351"/>
      <c r="H755" s="351"/>
      <c r="I755" s="351"/>
      <c r="J755" s="351"/>
      <c r="K755" s="351"/>
      <c r="L755" s="351"/>
      <c r="M755" s="351"/>
      <c r="N755" s="351"/>
      <c r="O755" s="351"/>
      <c r="P755" s="351"/>
      <c r="Q755" s="351"/>
      <c r="R755" s="351"/>
      <c r="S755" s="351"/>
      <c r="T755" s="351"/>
      <c r="U755" s="351"/>
      <c r="V755" s="351"/>
      <c r="W755" s="351"/>
      <c r="X755" s="351"/>
      <c r="Y755" s="351"/>
      <c r="Z755" s="351"/>
    </row>
    <row r="756" spans="1:26" ht="14.25" customHeight="1" x14ac:dyDescent="0.15">
      <c r="A756" s="351"/>
      <c r="B756" s="351"/>
      <c r="C756" s="351"/>
      <c r="D756" s="351"/>
      <c r="E756" s="351"/>
      <c r="F756" s="351"/>
      <c r="G756" s="351"/>
      <c r="H756" s="351"/>
      <c r="I756" s="351"/>
      <c r="J756" s="351"/>
      <c r="K756" s="351"/>
      <c r="L756" s="351"/>
      <c r="M756" s="351"/>
      <c r="N756" s="351"/>
      <c r="O756" s="351"/>
      <c r="P756" s="351"/>
      <c r="Q756" s="351"/>
      <c r="R756" s="351"/>
      <c r="S756" s="351"/>
      <c r="T756" s="351"/>
      <c r="U756" s="351"/>
      <c r="V756" s="351"/>
      <c r="W756" s="351"/>
      <c r="X756" s="351"/>
      <c r="Y756" s="351"/>
      <c r="Z756" s="351"/>
    </row>
    <row r="757" spans="1:26" ht="14.25" customHeight="1" x14ac:dyDescent="0.15">
      <c r="A757" s="351"/>
      <c r="B757" s="351"/>
      <c r="C757" s="351"/>
      <c r="D757" s="351"/>
      <c r="E757" s="351"/>
      <c r="F757" s="351"/>
      <c r="G757" s="351"/>
      <c r="H757" s="351"/>
      <c r="I757" s="351"/>
      <c r="J757" s="351"/>
      <c r="K757" s="351"/>
      <c r="L757" s="351"/>
      <c r="M757" s="351"/>
      <c r="N757" s="351"/>
      <c r="O757" s="351"/>
      <c r="P757" s="351"/>
      <c r="Q757" s="351"/>
      <c r="R757" s="351"/>
      <c r="S757" s="351"/>
      <c r="T757" s="351"/>
      <c r="U757" s="351"/>
      <c r="V757" s="351"/>
      <c r="W757" s="351"/>
      <c r="X757" s="351"/>
      <c r="Y757" s="351"/>
      <c r="Z757" s="351"/>
    </row>
    <row r="758" spans="1:26" ht="14.25" customHeight="1" x14ac:dyDescent="0.15">
      <c r="A758" s="351"/>
      <c r="B758" s="351"/>
      <c r="C758" s="351"/>
      <c r="D758" s="351"/>
      <c r="E758" s="351"/>
      <c r="F758" s="351"/>
      <c r="G758" s="351"/>
      <c r="H758" s="351"/>
      <c r="I758" s="351"/>
      <c r="J758" s="351"/>
      <c r="K758" s="351"/>
      <c r="L758" s="351"/>
      <c r="M758" s="351"/>
      <c r="N758" s="351"/>
      <c r="O758" s="351"/>
      <c r="P758" s="351"/>
      <c r="Q758" s="351"/>
      <c r="R758" s="351"/>
      <c r="S758" s="351"/>
      <c r="T758" s="351"/>
      <c r="U758" s="351"/>
      <c r="V758" s="351"/>
      <c r="W758" s="351"/>
      <c r="X758" s="351"/>
      <c r="Y758" s="351"/>
      <c r="Z758" s="351"/>
    </row>
    <row r="759" spans="1:26" ht="14.25" customHeight="1" x14ac:dyDescent="0.15">
      <c r="A759" s="351"/>
      <c r="B759" s="351"/>
      <c r="C759" s="351"/>
      <c r="D759" s="351"/>
      <c r="E759" s="351"/>
      <c r="F759" s="351"/>
      <c r="G759" s="351"/>
      <c r="H759" s="351"/>
      <c r="I759" s="351"/>
      <c r="J759" s="351"/>
      <c r="K759" s="351"/>
      <c r="L759" s="351"/>
      <c r="M759" s="351"/>
      <c r="N759" s="351"/>
      <c r="O759" s="351"/>
      <c r="P759" s="351"/>
      <c r="Q759" s="351"/>
      <c r="R759" s="351"/>
      <c r="S759" s="351"/>
      <c r="T759" s="351"/>
      <c r="U759" s="351"/>
      <c r="V759" s="351"/>
      <c r="W759" s="351"/>
      <c r="X759" s="351"/>
      <c r="Y759" s="351"/>
      <c r="Z759" s="351"/>
    </row>
    <row r="760" spans="1:26" ht="14.25" customHeight="1" x14ac:dyDescent="0.15">
      <c r="A760" s="351"/>
      <c r="B760" s="351"/>
      <c r="C760" s="351"/>
      <c r="D760" s="351"/>
      <c r="E760" s="351"/>
      <c r="F760" s="351"/>
      <c r="G760" s="351"/>
      <c r="H760" s="351"/>
      <c r="I760" s="351"/>
      <c r="J760" s="351"/>
      <c r="K760" s="351"/>
      <c r="L760" s="351"/>
      <c r="M760" s="351"/>
      <c r="N760" s="351"/>
      <c r="O760" s="351"/>
      <c r="P760" s="351"/>
      <c r="Q760" s="351"/>
      <c r="R760" s="351"/>
      <c r="S760" s="351"/>
      <c r="T760" s="351"/>
      <c r="U760" s="351"/>
      <c r="V760" s="351"/>
      <c r="W760" s="351"/>
      <c r="X760" s="351"/>
      <c r="Y760" s="351"/>
      <c r="Z760" s="351"/>
    </row>
    <row r="761" spans="1:26" ht="14.25" customHeight="1" x14ac:dyDescent="0.15">
      <c r="A761" s="351"/>
      <c r="B761" s="351"/>
      <c r="C761" s="351"/>
      <c r="D761" s="351"/>
      <c r="E761" s="351"/>
      <c r="F761" s="351"/>
      <c r="G761" s="351"/>
      <c r="H761" s="351"/>
      <c r="I761" s="351"/>
      <c r="J761" s="351"/>
      <c r="K761" s="351"/>
      <c r="L761" s="351"/>
      <c r="M761" s="351"/>
      <c r="N761" s="351"/>
      <c r="O761" s="351"/>
      <c r="P761" s="351"/>
      <c r="Q761" s="351"/>
      <c r="R761" s="351"/>
      <c r="S761" s="351"/>
      <c r="T761" s="351"/>
      <c r="U761" s="351"/>
      <c r="V761" s="351"/>
      <c r="W761" s="351"/>
      <c r="X761" s="351"/>
      <c r="Y761" s="351"/>
      <c r="Z761" s="351"/>
    </row>
    <row r="762" spans="1:26" ht="14.25" customHeight="1" x14ac:dyDescent="0.15">
      <c r="A762" s="351"/>
      <c r="B762" s="351"/>
      <c r="C762" s="351"/>
      <c r="D762" s="351"/>
      <c r="E762" s="351"/>
      <c r="F762" s="351"/>
      <c r="G762" s="351"/>
      <c r="H762" s="351"/>
      <c r="I762" s="351"/>
      <c r="J762" s="351"/>
      <c r="K762" s="351"/>
      <c r="L762" s="351"/>
      <c r="M762" s="351"/>
      <c r="N762" s="351"/>
      <c r="O762" s="351"/>
      <c r="P762" s="351"/>
      <c r="Q762" s="351"/>
      <c r="R762" s="351"/>
      <c r="S762" s="351"/>
      <c r="T762" s="351"/>
      <c r="U762" s="351"/>
      <c r="V762" s="351"/>
      <c r="W762" s="351"/>
      <c r="X762" s="351"/>
      <c r="Y762" s="351"/>
      <c r="Z762" s="351"/>
    </row>
    <row r="763" spans="1:26" ht="14.25" customHeight="1" x14ac:dyDescent="0.15">
      <c r="A763" s="351"/>
      <c r="B763" s="351"/>
      <c r="C763" s="351"/>
      <c r="D763" s="351"/>
      <c r="E763" s="351"/>
      <c r="F763" s="351"/>
      <c r="G763" s="351"/>
      <c r="H763" s="351"/>
      <c r="I763" s="351"/>
      <c r="J763" s="351"/>
      <c r="K763" s="351"/>
      <c r="L763" s="351"/>
      <c r="M763" s="351"/>
      <c r="N763" s="351"/>
      <c r="O763" s="351"/>
      <c r="P763" s="351"/>
      <c r="Q763" s="351"/>
      <c r="R763" s="351"/>
      <c r="S763" s="351"/>
      <c r="T763" s="351"/>
      <c r="U763" s="351"/>
      <c r="V763" s="351"/>
      <c r="W763" s="351"/>
      <c r="X763" s="351"/>
      <c r="Y763" s="351"/>
      <c r="Z763" s="351"/>
    </row>
    <row r="764" spans="1:26" ht="14.25" customHeight="1" x14ac:dyDescent="0.15">
      <c r="A764" s="351"/>
      <c r="B764" s="351"/>
      <c r="C764" s="351"/>
      <c r="D764" s="351"/>
      <c r="E764" s="351"/>
      <c r="F764" s="351"/>
      <c r="G764" s="351"/>
      <c r="H764" s="351"/>
      <c r="I764" s="351"/>
      <c r="J764" s="351"/>
      <c r="K764" s="351"/>
      <c r="L764" s="351"/>
      <c r="M764" s="351"/>
      <c r="N764" s="351"/>
      <c r="O764" s="351"/>
      <c r="P764" s="351"/>
      <c r="Q764" s="351"/>
      <c r="R764" s="351"/>
      <c r="S764" s="351"/>
      <c r="T764" s="351"/>
      <c r="U764" s="351"/>
      <c r="V764" s="351"/>
      <c r="W764" s="351"/>
      <c r="X764" s="351"/>
      <c r="Y764" s="351"/>
      <c r="Z764" s="351"/>
    </row>
    <row r="765" spans="1:26" ht="14.25" customHeight="1" x14ac:dyDescent="0.15">
      <c r="A765" s="351"/>
      <c r="B765" s="351"/>
      <c r="C765" s="351"/>
      <c r="D765" s="351"/>
      <c r="E765" s="351"/>
      <c r="F765" s="351"/>
      <c r="G765" s="351"/>
      <c r="H765" s="351"/>
      <c r="I765" s="351"/>
      <c r="J765" s="351"/>
      <c r="K765" s="351"/>
      <c r="L765" s="351"/>
      <c r="M765" s="351"/>
      <c r="N765" s="351"/>
      <c r="O765" s="351"/>
      <c r="P765" s="351"/>
      <c r="Q765" s="351"/>
      <c r="R765" s="351"/>
      <c r="S765" s="351"/>
      <c r="T765" s="351"/>
      <c r="U765" s="351"/>
      <c r="V765" s="351"/>
      <c r="W765" s="351"/>
      <c r="X765" s="351"/>
      <c r="Y765" s="351"/>
      <c r="Z765" s="351"/>
    </row>
    <row r="766" spans="1:26" ht="14.25" customHeight="1" x14ac:dyDescent="0.15">
      <c r="A766" s="351"/>
      <c r="B766" s="351"/>
      <c r="C766" s="351"/>
      <c r="D766" s="351"/>
      <c r="E766" s="351"/>
      <c r="F766" s="351"/>
      <c r="G766" s="351"/>
      <c r="H766" s="351"/>
      <c r="I766" s="351"/>
      <c r="J766" s="351"/>
      <c r="K766" s="351"/>
      <c r="L766" s="351"/>
      <c r="M766" s="351"/>
      <c r="N766" s="351"/>
      <c r="O766" s="351"/>
      <c r="P766" s="351"/>
      <c r="Q766" s="351"/>
      <c r="R766" s="351"/>
      <c r="S766" s="351"/>
      <c r="T766" s="351"/>
      <c r="U766" s="351"/>
      <c r="V766" s="351"/>
      <c r="W766" s="351"/>
      <c r="X766" s="351"/>
      <c r="Y766" s="351"/>
      <c r="Z766" s="351"/>
    </row>
    <row r="767" spans="1:26" ht="14.25" customHeight="1" x14ac:dyDescent="0.15">
      <c r="A767" s="351"/>
      <c r="B767" s="351"/>
      <c r="C767" s="351"/>
      <c r="D767" s="351"/>
      <c r="E767" s="351"/>
      <c r="F767" s="351"/>
      <c r="G767" s="351"/>
      <c r="H767" s="351"/>
      <c r="I767" s="351"/>
      <c r="J767" s="351"/>
      <c r="K767" s="351"/>
      <c r="L767" s="351"/>
      <c r="M767" s="351"/>
      <c r="N767" s="351"/>
      <c r="O767" s="351"/>
      <c r="P767" s="351"/>
      <c r="Q767" s="351"/>
      <c r="R767" s="351"/>
      <c r="S767" s="351"/>
      <c r="T767" s="351"/>
      <c r="U767" s="351"/>
      <c r="V767" s="351"/>
      <c r="W767" s="351"/>
      <c r="X767" s="351"/>
      <c r="Y767" s="351"/>
      <c r="Z767" s="351"/>
    </row>
    <row r="768" spans="1:26" ht="14.25" customHeight="1" x14ac:dyDescent="0.15">
      <c r="A768" s="351"/>
      <c r="B768" s="351"/>
      <c r="C768" s="351"/>
      <c r="D768" s="351"/>
      <c r="E768" s="351"/>
      <c r="F768" s="351"/>
      <c r="G768" s="351"/>
      <c r="H768" s="351"/>
      <c r="I768" s="351"/>
      <c r="J768" s="351"/>
      <c r="K768" s="351"/>
      <c r="L768" s="351"/>
      <c r="M768" s="351"/>
      <c r="N768" s="351"/>
      <c r="O768" s="351"/>
      <c r="P768" s="351"/>
      <c r="Q768" s="351"/>
      <c r="R768" s="351"/>
      <c r="S768" s="351"/>
      <c r="T768" s="351"/>
      <c r="U768" s="351"/>
      <c r="V768" s="351"/>
      <c r="W768" s="351"/>
      <c r="X768" s="351"/>
      <c r="Y768" s="351"/>
      <c r="Z768" s="351"/>
    </row>
    <row r="769" spans="1:26" ht="14.25" customHeight="1" x14ac:dyDescent="0.15">
      <c r="A769" s="351"/>
      <c r="B769" s="351"/>
      <c r="C769" s="351"/>
      <c r="D769" s="351"/>
      <c r="E769" s="351"/>
      <c r="F769" s="351"/>
      <c r="G769" s="351"/>
      <c r="H769" s="351"/>
      <c r="I769" s="351"/>
      <c r="J769" s="351"/>
      <c r="K769" s="351"/>
      <c r="L769" s="351"/>
      <c r="M769" s="351"/>
      <c r="N769" s="351"/>
      <c r="O769" s="351"/>
      <c r="P769" s="351"/>
      <c r="Q769" s="351"/>
      <c r="R769" s="351"/>
      <c r="S769" s="351"/>
      <c r="T769" s="351"/>
      <c r="U769" s="351"/>
      <c r="V769" s="351"/>
      <c r="W769" s="351"/>
      <c r="X769" s="351"/>
      <c r="Y769" s="351"/>
      <c r="Z769" s="351"/>
    </row>
    <row r="770" spans="1:26" ht="14.25" customHeight="1" x14ac:dyDescent="0.15">
      <c r="A770" s="351"/>
      <c r="B770" s="351"/>
      <c r="C770" s="351"/>
      <c r="D770" s="351"/>
      <c r="E770" s="351"/>
      <c r="F770" s="351"/>
      <c r="G770" s="351"/>
      <c r="H770" s="351"/>
      <c r="I770" s="351"/>
      <c r="J770" s="351"/>
      <c r="K770" s="351"/>
      <c r="L770" s="351"/>
      <c r="M770" s="351"/>
      <c r="N770" s="351"/>
      <c r="O770" s="351"/>
      <c r="P770" s="351"/>
      <c r="Q770" s="351"/>
      <c r="R770" s="351"/>
      <c r="S770" s="351"/>
      <c r="T770" s="351"/>
      <c r="U770" s="351"/>
      <c r="V770" s="351"/>
      <c r="W770" s="351"/>
      <c r="X770" s="351"/>
      <c r="Y770" s="351"/>
      <c r="Z770" s="351"/>
    </row>
    <row r="771" spans="1:26" ht="14.25" customHeight="1" x14ac:dyDescent="0.15">
      <c r="A771" s="351"/>
      <c r="B771" s="351"/>
      <c r="C771" s="351"/>
      <c r="D771" s="351"/>
      <c r="E771" s="351"/>
      <c r="F771" s="351"/>
      <c r="G771" s="351"/>
      <c r="H771" s="351"/>
      <c r="I771" s="351"/>
      <c r="J771" s="351"/>
      <c r="K771" s="351"/>
      <c r="L771" s="351"/>
      <c r="M771" s="351"/>
      <c r="N771" s="351"/>
      <c r="O771" s="351"/>
      <c r="P771" s="351"/>
      <c r="Q771" s="351"/>
      <c r="R771" s="351"/>
      <c r="S771" s="351"/>
      <c r="T771" s="351"/>
      <c r="U771" s="351"/>
      <c r="V771" s="351"/>
      <c r="W771" s="351"/>
      <c r="X771" s="351"/>
      <c r="Y771" s="351"/>
      <c r="Z771" s="351"/>
    </row>
    <row r="772" spans="1:26" ht="14.25" customHeight="1" x14ac:dyDescent="0.15">
      <c r="A772" s="351"/>
      <c r="B772" s="351"/>
      <c r="C772" s="351"/>
      <c r="D772" s="351"/>
      <c r="E772" s="351"/>
      <c r="F772" s="351"/>
      <c r="G772" s="351"/>
      <c r="H772" s="351"/>
      <c r="I772" s="351"/>
      <c r="J772" s="351"/>
      <c r="K772" s="351"/>
      <c r="L772" s="351"/>
      <c r="M772" s="351"/>
      <c r="N772" s="351"/>
      <c r="O772" s="351"/>
      <c r="P772" s="351"/>
      <c r="Q772" s="351"/>
      <c r="R772" s="351"/>
      <c r="S772" s="351"/>
      <c r="T772" s="351"/>
      <c r="U772" s="351"/>
      <c r="V772" s="351"/>
      <c r="W772" s="351"/>
      <c r="X772" s="351"/>
      <c r="Y772" s="351"/>
      <c r="Z772" s="351"/>
    </row>
    <row r="773" spans="1:26" ht="14.25" customHeight="1" x14ac:dyDescent="0.15">
      <c r="A773" s="351"/>
      <c r="B773" s="351"/>
      <c r="C773" s="351"/>
      <c r="D773" s="351"/>
      <c r="E773" s="351"/>
      <c r="F773" s="351"/>
      <c r="G773" s="351"/>
      <c r="H773" s="351"/>
      <c r="I773" s="351"/>
      <c r="J773" s="351"/>
      <c r="K773" s="351"/>
      <c r="L773" s="351"/>
      <c r="M773" s="351"/>
      <c r="N773" s="351"/>
      <c r="O773" s="351"/>
      <c r="P773" s="351"/>
      <c r="Q773" s="351"/>
      <c r="R773" s="351"/>
      <c r="S773" s="351"/>
      <c r="T773" s="351"/>
      <c r="U773" s="351"/>
      <c r="V773" s="351"/>
      <c r="W773" s="351"/>
      <c r="X773" s="351"/>
      <c r="Y773" s="351"/>
      <c r="Z773" s="351"/>
    </row>
    <row r="774" spans="1:26" ht="14.25" customHeight="1" x14ac:dyDescent="0.15">
      <c r="A774" s="351"/>
      <c r="B774" s="351"/>
      <c r="C774" s="351"/>
      <c r="D774" s="351"/>
      <c r="E774" s="351"/>
      <c r="F774" s="351"/>
      <c r="G774" s="351"/>
      <c r="H774" s="351"/>
      <c r="I774" s="351"/>
      <c r="J774" s="351"/>
      <c r="K774" s="351"/>
      <c r="L774" s="351"/>
      <c r="M774" s="351"/>
      <c r="N774" s="351"/>
      <c r="O774" s="351"/>
      <c r="P774" s="351"/>
      <c r="Q774" s="351"/>
      <c r="R774" s="351"/>
      <c r="S774" s="351"/>
      <c r="T774" s="351"/>
      <c r="U774" s="351"/>
      <c r="V774" s="351"/>
      <c r="W774" s="351"/>
      <c r="X774" s="351"/>
      <c r="Y774" s="351"/>
      <c r="Z774" s="351"/>
    </row>
    <row r="775" spans="1:26" ht="14.25" customHeight="1" x14ac:dyDescent="0.15">
      <c r="A775" s="351"/>
      <c r="B775" s="351"/>
      <c r="C775" s="351"/>
      <c r="D775" s="351"/>
      <c r="E775" s="351"/>
      <c r="F775" s="351"/>
      <c r="G775" s="351"/>
      <c r="H775" s="351"/>
      <c r="I775" s="351"/>
      <c r="J775" s="351"/>
      <c r="K775" s="351"/>
      <c r="L775" s="351"/>
      <c r="M775" s="351"/>
      <c r="N775" s="351"/>
      <c r="O775" s="351"/>
      <c r="P775" s="351"/>
      <c r="Q775" s="351"/>
      <c r="R775" s="351"/>
      <c r="S775" s="351"/>
      <c r="T775" s="351"/>
      <c r="U775" s="351"/>
      <c r="V775" s="351"/>
      <c r="W775" s="351"/>
      <c r="X775" s="351"/>
      <c r="Y775" s="351"/>
      <c r="Z775" s="351"/>
    </row>
    <row r="776" spans="1:26" ht="14.25" customHeight="1" x14ac:dyDescent="0.15">
      <c r="A776" s="351"/>
      <c r="B776" s="351"/>
      <c r="C776" s="351"/>
      <c r="D776" s="351"/>
      <c r="E776" s="351"/>
      <c r="F776" s="351"/>
      <c r="G776" s="351"/>
      <c r="H776" s="351"/>
      <c r="I776" s="351"/>
      <c r="J776" s="351"/>
      <c r="K776" s="351"/>
      <c r="L776" s="351"/>
      <c r="M776" s="351"/>
      <c r="N776" s="351"/>
      <c r="O776" s="351"/>
      <c r="P776" s="351"/>
      <c r="Q776" s="351"/>
      <c r="R776" s="351"/>
      <c r="S776" s="351"/>
      <c r="T776" s="351"/>
      <c r="U776" s="351"/>
      <c r="V776" s="351"/>
      <c r="W776" s="351"/>
      <c r="X776" s="351"/>
      <c r="Y776" s="351"/>
      <c r="Z776" s="351"/>
    </row>
    <row r="777" spans="1:26" ht="14.25" customHeight="1" x14ac:dyDescent="0.15">
      <c r="A777" s="351"/>
      <c r="B777" s="351"/>
      <c r="C777" s="351"/>
      <c r="D777" s="351"/>
      <c r="E777" s="351"/>
      <c r="F777" s="351"/>
      <c r="G777" s="351"/>
      <c r="H777" s="351"/>
      <c r="I777" s="351"/>
      <c r="J777" s="351"/>
      <c r="K777" s="351"/>
      <c r="L777" s="351"/>
      <c r="M777" s="351"/>
      <c r="N777" s="351"/>
      <c r="O777" s="351"/>
      <c r="P777" s="351"/>
      <c r="Q777" s="351"/>
      <c r="R777" s="351"/>
      <c r="S777" s="351"/>
      <c r="T777" s="351"/>
      <c r="U777" s="351"/>
      <c r="V777" s="351"/>
      <c r="W777" s="351"/>
      <c r="X777" s="351"/>
      <c r="Y777" s="351"/>
      <c r="Z777" s="351"/>
    </row>
    <row r="778" spans="1:26" ht="14.25" customHeight="1" x14ac:dyDescent="0.15">
      <c r="A778" s="351"/>
      <c r="B778" s="351"/>
      <c r="C778" s="351"/>
      <c r="D778" s="351"/>
      <c r="E778" s="351"/>
      <c r="F778" s="351"/>
      <c r="G778" s="351"/>
      <c r="H778" s="351"/>
      <c r="I778" s="351"/>
      <c r="J778" s="351"/>
      <c r="K778" s="351"/>
      <c r="L778" s="351"/>
      <c r="M778" s="351"/>
      <c r="N778" s="351"/>
      <c r="O778" s="351"/>
      <c r="P778" s="351"/>
      <c r="Q778" s="351"/>
      <c r="R778" s="351"/>
      <c r="S778" s="351"/>
      <c r="T778" s="351"/>
      <c r="U778" s="351"/>
      <c r="V778" s="351"/>
      <c r="W778" s="351"/>
      <c r="X778" s="351"/>
      <c r="Y778" s="351"/>
      <c r="Z778" s="351"/>
    </row>
    <row r="779" spans="1:26" ht="14.25" customHeight="1" x14ac:dyDescent="0.15">
      <c r="A779" s="351"/>
      <c r="B779" s="351"/>
      <c r="C779" s="351"/>
      <c r="D779" s="351"/>
      <c r="E779" s="351"/>
      <c r="F779" s="351"/>
      <c r="G779" s="351"/>
      <c r="H779" s="351"/>
      <c r="I779" s="351"/>
      <c r="J779" s="351"/>
      <c r="K779" s="351"/>
      <c r="L779" s="351"/>
      <c r="M779" s="351"/>
      <c r="N779" s="351"/>
      <c r="O779" s="351"/>
      <c r="P779" s="351"/>
      <c r="Q779" s="351"/>
      <c r="R779" s="351"/>
      <c r="S779" s="351"/>
      <c r="T779" s="351"/>
      <c r="U779" s="351"/>
      <c r="V779" s="351"/>
      <c r="W779" s="351"/>
      <c r="X779" s="351"/>
      <c r="Y779" s="351"/>
      <c r="Z779" s="351"/>
    </row>
    <row r="780" spans="1:26" ht="14.25" customHeight="1" x14ac:dyDescent="0.15">
      <c r="A780" s="351"/>
      <c r="B780" s="351"/>
      <c r="C780" s="351"/>
      <c r="D780" s="351"/>
      <c r="E780" s="351"/>
      <c r="F780" s="351"/>
      <c r="G780" s="351"/>
      <c r="H780" s="351"/>
      <c r="I780" s="351"/>
      <c r="J780" s="351"/>
      <c r="K780" s="351"/>
      <c r="L780" s="351"/>
      <c r="M780" s="351"/>
      <c r="N780" s="351"/>
      <c r="O780" s="351"/>
      <c r="P780" s="351"/>
      <c r="Q780" s="351"/>
      <c r="R780" s="351"/>
      <c r="S780" s="351"/>
      <c r="T780" s="351"/>
      <c r="U780" s="351"/>
      <c r="V780" s="351"/>
      <c r="W780" s="351"/>
      <c r="X780" s="351"/>
      <c r="Y780" s="351"/>
      <c r="Z780" s="351"/>
    </row>
    <row r="781" spans="1:26" ht="14.25" customHeight="1" x14ac:dyDescent="0.15">
      <c r="A781" s="351"/>
      <c r="B781" s="351"/>
      <c r="C781" s="351"/>
      <c r="D781" s="351"/>
      <c r="E781" s="351"/>
      <c r="F781" s="351"/>
      <c r="G781" s="351"/>
      <c r="H781" s="351"/>
      <c r="I781" s="351"/>
      <c r="J781" s="351"/>
      <c r="K781" s="351"/>
      <c r="L781" s="351"/>
      <c r="M781" s="351"/>
      <c r="N781" s="351"/>
      <c r="O781" s="351"/>
      <c r="P781" s="351"/>
      <c r="Q781" s="351"/>
      <c r="R781" s="351"/>
      <c r="S781" s="351"/>
      <c r="T781" s="351"/>
      <c r="U781" s="351"/>
      <c r="V781" s="351"/>
      <c r="W781" s="351"/>
      <c r="X781" s="351"/>
      <c r="Y781" s="351"/>
      <c r="Z781" s="351"/>
    </row>
    <row r="782" spans="1:26" ht="14.25" customHeight="1" x14ac:dyDescent="0.15">
      <c r="A782" s="351"/>
      <c r="B782" s="351"/>
      <c r="C782" s="351"/>
      <c r="D782" s="351"/>
      <c r="E782" s="351"/>
      <c r="F782" s="351"/>
      <c r="G782" s="351"/>
      <c r="H782" s="351"/>
      <c r="I782" s="351"/>
      <c r="J782" s="351"/>
      <c r="K782" s="351"/>
      <c r="L782" s="351"/>
      <c r="M782" s="351"/>
      <c r="N782" s="351"/>
      <c r="O782" s="351"/>
      <c r="P782" s="351"/>
      <c r="Q782" s="351"/>
      <c r="R782" s="351"/>
      <c r="S782" s="351"/>
      <c r="T782" s="351"/>
      <c r="U782" s="351"/>
      <c r="V782" s="351"/>
      <c r="W782" s="351"/>
      <c r="X782" s="351"/>
      <c r="Y782" s="351"/>
      <c r="Z782" s="351"/>
    </row>
    <row r="783" spans="1:26" ht="14.25" customHeight="1" x14ac:dyDescent="0.15">
      <c r="A783" s="351"/>
      <c r="B783" s="351"/>
      <c r="C783" s="351"/>
      <c r="D783" s="351"/>
      <c r="E783" s="351"/>
      <c r="F783" s="351"/>
      <c r="G783" s="351"/>
      <c r="H783" s="351"/>
      <c r="I783" s="351"/>
      <c r="J783" s="351"/>
      <c r="K783" s="351"/>
      <c r="L783" s="351"/>
      <c r="M783" s="351"/>
      <c r="N783" s="351"/>
      <c r="O783" s="351"/>
      <c r="P783" s="351"/>
      <c r="Q783" s="351"/>
      <c r="R783" s="351"/>
      <c r="S783" s="351"/>
      <c r="T783" s="351"/>
      <c r="U783" s="351"/>
      <c r="V783" s="351"/>
      <c r="W783" s="351"/>
      <c r="X783" s="351"/>
      <c r="Y783" s="351"/>
      <c r="Z783" s="351"/>
    </row>
    <row r="784" spans="1:26" ht="14.25" customHeight="1" x14ac:dyDescent="0.15">
      <c r="A784" s="351"/>
      <c r="B784" s="351"/>
      <c r="C784" s="351"/>
      <c r="D784" s="351"/>
      <c r="E784" s="351"/>
      <c r="F784" s="351"/>
      <c r="G784" s="351"/>
      <c r="H784" s="351"/>
      <c r="I784" s="351"/>
      <c r="J784" s="351"/>
      <c r="K784" s="351"/>
      <c r="L784" s="351"/>
      <c r="M784" s="351"/>
      <c r="N784" s="351"/>
      <c r="O784" s="351"/>
      <c r="P784" s="351"/>
      <c r="Q784" s="351"/>
      <c r="R784" s="351"/>
      <c r="S784" s="351"/>
      <c r="T784" s="351"/>
      <c r="U784" s="351"/>
      <c r="V784" s="351"/>
      <c r="W784" s="351"/>
      <c r="X784" s="351"/>
      <c r="Y784" s="351"/>
      <c r="Z784" s="351"/>
    </row>
    <row r="785" spans="1:26" ht="14.25" customHeight="1" x14ac:dyDescent="0.15">
      <c r="A785" s="351"/>
      <c r="B785" s="351"/>
      <c r="C785" s="351"/>
      <c r="D785" s="351"/>
      <c r="E785" s="351"/>
      <c r="F785" s="351"/>
      <c r="G785" s="351"/>
      <c r="H785" s="351"/>
      <c r="I785" s="351"/>
      <c r="J785" s="351"/>
      <c r="K785" s="351"/>
      <c r="L785" s="351"/>
      <c r="M785" s="351"/>
      <c r="N785" s="351"/>
      <c r="O785" s="351"/>
      <c r="P785" s="351"/>
      <c r="Q785" s="351"/>
      <c r="R785" s="351"/>
      <c r="S785" s="351"/>
      <c r="T785" s="351"/>
      <c r="U785" s="351"/>
      <c r="V785" s="351"/>
      <c r="W785" s="351"/>
      <c r="X785" s="351"/>
      <c r="Y785" s="351"/>
      <c r="Z785" s="351"/>
    </row>
    <row r="786" spans="1:26" ht="14.25" customHeight="1" x14ac:dyDescent="0.15">
      <c r="A786" s="351"/>
      <c r="B786" s="351"/>
      <c r="C786" s="351"/>
      <c r="D786" s="351"/>
      <c r="E786" s="351"/>
      <c r="F786" s="351"/>
      <c r="G786" s="351"/>
      <c r="H786" s="351"/>
      <c r="I786" s="351"/>
      <c r="J786" s="351"/>
      <c r="K786" s="351"/>
      <c r="L786" s="351"/>
      <c r="M786" s="351"/>
      <c r="N786" s="351"/>
      <c r="O786" s="351"/>
      <c r="P786" s="351"/>
      <c r="Q786" s="351"/>
      <c r="R786" s="351"/>
      <c r="S786" s="351"/>
      <c r="T786" s="351"/>
      <c r="U786" s="351"/>
      <c r="V786" s="351"/>
      <c r="W786" s="351"/>
      <c r="X786" s="351"/>
      <c r="Y786" s="351"/>
      <c r="Z786" s="351"/>
    </row>
    <row r="787" spans="1:26" ht="14.25" customHeight="1" x14ac:dyDescent="0.15">
      <c r="A787" s="351"/>
      <c r="B787" s="351"/>
      <c r="C787" s="351"/>
      <c r="D787" s="351"/>
      <c r="E787" s="351"/>
      <c r="F787" s="351"/>
      <c r="G787" s="351"/>
      <c r="H787" s="351"/>
      <c r="I787" s="351"/>
      <c r="J787" s="351"/>
      <c r="K787" s="351"/>
      <c r="L787" s="351"/>
      <c r="M787" s="351"/>
      <c r="N787" s="351"/>
      <c r="O787" s="351"/>
      <c r="P787" s="351"/>
      <c r="Q787" s="351"/>
      <c r="R787" s="351"/>
      <c r="S787" s="351"/>
      <c r="T787" s="351"/>
      <c r="U787" s="351"/>
      <c r="V787" s="351"/>
      <c r="W787" s="351"/>
      <c r="X787" s="351"/>
      <c r="Y787" s="351"/>
      <c r="Z787" s="351"/>
    </row>
    <row r="788" spans="1:26" ht="14.25" customHeight="1" x14ac:dyDescent="0.15">
      <c r="A788" s="351"/>
      <c r="B788" s="351"/>
      <c r="C788" s="351"/>
      <c r="D788" s="351"/>
      <c r="E788" s="351"/>
      <c r="F788" s="351"/>
      <c r="G788" s="351"/>
      <c r="H788" s="351"/>
      <c r="I788" s="351"/>
      <c r="J788" s="351"/>
      <c r="K788" s="351"/>
      <c r="L788" s="351"/>
      <c r="M788" s="351"/>
      <c r="N788" s="351"/>
      <c r="O788" s="351"/>
      <c r="P788" s="351"/>
      <c r="Q788" s="351"/>
      <c r="R788" s="351"/>
      <c r="S788" s="351"/>
      <c r="T788" s="351"/>
      <c r="U788" s="351"/>
      <c r="V788" s="351"/>
      <c r="W788" s="351"/>
      <c r="X788" s="351"/>
      <c r="Y788" s="351"/>
      <c r="Z788" s="351"/>
    </row>
    <row r="789" spans="1:26" ht="14.25" customHeight="1" x14ac:dyDescent="0.15">
      <c r="A789" s="351"/>
      <c r="B789" s="351"/>
      <c r="C789" s="351"/>
      <c r="D789" s="351"/>
      <c r="E789" s="351"/>
      <c r="F789" s="351"/>
      <c r="G789" s="351"/>
      <c r="H789" s="351"/>
      <c r="I789" s="351"/>
      <c r="J789" s="351"/>
      <c r="K789" s="351"/>
      <c r="L789" s="351"/>
      <c r="M789" s="351"/>
      <c r="N789" s="351"/>
      <c r="O789" s="351"/>
      <c r="P789" s="351"/>
      <c r="Q789" s="351"/>
      <c r="R789" s="351"/>
      <c r="S789" s="351"/>
      <c r="T789" s="351"/>
      <c r="U789" s="351"/>
      <c r="V789" s="351"/>
      <c r="W789" s="351"/>
      <c r="X789" s="351"/>
      <c r="Y789" s="351"/>
      <c r="Z789" s="351"/>
    </row>
    <row r="790" spans="1:26" ht="14.25" customHeight="1" x14ac:dyDescent="0.15">
      <c r="A790" s="351"/>
      <c r="B790" s="351"/>
      <c r="C790" s="351"/>
      <c r="D790" s="351"/>
      <c r="E790" s="351"/>
      <c r="F790" s="351"/>
      <c r="G790" s="351"/>
      <c r="H790" s="351"/>
      <c r="I790" s="351"/>
      <c r="J790" s="351"/>
      <c r="K790" s="351"/>
      <c r="L790" s="351"/>
      <c r="M790" s="351"/>
      <c r="N790" s="351"/>
      <c r="O790" s="351"/>
      <c r="P790" s="351"/>
      <c r="Q790" s="351"/>
      <c r="R790" s="351"/>
      <c r="S790" s="351"/>
      <c r="T790" s="351"/>
      <c r="U790" s="351"/>
      <c r="V790" s="351"/>
      <c r="W790" s="351"/>
      <c r="X790" s="351"/>
      <c r="Y790" s="351"/>
      <c r="Z790" s="351"/>
    </row>
    <row r="791" spans="1:26" ht="14.25" customHeight="1" x14ac:dyDescent="0.15">
      <c r="A791" s="351"/>
      <c r="B791" s="351"/>
      <c r="C791" s="351"/>
      <c r="D791" s="351"/>
      <c r="E791" s="351"/>
      <c r="F791" s="351"/>
      <c r="G791" s="351"/>
      <c r="H791" s="351"/>
      <c r="I791" s="351"/>
      <c r="J791" s="351"/>
      <c r="K791" s="351"/>
      <c r="L791" s="351"/>
      <c r="M791" s="351"/>
      <c r="N791" s="351"/>
      <c r="O791" s="351"/>
      <c r="P791" s="351"/>
      <c r="Q791" s="351"/>
      <c r="R791" s="351"/>
      <c r="S791" s="351"/>
      <c r="T791" s="351"/>
      <c r="U791" s="351"/>
      <c r="V791" s="351"/>
      <c r="W791" s="351"/>
      <c r="X791" s="351"/>
      <c r="Y791" s="351"/>
      <c r="Z791" s="351"/>
    </row>
    <row r="792" spans="1:26" ht="14.25" customHeight="1" x14ac:dyDescent="0.15">
      <c r="A792" s="351"/>
      <c r="B792" s="351"/>
      <c r="C792" s="351"/>
      <c r="D792" s="351"/>
      <c r="E792" s="351"/>
      <c r="F792" s="351"/>
      <c r="G792" s="351"/>
      <c r="H792" s="351"/>
      <c r="I792" s="351"/>
      <c r="J792" s="351"/>
      <c r="K792" s="351"/>
      <c r="L792" s="351"/>
      <c r="M792" s="351"/>
      <c r="N792" s="351"/>
      <c r="O792" s="351"/>
      <c r="P792" s="351"/>
      <c r="Q792" s="351"/>
      <c r="R792" s="351"/>
      <c r="S792" s="351"/>
      <c r="T792" s="351"/>
      <c r="U792" s="351"/>
      <c r="V792" s="351"/>
      <c r="W792" s="351"/>
      <c r="X792" s="351"/>
      <c r="Y792" s="351"/>
      <c r="Z792" s="351"/>
    </row>
    <row r="793" spans="1:26" ht="14.25" customHeight="1" x14ac:dyDescent="0.15">
      <c r="A793" s="351"/>
      <c r="B793" s="351"/>
      <c r="C793" s="351"/>
      <c r="D793" s="351"/>
      <c r="E793" s="351"/>
      <c r="F793" s="351"/>
      <c r="G793" s="351"/>
      <c r="H793" s="351"/>
      <c r="I793" s="351"/>
      <c r="J793" s="351"/>
      <c r="K793" s="351"/>
      <c r="L793" s="351"/>
      <c r="M793" s="351"/>
      <c r="N793" s="351"/>
      <c r="O793" s="351"/>
      <c r="P793" s="351"/>
      <c r="Q793" s="351"/>
      <c r="R793" s="351"/>
      <c r="S793" s="351"/>
      <c r="T793" s="351"/>
      <c r="U793" s="351"/>
      <c r="V793" s="351"/>
      <c r="W793" s="351"/>
      <c r="X793" s="351"/>
      <c r="Y793" s="351"/>
      <c r="Z793" s="351"/>
    </row>
    <row r="794" spans="1:26" ht="14.25" customHeight="1" x14ac:dyDescent="0.15">
      <c r="A794" s="351"/>
      <c r="B794" s="351"/>
      <c r="C794" s="351"/>
      <c r="D794" s="351"/>
      <c r="E794" s="351"/>
      <c r="F794" s="351"/>
      <c r="G794" s="351"/>
      <c r="H794" s="351"/>
      <c r="I794" s="351"/>
      <c r="J794" s="351"/>
      <c r="K794" s="351"/>
      <c r="L794" s="351"/>
      <c r="M794" s="351"/>
      <c r="N794" s="351"/>
      <c r="O794" s="351"/>
      <c r="P794" s="351"/>
      <c r="Q794" s="351"/>
      <c r="R794" s="351"/>
      <c r="S794" s="351"/>
      <c r="T794" s="351"/>
      <c r="U794" s="351"/>
      <c r="V794" s="351"/>
      <c r="W794" s="351"/>
      <c r="X794" s="351"/>
      <c r="Y794" s="351"/>
      <c r="Z794" s="351"/>
    </row>
    <row r="795" spans="1:26" ht="14.25" customHeight="1" x14ac:dyDescent="0.15">
      <c r="A795" s="351"/>
      <c r="B795" s="351"/>
      <c r="C795" s="351"/>
      <c r="D795" s="351"/>
      <c r="E795" s="351"/>
      <c r="F795" s="351"/>
      <c r="G795" s="351"/>
      <c r="H795" s="351"/>
      <c r="I795" s="351"/>
      <c r="J795" s="351"/>
      <c r="K795" s="351"/>
      <c r="L795" s="351"/>
      <c r="M795" s="351"/>
      <c r="N795" s="351"/>
      <c r="O795" s="351"/>
      <c r="P795" s="351"/>
      <c r="Q795" s="351"/>
      <c r="R795" s="351"/>
      <c r="S795" s="351"/>
      <c r="T795" s="351"/>
      <c r="U795" s="351"/>
      <c r="V795" s="351"/>
      <c r="W795" s="351"/>
      <c r="X795" s="351"/>
      <c r="Y795" s="351"/>
      <c r="Z795" s="351"/>
    </row>
    <row r="796" spans="1:26" ht="14.25" customHeight="1" x14ac:dyDescent="0.15">
      <c r="A796" s="351"/>
      <c r="B796" s="351"/>
      <c r="C796" s="351"/>
      <c r="D796" s="351"/>
      <c r="E796" s="351"/>
      <c r="F796" s="351"/>
      <c r="G796" s="351"/>
      <c r="H796" s="351"/>
      <c r="I796" s="351"/>
      <c r="J796" s="351"/>
      <c r="K796" s="351"/>
      <c r="L796" s="351"/>
      <c r="M796" s="351"/>
      <c r="N796" s="351"/>
      <c r="O796" s="351"/>
      <c r="P796" s="351"/>
      <c r="Q796" s="351"/>
      <c r="R796" s="351"/>
      <c r="S796" s="351"/>
      <c r="T796" s="351"/>
      <c r="U796" s="351"/>
      <c r="V796" s="351"/>
      <c r="W796" s="351"/>
      <c r="X796" s="351"/>
      <c r="Y796" s="351"/>
      <c r="Z796" s="351"/>
    </row>
    <row r="797" spans="1:26" ht="14.25" customHeight="1" x14ac:dyDescent="0.15">
      <c r="A797" s="351"/>
      <c r="B797" s="351"/>
      <c r="C797" s="351"/>
      <c r="D797" s="351"/>
      <c r="E797" s="351"/>
      <c r="F797" s="351"/>
      <c r="G797" s="351"/>
      <c r="H797" s="351"/>
      <c r="I797" s="351"/>
      <c r="J797" s="351"/>
      <c r="K797" s="351"/>
      <c r="L797" s="351"/>
      <c r="M797" s="351"/>
      <c r="N797" s="351"/>
      <c r="O797" s="351"/>
      <c r="P797" s="351"/>
      <c r="Q797" s="351"/>
      <c r="R797" s="351"/>
      <c r="S797" s="351"/>
      <c r="T797" s="351"/>
      <c r="U797" s="351"/>
      <c r="V797" s="351"/>
      <c r="W797" s="351"/>
      <c r="X797" s="351"/>
      <c r="Y797" s="351"/>
      <c r="Z797" s="351"/>
    </row>
    <row r="798" spans="1:26" ht="14.25" customHeight="1" x14ac:dyDescent="0.15">
      <c r="A798" s="351"/>
      <c r="B798" s="351"/>
      <c r="C798" s="351"/>
      <c r="D798" s="351"/>
      <c r="E798" s="351"/>
      <c r="F798" s="351"/>
      <c r="G798" s="351"/>
      <c r="H798" s="351"/>
      <c r="I798" s="351"/>
      <c r="J798" s="351"/>
      <c r="K798" s="351"/>
      <c r="L798" s="351"/>
      <c r="M798" s="351"/>
      <c r="N798" s="351"/>
      <c r="O798" s="351"/>
      <c r="P798" s="351"/>
      <c r="Q798" s="351"/>
      <c r="R798" s="351"/>
      <c r="S798" s="351"/>
      <c r="T798" s="351"/>
      <c r="U798" s="351"/>
      <c r="V798" s="351"/>
      <c r="W798" s="351"/>
      <c r="X798" s="351"/>
      <c r="Y798" s="351"/>
      <c r="Z798" s="351"/>
    </row>
    <row r="799" spans="1:26" ht="14.25" customHeight="1" x14ac:dyDescent="0.15">
      <c r="A799" s="351"/>
      <c r="B799" s="351"/>
      <c r="C799" s="351"/>
      <c r="D799" s="351"/>
      <c r="E799" s="351"/>
      <c r="F799" s="351"/>
      <c r="G799" s="351"/>
      <c r="H799" s="351"/>
      <c r="I799" s="351"/>
      <c r="J799" s="351"/>
      <c r="K799" s="351"/>
      <c r="L799" s="351"/>
      <c r="M799" s="351"/>
      <c r="N799" s="351"/>
      <c r="O799" s="351"/>
      <c r="P799" s="351"/>
      <c r="Q799" s="351"/>
      <c r="R799" s="351"/>
      <c r="S799" s="351"/>
      <c r="T799" s="351"/>
      <c r="U799" s="351"/>
      <c r="V799" s="351"/>
      <c r="W799" s="351"/>
      <c r="X799" s="351"/>
      <c r="Y799" s="351"/>
      <c r="Z799" s="351"/>
    </row>
    <row r="800" spans="1:26" ht="14.25" customHeight="1" x14ac:dyDescent="0.15">
      <c r="A800" s="351"/>
      <c r="B800" s="351"/>
      <c r="C800" s="351"/>
      <c r="D800" s="351"/>
      <c r="E800" s="351"/>
      <c r="F800" s="351"/>
      <c r="G800" s="351"/>
      <c r="H800" s="351"/>
      <c r="I800" s="351"/>
      <c r="J800" s="351"/>
      <c r="K800" s="351"/>
      <c r="L800" s="351"/>
      <c r="M800" s="351"/>
      <c r="N800" s="351"/>
      <c r="O800" s="351"/>
      <c r="P800" s="351"/>
      <c r="Q800" s="351"/>
      <c r="R800" s="351"/>
      <c r="S800" s="351"/>
      <c r="T800" s="351"/>
      <c r="U800" s="351"/>
      <c r="V800" s="351"/>
      <c r="W800" s="351"/>
      <c r="X800" s="351"/>
      <c r="Y800" s="351"/>
      <c r="Z800" s="351"/>
    </row>
    <row r="801" spans="1:26" ht="14.25" customHeight="1" x14ac:dyDescent="0.15">
      <c r="A801" s="351"/>
      <c r="B801" s="351"/>
      <c r="C801" s="351"/>
      <c r="D801" s="351"/>
      <c r="E801" s="351"/>
      <c r="F801" s="351"/>
      <c r="G801" s="351"/>
      <c r="H801" s="351"/>
      <c r="I801" s="351"/>
      <c r="J801" s="351"/>
      <c r="K801" s="351"/>
      <c r="L801" s="351"/>
      <c r="M801" s="351"/>
      <c r="N801" s="351"/>
      <c r="O801" s="351"/>
      <c r="P801" s="351"/>
      <c r="Q801" s="351"/>
      <c r="R801" s="351"/>
      <c r="S801" s="351"/>
      <c r="T801" s="351"/>
      <c r="U801" s="351"/>
      <c r="V801" s="351"/>
      <c r="W801" s="351"/>
      <c r="X801" s="351"/>
      <c r="Y801" s="351"/>
      <c r="Z801" s="351"/>
    </row>
    <row r="802" spans="1:26" ht="14.25" customHeight="1" x14ac:dyDescent="0.15">
      <c r="A802" s="351"/>
      <c r="B802" s="351"/>
      <c r="C802" s="351"/>
      <c r="D802" s="351"/>
      <c r="E802" s="351"/>
      <c r="F802" s="351"/>
      <c r="G802" s="351"/>
      <c r="H802" s="351"/>
      <c r="I802" s="351"/>
      <c r="J802" s="351"/>
      <c r="K802" s="351"/>
      <c r="L802" s="351"/>
      <c r="M802" s="351"/>
      <c r="N802" s="351"/>
      <c r="O802" s="351"/>
      <c r="P802" s="351"/>
      <c r="Q802" s="351"/>
      <c r="R802" s="351"/>
      <c r="S802" s="351"/>
      <c r="T802" s="351"/>
      <c r="U802" s="351"/>
      <c r="V802" s="351"/>
      <c r="W802" s="351"/>
      <c r="X802" s="351"/>
      <c r="Y802" s="351"/>
      <c r="Z802" s="351"/>
    </row>
    <row r="803" spans="1:26" ht="14.25" customHeight="1" x14ac:dyDescent="0.15">
      <c r="A803" s="351"/>
      <c r="B803" s="351"/>
      <c r="C803" s="351"/>
      <c r="D803" s="351"/>
      <c r="E803" s="351"/>
      <c r="F803" s="351"/>
      <c r="G803" s="351"/>
      <c r="H803" s="351"/>
      <c r="I803" s="351"/>
      <c r="J803" s="351"/>
      <c r="K803" s="351"/>
      <c r="L803" s="351"/>
      <c r="M803" s="351"/>
      <c r="N803" s="351"/>
      <c r="O803" s="351"/>
      <c r="P803" s="351"/>
      <c r="Q803" s="351"/>
      <c r="R803" s="351"/>
      <c r="S803" s="351"/>
      <c r="T803" s="351"/>
      <c r="U803" s="351"/>
      <c r="V803" s="351"/>
      <c r="W803" s="351"/>
      <c r="X803" s="351"/>
      <c r="Y803" s="351"/>
      <c r="Z803" s="351"/>
    </row>
    <row r="804" spans="1:26" ht="14.25" customHeight="1" x14ac:dyDescent="0.15">
      <c r="A804" s="351"/>
      <c r="B804" s="351"/>
      <c r="C804" s="351"/>
      <c r="D804" s="351"/>
      <c r="E804" s="351"/>
      <c r="F804" s="351"/>
      <c r="G804" s="351"/>
      <c r="H804" s="351"/>
      <c r="I804" s="351"/>
      <c r="J804" s="351"/>
      <c r="K804" s="351"/>
      <c r="L804" s="351"/>
      <c r="M804" s="351"/>
      <c r="N804" s="351"/>
      <c r="O804" s="351"/>
      <c r="P804" s="351"/>
      <c r="Q804" s="351"/>
      <c r="R804" s="351"/>
      <c r="S804" s="351"/>
      <c r="T804" s="351"/>
      <c r="U804" s="351"/>
      <c r="V804" s="351"/>
      <c r="W804" s="351"/>
      <c r="X804" s="351"/>
      <c r="Y804" s="351"/>
      <c r="Z804" s="351"/>
    </row>
    <row r="805" spans="1:26" ht="14.25" customHeight="1" x14ac:dyDescent="0.15">
      <c r="A805" s="351"/>
      <c r="B805" s="351"/>
      <c r="C805" s="351"/>
      <c r="D805" s="351"/>
      <c r="E805" s="351"/>
      <c r="F805" s="351"/>
      <c r="G805" s="351"/>
      <c r="H805" s="351"/>
      <c r="I805" s="351"/>
      <c r="J805" s="351"/>
      <c r="K805" s="351"/>
      <c r="L805" s="351"/>
      <c r="M805" s="351"/>
      <c r="N805" s="351"/>
      <c r="O805" s="351"/>
      <c r="P805" s="351"/>
      <c r="Q805" s="351"/>
      <c r="R805" s="351"/>
      <c r="S805" s="351"/>
      <c r="T805" s="351"/>
      <c r="U805" s="351"/>
      <c r="V805" s="351"/>
      <c r="W805" s="351"/>
      <c r="X805" s="351"/>
      <c r="Y805" s="351"/>
      <c r="Z805" s="351"/>
    </row>
    <row r="806" spans="1:26" ht="14.25" customHeight="1" x14ac:dyDescent="0.15">
      <c r="A806" s="351"/>
      <c r="B806" s="351"/>
      <c r="C806" s="351"/>
      <c r="D806" s="351"/>
      <c r="E806" s="351"/>
      <c r="F806" s="351"/>
      <c r="G806" s="351"/>
      <c r="H806" s="351"/>
      <c r="I806" s="351"/>
      <c r="J806" s="351"/>
      <c r="K806" s="351"/>
      <c r="L806" s="351"/>
      <c r="M806" s="351"/>
      <c r="N806" s="351"/>
      <c r="O806" s="351"/>
      <c r="P806" s="351"/>
      <c r="Q806" s="351"/>
      <c r="R806" s="351"/>
      <c r="S806" s="351"/>
      <c r="T806" s="351"/>
      <c r="U806" s="351"/>
      <c r="V806" s="351"/>
      <c r="W806" s="351"/>
      <c r="X806" s="351"/>
      <c r="Y806" s="351"/>
      <c r="Z806" s="351"/>
    </row>
    <row r="807" spans="1:26" ht="14.25" customHeight="1" x14ac:dyDescent="0.15">
      <c r="A807" s="351"/>
      <c r="B807" s="351"/>
      <c r="C807" s="351"/>
      <c r="D807" s="351"/>
      <c r="E807" s="351"/>
      <c r="F807" s="351"/>
      <c r="G807" s="351"/>
      <c r="H807" s="351"/>
      <c r="I807" s="351"/>
      <c r="J807" s="351"/>
      <c r="K807" s="351"/>
      <c r="L807" s="351"/>
      <c r="M807" s="351"/>
      <c r="N807" s="351"/>
      <c r="O807" s="351"/>
      <c r="P807" s="351"/>
      <c r="Q807" s="351"/>
      <c r="R807" s="351"/>
      <c r="S807" s="351"/>
      <c r="T807" s="351"/>
      <c r="U807" s="351"/>
      <c r="V807" s="351"/>
      <c r="W807" s="351"/>
      <c r="X807" s="351"/>
      <c r="Y807" s="351"/>
      <c r="Z807" s="351"/>
    </row>
    <row r="808" spans="1:26" ht="14.25" customHeight="1" x14ac:dyDescent="0.15">
      <c r="A808" s="351"/>
      <c r="B808" s="351"/>
      <c r="C808" s="351"/>
      <c r="D808" s="351"/>
      <c r="E808" s="351"/>
      <c r="F808" s="351"/>
      <c r="G808" s="351"/>
      <c r="H808" s="351"/>
      <c r="I808" s="351"/>
      <c r="J808" s="351"/>
      <c r="K808" s="351"/>
      <c r="L808" s="351"/>
      <c r="M808" s="351"/>
      <c r="N808" s="351"/>
      <c r="O808" s="351"/>
      <c r="P808" s="351"/>
      <c r="Q808" s="351"/>
      <c r="R808" s="351"/>
      <c r="S808" s="351"/>
      <c r="T808" s="351"/>
      <c r="U808" s="351"/>
      <c r="V808" s="351"/>
      <c r="W808" s="351"/>
      <c r="X808" s="351"/>
      <c r="Y808" s="351"/>
      <c r="Z808" s="351"/>
    </row>
    <row r="809" spans="1:26" ht="14.25" customHeight="1" x14ac:dyDescent="0.15">
      <c r="A809" s="351"/>
      <c r="B809" s="351"/>
      <c r="C809" s="351"/>
      <c r="D809" s="351"/>
      <c r="E809" s="351"/>
      <c r="F809" s="351"/>
      <c r="G809" s="351"/>
      <c r="H809" s="351"/>
      <c r="I809" s="351"/>
      <c r="J809" s="351"/>
      <c r="K809" s="351"/>
      <c r="L809" s="351"/>
      <c r="M809" s="351"/>
      <c r="N809" s="351"/>
      <c r="O809" s="351"/>
      <c r="P809" s="351"/>
      <c r="Q809" s="351"/>
      <c r="R809" s="351"/>
      <c r="S809" s="351"/>
      <c r="T809" s="351"/>
      <c r="U809" s="351"/>
      <c r="V809" s="351"/>
      <c r="W809" s="351"/>
      <c r="X809" s="351"/>
      <c r="Y809" s="351"/>
      <c r="Z809" s="351"/>
    </row>
    <row r="810" spans="1:26" ht="14.25" customHeight="1" x14ac:dyDescent="0.15">
      <c r="A810" s="351"/>
      <c r="B810" s="351"/>
      <c r="C810" s="351"/>
      <c r="D810" s="351"/>
      <c r="E810" s="351"/>
      <c r="F810" s="351"/>
      <c r="G810" s="351"/>
      <c r="H810" s="351"/>
      <c r="I810" s="351"/>
      <c r="J810" s="351"/>
      <c r="K810" s="351"/>
      <c r="L810" s="351"/>
      <c r="M810" s="351"/>
      <c r="N810" s="351"/>
      <c r="O810" s="351"/>
      <c r="P810" s="351"/>
      <c r="Q810" s="351"/>
      <c r="R810" s="351"/>
      <c r="S810" s="351"/>
      <c r="T810" s="351"/>
      <c r="U810" s="351"/>
      <c r="V810" s="351"/>
      <c r="W810" s="351"/>
      <c r="X810" s="351"/>
      <c r="Y810" s="351"/>
      <c r="Z810" s="351"/>
    </row>
    <row r="811" spans="1:26" ht="14.25" customHeight="1" x14ac:dyDescent="0.15">
      <c r="A811" s="351"/>
      <c r="B811" s="351"/>
      <c r="C811" s="351"/>
      <c r="D811" s="351"/>
      <c r="E811" s="351"/>
      <c r="F811" s="351"/>
      <c r="G811" s="351"/>
      <c r="H811" s="351"/>
      <c r="I811" s="351"/>
      <c r="J811" s="351"/>
      <c r="K811" s="351"/>
      <c r="L811" s="351"/>
      <c r="M811" s="351"/>
      <c r="N811" s="351"/>
      <c r="O811" s="351"/>
      <c r="P811" s="351"/>
      <c r="Q811" s="351"/>
      <c r="R811" s="351"/>
      <c r="S811" s="351"/>
      <c r="T811" s="351"/>
      <c r="U811" s="351"/>
      <c r="V811" s="351"/>
      <c r="W811" s="351"/>
      <c r="X811" s="351"/>
      <c r="Y811" s="351"/>
      <c r="Z811" s="351"/>
    </row>
    <row r="812" spans="1:26" ht="14.25" customHeight="1" x14ac:dyDescent="0.15">
      <c r="A812" s="351"/>
      <c r="B812" s="351"/>
      <c r="C812" s="351"/>
      <c r="D812" s="351"/>
      <c r="E812" s="351"/>
      <c r="F812" s="351"/>
      <c r="G812" s="351"/>
      <c r="H812" s="351"/>
      <c r="I812" s="351"/>
      <c r="J812" s="351"/>
      <c r="K812" s="351"/>
      <c r="L812" s="351"/>
      <c r="M812" s="351"/>
      <c r="N812" s="351"/>
      <c r="O812" s="351"/>
      <c r="P812" s="351"/>
      <c r="Q812" s="351"/>
      <c r="R812" s="351"/>
      <c r="S812" s="351"/>
      <c r="T812" s="351"/>
      <c r="U812" s="351"/>
      <c r="V812" s="351"/>
      <c r="W812" s="351"/>
      <c r="X812" s="351"/>
      <c r="Y812" s="351"/>
      <c r="Z812" s="351"/>
    </row>
    <row r="813" spans="1:26" ht="14.25" customHeight="1" x14ac:dyDescent="0.15">
      <c r="A813" s="351"/>
      <c r="B813" s="351"/>
      <c r="C813" s="351"/>
      <c r="D813" s="351"/>
      <c r="E813" s="351"/>
      <c r="F813" s="351"/>
      <c r="G813" s="351"/>
      <c r="H813" s="351"/>
      <c r="I813" s="351"/>
      <c r="J813" s="351"/>
      <c r="K813" s="351"/>
      <c r="L813" s="351"/>
      <c r="M813" s="351"/>
      <c r="N813" s="351"/>
      <c r="O813" s="351"/>
      <c r="P813" s="351"/>
      <c r="Q813" s="351"/>
      <c r="R813" s="351"/>
      <c r="S813" s="351"/>
      <c r="T813" s="351"/>
      <c r="U813" s="351"/>
      <c r="V813" s="351"/>
      <c r="W813" s="351"/>
      <c r="X813" s="351"/>
      <c r="Y813" s="351"/>
      <c r="Z813" s="351"/>
    </row>
    <row r="814" spans="1:26" ht="14.25" customHeight="1" x14ac:dyDescent="0.15">
      <c r="A814" s="351"/>
      <c r="B814" s="351"/>
      <c r="C814" s="351"/>
      <c r="D814" s="351"/>
      <c r="E814" s="351"/>
      <c r="F814" s="351"/>
      <c r="G814" s="351"/>
      <c r="H814" s="351"/>
      <c r="I814" s="351"/>
      <c r="J814" s="351"/>
      <c r="K814" s="351"/>
      <c r="L814" s="351"/>
      <c r="M814" s="351"/>
      <c r="N814" s="351"/>
      <c r="O814" s="351"/>
      <c r="P814" s="351"/>
      <c r="Q814" s="351"/>
      <c r="R814" s="351"/>
      <c r="S814" s="351"/>
      <c r="T814" s="351"/>
      <c r="U814" s="351"/>
      <c r="V814" s="351"/>
      <c r="W814" s="351"/>
      <c r="X814" s="351"/>
      <c r="Y814" s="351"/>
      <c r="Z814" s="351"/>
    </row>
    <row r="815" spans="1:26" ht="14.25" customHeight="1" x14ac:dyDescent="0.15">
      <c r="A815" s="351"/>
      <c r="B815" s="351"/>
      <c r="C815" s="351"/>
      <c r="D815" s="351"/>
      <c r="E815" s="351"/>
      <c r="F815" s="351"/>
      <c r="G815" s="351"/>
      <c r="H815" s="351"/>
      <c r="I815" s="351"/>
      <c r="J815" s="351"/>
      <c r="K815" s="351"/>
      <c r="L815" s="351"/>
      <c r="M815" s="351"/>
      <c r="N815" s="351"/>
      <c r="O815" s="351"/>
      <c r="P815" s="351"/>
      <c r="Q815" s="351"/>
      <c r="R815" s="351"/>
      <c r="S815" s="351"/>
      <c r="T815" s="351"/>
      <c r="U815" s="351"/>
      <c r="V815" s="351"/>
      <c r="W815" s="351"/>
      <c r="X815" s="351"/>
      <c r="Y815" s="351"/>
      <c r="Z815" s="351"/>
    </row>
    <row r="816" spans="1:26" ht="14.25" customHeight="1" x14ac:dyDescent="0.15">
      <c r="A816" s="351"/>
      <c r="B816" s="351"/>
      <c r="C816" s="351"/>
      <c r="D816" s="351"/>
      <c r="E816" s="351"/>
      <c r="F816" s="351"/>
      <c r="G816" s="351"/>
      <c r="H816" s="351"/>
      <c r="I816" s="351"/>
      <c r="J816" s="351"/>
      <c r="K816" s="351"/>
      <c r="L816" s="351"/>
      <c r="M816" s="351"/>
      <c r="N816" s="351"/>
      <c r="O816" s="351"/>
      <c r="P816" s="351"/>
      <c r="Q816" s="351"/>
      <c r="R816" s="351"/>
      <c r="S816" s="351"/>
      <c r="T816" s="351"/>
      <c r="U816" s="351"/>
      <c r="V816" s="351"/>
      <c r="W816" s="351"/>
      <c r="X816" s="351"/>
      <c r="Y816" s="351"/>
      <c r="Z816" s="351"/>
    </row>
    <row r="817" spans="1:26" ht="14.25" customHeight="1" x14ac:dyDescent="0.15">
      <c r="A817" s="351"/>
      <c r="B817" s="351"/>
      <c r="C817" s="351"/>
      <c r="D817" s="351"/>
      <c r="E817" s="351"/>
      <c r="F817" s="351"/>
      <c r="G817" s="351"/>
      <c r="H817" s="351"/>
      <c r="I817" s="351"/>
      <c r="J817" s="351"/>
      <c r="K817" s="351"/>
      <c r="L817" s="351"/>
      <c r="M817" s="351"/>
      <c r="N817" s="351"/>
      <c r="O817" s="351"/>
      <c r="P817" s="351"/>
      <c r="Q817" s="351"/>
      <c r="R817" s="351"/>
      <c r="S817" s="351"/>
      <c r="T817" s="351"/>
      <c r="U817" s="351"/>
      <c r="V817" s="351"/>
      <c r="W817" s="351"/>
      <c r="X817" s="351"/>
      <c r="Y817" s="351"/>
      <c r="Z817" s="351"/>
    </row>
    <row r="818" spans="1:26" ht="14.25" customHeight="1" x14ac:dyDescent="0.15">
      <c r="A818" s="351"/>
      <c r="B818" s="351"/>
      <c r="C818" s="351"/>
      <c r="D818" s="351"/>
      <c r="E818" s="351"/>
      <c r="F818" s="351"/>
      <c r="G818" s="351"/>
      <c r="H818" s="351"/>
      <c r="I818" s="351"/>
      <c r="J818" s="351"/>
      <c r="K818" s="351"/>
      <c r="L818" s="351"/>
      <c r="M818" s="351"/>
      <c r="N818" s="351"/>
      <c r="O818" s="351"/>
      <c r="P818" s="351"/>
      <c r="Q818" s="351"/>
      <c r="R818" s="351"/>
      <c r="S818" s="351"/>
      <c r="T818" s="351"/>
      <c r="U818" s="351"/>
      <c r="V818" s="351"/>
      <c r="W818" s="351"/>
      <c r="X818" s="351"/>
      <c r="Y818" s="351"/>
      <c r="Z818" s="351"/>
    </row>
    <row r="819" spans="1:26" ht="14.25" customHeight="1" x14ac:dyDescent="0.15">
      <c r="A819" s="351"/>
      <c r="B819" s="351"/>
      <c r="C819" s="351"/>
      <c r="D819" s="351"/>
      <c r="E819" s="351"/>
      <c r="F819" s="351"/>
      <c r="G819" s="351"/>
      <c r="H819" s="351"/>
      <c r="I819" s="351"/>
      <c r="J819" s="351"/>
      <c r="K819" s="351"/>
      <c r="L819" s="351"/>
      <c r="M819" s="351"/>
      <c r="N819" s="351"/>
      <c r="O819" s="351"/>
      <c r="P819" s="351"/>
      <c r="Q819" s="351"/>
      <c r="R819" s="351"/>
      <c r="S819" s="351"/>
      <c r="T819" s="351"/>
      <c r="U819" s="351"/>
      <c r="V819" s="351"/>
      <c r="W819" s="351"/>
      <c r="X819" s="351"/>
      <c r="Y819" s="351"/>
      <c r="Z819" s="351"/>
    </row>
    <row r="820" spans="1:26" ht="14.25" customHeight="1" x14ac:dyDescent="0.15">
      <c r="A820" s="351"/>
      <c r="B820" s="351"/>
      <c r="C820" s="351"/>
      <c r="D820" s="351"/>
      <c r="E820" s="351"/>
      <c r="F820" s="351"/>
      <c r="G820" s="351"/>
      <c r="H820" s="351"/>
      <c r="I820" s="351"/>
      <c r="J820" s="351"/>
      <c r="K820" s="351"/>
      <c r="L820" s="351"/>
      <c r="M820" s="351"/>
      <c r="N820" s="351"/>
      <c r="O820" s="351"/>
      <c r="P820" s="351"/>
      <c r="Q820" s="351"/>
      <c r="R820" s="351"/>
      <c r="S820" s="351"/>
      <c r="T820" s="351"/>
      <c r="U820" s="351"/>
      <c r="V820" s="351"/>
      <c r="W820" s="351"/>
      <c r="X820" s="351"/>
      <c r="Y820" s="351"/>
      <c r="Z820" s="351"/>
    </row>
    <row r="821" spans="1:26" ht="14.25" customHeight="1" x14ac:dyDescent="0.15">
      <c r="A821" s="351"/>
      <c r="B821" s="351"/>
      <c r="C821" s="351"/>
      <c r="D821" s="351"/>
      <c r="E821" s="351"/>
      <c r="F821" s="351"/>
      <c r="G821" s="351"/>
      <c r="H821" s="351"/>
      <c r="I821" s="351"/>
      <c r="J821" s="351"/>
      <c r="K821" s="351"/>
      <c r="L821" s="351"/>
      <c r="M821" s="351"/>
      <c r="N821" s="351"/>
      <c r="O821" s="351"/>
      <c r="P821" s="351"/>
      <c r="Q821" s="351"/>
      <c r="R821" s="351"/>
      <c r="S821" s="351"/>
      <c r="T821" s="351"/>
      <c r="U821" s="351"/>
      <c r="V821" s="351"/>
      <c r="W821" s="351"/>
      <c r="X821" s="351"/>
      <c r="Y821" s="351"/>
      <c r="Z821" s="351"/>
    </row>
    <row r="822" spans="1:26" ht="14.25" customHeight="1" x14ac:dyDescent="0.15">
      <c r="A822" s="351"/>
      <c r="B822" s="351"/>
      <c r="C822" s="351"/>
      <c r="D822" s="351"/>
      <c r="E822" s="351"/>
      <c r="F822" s="351"/>
      <c r="G822" s="351"/>
      <c r="H822" s="351"/>
      <c r="I822" s="351"/>
      <c r="J822" s="351"/>
      <c r="K822" s="351"/>
      <c r="L822" s="351"/>
      <c r="M822" s="351"/>
      <c r="N822" s="351"/>
      <c r="O822" s="351"/>
      <c r="P822" s="351"/>
      <c r="Q822" s="351"/>
      <c r="R822" s="351"/>
      <c r="S822" s="351"/>
      <c r="T822" s="351"/>
      <c r="U822" s="351"/>
      <c r="V822" s="351"/>
      <c r="W822" s="351"/>
      <c r="X822" s="351"/>
      <c r="Y822" s="351"/>
      <c r="Z822" s="351"/>
    </row>
    <row r="823" spans="1:26" ht="14.25" customHeight="1" x14ac:dyDescent="0.15">
      <c r="A823" s="351"/>
      <c r="B823" s="351"/>
      <c r="C823" s="351"/>
      <c r="D823" s="351"/>
      <c r="E823" s="351"/>
      <c r="F823" s="351"/>
      <c r="G823" s="351"/>
      <c r="H823" s="351"/>
      <c r="I823" s="351"/>
      <c r="J823" s="351"/>
      <c r="K823" s="351"/>
      <c r="L823" s="351"/>
      <c r="M823" s="351"/>
      <c r="N823" s="351"/>
      <c r="O823" s="351"/>
      <c r="P823" s="351"/>
      <c r="Q823" s="351"/>
      <c r="R823" s="351"/>
      <c r="S823" s="351"/>
      <c r="T823" s="351"/>
      <c r="U823" s="351"/>
      <c r="V823" s="351"/>
      <c r="W823" s="351"/>
      <c r="X823" s="351"/>
      <c r="Y823" s="351"/>
      <c r="Z823" s="351"/>
    </row>
    <row r="824" spans="1:26" ht="14.25" customHeight="1" x14ac:dyDescent="0.15">
      <c r="A824" s="351"/>
      <c r="B824" s="351"/>
      <c r="C824" s="351"/>
      <c r="D824" s="351"/>
      <c r="E824" s="351"/>
      <c r="F824" s="351"/>
      <c r="G824" s="351"/>
      <c r="H824" s="351"/>
      <c r="I824" s="351"/>
      <c r="J824" s="351"/>
      <c r="K824" s="351"/>
      <c r="L824" s="351"/>
      <c r="M824" s="351"/>
      <c r="N824" s="351"/>
      <c r="O824" s="351"/>
      <c r="P824" s="351"/>
      <c r="Q824" s="351"/>
      <c r="R824" s="351"/>
      <c r="S824" s="351"/>
      <c r="T824" s="351"/>
      <c r="U824" s="351"/>
      <c r="V824" s="351"/>
      <c r="W824" s="351"/>
      <c r="X824" s="351"/>
      <c r="Y824" s="351"/>
      <c r="Z824" s="351"/>
    </row>
    <row r="825" spans="1:26" ht="14.25" customHeight="1" x14ac:dyDescent="0.15">
      <c r="A825" s="351"/>
      <c r="B825" s="351"/>
      <c r="C825" s="351"/>
      <c r="D825" s="351"/>
      <c r="E825" s="351"/>
      <c r="F825" s="351"/>
      <c r="G825" s="351"/>
      <c r="H825" s="351"/>
      <c r="I825" s="351"/>
      <c r="J825" s="351"/>
      <c r="K825" s="351"/>
      <c r="L825" s="351"/>
      <c r="M825" s="351"/>
      <c r="N825" s="351"/>
      <c r="O825" s="351"/>
      <c r="P825" s="351"/>
      <c r="Q825" s="351"/>
      <c r="R825" s="351"/>
      <c r="S825" s="351"/>
      <c r="T825" s="351"/>
      <c r="U825" s="351"/>
      <c r="V825" s="351"/>
      <c r="W825" s="351"/>
      <c r="X825" s="351"/>
      <c r="Y825" s="351"/>
      <c r="Z825" s="351"/>
    </row>
    <row r="826" spans="1:26" ht="14.25" customHeight="1" x14ac:dyDescent="0.15">
      <c r="A826" s="351"/>
      <c r="B826" s="351"/>
      <c r="C826" s="351"/>
      <c r="D826" s="351"/>
      <c r="E826" s="351"/>
      <c r="F826" s="351"/>
      <c r="G826" s="351"/>
      <c r="H826" s="351"/>
      <c r="I826" s="351"/>
      <c r="J826" s="351"/>
      <c r="K826" s="351"/>
      <c r="L826" s="351"/>
      <c r="M826" s="351"/>
      <c r="N826" s="351"/>
      <c r="O826" s="351"/>
      <c r="P826" s="351"/>
      <c r="Q826" s="351"/>
      <c r="R826" s="351"/>
      <c r="S826" s="351"/>
      <c r="T826" s="351"/>
      <c r="U826" s="351"/>
      <c r="V826" s="351"/>
      <c r="W826" s="351"/>
      <c r="X826" s="351"/>
      <c r="Y826" s="351"/>
      <c r="Z826" s="351"/>
    </row>
    <row r="827" spans="1:26" ht="14.25" customHeight="1" x14ac:dyDescent="0.15">
      <c r="A827" s="351"/>
      <c r="B827" s="351"/>
      <c r="C827" s="351"/>
      <c r="D827" s="351"/>
      <c r="E827" s="351"/>
      <c r="F827" s="351"/>
      <c r="G827" s="351"/>
      <c r="H827" s="351"/>
      <c r="I827" s="351"/>
      <c r="J827" s="351"/>
      <c r="K827" s="351"/>
      <c r="L827" s="351"/>
      <c r="M827" s="351"/>
      <c r="N827" s="351"/>
      <c r="O827" s="351"/>
      <c r="P827" s="351"/>
      <c r="Q827" s="351"/>
      <c r="R827" s="351"/>
      <c r="S827" s="351"/>
      <c r="T827" s="351"/>
      <c r="U827" s="351"/>
      <c r="V827" s="351"/>
      <c r="W827" s="351"/>
      <c r="X827" s="351"/>
      <c r="Y827" s="351"/>
      <c r="Z827" s="351"/>
    </row>
    <row r="828" spans="1:26" ht="14.25" customHeight="1" x14ac:dyDescent="0.15">
      <c r="A828" s="351"/>
      <c r="B828" s="351"/>
      <c r="C828" s="351"/>
      <c r="D828" s="351"/>
      <c r="E828" s="351"/>
      <c r="F828" s="351"/>
      <c r="G828" s="351"/>
      <c r="H828" s="351"/>
      <c r="I828" s="351"/>
      <c r="J828" s="351"/>
      <c r="K828" s="351"/>
      <c r="L828" s="351"/>
      <c r="M828" s="351"/>
      <c r="N828" s="351"/>
      <c r="O828" s="351"/>
      <c r="P828" s="351"/>
      <c r="Q828" s="351"/>
      <c r="R828" s="351"/>
      <c r="S828" s="351"/>
      <c r="T828" s="351"/>
      <c r="U828" s="351"/>
      <c r="V828" s="351"/>
      <c r="W828" s="351"/>
      <c r="X828" s="351"/>
      <c r="Y828" s="351"/>
      <c r="Z828" s="351"/>
    </row>
    <row r="829" spans="1:26" ht="14.25" customHeight="1" x14ac:dyDescent="0.15">
      <c r="A829" s="351"/>
      <c r="B829" s="351"/>
      <c r="C829" s="351"/>
      <c r="D829" s="351"/>
      <c r="E829" s="351"/>
      <c r="F829" s="351"/>
      <c r="G829" s="351"/>
      <c r="H829" s="351"/>
      <c r="I829" s="351"/>
      <c r="J829" s="351"/>
      <c r="K829" s="351"/>
      <c r="L829" s="351"/>
      <c r="M829" s="351"/>
      <c r="N829" s="351"/>
      <c r="O829" s="351"/>
      <c r="P829" s="351"/>
      <c r="Q829" s="351"/>
      <c r="R829" s="351"/>
      <c r="S829" s="351"/>
      <c r="T829" s="351"/>
      <c r="U829" s="351"/>
      <c r="V829" s="351"/>
      <c r="W829" s="351"/>
      <c r="X829" s="351"/>
      <c r="Y829" s="351"/>
      <c r="Z829" s="351"/>
    </row>
    <row r="830" spans="1:26" ht="14.25" customHeight="1" x14ac:dyDescent="0.15">
      <c r="A830" s="351"/>
      <c r="B830" s="351"/>
      <c r="C830" s="351"/>
      <c r="D830" s="351"/>
      <c r="E830" s="351"/>
      <c r="F830" s="351"/>
      <c r="G830" s="351"/>
      <c r="H830" s="351"/>
      <c r="I830" s="351"/>
      <c r="J830" s="351"/>
      <c r="K830" s="351"/>
      <c r="L830" s="351"/>
      <c r="M830" s="351"/>
      <c r="N830" s="351"/>
      <c r="O830" s="351"/>
      <c r="P830" s="351"/>
      <c r="Q830" s="351"/>
      <c r="R830" s="351"/>
      <c r="S830" s="351"/>
      <c r="T830" s="351"/>
      <c r="U830" s="351"/>
      <c r="V830" s="351"/>
      <c r="W830" s="351"/>
      <c r="X830" s="351"/>
      <c r="Y830" s="351"/>
      <c r="Z830" s="351"/>
    </row>
    <row r="831" spans="1:26" ht="14.25" customHeight="1" x14ac:dyDescent="0.15">
      <c r="A831" s="351"/>
      <c r="B831" s="351"/>
      <c r="C831" s="351"/>
      <c r="D831" s="351"/>
      <c r="E831" s="351"/>
      <c r="F831" s="351"/>
      <c r="G831" s="351"/>
      <c r="H831" s="351"/>
      <c r="I831" s="351"/>
      <c r="J831" s="351"/>
      <c r="K831" s="351"/>
      <c r="L831" s="351"/>
      <c r="M831" s="351"/>
      <c r="N831" s="351"/>
      <c r="O831" s="351"/>
      <c r="P831" s="351"/>
      <c r="Q831" s="351"/>
      <c r="R831" s="351"/>
      <c r="S831" s="351"/>
      <c r="T831" s="351"/>
      <c r="U831" s="351"/>
      <c r="V831" s="351"/>
      <c r="W831" s="351"/>
      <c r="X831" s="351"/>
      <c r="Y831" s="351"/>
      <c r="Z831" s="351"/>
    </row>
    <row r="832" spans="1:26" ht="14.25" customHeight="1" x14ac:dyDescent="0.15">
      <c r="A832" s="351"/>
      <c r="B832" s="351"/>
      <c r="C832" s="351"/>
      <c r="D832" s="351"/>
      <c r="E832" s="351"/>
      <c r="F832" s="351"/>
      <c r="G832" s="351"/>
      <c r="H832" s="351"/>
      <c r="I832" s="351"/>
      <c r="J832" s="351"/>
      <c r="K832" s="351"/>
      <c r="L832" s="351"/>
      <c r="M832" s="351"/>
      <c r="N832" s="351"/>
      <c r="O832" s="351"/>
      <c r="P832" s="351"/>
      <c r="Q832" s="351"/>
      <c r="R832" s="351"/>
      <c r="S832" s="351"/>
      <c r="T832" s="351"/>
      <c r="U832" s="351"/>
      <c r="V832" s="351"/>
      <c r="W832" s="351"/>
      <c r="X832" s="351"/>
      <c r="Y832" s="351"/>
      <c r="Z832" s="351"/>
    </row>
    <row r="833" spans="1:26" ht="14.25" customHeight="1" x14ac:dyDescent="0.15">
      <c r="A833" s="351"/>
      <c r="B833" s="351"/>
      <c r="C833" s="351"/>
      <c r="D833" s="351"/>
      <c r="E833" s="351"/>
      <c r="F833" s="351"/>
      <c r="G833" s="351"/>
      <c r="H833" s="351"/>
      <c r="I833" s="351"/>
      <c r="J833" s="351"/>
      <c r="K833" s="351"/>
      <c r="L833" s="351"/>
      <c r="M833" s="351"/>
      <c r="N833" s="351"/>
      <c r="O833" s="351"/>
      <c r="P833" s="351"/>
      <c r="Q833" s="351"/>
      <c r="R833" s="351"/>
      <c r="S833" s="351"/>
      <c r="T833" s="351"/>
      <c r="U833" s="351"/>
      <c r="V833" s="351"/>
      <c r="W833" s="351"/>
      <c r="X833" s="351"/>
      <c r="Y833" s="351"/>
      <c r="Z833" s="351"/>
    </row>
    <row r="834" spans="1:26" ht="14.25" customHeight="1" x14ac:dyDescent="0.15">
      <c r="A834" s="351"/>
      <c r="B834" s="351"/>
      <c r="C834" s="351"/>
      <c r="D834" s="351"/>
      <c r="E834" s="351"/>
      <c r="F834" s="351"/>
      <c r="G834" s="351"/>
      <c r="H834" s="351"/>
      <c r="I834" s="351"/>
      <c r="J834" s="351"/>
      <c r="K834" s="351"/>
      <c r="L834" s="351"/>
      <c r="M834" s="351"/>
      <c r="N834" s="351"/>
      <c r="O834" s="351"/>
      <c r="P834" s="351"/>
      <c r="Q834" s="351"/>
      <c r="R834" s="351"/>
      <c r="S834" s="351"/>
      <c r="T834" s="351"/>
      <c r="U834" s="351"/>
      <c r="V834" s="351"/>
      <c r="W834" s="351"/>
      <c r="X834" s="351"/>
      <c r="Y834" s="351"/>
      <c r="Z834" s="351"/>
    </row>
    <row r="835" spans="1:26" ht="14.25" customHeight="1" x14ac:dyDescent="0.15">
      <c r="A835" s="351"/>
      <c r="B835" s="351"/>
      <c r="C835" s="351"/>
      <c r="D835" s="351"/>
      <c r="E835" s="351"/>
      <c r="F835" s="351"/>
      <c r="G835" s="351"/>
      <c r="H835" s="351"/>
      <c r="I835" s="351"/>
      <c r="J835" s="351"/>
      <c r="K835" s="351"/>
      <c r="L835" s="351"/>
      <c r="M835" s="351"/>
      <c r="N835" s="351"/>
      <c r="O835" s="351"/>
      <c r="P835" s="351"/>
      <c r="Q835" s="351"/>
      <c r="R835" s="351"/>
      <c r="S835" s="351"/>
      <c r="T835" s="351"/>
      <c r="U835" s="351"/>
      <c r="V835" s="351"/>
      <c r="W835" s="351"/>
      <c r="X835" s="351"/>
      <c r="Y835" s="351"/>
      <c r="Z835" s="351"/>
    </row>
    <row r="836" spans="1:26" ht="14.25" customHeight="1" x14ac:dyDescent="0.15">
      <c r="A836" s="351"/>
      <c r="B836" s="351"/>
      <c r="C836" s="351"/>
      <c r="D836" s="351"/>
      <c r="E836" s="351"/>
      <c r="F836" s="351"/>
      <c r="G836" s="351"/>
      <c r="H836" s="351"/>
      <c r="I836" s="351"/>
      <c r="J836" s="351"/>
      <c r="K836" s="351"/>
      <c r="L836" s="351"/>
      <c r="M836" s="351"/>
      <c r="N836" s="351"/>
      <c r="O836" s="351"/>
      <c r="P836" s="351"/>
      <c r="Q836" s="351"/>
      <c r="R836" s="351"/>
      <c r="S836" s="351"/>
      <c r="T836" s="351"/>
      <c r="U836" s="351"/>
      <c r="V836" s="351"/>
      <c r="W836" s="351"/>
      <c r="X836" s="351"/>
      <c r="Y836" s="351"/>
      <c r="Z836" s="351"/>
    </row>
    <row r="837" spans="1:26" ht="14.25" customHeight="1" x14ac:dyDescent="0.15">
      <c r="A837" s="351"/>
      <c r="B837" s="351"/>
      <c r="C837" s="351"/>
      <c r="D837" s="351"/>
      <c r="E837" s="351"/>
      <c r="F837" s="351"/>
      <c r="G837" s="351"/>
      <c r="H837" s="351"/>
      <c r="I837" s="351"/>
      <c r="J837" s="351"/>
      <c r="K837" s="351"/>
      <c r="L837" s="351"/>
      <c r="M837" s="351"/>
      <c r="N837" s="351"/>
      <c r="O837" s="351"/>
      <c r="P837" s="351"/>
      <c r="Q837" s="351"/>
      <c r="R837" s="351"/>
      <c r="S837" s="351"/>
      <c r="T837" s="351"/>
      <c r="U837" s="351"/>
      <c r="V837" s="351"/>
      <c r="W837" s="351"/>
      <c r="X837" s="351"/>
      <c r="Y837" s="351"/>
      <c r="Z837" s="351"/>
    </row>
    <row r="838" spans="1:26" ht="14.25" customHeight="1" x14ac:dyDescent="0.15">
      <c r="A838" s="351"/>
      <c r="B838" s="351"/>
      <c r="C838" s="351"/>
      <c r="D838" s="351"/>
      <c r="E838" s="351"/>
      <c r="F838" s="351"/>
      <c r="G838" s="351"/>
      <c r="H838" s="351"/>
      <c r="I838" s="351"/>
      <c r="J838" s="351"/>
      <c r="K838" s="351"/>
      <c r="L838" s="351"/>
      <c r="M838" s="351"/>
      <c r="N838" s="351"/>
      <c r="O838" s="351"/>
      <c r="P838" s="351"/>
      <c r="Q838" s="351"/>
      <c r="R838" s="351"/>
      <c r="S838" s="351"/>
      <c r="T838" s="351"/>
      <c r="U838" s="351"/>
      <c r="V838" s="351"/>
      <c r="W838" s="351"/>
      <c r="X838" s="351"/>
      <c r="Y838" s="351"/>
      <c r="Z838" s="351"/>
    </row>
    <row r="839" spans="1:26" ht="14.25" customHeight="1" x14ac:dyDescent="0.15">
      <c r="A839" s="351"/>
      <c r="B839" s="351"/>
      <c r="C839" s="351"/>
      <c r="D839" s="351"/>
      <c r="E839" s="351"/>
      <c r="F839" s="351"/>
      <c r="G839" s="351"/>
      <c r="H839" s="351"/>
      <c r="I839" s="351"/>
      <c r="J839" s="351"/>
      <c r="K839" s="351"/>
      <c r="L839" s="351"/>
      <c r="M839" s="351"/>
      <c r="N839" s="351"/>
      <c r="O839" s="351"/>
      <c r="P839" s="351"/>
      <c r="Q839" s="351"/>
      <c r="R839" s="351"/>
      <c r="S839" s="351"/>
      <c r="T839" s="351"/>
      <c r="U839" s="351"/>
      <c r="V839" s="351"/>
      <c r="W839" s="351"/>
      <c r="X839" s="351"/>
      <c r="Y839" s="351"/>
      <c r="Z839" s="351"/>
    </row>
    <row r="840" spans="1:26" ht="14.25" customHeight="1" x14ac:dyDescent="0.15">
      <c r="A840" s="351"/>
      <c r="B840" s="351"/>
      <c r="C840" s="351"/>
      <c r="D840" s="351"/>
      <c r="E840" s="351"/>
      <c r="F840" s="351"/>
      <c r="G840" s="351"/>
      <c r="H840" s="351"/>
      <c r="I840" s="351"/>
      <c r="J840" s="351"/>
      <c r="K840" s="351"/>
      <c r="L840" s="351"/>
      <c r="M840" s="351"/>
      <c r="N840" s="351"/>
      <c r="O840" s="351"/>
      <c r="P840" s="351"/>
      <c r="Q840" s="351"/>
      <c r="R840" s="351"/>
      <c r="S840" s="351"/>
      <c r="T840" s="351"/>
      <c r="U840" s="351"/>
      <c r="V840" s="351"/>
      <c r="W840" s="351"/>
      <c r="X840" s="351"/>
      <c r="Y840" s="351"/>
      <c r="Z840" s="351"/>
    </row>
    <row r="841" spans="1:26" ht="14.25" customHeight="1" x14ac:dyDescent="0.15">
      <c r="A841" s="351"/>
      <c r="B841" s="351"/>
      <c r="C841" s="351"/>
      <c r="D841" s="351"/>
      <c r="E841" s="351"/>
      <c r="F841" s="351"/>
      <c r="G841" s="351"/>
      <c r="H841" s="351"/>
      <c r="I841" s="351"/>
      <c r="J841" s="351"/>
      <c r="K841" s="351"/>
      <c r="L841" s="351"/>
      <c r="M841" s="351"/>
      <c r="N841" s="351"/>
      <c r="O841" s="351"/>
      <c r="P841" s="351"/>
      <c r="Q841" s="351"/>
      <c r="R841" s="351"/>
      <c r="S841" s="351"/>
      <c r="T841" s="351"/>
      <c r="U841" s="351"/>
      <c r="V841" s="351"/>
      <c r="W841" s="351"/>
      <c r="X841" s="351"/>
      <c r="Y841" s="351"/>
      <c r="Z841" s="351"/>
    </row>
    <row r="842" spans="1:26" ht="14.25" customHeight="1" x14ac:dyDescent="0.15">
      <c r="A842" s="351"/>
      <c r="B842" s="351"/>
      <c r="C842" s="351"/>
      <c r="D842" s="351"/>
      <c r="E842" s="351"/>
      <c r="F842" s="351"/>
      <c r="G842" s="351"/>
      <c r="H842" s="351"/>
      <c r="I842" s="351"/>
      <c r="J842" s="351"/>
      <c r="K842" s="351"/>
      <c r="L842" s="351"/>
      <c r="M842" s="351"/>
      <c r="N842" s="351"/>
      <c r="O842" s="351"/>
      <c r="P842" s="351"/>
      <c r="Q842" s="351"/>
      <c r="R842" s="351"/>
      <c r="S842" s="351"/>
      <c r="T842" s="351"/>
      <c r="U842" s="351"/>
      <c r="V842" s="351"/>
      <c r="W842" s="351"/>
      <c r="X842" s="351"/>
      <c r="Y842" s="351"/>
      <c r="Z842" s="351"/>
    </row>
    <row r="843" spans="1:26" ht="14.25" customHeight="1" x14ac:dyDescent="0.15">
      <c r="A843" s="351"/>
      <c r="B843" s="351"/>
      <c r="C843" s="351"/>
      <c r="D843" s="351"/>
      <c r="E843" s="351"/>
      <c r="F843" s="351"/>
      <c r="G843" s="351"/>
      <c r="H843" s="351"/>
      <c r="I843" s="351"/>
      <c r="J843" s="351"/>
      <c r="K843" s="351"/>
      <c r="L843" s="351"/>
      <c r="M843" s="351"/>
      <c r="N843" s="351"/>
      <c r="O843" s="351"/>
      <c r="P843" s="351"/>
      <c r="Q843" s="351"/>
      <c r="R843" s="351"/>
      <c r="S843" s="351"/>
      <c r="T843" s="351"/>
      <c r="U843" s="351"/>
      <c r="V843" s="351"/>
      <c r="W843" s="351"/>
      <c r="X843" s="351"/>
      <c r="Y843" s="351"/>
      <c r="Z843" s="351"/>
    </row>
    <row r="844" spans="1:26" ht="14.25" customHeight="1" x14ac:dyDescent="0.15">
      <c r="A844" s="351"/>
      <c r="B844" s="351"/>
      <c r="C844" s="351"/>
      <c r="D844" s="351"/>
      <c r="E844" s="351"/>
      <c r="F844" s="351"/>
      <c r="G844" s="351"/>
      <c r="H844" s="351"/>
      <c r="I844" s="351"/>
      <c r="J844" s="351"/>
      <c r="K844" s="351"/>
      <c r="L844" s="351"/>
      <c r="M844" s="351"/>
      <c r="N844" s="351"/>
      <c r="O844" s="351"/>
      <c r="P844" s="351"/>
      <c r="Q844" s="351"/>
      <c r="R844" s="351"/>
      <c r="S844" s="351"/>
      <c r="T844" s="351"/>
      <c r="U844" s="351"/>
      <c r="V844" s="351"/>
      <c r="W844" s="351"/>
      <c r="X844" s="351"/>
      <c r="Y844" s="351"/>
      <c r="Z844" s="351"/>
    </row>
    <row r="845" spans="1:26" ht="14.25" customHeight="1" x14ac:dyDescent="0.15">
      <c r="A845" s="351"/>
      <c r="B845" s="351"/>
      <c r="C845" s="351"/>
      <c r="D845" s="351"/>
      <c r="E845" s="351"/>
      <c r="F845" s="351"/>
      <c r="G845" s="351"/>
      <c r="H845" s="351"/>
      <c r="I845" s="351"/>
      <c r="J845" s="351"/>
      <c r="K845" s="351"/>
      <c r="L845" s="351"/>
      <c r="M845" s="351"/>
      <c r="N845" s="351"/>
      <c r="O845" s="351"/>
      <c r="P845" s="351"/>
      <c r="Q845" s="351"/>
      <c r="R845" s="351"/>
      <c r="S845" s="351"/>
      <c r="T845" s="351"/>
      <c r="U845" s="351"/>
      <c r="V845" s="351"/>
      <c r="W845" s="351"/>
      <c r="X845" s="351"/>
      <c r="Y845" s="351"/>
      <c r="Z845" s="351"/>
    </row>
    <row r="846" spans="1:26" ht="14.25" customHeight="1" x14ac:dyDescent="0.15">
      <c r="A846" s="351"/>
      <c r="B846" s="351"/>
      <c r="C846" s="351"/>
      <c r="D846" s="351"/>
      <c r="E846" s="351"/>
      <c r="F846" s="351"/>
      <c r="G846" s="351"/>
      <c r="H846" s="351"/>
      <c r="I846" s="351"/>
      <c r="J846" s="351"/>
      <c r="K846" s="351"/>
      <c r="L846" s="351"/>
      <c r="M846" s="351"/>
      <c r="N846" s="351"/>
      <c r="O846" s="351"/>
      <c r="P846" s="351"/>
      <c r="Q846" s="351"/>
      <c r="R846" s="351"/>
      <c r="S846" s="351"/>
      <c r="T846" s="351"/>
      <c r="U846" s="351"/>
      <c r="V846" s="351"/>
      <c r="W846" s="351"/>
      <c r="X846" s="351"/>
      <c r="Y846" s="351"/>
      <c r="Z846" s="351"/>
    </row>
    <row r="847" spans="1:26" ht="14.25" customHeight="1" x14ac:dyDescent="0.15">
      <c r="A847" s="351"/>
      <c r="B847" s="351"/>
      <c r="C847" s="351"/>
      <c r="D847" s="351"/>
      <c r="E847" s="351"/>
      <c r="F847" s="351"/>
      <c r="G847" s="351"/>
      <c r="H847" s="351"/>
      <c r="I847" s="351"/>
      <c r="J847" s="351"/>
      <c r="K847" s="351"/>
      <c r="L847" s="351"/>
      <c r="M847" s="351"/>
      <c r="N847" s="351"/>
      <c r="O847" s="351"/>
      <c r="P847" s="351"/>
      <c r="Q847" s="351"/>
      <c r="R847" s="351"/>
      <c r="S847" s="351"/>
      <c r="T847" s="351"/>
      <c r="U847" s="351"/>
      <c r="V847" s="351"/>
      <c r="W847" s="351"/>
      <c r="X847" s="351"/>
      <c r="Y847" s="351"/>
      <c r="Z847" s="351"/>
    </row>
    <row r="848" spans="1:26" ht="14.25" customHeight="1" x14ac:dyDescent="0.15">
      <c r="A848" s="351"/>
      <c r="B848" s="351"/>
      <c r="C848" s="351"/>
      <c r="D848" s="351"/>
      <c r="E848" s="351"/>
      <c r="F848" s="351"/>
      <c r="G848" s="351"/>
      <c r="H848" s="351"/>
      <c r="I848" s="351"/>
      <c r="J848" s="351"/>
      <c r="K848" s="351"/>
      <c r="L848" s="351"/>
      <c r="M848" s="351"/>
      <c r="N848" s="351"/>
      <c r="O848" s="351"/>
      <c r="P848" s="351"/>
      <c r="Q848" s="351"/>
      <c r="R848" s="351"/>
      <c r="S848" s="351"/>
      <c r="T848" s="351"/>
      <c r="U848" s="351"/>
      <c r="V848" s="351"/>
      <c r="W848" s="351"/>
      <c r="X848" s="351"/>
      <c r="Y848" s="351"/>
      <c r="Z848" s="351"/>
    </row>
    <row r="849" spans="1:26" ht="14.25" customHeight="1" x14ac:dyDescent="0.15">
      <c r="A849" s="351"/>
      <c r="B849" s="351"/>
      <c r="C849" s="351"/>
      <c r="D849" s="351"/>
      <c r="E849" s="351"/>
      <c r="F849" s="351"/>
      <c r="G849" s="351"/>
      <c r="H849" s="351"/>
      <c r="I849" s="351"/>
      <c r="J849" s="351"/>
      <c r="K849" s="351"/>
      <c r="L849" s="351"/>
      <c r="M849" s="351"/>
      <c r="N849" s="351"/>
      <c r="O849" s="351"/>
      <c r="P849" s="351"/>
      <c r="Q849" s="351"/>
      <c r="R849" s="351"/>
      <c r="S849" s="351"/>
      <c r="T849" s="351"/>
      <c r="U849" s="351"/>
      <c r="V849" s="351"/>
      <c r="W849" s="351"/>
      <c r="X849" s="351"/>
      <c r="Y849" s="351"/>
      <c r="Z849" s="351"/>
    </row>
    <row r="850" spans="1:26" ht="14.25" customHeight="1" x14ac:dyDescent="0.15">
      <c r="A850" s="351"/>
      <c r="B850" s="351"/>
      <c r="C850" s="351"/>
      <c r="D850" s="351"/>
      <c r="E850" s="351"/>
      <c r="F850" s="351"/>
      <c r="G850" s="351"/>
      <c r="H850" s="351"/>
      <c r="I850" s="351"/>
      <c r="J850" s="351"/>
      <c r="K850" s="351"/>
      <c r="L850" s="351"/>
      <c r="M850" s="351"/>
      <c r="N850" s="351"/>
      <c r="O850" s="351"/>
      <c r="P850" s="351"/>
      <c r="Q850" s="351"/>
      <c r="R850" s="351"/>
      <c r="S850" s="351"/>
      <c r="T850" s="351"/>
      <c r="U850" s="351"/>
      <c r="V850" s="351"/>
      <c r="W850" s="351"/>
      <c r="X850" s="351"/>
      <c r="Y850" s="351"/>
      <c r="Z850" s="351"/>
    </row>
    <row r="851" spans="1:26" ht="14.25" customHeight="1" x14ac:dyDescent="0.15">
      <c r="A851" s="351"/>
      <c r="B851" s="351"/>
      <c r="C851" s="351"/>
      <c r="D851" s="351"/>
      <c r="E851" s="351"/>
      <c r="F851" s="351"/>
      <c r="G851" s="351"/>
      <c r="H851" s="351"/>
      <c r="I851" s="351"/>
      <c r="J851" s="351"/>
      <c r="K851" s="351"/>
      <c r="L851" s="351"/>
      <c r="M851" s="351"/>
      <c r="N851" s="351"/>
      <c r="O851" s="351"/>
      <c r="P851" s="351"/>
      <c r="Q851" s="351"/>
      <c r="R851" s="351"/>
      <c r="S851" s="351"/>
      <c r="T851" s="351"/>
      <c r="U851" s="351"/>
      <c r="V851" s="351"/>
      <c r="W851" s="351"/>
      <c r="X851" s="351"/>
      <c r="Y851" s="351"/>
      <c r="Z851" s="351"/>
    </row>
    <row r="852" spans="1:26" ht="14.25" customHeight="1" x14ac:dyDescent="0.15">
      <c r="A852" s="351"/>
      <c r="B852" s="351"/>
      <c r="C852" s="351"/>
      <c r="D852" s="351"/>
      <c r="E852" s="351"/>
      <c r="F852" s="351"/>
      <c r="G852" s="351"/>
      <c r="H852" s="351"/>
      <c r="I852" s="351"/>
      <c r="J852" s="351"/>
      <c r="K852" s="351"/>
      <c r="L852" s="351"/>
      <c r="M852" s="351"/>
      <c r="N852" s="351"/>
      <c r="O852" s="351"/>
      <c r="P852" s="351"/>
      <c r="Q852" s="351"/>
      <c r="R852" s="351"/>
      <c r="S852" s="351"/>
      <c r="T852" s="351"/>
      <c r="U852" s="351"/>
      <c r="V852" s="351"/>
      <c r="W852" s="351"/>
      <c r="X852" s="351"/>
      <c r="Y852" s="351"/>
      <c r="Z852" s="351"/>
    </row>
    <row r="853" spans="1:26" ht="14.25" customHeight="1" x14ac:dyDescent="0.15">
      <c r="A853" s="351"/>
      <c r="B853" s="351"/>
      <c r="C853" s="351"/>
      <c r="D853" s="351"/>
      <c r="E853" s="351"/>
      <c r="F853" s="351"/>
      <c r="G853" s="351"/>
      <c r="H853" s="351"/>
      <c r="I853" s="351"/>
      <c r="J853" s="351"/>
      <c r="K853" s="351"/>
      <c r="L853" s="351"/>
      <c r="M853" s="351"/>
      <c r="N853" s="351"/>
      <c r="O853" s="351"/>
      <c r="P853" s="351"/>
      <c r="Q853" s="351"/>
      <c r="R853" s="351"/>
      <c r="S853" s="351"/>
      <c r="T853" s="351"/>
      <c r="U853" s="351"/>
      <c r="V853" s="351"/>
      <c r="W853" s="351"/>
      <c r="X853" s="351"/>
      <c r="Y853" s="351"/>
      <c r="Z853" s="351"/>
    </row>
    <row r="854" spans="1:26" ht="14.25" customHeight="1" x14ac:dyDescent="0.15">
      <c r="A854" s="351"/>
      <c r="B854" s="351"/>
      <c r="C854" s="351"/>
      <c r="D854" s="351"/>
      <c r="E854" s="351"/>
      <c r="F854" s="351"/>
      <c r="G854" s="351"/>
      <c r="H854" s="351"/>
      <c r="I854" s="351"/>
      <c r="J854" s="351"/>
      <c r="K854" s="351"/>
      <c r="L854" s="351"/>
      <c r="M854" s="351"/>
      <c r="N854" s="351"/>
      <c r="O854" s="351"/>
      <c r="P854" s="351"/>
      <c r="Q854" s="351"/>
      <c r="R854" s="351"/>
      <c r="S854" s="351"/>
      <c r="T854" s="351"/>
      <c r="U854" s="351"/>
      <c r="V854" s="351"/>
      <c r="W854" s="351"/>
      <c r="X854" s="351"/>
      <c r="Y854" s="351"/>
      <c r="Z854" s="351"/>
    </row>
    <row r="855" spans="1:26" ht="14.25" customHeight="1" x14ac:dyDescent="0.15">
      <c r="A855" s="351"/>
      <c r="B855" s="351"/>
      <c r="C855" s="351"/>
      <c r="D855" s="351"/>
      <c r="E855" s="351"/>
      <c r="F855" s="351"/>
      <c r="G855" s="351"/>
      <c r="H855" s="351"/>
      <c r="I855" s="351"/>
      <c r="J855" s="351"/>
      <c r="K855" s="351"/>
      <c r="L855" s="351"/>
      <c r="M855" s="351"/>
      <c r="N855" s="351"/>
      <c r="O855" s="351"/>
      <c r="P855" s="351"/>
      <c r="Q855" s="351"/>
      <c r="R855" s="351"/>
      <c r="S855" s="351"/>
      <c r="T855" s="351"/>
      <c r="U855" s="351"/>
      <c r="V855" s="351"/>
      <c r="W855" s="351"/>
      <c r="X855" s="351"/>
      <c r="Y855" s="351"/>
      <c r="Z855" s="351"/>
    </row>
    <row r="856" spans="1:26" ht="14.25" customHeight="1" x14ac:dyDescent="0.15">
      <c r="A856" s="351"/>
      <c r="B856" s="351"/>
      <c r="C856" s="351"/>
      <c r="D856" s="351"/>
      <c r="E856" s="351"/>
      <c r="F856" s="351"/>
      <c r="G856" s="351"/>
      <c r="H856" s="351"/>
      <c r="I856" s="351"/>
      <c r="J856" s="351"/>
      <c r="K856" s="351"/>
      <c r="L856" s="351"/>
      <c r="M856" s="351"/>
      <c r="N856" s="351"/>
      <c r="O856" s="351"/>
      <c r="P856" s="351"/>
      <c r="Q856" s="351"/>
      <c r="R856" s="351"/>
      <c r="S856" s="351"/>
      <c r="T856" s="351"/>
      <c r="U856" s="351"/>
      <c r="V856" s="351"/>
      <c r="W856" s="351"/>
      <c r="X856" s="351"/>
      <c r="Y856" s="351"/>
      <c r="Z856" s="351"/>
    </row>
    <row r="857" spans="1:26" ht="14.25" customHeight="1" x14ac:dyDescent="0.15">
      <c r="A857" s="351"/>
      <c r="B857" s="351"/>
      <c r="C857" s="351"/>
      <c r="D857" s="351"/>
      <c r="E857" s="351"/>
      <c r="F857" s="351"/>
      <c r="G857" s="351"/>
      <c r="H857" s="351"/>
      <c r="I857" s="351"/>
      <c r="J857" s="351"/>
      <c r="K857" s="351"/>
      <c r="L857" s="351"/>
      <c r="M857" s="351"/>
      <c r="N857" s="351"/>
      <c r="O857" s="351"/>
      <c r="P857" s="351"/>
      <c r="Q857" s="351"/>
      <c r="R857" s="351"/>
      <c r="S857" s="351"/>
      <c r="T857" s="351"/>
      <c r="U857" s="351"/>
      <c r="V857" s="351"/>
      <c r="W857" s="351"/>
      <c r="X857" s="351"/>
      <c r="Y857" s="351"/>
      <c r="Z857" s="351"/>
    </row>
    <row r="858" spans="1:26" ht="14.25" customHeight="1" x14ac:dyDescent="0.15">
      <c r="A858" s="351"/>
      <c r="B858" s="351"/>
      <c r="C858" s="351"/>
      <c r="D858" s="351"/>
      <c r="E858" s="351"/>
      <c r="F858" s="351"/>
      <c r="G858" s="351"/>
      <c r="H858" s="351"/>
      <c r="I858" s="351"/>
      <c r="J858" s="351"/>
      <c r="K858" s="351"/>
      <c r="L858" s="351"/>
      <c r="M858" s="351"/>
      <c r="N858" s="351"/>
      <c r="O858" s="351"/>
      <c r="P858" s="351"/>
      <c r="Q858" s="351"/>
      <c r="R858" s="351"/>
      <c r="S858" s="351"/>
      <c r="T858" s="351"/>
      <c r="U858" s="351"/>
      <c r="V858" s="351"/>
      <c r="W858" s="351"/>
      <c r="X858" s="351"/>
      <c r="Y858" s="351"/>
      <c r="Z858" s="351"/>
    </row>
    <row r="859" spans="1:26" ht="14.25" customHeight="1" x14ac:dyDescent="0.15">
      <c r="A859" s="351"/>
      <c r="B859" s="351"/>
      <c r="C859" s="351"/>
      <c r="D859" s="351"/>
      <c r="E859" s="351"/>
      <c r="F859" s="351"/>
      <c r="G859" s="351"/>
      <c r="H859" s="351"/>
      <c r="I859" s="351"/>
      <c r="J859" s="351"/>
      <c r="K859" s="351"/>
      <c r="L859" s="351"/>
      <c r="M859" s="351"/>
      <c r="N859" s="351"/>
      <c r="O859" s="351"/>
      <c r="P859" s="351"/>
      <c r="Q859" s="351"/>
      <c r="R859" s="351"/>
      <c r="S859" s="351"/>
      <c r="T859" s="351"/>
      <c r="U859" s="351"/>
      <c r="V859" s="351"/>
      <c r="W859" s="351"/>
      <c r="X859" s="351"/>
      <c r="Y859" s="351"/>
      <c r="Z859" s="351"/>
    </row>
    <row r="860" spans="1:26" ht="14.25" customHeight="1" x14ac:dyDescent="0.15">
      <c r="A860" s="351"/>
      <c r="B860" s="351"/>
      <c r="C860" s="351"/>
      <c r="D860" s="351"/>
      <c r="E860" s="351"/>
      <c r="F860" s="351"/>
      <c r="G860" s="351"/>
      <c r="H860" s="351"/>
      <c r="I860" s="351"/>
      <c r="J860" s="351"/>
      <c r="K860" s="351"/>
      <c r="L860" s="351"/>
      <c r="M860" s="351"/>
      <c r="N860" s="351"/>
      <c r="O860" s="351"/>
      <c r="P860" s="351"/>
      <c r="Q860" s="351"/>
      <c r="R860" s="351"/>
      <c r="S860" s="351"/>
      <c r="T860" s="351"/>
      <c r="U860" s="351"/>
      <c r="V860" s="351"/>
      <c r="W860" s="351"/>
      <c r="X860" s="351"/>
      <c r="Y860" s="351"/>
      <c r="Z860" s="351"/>
    </row>
    <row r="861" spans="1:26" ht="14.25" customHeight="1" x14ac:dyDescent="0.15">
      <c r="A861" s="351"/>
      <c r="B861" s="351"/>
      <c r="C861" s="351"/>
      <c r="D861" s="351"/>
      <c r="E861" s="351"/>
      <c r="F861" s="351"/>
      <c r="G861" s="351"/>
      <c r="H861" s="351"/>
      <c r="I861" s="351"/>
      <c r="J861" s="351"/>
      <c r="K861" s="351"/>
      <c r="L861" s="351"/>
      <c r="M861" s="351"/>
      <c r="N861" s="351"/>
      <c r="O861" s="351"/>
      <c r="P861" s="351"/>
      <c r="Q861" s="351"/>
      <c r="R861" s="351"/>
      <c r="S861" s="351"/>
      <c r="T861" s="351"/>
      <c r="U861" s="351"/>
      <c r="V861" s="351"/>
      <c r="W861" s="351"/>
      <c r="X861" s="351"/>
      <c r="Y861" s="351"/>
      <c r="Z861" s="351"/>
    </row>
    <row r="862" spans="1:26" ht="14.25" customHeight="1" x14ac:dyDescent="0.15">
      <c r="A862" s="351"/>
      <c r="B862" s="351"/>
      <c r="C862" s="351"/>
      <c r="D862" s="351"/>
      <c r="E862" s="351"/>
      <c r="F862" s="351"/>
      <c r="G862" s="351"/>
      <c r="H862" s="351"/>
      <c r="I862" s="351"/>
      <c r="J862" s="351"/>
      <c r="K862" s="351"/>
      <c r="L862" s="351"/>
      <c r="M862" s="351"/>
      <c r="N862" s="351"/>
      <c r="O862" s="351"/>
      <c r="P862" s="351"/>
      <c r="Q862" s="351"/>
      <c r="R862" s="351"/>
      <c r="S862" s="351"/>
      <c r="T862" s="351"/>
      <c r="U862" s="351"/>
      <c r="V862" s="351"/>
      <c r="W862" s="351"/>
      <c r="X862" s="351"/>
      <c r="Y862" s="351"/>
      <c r="Z862" s="351"/>
    </row>
    <row r="863" spans="1:26" ht="14.25" customHeight="1" x14ac:dyDescent="0.15">
      <c r="A863" s="351"/>
      <c r="B863" s="351"/>
      <c r="C863" s="351"/>
      <c r="D863" s="351"/>
      <c r="E863" s="351"/>
      <c r="F863" s="351"/>
      <c r="G863" s="351"/>
      <c r="H863" s="351"/>
      <c r="I863" s="351"/>
      <c r="J863" s="351"/>
      <c r="K863" s="351"/>
      <c r="L863" s="351"/>
      <c r="M863" s="351"/>
      <c r="N863" s="351"/>
      <c r="O863" s="351"/>
      <c r="P863" s="351"/>
      <c r="Q863" s="351"/>
      <c r="R863" s="351"/>
      <c r="S863" s="351"/>
      <c r="T863" s="351"/>
      <c r="U863" s="351"/>
      <c r="V863" s="351"/>
      <c r="W863" s="351"/>
      <c r="X863" s="351"/>
      <c r="Y863" s="351"/>
      <c r="Z863" s="351"/>
    </row>
    <row r="864" spans="1:26" ht="14.25" customHeight="1" x14ac:dyDescent="0.15">
      <c r="A864" s="351"/>
      <c r="B864" s="351"/>
      <c r="C864" s="351"/>
      <c r="D864" s="351"/>
      <c r="E864" s="351"/>
      <c r="F864" s="351"/>
      <c r="G864" s="351"/>
      <c r="H864" s="351"/>
      <c r="I864" s="351"/>
      <c r="J864" s="351"/>
      <c r="K864" s="351"/>
      <c r="L864" s="351"/>
      <c r="M864" s="351"/>
      <c r="N864" s="351"/>
      <c r="O864" s="351"/>
      <c r="P864" s="351"/>
      <c r="Q864" s="351"/>
      <c r="R864" s="351"/>
      <c r="S864" s="351"/>
      <c r="T864" s="351"/>
      <c r="U864" s="351"/>
      <c r="V864" s="351"/>
      <c r="W864" s="351"/>
      <c r="X864" s="351"/>
      <c r="Y864" s="351"/>
      <c r="Z864" s="351"/>
    </row>
    <row r="865" spans="1:26" ht="14.25" customHeight="1" x14ac:dyDescent="0.15">
      <c r="A865" s="351"/>
      <c r="B865" s="351"/>
      <c r="C865" s="351"/>
      <c r="D865" s="351"/>
      <c r="E865" s="351"/>
      <c r="F865" s="351"/>
      <c r="G865" s="351"/>
      <c r="H865" s="351"/>
      <c r="I865" s="351"/>
      <c r="J865" s="351"/>
      <c r="K865" s="351"/>
      <c r="L865" s="351"/>
      <c r="M865" s="351"/>
      <c r="N865" s="351"/>
      <c r="O865" s="351"/>
      <c r="P865" s="351"/>
      <c r="Q865" s="351"/>
      <c r="R865" s="351"/>
      <c r="S865" s="351"/>
      <c r="T865" s="351"/>
      <c r="U865" s="351"/>
      <c r="V865" s="351"/>
      <c r="W865" s="351"/>
      <c r="X865" s="351"/>
      <c r="Y865" s="351"/>
      <c r="Z865" s="351"/>
    </row>
    <row r="866" spans="1:26" ht="14.25" customHeight="1" x14ac:dyDescent="0.15">
      <c r="A866" s="351"/>
      <c r="B866" s="351"/>
      <c r="C866" s="351"/>
      <c r="D866" s="351"/>
      <c r="E866" s="351"/>
      <c r="F866" s="351"/>
      <c r="G866" s="351"/>
      <c r="H866" s="351"/>
      <c r="I866" s="351"/>
      <c r="J866" s="351"/>
      <c r="K866" s="351"/>
      <c r="L866" s="351"/>
      <c r="M866" s="351"/>
      <c r="N866" s="351"/>
      <c r="O866" s="351"/>
      <c r="P866" s="351"/>
      <c r="Q866" s="351"/>
      <c r="R866" s="351"/>
      <c r="S866" s="351"/>
      <c r="T866" s="351"/>
      <c r="U866" s="351"/>
      <c r="V866" s="351"/>
      <c r="W866" s="351"/>
      <c r="X866" s="351"/>
      <c r="Y866" s="351"/>
      <c r="Z866" s="351"/>
    </row>
    <row r="867" spans="1:26" ht="14.25" customHeight="1" x14ac:dyDescent="0.15">
      <c r="A867" s="351"/>
      <c r="B867" s="351"/>
      <c r="C867" s="351"/>
      <c r="D867" s="351"/>
      <c r="E867" s="351"/>
      <c r="F867" s="351"/>
      <c r="G867" s="351"/>
      <c r="H867" s="351"/>
      <c r="I867" s="351"/>
      <c r="J867" s="351"/>
      <c r="K867" s="351"/>
      <c r="L867" s="351"/>
      <c r="M867" s="351"/>
      <c r="N867" s="351"/>
      <c r="O867" s="351"/>
      <c r="P867" s="351"/>
      <c r="Q867" s="351"/>
      <c r="R867" s="351"/>
      <c r="S867" s="351"/>
      <c r="T867" s="351"/>
      <c r="U867" s="351"/>
      <c r="V867" s="351"/>
      <c r="W867" s="351"/>
      <c r="X867" s="351"/>
      <c r="Y867" s="351"/>
      <c r="Z867" s="351"/>
    </row>
    <row r="868" spans="1:26" ht="14.25" customHeight="1" x14ac:dyDescent="0.15">
      <c r="A868" s="351"/>
      <c r="B868" s="351"/>
      <c r="C868" s="351"/>
      <c r="D868" s="351"/>
      <c r="E868" s="351"/>
      <c r="F868" s="351"/>
      <c r="G868" s="351"/>
      <c r="H868" s="351"/>
      <c r="I868" s="351"/>
      <c r="J868" s="351"/>
      <c r="K868" s="351"/>
      <c r="L868" s="351"/>
      <c r="M868" s="351"/>
      <c r="N868" s="351"/>
      <c r="O868" s="351"/>
      <c r="P868" s="351"/>
      <c r="Q868" s="351"/>
      <c r="R868" s="351"/>
      <c r="S868" s="351"/>
      <c r="T868" s="351"/>
      <c r="U868" s="351"/>
      <c r="V868" s="351"/>
      <c r="W868" s="351"/>
      <c r="X868" s="351"/>
      <c r="Y868" s="351"/>
      <c r="Z868" s="351"/>
    </row>
    <row r="869" spans="1:26" ht="14.25" customHeight="1" x14ac:dyDescent="0.15">
      <c r="A869" s="351"/>
      <c r="B869" s="351"/>
      <c r="C869" s="351"/>
      <c r="D869" s="351"/>
      <c r="E869" s="351"/>
      <c r="F869" s="351"/>
      <c r="G869" s="351"/>
      <c r="H869" s="351"/>
      <c r="I869" s="351"/>
      <c r="J869" s="351"/>
      <c r="K869" s="351"/>
      <c r="L869" s="351"/>
      <c r="M869" s="351"/>
      <c r="N869" s="351"/>
      <c r="O869" s="351"/>
      <c r="P869" s="351"/>
      <c r="Q869" s="351"/>
      <c r="R869" s="351"/>
      <c r="S869" s="351"/>
      <c r="T869" s="351"/>
      <c r="U869" s="351"/>
      <c r="V869" s="351"/>
      <c r="W869" s="351"/>
      <c r="X869" s="351"/>
      <c r="Y869" s="351"/>
      <c r="Z869" s="351"/>
    </row>
    <row r="870" spans="1:26" ht="14.25" customHeight="1" x14ac:dyDescent="0.15">
      <c r="A870" s="351"/>
      <c r="B870" s="351"/>
      <c r="C870" s="351"/>
      <c r="D870" s="351"/>
      <c r="E870" s="351"/>
      <c r="F870" s="351"/>
      <c r="G870" s="351"/>
      <c r="H870" s="351"/>
      <c r="I870" s="351"/>
      <c r="J870" s="351"/>
      <c r="K870" s="351"/>
      <c r="L870" s="351"/>
      <c r="M870" s="351"/>
      <c r="N870" s="351"/>
      <c r="O870" s="351"/>
      <c r="P870" s="351"/>
      <c r="Q870" s="351"/>
      <c r="R870" s="351"/>
      <c r="S870" s="351"/>
      <c r="T870" s="351"/>
      <c r="U870" s="351"/>
      <c r="V870" s="351"/>
      <c r="W870" s="351"/>
      <c r="X870" s="351"/>
      <c r="Y870" s="351"/>
      <c r="Z870" s="351"/>
    </row>
    <row r="871" spans="1:26" ht="14.25" customHeight="1" x14ac:dyDescent="0.15">
      <c r="A871" s="351"/>
      <c r="B871" s="351"/>
      <c r="C871" s="351"/>
      <c r="D871" s="351"/>
      <c r="E871" s="351"/>
      <c r="F871" s="351"/>
      <c r="G871" s="351"/>
      <c r="H871" s="351"/>
      <c r="I871" s="351"/>
      <c r="J871" s="351"/>
      <c r="K871" s="351"/>
      <c r="L871" s="351"/>
      <c r="M871" s="351"/>
      <c r="N871" s="351"/>
      <c r="O871" s="351"/>
      <c r="P871" s="351"/>
      <c r="Q871" s="351"/>
      <c r="R871" s="351"/>
      <c r="S871" s="351"/>
      <c r="T871" s="351"/>
      <c r="U871" s="351"/>
      <c r="V871" s="351"/>
      <c r="W871" s="351"/>
      <c r="X871" s="351"/>
      <c r="Y871" s="351"/>
      <c r="Z871" s="351"/>
    </row>
    <row r="872" spans="1:26" ht="14.25" customHeight="1" x14ac:dyDescent="0.15">
      <c r="A872" s="351"/>
      <c r="B872" s="351"/>
      <c r="C872" s="351"/>
      <c r="D872" s="351"/>
      <c r="E872" s="351"/>
      <c r="F872" s="351"/>
      <c r="G872" s="351"/>
      <c r="H872" s="351"/>
      <c r="I872" s="351"/>
      <c r="J872" s="351"/>
      <c r="K872" s="351"/>
      <c r="L872" s="351"/>
      <c r="M872" s="351"/>
      <c r="N872" s="351"/>
      <c r="O872" s="351"/>
      <c r="P872" s="351"/>
      <c r="Q872" s="351"/>
      <c r="R872" s="351"/>
      <c r="S872" s="351"/>
      <c r="T872" s="351"/>
      <c r="U872" s="351"/>
      <c r="V872" s="351"/>
      <c r="W872" s="351"/>
      <c r="X872" s="351"/>
      <c r="Y872" s="351"/>
      <c r="Z872" s="351"/>
    </row>
    <row r="873" spans="1:26" ht="14.25" customHeight="1" x14ac:dyDescent="0.15">
      <c r="A873" s="351"/>
      <c r="B873" s="351"/>
      <c r="C873" s="351"/>
      <c r="D873" s="351"/>
      <c r="E873" s="351"/>
      <c r="F873" s="351"/>
      <c r="G873" s="351"/>
      <c r="H873" s="351"/>
      <c r="I873" s="351"/>
      <c r="J873" s="351"/>
      <c r="K873" s="351"/>
      <c r="L873" s="351"/>
      <c r="M873" s="351"/>
      <c r="N873" s="351"/>
      <c r="O873" s="351"/>
      <c r="P873" s="351"/>
      <c r="Q873" s="351"/>
      <c r="R873" s="351"/>
      <c r="S873" s="351"/>
      <c r="T873" s="351"/>
      <c r="U873" s="351"/>
      <c r="V873" s="351"/>
      <c r="W873" s="351"/>
      <c r="X873" s="351"/>
      <c r="Y873" s="351"/>
      <c r="Z873" s="351"/>
    </row>
    <row r="874" spans="1:26" ht="14.25" customHeight="1" x14ac:dyDescent="0.15">
      <c r="A874" s="351"/>
      <c r="B874" s="351"/>
      <c r="C874" s="351"/>
      <c r="D874" s="351"/>
      <c r="E874" s="351"/>
      <c r="F874" s="351"/>
      <c r="G874" s="351"/>
      <c r="H874" s="351"/>
      <c r="I874" s="351"/>
      <c r="J874" s="351"/>
      <c r="K874" s="351"/>
      <c r="L874" s="351"/>
      <c r="M874" s="351"/>
      <c r="N874" s="351"/>
      <c r="O874" s="351"/>
      <c r="P874" s="351"/>
      <c r="Q874" s="351"/>
      <c r="R874" s="351"/>
      <c r="S874" s="351"/>
      <c r="T874" s="351"/>
      <c r="U874" s="351"/>
      <c r="V874" s="351"/>
      <c r="W874" s="351"/>
      <c r="X874" s="351"/>
      <c r="Y874" s="351"/>
      <c r="Z874" s="351"/>
    </row>
    <row r="875" spans="1:26" ht="14.25" customHeight="1" x14ac:dyDescent="0.15">
      <c r="A875" s="351"/>
      <c r="B875" s="351"/>
      <c r="C875" s="351"/>
      <c r="D875" s="351"/>
      <c r="E875" s="351"/>
      <c r="F875" s="351"/>
      <c r="G875" s="351"/>
      <c r="H875" s="351"/>
      <c r="I875" s="351"/>
      <c r="J875" s="351"/>
      <c r="K875" s="351"/>
      <c r="L875" s="351"/>
      <c r="M875" s="351"/>
      <c r="N875" s="351"/>
      <c r="O875" s="351"/>
      <c r="P875" s="351"/>
      <c r="Q875" s="351"/>
      <c r="R875" s="351"/>
      <c r="S875" s="351"/>
      <c r="T875" s="351"/>
      <c r="U875" s="351"/>
      <c r="V875" s="351"/>
      <c r="W875" s="351"/>
      <c r="X875" s="351"/>
      <c r="Y875" s="351"/>
      <c r="Z875" s="351"/>
    </row>
    <row r="876" spans="1:26" ht="14.25" customHeight="1" x14ac:dyDescent="0.15">
      <c r="A876" s="351"/>
      <c r="B876" s="351"/>
      <c r="C876" s="351"/>
      <c r="D876" s="351"/>
      <c r="E876" s="351"/>
      <c r="F876" s="351"/>
      <c r="G876" s="351"/>
      <c r="H876" s="351"/>
      <c r="I876" s="351"/>
      <c r="J876" s="351"/>
      <c r="K876" s="351"/>
      <c r="L876" s="351"/>
      <c r="M876" s="351"/>
      <c r="N876" s="351"/>
      <c r="O876" s="351"/>
      <c r="P876" s="351"/>
      <c r="Q876" s="351"/>
      <c r="R876" s="351"/>
      <c r="S876" s="351"/>
      <c r="T876" s="351"/>
      <c r="U876" s="351"/>
      <c r="V876" s="351"/>
      <c r="W876" s="351"/>
      <c r="X876" s="351"/>
      <c r="Y876" s="351"/>
      <c r="Z876" s="351"/>
    </row>
    <row r="877" spans="1:26" ht="14.25" customHeight="1" x14ac:dyDescent="0.15">
      <c r="A877" s="351"/>
      <c r="B877" s="351"/>
      <c r="C877" s="351"/>
      <c r="D877" s="351"/>
      <c r="E877" s="351"/>
      <c r="F877" s="351"/>
      <c r="G877" s="351"/>
      <c r="H877" s="351"/>
      <c r="I877" s="351"/>
      <c r="J877" s="351"/>
      <c r="K877" s="351"/>
      <c r="L877" s="351"/>
      <c r="M877" s="351"/>
      <c r="N877" s="351"/>
      <c r="O877" s="351"/>
      <c r="P877" s="351"/>
      <c r="Q877" s="351"/>
      <c r="R877" s="351"/>
      <c r="S877" s="351"/>
      <c r="T877" s="351"/>
      <c r="U877" s="351"/>
      <c r="V877" s="351"/>
      <c r="W877" s="351"/>
      <c r="X877" s="351"/>
      <c r="Y877" s="351"/>
      <c r="Z877" s="351"/>
    </row>
    <row r="878" spans="1:26" ht="14.25" customHeight="1" x14ac:dyDescent="0.15">
      <c r="A878" s="351"/>
      <c r="B878" s="351"/>
      <c r="C878" s="351"/>
      <c r="D878" s="351"/>
      <c r="E878" s="351"/>
      <c r="F878" s="351"/>
      <c r="G878" s="351"/>
      <c r="H878" s="351"/>
      <c r="I878" s="351"/>
      <c r="J878" s="351"/>
      <c r="K878" s="351"/>
      <c r="L878" s="351"/>
      <c r="M878" s="351"/>
      <c r="N878" s="351"/>
      <c r="O878" s="351"/>
      <c r="P878" s="351"/>
      <c r="Q878" s="351"/>
      <c r="R878" s="351"/>
      <c r="S878" s="351"/>
      <c r="T878" s="351"/>
      <c r="U878" s="351"/>
      <c r="V878" s="351"/>
      <c r="W878" s="351"/>
      <c r="X878" s="351"/>
      <c r="Y878" s="351"/>
      <c r="Z878" s="351"/>
    </row>
    <row r="879" spans="1:26" ht="14.25" customHeight="1" x14ac:dyDescent="0.15">
      <c r="A879" s="351"/>
      <c r="B879" s="351"/>
      <c r="C879" s="351"/>
      <c r="D879" s="351"/>
      <c r="E879" s="351"/>
      <c r="F879" s="351"/>
      <c r="G879" s="351"/>
      <c r="H879" s="351"/>
      <c r="I879" s="351"/>
      <c r="J879" s="351"/>
      <c r="K879" s="351"/>
      <c r="L879" s="351"/>
      <c r="M879" s="351"/>
      <c r="N879" s="351"/>
      <c r="O879" s="351"/>
      <c r="P879" s="351"/>
      <c r="Q879" s="351"/>
      <c r="R879" s="351"/>
      <c r="S879" s="351"/>
      <c r="T879" s="351"/>
      <c r="U879" s="351"/>
      <c r="V879" s="351"/>
      <c r="W879" s="351"/>
      <c r="X879" s="351"/>
      <c r="Y879" s="351"/>
      <c r="Z879" s="351"/>
    </row>
    <row r="880" spans="1:26" ht="14.25" customHeight="1" x14ac:dyDescent="0.15">
      <c r="A880" s="351"/>
      <c r="B880" s="351"/>
      <c r="C880" s="351"/>
      <c r="D880" s="351"/>
      <c r="E880" s="351"/>
      <c r="F880" s="351"/>
      <c r="G880" s="351"/>
      <c r="H880" s="351"/>
      <c r="I880" s="351"/>
      <c r="J880" s="351"/>
      <c r="K880" s="351"/>
      <c r="L880" s="351"/>
      <c r="M880" s="351"/>
      <c r="N880" s="351"/>
      <c r="O880" s="351"/>
      <c r="P880" s="351"/>
      <c r="Q880" s="351"/>
      <c r="R880" s="351"/>
      <c r="S880" s="351"/>
      <c r="T880" s="351"/>
      <c r="U880" s="351"/>
      <c r="V880" s="351"/>
      <c r="W880" s="351"/>
      <c r="X880" s="351"/>
      <c r="Y880" s="351"/>
      <c r="Z880" s="351"/>
    </row>
    <row r="881" spans="1:26" ht="14.25" customHeight="1" x14ac:dyDescent="0.15">
      <c r="A881" s="351"/>
      <c r="B881" s="351"/>
      <c r="C881" s="351"/>
      <c r="D881" s="351"/>
      <c r="E881" s="351"/>
      <c r="F881" s="351"/>
      <c r="G881" s="351"/>
      <c r="H881" s="351"/>
      <c r="I881" s="351"/>
      <c r="J881" s="351"/>
      <c r="K881" s="351"/>
      <c r="L881" s="351"/>
      <c r="M881" s="351"/>
      <c r="N881" s="351"/>
      <c r="O881" s="351"/>
      <c r="P881" s="351"/>
      <c r="Q881" s="351"/>
      <c r="R881" s="351"/>
      <c r="S881" s="351"/>
      <c r="T881" s="351"/>
      <c r="U881" s="351"/>
      <c r="V881" s="351"/>
      <c r="W881" s="351"/>
      <c r="X881" s="351"/>
      <c r="Y881" s="351"/>
      <c r="Z881" s="351"/>
    </row>
    <row r="882" spans="1:26" ht="14.25" customHeight="1" x14ac:dyDescent="0.15">
      <c r="A882" s="351"/>
      <c r="B882" s="351"/>
      <c r="C882" s="351"/>
      <c r="D882" s="351"/>
      <c r="E882" s="351"/>
      <c r="F882" s="351"/>
      <c r="G882" s="351"/>
      <c r="H882" s="351"/>
      <c r="I882" s="351"/>
      <c r="J882" s="351"/>
      <c r="K882" s="351"/>
      <c r="L882" s="351"/>
      <c r="M882" s="351"/>
      <c r="N882" s="351"/>
      <c r="O882" s="351"/>
      <c r="P882" s="351"/>
      <c r="Q882" s="351"/>
      <c r="R882" s="351"/>
      <c r="S882" s="351"/>
      <c r="T882" s="351"/>
      <c r="U882" s="351"/>
      <c r="V882" s="351"/>
      <c r="W882" s="351"/>
      <c r="X882" s="351"/>
      <c r="Y882" s="351"/>
      <c r="Z882" s="351"/>
    </row>
    <row r="883" spans="1:26" ht="14.25" customHeight="1" x14ac:dyDescent="0.15">
      <c r="A883" s="351"/>
      <c r="B883" s="351"/>
      <c r="C883" s="351"/>
      <c r="D883" s="351"/>
      <c r="E883" s="351"/>
      <c r="F883" s="351"/>
      <c r="G883" s="351"/>
      <c r="H883" s="351"/>
      <c r="I883" s="351"/>
      <c r="J883" s="351"/>
      <c r="K883" s="351"/>
      <c r="L883" s="351"/>
      <c r="M883" s="351"/>
      <c r="N883" s="351"/>
      <c r="O883" s="351"/>
      <c r="P883" s="351"/>
      <c r="Q883" s="351"/>
      <c r="R883" s="351"/>
      <c r="S883" s="351"/>
      <c r="T883" s="351"/>
      <c r="U883" s="351"/>
      <c r="V883" s="351"/>
      <c r="W883" s="351"/>
      <c r="X883" s="351"/>
      <c r="Y883" s="351"/>
      <c r="Z883" s="351"/>
    </row>
    <row r="884" spans="1:26" ht="14.25" customHeight="1" x14ac:dyDescent="0.15">
      <c r="A884" s="351"/>
      <c r="B884" s="351"/>
      <c r="C884" s="351"/>
      <c r="D884" s="351"/>
      <c r="E884" s="351"/>
      <c r="F884" s="351"/>
      <c r="G884" s="351"/>
      <c r="H884" s="351"/>
      <c r="I884" s="351"/>
      <c r="J884" s="351"/>
      <c r="K884" s="351"/>
      <c r="L884" s="351"/>
      <c r="M884" s="351"/>
      <c r="N884" s="351"/>
      <c r="O884" s="351"/>
      <c r="P884" s="351"/>
      <c r="Q884" s="351"/>
      <c r="R884" s="351"/>
      <c r="S884" s="351"/>
      <c r="T884" s="351"/>
      <c r="U884" s="351"/>
      <c r="V884" s="351"/>
      <c r="W884" s="351"/>
      <c r="X884" s="351"/>
      <c r="Y884" s="351"/>
      <c r="Z884" s="351"/>
    </row>
    <row r="885" spans="1:26" ht="14.25" customHeight="1" x14ac:dyDescent="0.15">
      <c r="A885" s="351"/>
      <c r="B885" s="351"/>
      <c r="C885" s="351"/>
      <c r="D885" s="351"/>
      <c r="E885" s="351"/>
      <c r="F885" s="351"/>
      <c r="G885" s="351"/>
      <c r="H885" s="351"/>
      <c r="I885" s="351"/>
      <c r="J885" s="351"/>
      <c r="K885" s="351"/>
      <c r="L885" s="351"/>
      <c r="M885" s="351"/>
      <c r="N885" s="351"/>
      <c r="O885" s="351"/>
      <c r="P885" s="351"/>
      <c r="Q885" s="351"/>
      <c r="R885" s="351"/>
      <c r="S885" s="351"/>
      <c r="T885" s="351"/>
      <c r="U885" s="351"/>
      <c r="V885" s="351"/>
      <c r="W885" s="351"/>
      <c r="X885" s="351"/>
      <c r="Y885" s="351"/>
      <c r="Z885" s="351"/>
    </row>
    <row r="886" spans="1:26" ht="14.25" customHeight="1" x14ac:dyDescent="0.15">
      <c r="A886" s="351"/>
      <c r="B886" s="351"/>
      <c r="C886" s="351"/>
      <c r="D886" s="351"/>
      <c r="E886" s="351"/>
      <c r="F886" s="351"/>
      <c r="G886" s="351"/>
      <c r="H886" s="351"/>
      <c r="I886" s="351"/>
      <c r="J886" s="351"/>
      <c r="K886" s="351"/>
      <c r="L886" s="351"/>
      <c r="M886" s="351"/>
      <c r="N886" s="351"/>
      <c r="O886" s="351"/>
      <c r="P886" s="351"/>
      <c r="Q886" s="351"/>
      <c r="R886" s="351"/>
      <c r="S886" s="351"/>
      <c r="T886" s="351"/>
      <c r="U886" s="351"/>
      <c r="V886" s="351"/>
      <c r="W886" s="351"/>
      <c r="X886" s="351"/>
      <c r="Y886" s="351"/>
      <c r="Z886" s="351"/>
    </row>
    <row r="887" spans="1:26" ht="14.25" customHeight="1" x14ac:dyDescent="0.15">
      <c r="A887" s="351"/>
      <c r="B887" s="351"/>
      <c r="C887" s="351"/>
      <c r="D887" s="351"/>
      <c r="E887" s="351"/>
      <c r="F887" s="351"/>
      <c r="G887" s="351"/>
      <c r="H887" s="351"/>
      <c r="I887" s="351"/>
      <c r="J887" s="351"/>
      <c r="K887" s="351"/>
      <c r="L887" s="351"/>
      <c r="M887" s="351"/>
      <c r="N887" s="351"/>
      <c r="O887" s="351"/>
      <c r="P887" s="351"/>
      <c r="Q887" s="351"/>
      <c r="R887" s="351"/>
      <c r="S887" s="351"/>
      <c r="T887" s="351"/>
      <c r="U887" s="351"/>
      <c r="V887" s="351"/>
      <c r="W887" s="351"/>
      <c r="X887" s="351"/>
      <c r="Y887" s="351"/>
      <c r="Z887" s="351"/>
    </row>
    <row r="888" spans="1:26" ht="14.25" customHeight="1" x14ac:dyDescent="0.15">
      <c r="A888" s="351"/>
      <c r="B888" s="351"/>
      <c r="C888" s="351"/>
      <c r="D888" s="351"/>
      <c r="E888" s="351"/>
      <c r="F888" s="351"/>
      <c r="G888" s="351"/>
      <c r="H888" s="351"/>
      <c r="I888" s="351"/>
      <c r="J888" s="351"/>
      <c r="K888" s="351"/>
      <c r="L888" s="351"/>
      <c r="M888" s="351"/>
      <c r="N888" s="351"/>
      <c r="O888" s="351"/>
      <c r="P888" s="351"/>
      <c r="Q888" s="351"/>
      <c r="R888" s="351"/>
      <c r="S888" s="351"/>
      <c r="T888" s="351"/>
      <c r="U888" s="351"/>
      <c r="V888" s="351"/>
      <c r="W888" s="351"/>
      <c r="X888" s="351"/>
      <c r="Y888" s="351"/>
      <c r="Z888" s="351"/>
    </row>
    <row r="889" spans="1:26" ht="14.25" customHeight="1" x14ac:dyDescent="0.15">
      <c r="A889" s="351"/>
      <c r="B889" s="351"/>
      <c r="C889" s="351"/>
      <c r="D889" s="351"/>
      <c r="E889" s="351"/>
      <c r="F889" s="351"/>
      <c r="G889" s="351"/>
      <c r="H889" s="351"/>
      <c r="I889" s="351"/>
      <c r="J889" s="351"/>
      <c r="K889" s="351"/>
      <c r="L889" s="351"/>
      <c r="M889" s="351"/>
      <c r="N889" s="351"/>
      <c r="O889" s="351"/>
      <c r="P889" s="351"/>
      <c r="Q889" s="351"/>
      <c r="R889" s="351"/>
      <c r="S889" s="351"/>
      <c r="T889" s="351"/>
      <c r="U889" s="351"/>
      <c r="V889" s="351"/>
      <c r="W889" s="351"/>
      <c r="X889" s="351"/>
      <c r="Y889" s="351"/>
      <c r="Z889" s="351"/>
    </row>
    <row r="890" spans="1:26" ht="14.25" customHeight="1" x14ac:dyDescent="0.15">
      <c r="A890" s="351"/>
      <c r="B890" s="351"/>
      <c r="C890" s="351"/>
      <c r="D890" s="351"/>
      <c r="E890" s="351"/>
      <c r="F890" s="351"/>
      <c r="G890" s="351"/>
      <c r="H890" s="351"/>
      <c r="I890" s="351"/>
      <c r="J890" s="351"/>
      <c r="K890" s="351"/>
      <c r="L890" s="351"/>
      <c r="M890" s="351"/>
      <c r="N890" s="351"/>
      <c r="O890" s="351"/>
      <c r="P890" s="351"/>
      <c r="Q890" s="351"/>
      <c r="R890" s="351"/>
      <c r="S890" s="351"/>
      <c r="T890" s="351"/>
      <c r="U890" s="351"/>
      <c r="V890" s="351"/>
      <c r="W890" s="351"/>
      <c r="X890" s="351"/>
      <c r="Y890" s="351"/>
      <c r="Z890" s="351"/>
    </row>
    <row r="891" spans="1:26" ht="14.25" customHeight="1" x14ac:dyDescent="0.15">
      <c r="A891" s="351"/>
      <c r="B891" s="351"/>
      <c r="C891" s="351"/>
      <c r="D891" s="351"/>
      <c r="E891" s="351"/>
      <c r="F891" s="351"/>
      <c r="G891" s="351"/>
      <c r="H891" s="351"/>
      <c r="I891" s="351"/>
      <c r="J891" s="351"/>
      <c r="K891" s="351"/>
      <c r="L891" s="351"/>
      <c r="M891" s="351"/>
      <c r="N891" s="351"/>
      <c r="O891" s="351"/>
      <c r="P891" s="351"/>
      <c r="Q891" s="351"/>
      <c r="R891" s="351"/>
      <c r="S891" s="351"/>
      <c r="T891" s="351"/>
      <c r="U891" s="351"/>
      <c r="V891" s="351"/>
      <c r="W891" s="351"/>
      <c r="X891" s="351"/>
      <c r="Y891" s="351"/>
      <c r="Z891" s="351"/>
    </row>
    <row r="892" spans="1:26" ht="14.25" customHeight="1" x14ac:dyDescent="0.15">
      <c r="A892" s="351"/>
      <c r="B892" s="351"/>
      <c r="C892" s="351"/>
      <c r="D892" s="351"/>
      <c r="E892" s="351"/>
      <c r="F892" s="351"/>
      <c r="G892" s="351"/>
      <c r="H892" s="351"/>
      <c r="I892" s="351"/>
      <c r="J892" s="351"/>
      <c r="K892" s="351"/>
      <c r="L892" s="351"/>
      <c r="M892" s="351"/>
      <c r="N892" s="351"/>
      <c r="O892" s="351"/>
      <c r="P892" s="351"/>
      <c r="Q892" s="351"/>
      <c r="R892" s="351"/>
      <c r="S892" s="351"/>
      <c r="T892" s="351"/>
      <c r="U892" s="351"/>
      <c r="V892" s="351"/>
      <c r="W892" s="351"/>
      <c r="X892" s="351"/>
      <c r="Y892" s="351"/>
      <c r="Z892" s="351"/>
    </row>
    <row r="893" spans="1:26" ht="14.25" customHeight="1" x14ac:dyDescent="0.15">
      <c r="A893" s="351"/>
      <c r="B893" s="351"/>
      <c r="C893" s="351"/>
      <c r="D893" s="351"/>
      <c r="E893" s="351"/>
      <c r="F893" s="351"/>
      <c r="G893" s="351"/>
      <c r="H893" s="351"/>
      <c r="I893" s="351"/>
      <c r="J893" s="351"/>
      <c r="K893" s="351"/>
      <c r="L893" s="351"/>
      <c r="M893" s="351"/>
      <c r="N893" s="351"/>
      <c r="O893" s="351"/>
      <c r="P893" s="351"/>
      <c r="Q893" s="351"/>
      <c r="R893" s="351"/>
      <c r="S893" s="351"/>
      <c r="T893" s="351"/>
      <c r="U893" s="351"/>
      <c r="V893" s="351"/>
      <c r="W893" s="351"/>
      <c r="X893" s="351"/>
      <c r="Y893" s="351"/>
      <c r="Z893" s="351"/>
    </row>
    <row r="894" spans="1:26" ht="14.25" customHeight="1" x14ac:dyDescent="0.15">
      <c r="A894" s="351"/>
      <c r="B894" s="351"/>
      <c r="C894" s="351"/>
      <c r="D894" s="351"/>
      <c r="E894" s="351"/>
      <c r="F894" s="351"/>
      <c r="G894" s="351"/>
      <c r="H894" s="351"/>
      <c r="I894" s="351"/>
      <c r="J894" s="351"/>
      <c r="K894" s="351"/>
      <c r="L894" s="351"/>
      <c r="M894" s="351"/>
      <c r="N894" s="351"/>
      <c r="O894" s="351"/>
      <c r="P894" s="351"/>
      <c r="Q894" s="351"/>
      <c r="R894" s="351"/>
      <c r="S894" s="351"/>
      <c r="T894" s="351"/>
      <c r="U894" s="351"/>
      <c r="V894" s="351"/>
      <c r="W894" s="351"/>
      <c r="X894" s="351"/>
      <c r="Y894" s="351"/>
      <c r="Z894" s="351"/>
    </row>
    <row r="895" spans="1:26" ht="14.25" customHeight="1" x14ac:dyDescent="0.15">
      <c r="A895" s="351"/>
      <c r="B895" s="351"/>
      <c r="C895" s="351"/>
      <c r="D895" s="351"/>
      <c r="E895" s="351"/>
      <c r="F895" s="351"/>
      <c r="G895" s="351"/>
      <c r="H895" s="351"/>
      <c r="I895" s="351"/>
      <c r="J895" s="351"/>
      <c r="K895" s="351"/>
      <c r="L895" s="351"/>
      <c r="M895" s="351"/>
      <c r="N895" s="351"/>
      <c r="O895" s="351"/>
      <c r="P895" s="351"/>
      <c r="Q895" s="351"/>
      <c r="R895" s="351"/>
      <c r="S895" s="351"/>
      <c r="T895" s="351"/>
      <c r="U895" s="351"/>
      <c r="V895" s="351"/>
      <c r="W895" s="351"/>
      <c r="X895" s="351"/>
      <c r="Y895" s="351"/>
      <c r="Z895" s="351"/>
    </row>
    <row r="896" spans="1:26" ht="14.25" customHeight="1" x14ac:dyDescent="0.15">
      <c r="A896" s="351"/>
      <c r="B896" s="351"/>
      <c r="C896" s="351"/>
      <c r="D896" s="351"/>
      <c r="E896" s="351"/>
      <c r="F896" s="351"/>
      <c r="G896" s="351"/>
      <c r="H896" s="351"/>
      <c r="I896" s="351"/>
      <c r="J896" s="351"/>
      <c r="K896" s="351"/>
      <c r="L896" s="351"/>
      <c r="M896" s="351"/>
      <c r="N896" s="351"/>
      <c r="O896" s="351"/>
      <c r="P896" s="351"/>
      <c r="Q896" s="351"/>
      <c r="R896" s="351"/>
      <c r="S896" s="351"/>
      <c r="T896" s="351"/>
      <c r="U896" s="351"/>
      <c r="V896" s="351"/>
      <c r="W896" s="351"/>
      <c r="X896" s="351"/>
      <c r="Y896" s="351"/>
      <c r="Z896" s="351"/>
    </row>
    <row r="897" spans="1:26" ht="14.25" customHeight="1" x14ac:dyDescent="0.15">
      <c r="A897" s="351"/>
      <c r="B897" s="351"/>
      <c r="C897" s="351"/>
      <c r="D897" s="351"/>
      <c r="E897" s="351"/>
      <c r="F897" s="351"/>
      <c r="G897" s="351"/>
      <c r="H897" s="351"/>
      <c r="I897" s="351"/>
      <c r="J897" s="351"/>
      <c r="K897" s="351"/>
      <c r="L897" s="351"/>
      <c r="M897" s="351"/>
      <c r="N897" s="351"/>
      <c r="O897" s="351"/>
      <c r="P897" s="351"/>
      <c r="Q897" s="351"/>
      <c r="R897" s="351"/>
      <c r="S897" s="351"/>
      <c r="T897" s="351"/>
      <c r="U897" s="351"/>
      <c r="V897" s="351"/>
      <c r="W897" s="351"/>
      <c r="X897" s="351"/>
      <c r="Y897" s="351"/>
      <c r="Z897" s="351"/>
    </row>
    <row r="898" spans="1:26" ht="14.25" customHeight="1" x14ac:dyDescent="0.15">
      <c r="A898" s="351"/>
      <c r="B898" s="351"/>
      <c r="C898" s="351"/>
      <c r="D898" s="351"/>
      <c r="E898" s="351"/>
      <c r="F898" s="351"/>
      <c r="G898" s="351"/>
      <c r="H898" s="351"/>
      <c r="I898" s="351"/>
      <c r="J898" s="351"/>
      <c r="K898" s="351"/>
      <c r="L898" s="351"/>
      <c r="M898" s="351"/>
      <c r="N898" s="351"/>
      <c r="O898" s="351"/>
      <c r="P898" s="351"/>
      <c r="Q898" s="351"/>
      <c r="R898" s="351"/>
      <c r="S898" s="351"/>
      <c r="T898" s="351"/>
      <c r="U898" s="351"/>
      <c r="V898" s="351"/>
      <c r="W898" s="351"/>
      <c r="X898" s="351"/>
      <c r="Y898" s="351"/>
      <c r="Z898" s="351"/>
    </row>
    <row r="899" spans="1:26" ht="14.25" customHeight="1" x14ac:dyDescent="0.15">
      <c r="A899" s="351"/>
      <c r="B899" s="351"/>
      <c r="C899" s="351"/>
      <c r="D899" s="351"/>
      <c r="E899" s="351"/>
      <c r="F899" s="351"/>
      <c r="G899" s="351"/>
      <c r="H899" s="351"/>
      <c r="I899" s="351"/>
      <c r="J899" s="351"/>
      <c r="K899" s="351"/>
      <c r="L899" s="351"/>
      <c r="M899" s="351"/>
      <c r="N899" s="351"/>
      <c r="O899" s="351"/>
      <c r="P899" s="351"/>
      <c r="Q899" s="351"/>
      <c r="R899" s="351"/>
      <c r="S899" s="351"/>
      <c r="T899" s="351"/>
      <c r="U899" s="351"/>
      <c r="V899" s="351"/>
      <c r="W899" s="351"/>
      <c r="X899" s="351"/>
      <c r="Y899" s="351"/>
      <c r="Z899" s="351"/>
    </row>
    <row r="900" spans="1:26" ht="14.25" customHeight="1" x14ac:dyDescent="0.15">
      <c r="A900" s="351"/>
      <c r="B900" s="351"/>
      <c r="C900" s="351"/>
      <c r="D900" s="351"/>
      <c r="E900" s="351"/>
      <c r="F900" s="351"/>
      <c r="G900" s="351"/>
      <c r="H900" s="351"/>
      <c r="I900" s="351"/>
      <c r="J900" s="351"/>
      <c r="K900" s="351"/>
      <c r="L900" s="351"/>
      <c r="M900" s="351"/>
      <c r="N900" s="351"/>
      <c r="O900" s="351"/>
      <c r="P900" s="351"/>
      <c r="Q900" s="351"/>
      <c r="R900" s="351"/>
      <c r="S900" s="351"/>
      <c r="T900" s="351"/>
      <c r="U900" s="351"/>
      <c r="V900" s="351"/>
      <c r="W900" s="351"/>
      <c r="X900" s="351"/>
      <c r="Y900" s="351"/>
      <c r="Z900" s="351"/>
    </row>
    <row r="901" spans="1:26" ht="14.25" customHeight="1" x14ac:dyDescent="0.15">
      <c r="A901" s="351"/>
      <c r="B901" s="351"/>
      <c r="C901" s="351"/>
      <c r="D901" s="351"/>
      <c r="E901" s="351"/>
      <c r="F901" s="351"/>
      <c r="G901" s="351"/>
      <c r="H901" s="351"/>
      <c r="I901" s="351"/>
      <c r="J901" s="351"/>
      <c r="K901" s="351"/>
      <c r="L901" s="351"/>
      <c r="M901" s="351"/>
      <c r="N901" s="351"/>
      <c r="O901" s="351"/>
      <c r="P901" s="351"/>
      <c r="Q901" s="351"/>
      <c r="R901" s="351"/>
      <c r="S901" s="351"/>
      <c r="T901" s="351"/>
      <c r="U901" s="351"/>
      <c r="V901" s="351"/>
      <c r="W901" s="351"/>
      <c r="X901" s="351"/>
      <c r="Y901" s="351"/>
      <c r="Z901" s="351"/>
    </row>
    <row r="902" spans="1:26" ht="14.25" customHeight="1" x14ac:dyDescent="0.15">
      <c r="A902" s="351"/>
      <c r="B902" s="351"/>
      <c r="C902" s="351"/>
      <c r="D902" s="351"/>
      <c r="E902" s="351"/>
      <c r="F902" s="351"/>
      <c r="G902" s="351"/>
      <c r="H902" s="351"/>
      <c r="I902" s="351"/>
      <c r="J902" s="351"/>
      <c r="K902" s="351"/>
      <c r="L902" s="351"/>
      <c r="M902" s="351"/>
      <c r="N902" s="351"/>
      <c r="O902" s="351"/>
      <c r="P902" s="351"/>
      <c r="Q902" s="351"/>
      <c r="R902" s="351"/>
      <c r="S902" s="351"/>
      <c r="T902" s="351"/>
      <c r="U902" s="351"/>
      <c r="V902" s="351"/>
      <c r="W902" s="351"/>
      <c r="X902" s="351"/>
      <c r="Y902" s="351"/>
      <c r="Z902" s="351"/>
    </row>
    <row r="903" spans="1:26" ht="14.25" customHeight="1" x14ac:dyDescent="0.15">
      <c r="A903" s="351"/>
      <c r="B903" s="351"/>
      <c r="C903" s="351"/>
      <c r="D903" s="351"/>
      <c r="E903" s="351"/>
      <c r="F903" s="351"/>
      <c r="G903" s="351"/>
      <c r="H903" s="351"/>
      <c r="I903" s="351"/>
      <c r="J903" s="351"/>
      <c r="K903" s="351"/>
      <c r="L903" s="351"/>
      <c r="M903" s="351"/>
      <c r="N903" s="351"/>
      <c r="O903" s="351"/>
      <c r="P903" s="351"/>
      <c r="Q903" s="351"/>
      <c r="R903" s="351"/>
      <c r="S903" s="351"/>
      <c r="T903" s="351"/>
      <c r="U903" s="351"/>
      <c r="V903" s="351"/>
      <c r="W903" s="351"/>
      <c r="X903" s="351"/>
      <c r="Y903" s="351"/>
      <c r="Z903" s="351"/>
    </row>
    <row r="904" spans="1:26" ht="14.25" customHeight="1" x14ac:dyDescent="0.15">
      <c r="A904" s="351"/>
      <c r="B904" s="351"/>
      <c r="C904" s="351"/>
      <c r="D904" s="351"/>
      <c r="E904" s="351"/>
      <c r="F904" s="351"/>
      <c r="G904" s="351"/>
      <c r="H904" s="351"/>
      <c r="I904" s="351"/>
      <c r="J904" s="351"/>
      <c r="K904" s="351"/>
      <c r="L904" s="351"/>
      <c r="M904" s="351"/>
      <c r="N904" s="351"/>
      <c r="O904" s="351"/>
      <c r="P904" s="351"/>
      <c r="Q904" s="351"/>
      <c r="R904" s="351"/>
      <c r="S904" s="351"/>
      <c r="T904" s="351"/>
      <c r="U904" s="351"/>
      <c r="V904" s="351"/>
      <c r="W904" s="351"/>
      <c r="X904" s="351"/>
      <c r="Y904" s="351"/>
      <c r="Z904" s="351"/>
    </row>
    <row r="905" spans="1:26" ht="14.25" customHeight="1" x14ac:dyDescent="0.15">
      <c r="A905" s="351"/>
      <c r="B905" s="351"/>
      <c r="C905" s="351"/>
      <c r="D905" s="351"/>
      <c r="E905" s="351"/>
      <c r="F905" s="351"/>
      <c r="G905" s="351"/>
      <c r="H905" s="351"/>
      <c r="I905" s="351"/>
      <c r="J905" s="351"/>
      <c r="K905" s="351"/>
      <c r="L905" s="351"/>
      <c r="M905" s="351"/>
      <c r="N905" s="351"/>
      <c r="O905" s="351"/>
      <c r="P905" s="351"/>
      <c r="Q905" s="351"/>
      <c r="R905" s="351"/>
      <c r="S905" s="351"/>
      <c r="T905" s="351"/>
      <c r="U905" s="351"/>
      <c r="V905" s="351"/>
      <c r="W905" s="351"/>
      <c r="X905" s="351"/>
      <c r="Y905" s="351"/>
      <c r="Z905" s="351"/>
    </row>
    <row r="906" spans="1:26" ht="14.25" customHeight="1" x14ac:dyDescent="0.15">
      <c r="A906" s="351"/>
      <c r="B906" s="351"/>
      <c r="C906" s="351"/>
      <c r="D906" s="351"/>
      <c r="E906" s="351"/>
      <c r="F906" s="351"/>
      <c r="G906" s="351"/>
      <c r="H906" s="351"/>
      <c r="I906" s="351"/>
      <c r="J906" s="351"/>
      <c r="K906" s="351"/>
      <c r="L906" s="351"/>
      <c r="M906" s="351"/>
      <c r="N906" s="351"/>
      <c r="O906" s="351"/>
      <c r="P906" s="351"/>
      <c r="Q906" s="351"/>
      <c r="R906" s="351"/>
      <c r="S906" s="351"/>
      <c r="T906" s="351"/>
      <c r="U906" s="351"/>
      <c r="V906" s="351"/>
      <c r="W906" s="351"/>
      <c r="X906" s="351"/>
      <c r="Y906" s="351"/>
      <c r="Z906" s="351"/>
    </row>
    <row r="907" spans="1:26" ht="14.25" customHeight="1" x14ac:dyDescent="0.15">
      <c r="A907" s="351"/>
      <c r="B907" s="351"/>
      <c r="C907" s="351"/>
      <c r="D907" s="351"/>
      <c r="E907" s="351"/>
      <c r="F907" s="351"/>
      <c r="G907" s="351"/>
      <c r="H907" s="351"/>
      <c r="I907" s="351"/>
      <c r="J907" s="351"/>
      <c r="K907" s="351"/>
      <c r="L907" s="351"/>
      <c r="M907" s="351"/>
      <c r="N907" s="351"/>
      <c r="O907" s="351"/>
      <c r="P907" s="351"/>
      <c r="Q907" s="351"/>
      <c r="R907" s="351"/>
      <c r="S907" s="351"/>
      <c r="T907" s="351"/>
      <c r="U907" s="351"/>
      <c r="V907" s="351"/>
      <c r="W907" s="351"/>
      <c r="X907" s="351"/>
      <c r="Y907" s="351"/>
      <c r="Z907" s="351"/>
    </row>
    <row r="908" spans="1:26" ht="14.25" customHeight="1" x14ac:dyDescent="0.15">
      <c r="A908" s="351"/>
      <c r="B908" s="351"/>
      <c r="C908" s="351"/>
      <c r="D908" s="351"/>
      <c r="E908" s="351"/>
      <c r="F908" s="351"/>
      <c r="G908" s="351"/>
      <c r="H908" s="351"/>
      <c r="I908" s="351"/>
      <c r="J908" s="351"/>
      <c r="K908" s="351"/>
      <c r="L908" s="351"/>
      <c r="M908" s="351"/>
      <c r="N908" s="351"/>
      <c r="O908" s="351"/>
      <c r="P908" s="351"/>
      <c r="Q908" s="351"/>
      <c r="R908" s="351"/>
      <c r="S908" s="351"/>
      <c r="T908" s="351"/>
      <c r="U908" s="351"/>
      <c r="V908" s="351"/>
      <c r="W908" s="351"/>
      <c r="X908" s="351"/>
      <c r="Y908" s="351"/>
      <c r="Z908" s="351"/>
    </row>
    <row r="909" spans="1:26" ht="14.25" customHeight="1" x14ac:dyDescent="0.15">
      <c r="A909" s="351"/>
      <c r="B909" s="351"/>
      <c r="C909" s="351"/>
      <c r="D909" s="351"/>
      <c r="E909" s="351"/>
      <c r="F909" s="351"/>
      <c r="G909" s="351"/>
      <c r="H909" s="351"/>
      <c r="I909" s="351"/>
      <c r="J909" s="351"/>
      <c r="K909" s="351"/>
      <c r="L909" s="351"/>
      <c r="M909" s="351"/>
      <c r="N909" s="351"/>
      <c r="O909" s="351"/>
      <c r="P909" s="351"/>
      <c r="Q909" s="351"/>
      <c r="R909" s="351"/>
      <c r="S909" s="351"/>
      <c r="T909" s="351"/>
      <c r="U909" s="351"/>
      <c r="V909" s="351"/>
      <c r="W909" s="351"/>
      <c r="X909" s="351"/>
      <c r="Y909" s="351"/>
      <c r="Z909" s="351"/>
    </row>
    <row r="910" spans="1:26" ht="14.25" customHeight="1" x14ac:dyDescent="0.15">
      <c r="A910" s="351"/>
      <c r="B910" s="351"/>
      <c r="C910" s="351"/>
      <c r="D910" s="351"/>
      <c r="E910" s="351"/>
      <c r="F910" s="351"/>
      <c r="G910" s="351"/>
      <c r="H910" s="351"/>
      <c r="I910" s="351"/>
      <c r="J910" s="351"/>
      <c r="K910" s="351"/>
      <c r="L910" s="351"/>
      <c r="M910" s="351"/>
      <c r="N910" s="351"/>
      <c r="O910" s="351"/>
      <c r="P910" s="351"/>
      <c r="Q910" s="351"/>
      <c r="R910" s="351"/>
      <c r="S910" s="351"/>
      <c r="T910" s="351"/>
      <c r="U910" s="351"/>
      <c r="V910" s="351"/>
      <c r="W910" s="351"/>
      <c r="X910" s="351"/>
      <c r="Y910" s="351"/>
      <c r="Z910" s="351"/>
    </row>
    <row r="911" spans="1:26" ht="14.25" customHeight="1" x14ac:dyDescent="0.15">
      <c r="A911" s="351"/>
      <c r="B911" s="351"/>
      <c r="C911" s="351"/>
      <c r="D911" s="351"/>
      <c r="E911" s="351"/>
      <c r="F911" s="351"/>
      <c r="G911" s="351"/>
      <c r="H911" s="351"/>
      <c r="I911" s="351"/>
      <c r="J911" s="351"/>
      <c r="K911" s="351"/>
      <c r="L911" s="351"/>
      <c r="M911" s="351"/>
      <c r="N911" s="351"/>
      <c r="O911" s="351"/>
      <c r="P911" s="351"/>
      <c r="Q911" s="351"/>
      <c r="R911" s="351"/>
      <c r="S911" s="351"/>
      <c r="T911" s="351"/>
      <c r="U911" s="351"/>
      <c r="V911" s="351"/>
      <c r="W911" s="351"/>
      <c r="X911" s="351"/>
      <c r="Y911" s="351"/>
      <c r="Z911" s="351"/>
    </row>
    <row r="912" spans="1:26" ht="14.25" customHeight="1" x14ac:dyDescent="0.15">
      <c r="A912" s="351"/>
      <c r="B912" s="351"/>
      <c r="C912" s="351"/>
      <c r="D912" s="351"/>
      <c r="E912" s="351"/>
      <c r="F912" s="351"/>
      <c r="G912" s="351"/>
      <c r="H912" s="351"/>
      <c r="I912" s="351"/>
      <c r="J912" s="351"/>
      <c r="K912" s="351"/>
      <c r="L912" s="351"/>
      <c r="M912" s="351"/>
      <c r="N912" s="351"/>
      <c r="O912" s="351"/>
      <c r="P912" s="351"/>
      <c r="Q912" s="351"/>
      <c r="R912" s="351"/>
      <c r="S912" s="351"/>
      <c r="T912" s="351"/>
      <c r="U912" s="351"/>
      <c r="V912" s="351"/>
      <c r="W912" s="351"/>
      <c r="X912" s="351"/>
      <c r="Y912" s="351"/>
      <c r="Z912" s="351"/>
    </row>
    <row r="913" spans="1:26" ht="14.25" customHeight="1" x14ac:dyDescent="0.15">
      <c r="A913" s="351"/>
      <c r="B913" s="351"/>
      <c r="C913" s="351"/>
      <c r="D913" s="351"/>
      <c r="E913" s="351"/>
      <c r="F913" s="351"/>
      <c r="G913" s="351"/>
      <c r="H913" s="351"/>
      <c r="I913" s="351"/>
      <c r="J913" s="351"/>
      <c r="K913" s="351"/>
      <c r="L913" s="351"/>
      <c r="M913" s="351"/>
      <c r="N913" s="351"/>
      <c r="O913" s="351"/>
      <c r="P913" s="351"/>
      <c r="Q913" s="351"/>
      <c r="R913" s="351"/>
      <c r="S913" s="351"/>
      <c r="T913" s="351"/>
      <c r="U913" s="351"/>
      <c r="V913" s="351"/>
      <c r="W913" s="351"/>
      <c r="X913" s="351"/>
      <c r="Y913" s="351"/>
      <c r="Z913" s="351"/>
    </row>
    <row r="914" spans="1:26" ht="14.25" customHeight="1" x14ac:dyDescent="0.15">
      <c r="A914" s="351"/>
      <c r="B914" s="351"/>
      <c r="C914" s="351"/>
      <c r="D914" s="351"/>
      <c r="E914" s="351"/>
      <c r="F914" s="351"/>
      <c r="G914" s="351"/>
      <c r="H914" s="351"/>
      <c r="I914" s="351"/>
      <c r="J914" s="351"/>
      <c r="K914" s="351"/>
      <c r="L914" s="351"/>
      <c r="M914" s="351"/>
      <c r="N914" s="351"/>
      <c r="O914" s="351"/>
      <c r="P914" s="351"/>
      <c r="Q914" s="351"/>
      <c r="R914" s="351"/>
      <c r="S914" s="351"/>
      <c r="T914" s="351"/>
      <c r="U914" s="351"/>
      <c r="V914" s="351"/>
      <c r="W914" s="351"/>
      <c r="X914" s="351"/>
      <c r="Y914" s="351"/>
      <c r="Z914" s="351"/>
    </row>
    <row r="915" spans="1:26" ht="14.25" customHeight="1" x14ac:dyDescent="0.15">
      <c r="A915" s="351"/>
      <c r="B915" s="351"/>
      <c r="C915" s="351"/>
      <c r="D915" s="351"/>
      <c r="E915" s="351"/>
      <c r="F915" s="351"/>
      <c r="G915" s="351"/>
      <c r="H915" s="351"/>
      <c r="I915" s="351"/>
      <c r="J915" s="351"/>
      <c r="K915" s="351"/>
      <c r="L915" s="351"/>
      <c r="M915" s="351"/>
      <c r="N915" s="351"/>
      <c r="O915" s="351"/>
      <c r="P915" s="351"/>
      <c r="Q915" s="351"/>
      <c r="R915" s="351"/>
      <c r="S915" s="351"/>
      <c r="T915" s="351"/>
      <c r="U915" s="351"/>
      <c r="V915" s="351"/>
      <c r="W915" s="351"/>
      <c r="X915" s="351"/>
      <c r="Y915" s="351"/>
      <c r="Z915" s="351"/>
    </row>
    <row r="916" spans="1:26" ht="14.25" customHeight="1" x14ac:dyDescent="0.15">
      <c r="A916" s="351"/>
      <c r="B916" s="351"/>
      <c r="C916" s="351"/>
      <c r="D916" s="351"/>
      <c r="E916" s="351"/>
      <c r="F916" s="351"/>
      <c r="G916" s="351"/>
      <c r="H916" s="351"/>
      <c r="I916" s="351"/>
      <c r="J916" s="351"/>
      <c r="K916" s="351"/>
      <c r="L916" s="351"/>
      <c r="M916" s="351"/>
      <c r="N916" s="351"/>
      <c r="O916" s="351"/>
      <c r="P916" s="351"/>
      <c r="Q916" s="351"/>
      <c r="R916" s="351"/>
      <c r="S916" s="351"/>
      <c r="T916" s="351"/>
      <c r="U916" s="351"/>
      <c r="V916" s="351"/>
      <c r="W916" s="351"/>
      <c r="X916" s="351"/>
      <c r="Y916" s="351"/>
      <c r="Z916" s="351"/>
    </row>
    <row r="917" spans="1:26" ht="14.25" customHeight="1" x14ac:dyDescent="0.15">
      <c r="A917" s="351"/>
      <c r="B917" s="351"/>
      <c r="C917" s="351"/>
      <c r="D917" s="351"/>
      <c r="E917" s="351"/>
      <c r="F917" s="351"/>
      <c r="G917" s="351"/>
      <c r="H917" s="351"/>
      <c r="I917" s="351"/>
      <c r="J917" s="351"/>
      <c r="K917" s="351"/>
      <c r="L917" s="351"/>
      <c r="M917" s="351"/>
      <c r="N917" s="351"/>
      <c r="O917" s="351"/>
      <c r="P917" s="351"/>
      <c r="Q917" s="351"/>
      <c r="R917" s="351"/>
      <c r="S917" s="351"/>
      <c r="T917" s="351"/>
      <c r="U917" s="351"/>
      <c r="V917" s="351"/>
      <c r="W917" s="351"/>
      <c r="X917" s="351"/>
      <c r="Y917" s="351"/>
      <c r="Z917" s="351"/>
    </row>
    <row r="918" spans="1:26" ht="14.25" customHeight="1" x14ac:dyDescent="0.15">
      <c r="A918" s="351"/>
      <c r="B918" s="351"/>
      <c r="C918" s="351"/>
      <c r="D918" s="351"/>
      <c r="E918" s="351"/>
      <c r="F918" s="351"/>
      <c r="G918" s="351"/>
      <c r="H918" s="351"/>
      <c r="I918" s="351"/>
      <c r="J918" s="351"/>
      <c r="K918" s="351"/>
      <c r="L918" s="351"/>
      <c r="M918" s="351"/>
      <c r="N918" s="351"/>
      <c r="O918" s="351"/>
      <c r="P918" s="351"/>
      <c r="Q918" s="351"/>
      <c r="R918" s="351"/>
      <c r="S918" s="351"/>
      <c r="T918" s="351"/>
      <c r="U918" s="351"/>
      <c r="V918" s="351"/>
      <c r="W918" s="351"/>
      <c r="X918" s="351"/>
      <c r="Y918" s="351"/>
      <c r="Z918" s="351"/>
    </row>
    <row r="919" spans="1:26" ht="14.25" customHeight="1" x14ac:dyDescent="0.15">
      <c r="A919" s="351"/>
      <c r="B919" s="351"/>
      <c r="C919" s="351"/>
      <c r="D919" s="351"/>
      <c r="E919" s="351"/>
      <c r="F919" s="351"/>
      <c r="G919" s="351"/>
      <c r="H919" s="351"/>
      <c r="I919" s="351"/>
      <c r="J919" s="351"/>
      <c r="K919" s="351"/>
      <c r="L919" s="351"/>
      <c r="M919" s="351"/>
      <c r="N919" s="351"/>
      <c r="O919" s="351"/>
      <c r="P919" s="351"/>
      <c r="Q919" s="351"/>
      <c r="R919" s="351"/>
      <c r="S919" s="351"/>
      <c r="T919" s="351"/>
      <c r="U919" s="351"/>
      <c r="V919" s="351"/>
      <c r="W919" s="351"/>
      <c r="X919" s="351"/>
      <c r="Y919" s="351"/>
      <c r="Z919" s="351"/>
    </row>
    <row r="920" spans="1:26" ht="14.25" customHeight="1" x14ac:dyDescent="0.15">
      <c r="A920" s="351"/>
      <c r="B920" s="351"/>
      <c r="C920" s="351"/>
      <c r="D920" s="351"/>
      <c r="E920" s="351"/>
      <c r="F920" s="351"/>
      <c r="G920" s="351"/>
      <c r="H920" s="351"/>
      <c r="I920" s="351"/>
      <c r="J920" s="351"/>
      <c r="K920" s="351"/>
      <c r="L920" s="351"/>
      <c r="M920" s="351"/>
      <c r="N920" s="351"/>
      <c r="O920" s="351"/>
      <c r="P920" s="351"/>
      <c r="Q920" s="351"/>
      <c r="R920" s="351"/>
      <c r="S920" s="351"/>
      <c r="T920" s="351"/>
      <c r="U920" s="351"/>
      <c r="V920" s="351"/>
      <c r="W920" s="351"/>
      <c r="X920" s="351"/>
      <c r="Y920" s="351"/>
      <c r="Z920" s="351"/>
    </row>
    <row r="921" spans="1:26" ht="14.25" customHeight="1" x14ac:dyDescent="0.15">
      <c r="A921" s="351"/>
      <c r="B921" s="351"/>
      <c r="C921" s="351"/>
      <c r="D921" s="351"/>
      <c r="E921" s="351"/>
      <c r="F921" s="351"/>
      <c r="G921" s="351"/>
      <c r="H921" s="351"/>
      <c r="I921" s="351"/>
      <c r="J921" s="351"/>
      <c r="K921" s="351"/>
      <c r="L921" s="351"/>
      <c r="M921" s="351"/>
      <c r="N921" s="351"/>
      <c r="O921" s="351"/>
      <c r="P921" s="351"/>
      <c r="Q921" s="351"/>
      <c r="R921" s="351"/>
      <c r="S921" s="351"/>
      <c r="T921" s="351"/>
      <c r="U921" s="351"/>
      <c r="V921" s="351"/>
      <c r="W921" s="351"/>
      <c r="X921" s="351"/>
      <c r="Y921" s="351"/>
      <c r="Z921" s="351"/>
    </row>
    <row r="922" spans="1:26" ht="14.25" customHeight="1" x14ac:dyDescent="0.15">
      <c r="A922" s="351"/>
      <c r="B922" s="351"/>
      <c r="C922" s="351"/>
      <c r="D922" s="351"/>
      <c r="E922" s="351"/>
      <c r="F922" s="351"/>
      <c r="G922" s="351"/>
      <c r="H922" s="351"/>
      <c r="I922" s="351"/>
      <c r="J922" s="351"/>
      <c r="K922" s="351"/>
      <c r="L922" s="351"/>
      <c r="M922" s="351"/>
      <c r="N922" s="351"/>
      <c r="O922" s="351"/>
      <c r="P922" s="351"/>
      <c r="Q922" s="351"/>
      <c r="R922" s="351"/>
      <c r="S922" s="351"/>
      <c r="T922" s="351"/>
      <c r="U922" s="351"/>
      <c r="V922" s="351"/>
      <c r="W922" s="351"/>
      <c r="X922" s="351"/>
      <c r="Y922" s="351"/>
      <c r="Z922" s="351"/>
    </row>
    <row r="923" spans="1:26" ht="14.25" customHeight="1" x14ac:dyDescent="0.15">
      <c r="A923" s="351"/>
      <c r="B923" s="351"/>
      <c r="C923" s="351"/>
      <c r="D923" s="351"/>
      <c r="E923" s="351"/>
      <c r="F923" s="351"/>
      <c r="G923" s="351"/>
      <c r="H923" s="351"/>
      <c r="I923" s="351"/>
      <c r="J923" s="351"/>
      <c r="K923" s="351"/>
      <c r="L923" s="351"/>
      <c r="M923" s="351"/>
      <c r="N923" s="351"/>
      <c r="O923" s="351"/>
      <c r="P923" s="351"/>
      <c r="Q923" s="351"/>
      <c r="R923" s="351"/>
      <c r="S923" s="351"/>
      <c r="T923" s="351"/>
      <c r="U923" s="351"/>
      <c r="V923" s="351"/>
      <c r="W923" s="351"/>
      <c r="X923" s="351"/>
      <c r="Y923" s="351"/>
      <c r="Z923" s="351"/>
    </row>
    <row r="924" spans="1:26" ht="14.25" customHeight="1" x14ac:dyDescent="0.15">
      <c r="A924" s="351"/>
      <c r="B924" s="351"/>
      <c r="C924" s="351"/>
      <c r="D924" s="351"/>
      <c r="E924" s="351"/>
      <c r="F924" s="351"/>
      <c r="G924" s="351"/>
      <c r="H924" s="351"/>
      <c r="I924" s="351"/>
      <c r="J924" s="351"/>
      <c r="K924" s="351"/>
      <c r="L924" s="351"/>
      <c r="M924" s="351"/>
      <c r="N924" s="351"/>
      <c r="O924" s="351"/>
      <c r="P924" s="351"/>
      <c r="Q924" s="351"/>
      <c r="R924" s="351"/>
      <c r="S924" s="351"/>
      <c r="T924" s="351"/>
      <c r="U924" s="351"/>
      <c r="V924" s="351"/>
      <c r="W924" s="351"/>
      <c r="X924" s="351"/>
      <c r="Y924" s="351"/>
      <c r="Z924" s="351"/>
    </row>
    <row r="925" spans="1:26" ht="14.25" customHeight="1" x14ac:dyDescent="0.15">
      <c r="A925" s="351"/>
      <c r="B925" s="351"/>
      <c r="C925" s="351"/>
      <c r="D925" s="351"/>
      <c r="E925" s="351"/>
      <c r="F925" s="351"/>
      <c r="G925" s="351"/>
      <c r="H925" s="351"/>
      <c r="I925" s="351"/>
      <c r="J925" s="351"/>
      <c r="K925" s="351"/>
      <c r="L925" s="351"/>
      <c r="M925" s="351"/>
      <c r="N925" s="351"/>
      <c r="O925" s="351"/>
      <c r="P925" s="351"/>
      <c r="Q925" s="351"/>
      <c r="R925" s="351"/>
      <c r="S925" s="351"/>
      <c r="T925" s="351"/>
      <c r="U925" s="351"/>
      <c r="V925" s="351"/>
      <c r="W925" s="351"/>
      <c r="X925" s="351"/>
      <c r="Y925" s="351"/>
      <c r="Z925" s="351"/>
    </row>
    <row r="926" spans="1:26" ht="14.25" customHeight="1" x14ac:dyDescent="0.15">
      <c r="A926" s="351"/>
      <c r="B926" s="351"/>
      <c r="C926" s="351"/>
      <c r="D926" s="351"/>
      <c r="E926" s="351"/>
      <c r="F926" s="351"/>
      <c r="G926" s="351"/>
      <c r="H926" s="351"/>
      <c r="I926" s="351"/>
      <c r="J926" s="351"/>
      <c r="K926" s="351"/>
      <c r="L926" s="351"/>
      <c r="M926" s="351"/>
      <c r="N926" s="351"/>
      <c r="O926" s="351"/>
      <c r="P926" s="351"/>
      <c r="Q926" s="351"/>
      <c r="R926" s="351"/>
      <c r="S926" s="351"/>
      <c r="T926" s="351"/>
      <c r="U926" s="351"/>
      <c r="V926" s="351"/>
      <c r="W926" s="351"/>
      <c r="X926" s="351"/>
      <c r="Y926" s="351"/>
      <c r="Z926" s="351"/>
    </row>
    <row r="927" spans="1:26" ht="14.25" customHeight="1" x14ac:dyDescent="0.15">
      <c r="A927" s="351"/>
      <c r="B927" s="351"/>
      <c r="C927" s="351"/>
      <c r="D927" s="351"/>
      <c r="E927" s="351"/>
      <c r="F927" s="351"/>
      <c r="G927" s="351"/>
      <c r="H927" s="351"/>
      <c r="I927" s="351"/>
      <c r="J927" s="351"/>
      <c r="K927" s="351"/>
      <c r="L927" s="351"/>
      <c r="M927" s="351"/>
      <c r="N927" s="351"/>
      <c r="O927" s="351"/>
      <c r="P927" s="351"/>
      <c r="Q927" s="351"/>
      <c r="R927" s="351"/>
      <c r="S927" s="351"/>
      <c r="T927" s="351"/>
      <c r="U927" s="351"/>
      <c r="V927" s="351"/>
      <c r="W927" s="351"/>
      <c r="X927" s="351"/>
      <c r="Y927" s="351"/>
      <c r="Z927" s="351"/>
    </row>
    <row r="928" spans="1:26" ht="14.25" customHeight="1" x14ac:dyDescent="0.15">
      <c r="A928" s="351"/>
      <c r="B928" s="351"/>
      <c r="C928" s="351"/>
      <c r="D928" s="351"/>
      <c r="E928" s="351"/>
      <c r="F928" s="351"/>
      <c r="G928" s="351"/>
      <c r="H928" s="351"/>
      <c r="I928" s="351"/>
      <c r="J928" s="351"/>
      <c r="K928" s="351"/>
      <c r="L928" s="351"/>
      <c r="M928" s="351"/>
      <c r="N928" s="351"/>
      <c r="O928" s="351"/>
      <c r="P928" s="351"/>
      <c r="Q928" s="351"/>
      <c r="R928" s="351"/>
      <c r="S928" s="351"/>
      <c r="T928" s="351"/>
      <c r="U928" s="351"/>
      <c r="V928" s="351"/>
      <c r="W928" s="351"/>
      <c r="X928" s="351"/>
      <c r="Y928" s="351"/>
      <c r="Z928" s="351"/>
    </row>
    <row r="929" spans="1:26" ht="14.25" customHeight="1" x14ac:dyDescent="0.15">
      <c r="A929" s="351"/>
      <c r="B929" s="351"/>
      <c r="C929" s="351"/>
      <c r="D929" s="351"/>
      <c r="E929" s="351"/>
      <c r="F929" s="351"/>
      <c r="G929" s="351"/>
      <c r="H929" s="351"/>
      <c r="I929" s="351"/>
      <c r="J929" s="351"/>
      <c r="K929" s="351"/>
      <c r="L929" s="351"/>
      <c r="M929" s="351"/>
      <c r="N929" s="351"/>
      <c r="O929" s="351"/>
      <c r="P929" s="351"/>
      <c r="Q929" s="351"/>
      <c r="R929" s="351"/>
      <c r="S929" s="351"/>
      <c r="T929" s="351"/>
      <c r="U929" s="351"/>
      <c r="V929" s="351"/>
      <c r="W929" s="351"/>
      <c r="X929" s="351"/>
      <c r="Y929" s="351"/>
      <c r="Z929" s="351"/>
    </row>
    <row r="930" spans="1:26" ht="14.25" customHeight="1" x14ac:dyDescent="0.15">
      <c r="A930" s="351"/>
      <c r="B930" s="351"/>
      <c r="C930" s="351"/>
      <c r="D930" s="351"/>
      <c r="E930" s="351"/>
      <c r="F930" s="351"/>
      <c r="G930" s="351"/>
      <c r="H930" s="351"/>
      <c r="I930" s="351"/>
      <c r="J930" s="351"/>
      <c r="K930" s="351"/>
      <c r="L930" s="351"/>
      <c r="M930" s="351"/>
      <c r="N930" s="351"/>
      <c r="O930" s="351"/>
      <c r="P930" s="351"/>
      <c r="Q930" s="351"/>
      <c r="R930" s="351"/>
      <c r="S930" s="351"/>
      <c r="T930" s="351"/>
      <c r="U930" s="351"/>
      <c r="V930" s="351"/>
      <c r="W930" s="351"/>
      <c r="X930" s="351"/>
      <c r="Y930" s="351"/>
      <c r="Z930" s="351"/>
    </row>
    <row r="931" spans="1:26" ht="14.25" customHeight="1" x14ac:dyDescent="0.15">
      <c r="A931" s="351"/>
      <c r="B931" s="351"/>
      <c r="C931" s="351"/>
      <c r="D931" s="351"/>
      <c r="E931" s="351"/>
      <c r="F931" s="351"/>
      <c r="G931" s="351"/>
      <c r="H931" s="351"/>
      <c r="I931" s="351"/>
      <c r="J931" s="351"/>
      <c r="K931" s="351"/>
      <c r="L931" s="351"/>
      <c r="M931" s="351"/>
      <c r="N931" s="351"/>
      <c r="O931" s="351"/>
      <c r="P931" s="351"/>
      <c r="Q931" s="351"/>
      <c r="R931" s="351"/>
      <c r="S931" s="351"/>
      <c r="T931" s="351"/>
      <c r="U931" s="351"/>
      <c r="V931" s="351"/>
      <c r="W931" s="351"/>
      <c r="X931" s="351"/>
      <c r="Y931" s="351"/>
      <c r="Z931" s="351"/>
    </row>
    <row r="932" spans="1:26" ht="14.25" customHeight="1" x14ac:dyDescent="0.15">
      <c r="A932" s="351"/>
      <c r="B932" s="351"/>
      <c r="C932" s="351"/>
      <c r="D932" s="351"/>
      <c r="E932" s="351"/>
      <c r="F932" s="351"/>
      <c r="G932" s="351"/>
      <c r="H932" s="351"/>
      <c r="I932" s="351"/>
      <c r="J932" s="351"/>
      <c r="K932" s="351"/>
      <c r="L932" s="351"/>
      <c r="M932" s="351"/>
      <c r="N932" s="351"/>
      <c r="O932" s="351"/>
      <c r="P932" s="351"/>
      <c r="Q932" s="351"/>
      <c r="R932" s="351"/>
      <c r="S932" s="351"/>
      <c r="T932" s="351"/>
      <c r="U932" s="351"/>
      <c r="V932" s="351"/>
      <c r="W932" s="351"/>
      <c r="X932" s="351"/>
      <c r="Y932" s="351"/>
      <c r="Z932" s="351"/>
    </row>
    <row r="933" spans="1:26" ht="14.25" customHeight="1" x14ac:dyDescent="0.15">
      <c r="A933" s="351"/>
      <c r="B933" s="351"/>
      <c r="C933" s="351"/>
      <c r="D933" s="351"/>
      <c r="E933" s="351"/>
      <c r="F933" s="351"/>
      <c r="G933" s="351"/>
      <c r="H933" s="351"/>
      <c r="I933" s="351"/>
      <c r="J933" s="351"/>
      <c r="K933" s="351"/>
      <c r="L933" s="351"/>
      <c r="M933" s="351"/>
      <c r="N933" s="351"/>
      <c r="O933" s="351"/>
      <c r="P933" s="351"/>
      <c r="Q933" s="351"/>
      <c r="R933" s="351"/>
      <c r="S933" s="351"/>
      <c r="T933" s="351"/>
      <c r="U933" s="351"/>
      <c r="V933" s="351"/>
      <c r="W933" s="351"/>
      <c r="X933" s="351"/>
      <c r="Y933" s="351"/>
      <c r="Z933" s="351"/>
    </row>
    <row r="934" spans="1:26" ht="14.25" customHeight="1" x14ac:dyDescent="0.15">
      <c r="A934" s="351"/>
      <c r="B934" s="351"/>
      <c r="C934" s="351"/>
      <c r="D934" s="351"/>
      <c r="E934" s="351"/>
      <c r="F934" s="351"/>
      <c r="G934" s="351"/>
      <c r="H934" s="351"/>
      <c r="I934" s="351"/>
      <c r="J934" s="351"/>
      <c r="K934" s="351"/>
      <c r="L934" s="351"/>
      <c r="M934" s="351"/>
      <c r="N934" s="351"/>
      <c r="O934" s="351"/>
      <c r="P934" s="351"/>
      <c r="Q934" s="351"/>
      <c r="R934" s="351"/>
      <c r="S934" s="351"/>
      <c r="T934" s="351"/>
      <c r="U934" s="351"/>
      <c r="V934" s="351"/>
      <c r="W934" s="351"/>
      <c r="X934" s="351"/>
      <c r="Y934" s="351"/>
      <c r="Z934" s="351"/>
    </row>
    <row r="935" spans="1:26" ht="14.25" customHeight="1" x14ac:dyDescent="0.15">
      <c r="A935" s="351"/>
      <c r="B935" s="351"/>
      <c r="C935" s="351"/>
      <c r="D935" s="351"/>
      <c r="E935" s="351"/>
      <c r="F935" s="351"/>
      <c r="G935" s="351"/>
      <c r="H935" s="351"/>
      <c r="I935" s="351"/>
      <c r="J935" s="351"/>
      <c r="K935" s="351"/>
      <c r="L935" s="351"/>
      <c r="M935" s="351"/>
      <c r="N935" s="351"/>
      <c r="O935" s="351"/>
      <c r="P935" s="351"/>
      <c r="Q935" s="351"/>
      <c r="R935" s="351"/>
      <c r="S935" s="351"/>
      <c r="T935" s="351"/>
      <c r="U935" s="351"/>
      <c r="V935" s="351"/>
      <c r="W935" s="351"/>
      <c r="X935" s="351"/>
      <c r="Y935" s="351"/>
      <c r="Z935" s="351"/>
    </row>
    <row r="936" spans="1:26" ht="14.25" customHeight="1" x14ac:dyDescent="0.15">
      <c r="A936" s="351"/>
      <c r="B936" s="351"/>
      <c r="C936" s="351"/>
      <c r="D936" s="351"/>
      <c r="E936" s="351"/>
      <c r="F936" s="351"/>
      <c r="G936" s="351"/>
      <c r="H936" s="351"/>
      <c r="I936" s="351"/>
      <c r="J936" s="351"/>
      <c r="K936" s="351"/>
      <c r="L936" s="351"/>
      <c r="M936" s="351"/>
      <c r="N936" s="351"/>
      <c r="O936" s="351"/>
      <c r="P936" s="351"/>
      <c r="Q936" s="351"/>
      <c r="R936" s="351"/>
      <c r="S936" s="351"/>
      <c r="T936" s="351"/>
      <c r="U936" s="351"/>
      <c r="V936" s="351"/>
      <c r="W936" s="351"/>
      <c r="X936" s="351"/>
      <c r="Y936" s="351"/>
      <c r="Z936" s="351"/>
    </row>
    <row r="937" spans="1:26" ht="14.25" customHeight="1" x14ac:dyDescent="0.15">
      <c r="A937" s="351"/>
      <c r="B937" s="351"/>
      <c r="C937" s="351"/>
      <c r="D937" s="351"/>
      <c r="E937" s="351"/>
      <c r="F937" s="351"/>
      <c r="G937" s="351"/>
      <c r="H937" s="351"/>
      <c r="I937" s="351"/>
      <c r="J937" s="351"/>
      <c r="K937" s="351"/>
      <c r="L937" s="351"/>
      <c r="M937" s="351"/>
      <c r="N937" s="351"/>
      <c r="O937" s="351"/>
      <c r="P937" s="351"/>
      <c r="Q937" s="351"/>
      <c r="R937" s="351"/>
      <c r="S937" s="351"/>
      <c r="T937" s="351"/>
      <c r="U937" s="351"/>
      <c r="V937" s="351"/>
      <c r="W937" s="351"/>
      <c r="X937" s="351"/>
      <c r="Y937" s="351"/>
      <c r="Z937" s="351"/>
    </row>
    <row r="938" spans="1:26" ht="14.25" customHeight="1" x14ac:dyDescent="0.15">
      <c r="A938" s="351"/>
      <c r="B938" s="351"/>
      <c r="C938" s="351"/>
      <c r="D938" s="351"/>
      <c r="E938" s="351"/>
      <c r="F938" s="351"/>
      <c r="G938" s="351"/>
      <c r="H938" s="351"/>
      <c r="I938" s="351"/>
      <c r="J938" s="351"/>
      <c r="K938" s="351"/>
      <c r="L938" s="351"/>
      <c r="M938" s="351"/>
      <c r="N938" s="351"/>
      <c r="O938" s="351"/>
      <c r="P938" s="351"/>
      <c r="Q938" s="351"/>
      <c r="R938" s="351"/>
      <c r="S938" s="351"/>
      <c r="T938" s="351"/>
      <c r="U938" s="351"/>
      <c r="V938" s="351"/>
      <c r="W938" s="351"/>
      <c r="X938" s="351"/>
      <c r="Y938" s="351"/>
      <c r="Z938" s="351"/>
    </row>
    <row r="939" spans="1:26" ht="14.25" customHeight="1" x14ac:dyDescent="0.15">
      <c r="A939" s="351"/>
      <c r="B939" s="351"/>
      <c r="C939" s="351"/>
      <c r="D939" s="351"/>
      <c r="E939" s="351"/>
      <c r="F939" s="351"/>
      <c r="G939" s="351"/>
      <c r="H939" s="351"/>
      <c r="I939" s="351"/>
      <c r="J939" s="351"/>
      <c r="K939" s="351"/>
      <c r="L939" s="351"/>
      <c r="M939" s="351"/>
      <c r="N939" s="351"/>
      <c r="O939" s="351"/>
      <c r="P939" s="351"/>
      <c r="Q939" s="351"/>
      <c r="R939" s="351"/>
      <c r="S939" s="351"/>
      <c r="T939" s="351"/>
      <c r="U939" s="351"/>
      <c r="V939" s="351"/>
      <c r="W939" s="351"/>
      <c r="X939" s="351"/>
      <c r="Y939" s="351"/>
      <c r="Z939" s="351"/>
    </row>
    <row r="940" spans="1:26" ht="14.25" customHeight="1" x14ac:dyDescent="0.15">
      <c r="A940" s="351"/>
      <c r="B940" s="351"/>
      <c r="C940" s="351"/>
      <c r="D940" s="351"/>
      <c r="E940" s="351"/>
      <c r="F940" s="351"/>
      <c r="G940" s="351"/>
      <c r="H940" s="351"/>
      <c r="I940" s="351"/>
      <c r="J940" s="351"/>
      <c r="K940" s="351"/>
      <c r="L940" s="351"/>
      <c r="M940" s="351"/>
      <c r="N940" s="351"/>
      <c r="O940" s="351"/>
      <c r="P940" s="351"/>
      <c r="Q940" s="351"/>
      <c r="R940" s="351"/>
      <c r="S940" s="351"/>
      <c r="T940" s="351"/>
      <c r="U940" s="351"/>
      <c r="V940" s="351"/>
      <c r="W940" s="351"/>
      <c r="X940" s="351"/>
      <c r="Y940" s="351"/>
      <c r="Z940" s="351"/>
    </row>
    <row r="941" spans="1:26" ht="14.25" customHeight="1" x14ac:dyDescent="0.15">
      <c r="A941" s="351"/>
      <c r="B941" s="351"/>
      <c r="C941" s="351"/>
      <c r="D941" s="351"/>
      <c r="E941" s="351"/>
      <c r="F941" s="351"/>
      <c r="G941" s="351"/>
      <c r="H941" s="351"/>
      <c r="I941" s="351"/>
      <c r="J941" s="351"/>
      <c r="K941" s="351"/>
      <c r="L941" s="351"/>
      <c r="M941" s="351"/>
      <c r="N941" s="351"/>
      <c r="O941" s="351"/>
      <c r="P941" s="351"/>
      <c r="Q941" s="351"/>
      <c r="R941" s="351"/>
      <c r="S941" s="351"/>
      <c r="T941" s="351"/>
      <c r="U941" s="351"/>
      <c r="V941" s="351"/>
      <c r="W941" s="351"/>
      <c r="X941" s="351"/>
      <c r="Y941" s="351"/>
      <c r="Z941" s="351"/>
    </row>
    <row r="942" spans="1:26" ht="14.25" customHeight="1" x14ac:dyDescent="0.15">
      <c r="A942" s="351"/>
      <c r="B942" s="351"/>
      <c r="C942" s="351"/>
      <c r="D942" s="351"/>
      <c r="E942" s="351"/>
      <c r="F942" s="351"/>
      <c r="G942" s="351"/>
      <c r="H942" s="351"/>
      <c r="I942" s="351"/>
      <c r="J942" s="351"/>
      <c r="K942" s="351"/>
      <c r="L942" s="351"/>
      <c r="M942" s="351"/>
      <c r="N942" s="351"/>
      <c r="O942" s="351"/>
      <c r="P942" s="351"/>
      <c r="Q942" s="351"/>
      <c r="R942" s="351"/>
      <c r="S942" s="351"/>
      <c r="T942" s="351"/>
      <c r="U942" s="351"/>
      <c r="V942" s="351"/>
      <c r="W942" s="351"/>
      <c r="X942" s="351"/>
      <c r="Y942" s="351"/>
      <c r="Z942" s="351"/>
    </row>
    <row r="943" spans="1:26" ht="14.25" customHeight="1" x14ac:dyDescent="0.15">
      <c r="A943" s="351"/>
      <c r="B943" s="351"/>
      <c r="C943" s="351"/>
      <c r="D943" s="351"/>
      <c r="E943" s="351"/>
      <c r="F943" s="351"/>
      <c r="G943" s="351"/>
      <c r="H943" s="351"/>
      <c r="I943" s="351"/>
      <c r="J943" s="351"/>
      <c r="K943" s="351"/>
      <c r="L943" s="351"/>
      <c r="M943" s="351"/>
      <c r="N943" s="351"/>
      <c r="O943" s="351"/>
      <c r="P943" s="351"/>
      <c r="Q943" s="351"/>
      <c r="R943" s="351"/>
      <c r="S943" s="351"/>
      <c r="T943" s="351"/>
      <c r="U943" s="351"/>
      <c r="V943" s="351"/>
      <c r="W943" s="351"/>
      <c r="X943" s="351"/>
      <c r="Y943" s="351"/>
      <c r="Z943" s="351"/>
    </row>
    <row r="944" spans="1:26" ht="14.25" customHeight="1" x14ac:dyDescent="0.15">
      <c r="A944" s="351"/>
      <c r="B944" s="351"/>
      <c r="C944" s="351"/>
      <c r="D944" s="351"/>
      <c r="E944" s="351"/>
      <c r="F944" s="351"/>
      <c r="G944" s="351"/>
      <c r="H944" s="351"/>
      <c r="I944" s="351"/>
      <c r="J944" s="351"/>
      <c r="K944" s="351"/>
      <c r="L944" s="351"/>
      <c r="M944" s="351"/>
      <c r="N944" s="351"/>
      <c r="O944" s="351"/>
      <c r="P944" s="351"/>
      <c r="Q944" s="351"/>
      <c r="R944" s="351"/>
      <c r="S944" s="351"/>
      <c r="T944" s="351"/>
      <c r="U944" s="351"/>
      <c r="V944" s="351"/>
      <c r="W944" s="351"/>
      <c r="X944" s="351"/>
      <c r="Y944" s="351"/>
      <c r="Z944" s="351"/>
    </row>
    <row r="945" spans="1:26" ht="14.25" customHeight="1" x14ac:dyDescent="0.15">
      <c r="A945" s="351"/>
      <c r="B945" s="351"/>
      <c r="C945" s="351"/>
      <c r="D945" s="351"/>
      <c r="E945" s="351"/>
      <c r="F945" s="351"/>
      <c r="G945" s="351"/>
      <c r="H945" s="351"/>
      <c r="I945" s="351"/>
      <c r="J945" s="351"/>
      <c r="K945" s="351"/>
      <c r="L945" s="351"/>
      <c r="M945" s="351"/>
      <c r="N945" s="351"/>
      <c r="O945" s="351"/>
      <c r="P945" s="351"/>
      <c r="Q945" s="351"/>
      <c r="R945" s="351"/>
      <c r="S945" s="351"/>
      <c r="T945" s="351"/>
      <c r="U945" s="351"/>
      <c r="V945" s="351"/>
      <c r="W945" s="351"/>
      <c r="X945" s="351"/>
      <c r="Y945" s="351"/>
      <c r="Z945" s="351"/>
    </row>
    <row r="946" spans="1:26" ht="14.25" customHeight="1" x14ac:dyDescent="0.15">
      <c r="A946" s="351"/>
      <c r="B946" s="351"/>
      <c r="C946" s="351"/>
      <c r="D946" s="351"/>
      <c r="E946" s="351"/>
      <c r="F946" s="351"/>
      <c r="G946" s="351"/>
      <c r="H946" s="351"/>
      <c r="I946" s="351"/>
      <c r="J946" s="351"/>
      <c r="K946" s="351"/>
      <c r="L946" s="351"/>
      <c r="M946" s="351"/>
      <c r="N946" s="351"/>
      <c r="O946" s="351"/>
      <c r="P946" s="351"/>
      <c r="Q946" s="351"/>
      <c r="R946" s="351"/>
      <c r="S946" s="351"/>
      <c r="T946" s="351"/>
      <c r="U946" s="351"/>
      <c r="V946" s="351"/>
      <c r="W946" s="351"/>
      <c r="X946" s="351"/>
      <c r="Y946" s="351"/>
      <c r="Z946" s="351"/>
    </row>
    <row r="947" spans="1:26" ht="14.25" customHeight="1" x14ac:dyDescent="0.15">
      <c r="A947" s="351"/>
      <c r="B947" s="351"/>
      <c r="C947" s="351"/>
      <c r="D947" s="351"/>
      <c r="E947" s="351"/>
      <c r="F947" s="351"/>
      <c r="G947" s="351"/>
      <c r="H947" s="351"/>
      <c r="I947" s="351"/>
      <c r="J947" s="351"/>
      <c r="K947" s="351"/>
      <c r="L947" s="351"/>
      <c r="M947" s="351"/>
      <c r="N947" s="351"/>
      <c r="O947" s="351"/>
      <c r="P947" s="351"/>
      <c r="Q947" s="351"/>
      <c r="R947" s="351"/>
      <c r="S947" s="351"/>
      <c r="T947" s="351"/>
      <c r="U947" s="351"/>
      <c r="V947" s="351"/>
      <c r="W947" s="351"/>
      <c r="X947" s="351"/>
      <c r="Y947" s="351"/>
      <c r="Z947" s="351"/>
    </row>
    <row r="948" spans="1:26" ht="14.25" customHeight="1" x14ac:dyDescent="0.15">
      <c r="A948" s="351"/>
      <c r="B948" s="351"/>
      <c r="C948" s="351"/>
      <c r="D948" s="351"/>
      <c r="E948" s="351"/>
      <c r="F948" s="351"/>
      <c r="G948" s="351"/>
      <c r="H948" s="351"/>
      <c r="I948" s="351"/>
      <c r="J948" s="351"/>
      <c r="K948" s="351"/>
      <c r="L948" s="351"/>
      <c r="M948" s="351"/>
      <c r="N948" s="351"/>
      <c r="O948" s="351"/>
      <c r="P948" s="351"/>
      <c r="Q948" s="351"/>
      <c r="R948" s="351"/>
      <c r="S948" s="351"/>
      <c r="T948" s="351"/>
      <c r="U948" s="351"/>
      <c r="V948" s="351"/>
      <c r="W948" s="351"/>
      <c r="X948" s="351"/>
      <c r="Y948" s="351"/>
      <c r="Z948" s="351"/>
    </row>
    <row r="949" spans="1:26" ht="14.25" customHeight="1" x14ac:dyDescent="0.15">
      <c r="A949" s="351"/>
      <c r="B949" s="351"/>
      <c r="C949" s="351"/>
      <c r="D949" s="351"/>
      <c r="E949" s="351"/>
      <c r="F949" s="351"/>
      <c r="G949" s="351"/>
      <c r="H949" s="351"/>
      <c r="I949" s="351"/>
      <c r="J949" s="351"/>
      <c r="K949" s="351"/>
      <c r="L949" s="351"/>
      <c r="M949" s="351"/>
      <c r="N949" s="351"/>
      <c r="O949" s="351"/>
      <c r="P949" s="351"/>
      <c r="Q949" s="351"/>
      <c r="R949" s="351"/>
      <c r="S949" s="351"/>
      <c r="T949" s="351"/>
      <c r="U949" s="351"/>
      <c r="V949" s="351"/>
      <c r="W949" s="351"/>
      <c r="X949" s="351"/>
      <c r="Y949" s="351"/>
      <c r="Z949" s="351"/>
    </row>
    <row r="950" spans="1:26" ht="14.25" customHeight="1" x14ac:dyDescent="0.15">
      <c r="A950" s="351"/>
      <c r="B950" s="351"/>
      <c r="C950" s="351"/>
      <c r="D950" s="351"/>
      <c r="E950" s="351"/>
      <c r="F950" s="351"/>
      <c r="G950" s="351"/>
      <c r="H950" s="351"/>
      <c r="I950" s="351"/>
      <c r="J950" s="351"/>
      <c r="K950" s="351"/>
      <c r="L950" s="351"/>
      <c r="M950" s="351"/>
      <c r="N950" s="351"/>
      <c r="O950" s="351"/>
      <c r="P950" s="351"/>
      <c r="Q950" s="351"/>
      <c r="R950" s="351"/>
      <c r="S950" s="351"/>
      <c r="T950" s="351"/>
      <c r="U950" s="351"/>
      <c r="V950" s="351"/>
      <c r="W950" s="351"/>
      <c r="X950" s="351"/>
      <c r="Y950" s="351"/>
      <c r="Z950" s="351"/>
    </row>
    <row r="951" spans="1:26" ht="14.25" customHeight="1" x14ac:dyDescent="0.15">
      <c r="A951" s="351"/>
      <c r="B951" s="351"/>
      <c r="C951" s="351"/>
      <c r="D951" s="351"/>
      <c r="E951" s="351"/>
      <c r="F951" s="351"/>
      <c r="G951" s="351"/>
      <c r="H951" s="351"/>
      <c r="I951" s="351"/>
      <c r="J951" s="351"/>
      <c r="K951" s="351"/>
      <c r="L951" s="351"/>
      <c r="M951" s="351"/>
      <c r="N951" s="351"/>
      <c r="O951" s="351"/>
      <c r="P951" s="351"/>
      <c r="Q951" s="351"/>
      <c r="R951" s="351"/>
      <c r="S951" s="351"/>
      <c r="T951" s="351"/>
      <c r="U951" s="351"/>
      <c r="V951" s="351"/>
      <c r="W951" s="351"/>
      <c r="X951" s="351"/>
      <c r="Y951" s="351"/>
      <c r="Z951" s="351"/>
    </row>
    <row r="952" spans="1:26" ht="14.25" customHeight="1" x14ac:dyDescent="0.15">
      <c r="A952" s="351"/>
      <c r="B952" s="351"/>
      <c r="C952" s="351"/>
      <c r="D952" s="351"/>
      <c r="E952" s="351"/>
      <c r="F952" s="351"/>
      <c r="G952" s="351"/>
      <c r="H952" s="351"/>
      <c r="I952" s="351"/>
      <c r="J952" s="351"/>
      <c r="K952" s="351"/>
      <c r="L952" s="351"/>
      <c r="M952" s="351"/>
      <c r="N952" s="351"/>
      <c r="O952" s="351"/>
      <c r="P952" s="351"/>
      <c r="Q952" s="351"/>
      <c r="R952" s="351"/>
      <c r="S952" s="351"/>
      <c r="T952" s="351"/>
      <c r="U952" s="351"/>
      <c r="V952" s="351"/>
      <c r="W952" s="351"/>
      <c r="X952" s="351"/>
      <c r="Y952" s="351"/>
      <c r="Z952" s="351"/>
    </row>
    <row r="953" spans="1:26" ht="14.25" customHeight="1" x14ac:dyDescent="0.15">
      <c r="A953" s="351"/>
      <c r="B953" s="351"/>
      <c r="C953" s="351"/>
      <c r="D953" s="351"/>
      <c r="E953" s="351"/>
      <c r="F953" s="351"/>
      <c r="G953" s="351"/>
      <c r="H953" s="351"/>
      <c r="I953" s="351"/>
      <c r="J953" s="351"/>
      <c r="K953" s="351"/>
      <c r="L953" s="351"/>
      <c r="M953" s="351"/>
      <c r="N953" s="351"/>
      <c r="O953" s="351"/>
      <c r="P953" s="351"/>
      <c r="Q953" s="351"/>
      <c r="R953" s="351"/>
      <c r="S953" s="351"/>
      <c r="T953" s="351"/>
      <c r="U953" s="351"/>
      <c r="V953" s="351"/>
      <c r="W953" s="351"/>
      <c r="X953" s="351"/>
      <c r="Y953" s="351"/>
      <c r="Z953" s="351"/>
    </row>
    <row r="954" spans="1:26" ht="14.25" customHeight="1" x14ac:dyDescent="0.15">
      <c r="A954" s="351"/>
      <c r="B954" s="351"/>
      <c r="C954" s="351"/>
      <c r="D954" s="351"/>
      <c r="E954" s="351"/>
      <c r="F954" s="351"/>
      <c r="G954" s="351"/>
      <c r="H954" s="351"/>
      <c r="I954" s="351"/>
      <c r="J954" s="351"/>
      <c r="K954" s="351"/>
      <c r="L954" s="351"/>
      <c r="M954" s="351"/>
      <c r="N954" s="351"/>
      <c r="O954" s="351"/>
      <c r="P954" s="351"/>
      <c r="Q954" s="351"/>
      <c r="R954" s="351"/>
      <c r="S954" s="351"/>
      <c r="T954" s="351"/>
      <c r="U954" s="351"/>
      <c r="V954" s="351"/>
      <c r="W954" s="351"/>
      <c r="X954" s="351"/>
      <c r="Y954" s="351"/>
      <c r="Z954" s="351"/>
    </row>
    <row r="955" spans="1:26" ht="14.25" customHeight="1" x14ac:dyDescent="0.15">
      <c r="A955" s="351"/>
      <c r="B955" s="351"/>
      <c r="C955" s="351"/>
      <c r="D955" s="351"/>
      <c r="E955" s="351"/>
      <c r="F955" s="351"/>
      <c r="G955" s="351"/>
      <c r="H955" s="351"/>
      <c r="I955" s="351"/>
      <c r="J955" s="351"/>
      <c r="K955" s="351"/>
      <c r="L955" s="351"/>
      <c r="M955" s="351"/>
      <c r="N955" s="351"/>
      <c r="O955" s="351"/>
      <c r="P955" s="351"/>
      <c r="Q955" s="351"/>
      <c r="R955" s="351"/>
      <c r="S955" s="351"/>
      <c r="T955" s="351"/>
      <c r="U955" s="351"/>
      <c r="V955" s="351"/>
      <c r="W955" s="351"/>
      <c r="X955" s="351"/>
      <c r="Y955" s="351"/>
      <c r="Z955" s="351"/>
    </row>
    <row r="956" spans="1:26" ht="14.25" customHeight="1" x14ac:dyDescent="0.15">
      <c r="A956" s="351"/>
      <c r="B956" s="351"/>
      <c r="C956" s="351"/>
      <c r="D956" s="351"/>
      <c r="E956" s="351"/>
      <c r="F956" s="351"/>
      <c r="G956" s="351"/>
      <c r="H956" s="351"/>
      <c r="I956" s="351"/>
      <c r="J956" s="351"/>
      <c r="K956" s="351"/>
      <c r="L956" s="351"/>
      <c r="M956" s="351"/>
      <c r="N956" s="351"/>
      <c r="O956" s="351"/>
      <c r="P956" s="351"/>
      <c r="Q956" s="351"/>
      <c r="R956" s="351"/>
      <c r="S956" s="351"/>
      <c r="T956" s="351"/>
      <c r="U956" s="351"/>
      <c r="V956" s="351"/>
      <c r="W956" s="351"/>
      <c r="X956" s="351"/>
      <c r="Y956" s="351"/>
      <c r="Z956" s="351"/>
    </row>
    <row r="957" spans="1:26" ht="14.25" customHeight="1" x14ac:dyDescent="0.15">
      <c r="A957" s="351"/>
      <c r="B957" s="351"/>
      <c r="C957" s="351"/>
      <c r="D957" s="351"/>
      <c r="E957" s="351"/>
      <c r="F957" s="351"/>
      <c r="G957" s="351"/>
      <c r="H957" s="351"/>
      <c r="I957" s="351"/>
      <c r="J957" s="351"/>
      <c r="K957" s="351"/>
      <c r="L957" s="351"/>
      <c r="M957" s="351"/>
      <c r="N957" s="351"/>
      <c r="O957" s="351"/>
      <c r="P957" s="351"/>
      <c r="Q957" s="351"/>
      <c r="R957" s="351"/>
      <c r="S957" s="351"/>
      <c r="T957" s="351"/>
      <c r="U957" s="351"/>
      <c r="V957" s="351"/>
      <c r="W957" s="351"/>
      <c r="X957" s="351"/>
      <c r="Y957" s="351"/>
      <c r="Z957" s="351"/>
    </row>
    <row r="958" spans="1:26" ht="14.25" customHeight="1" x14ac:dyDescent="0.15">
      <c r="A958" s="351"/>
      <c r="B958" s="351"/>
      <c r="C958" s="351"/>
      <c r="D958" s="351"/>
      <c r="E958" s="351"/>
      <c r="F958" s="351"/>
      <c r="G958" s="351"/>
      <c r="H958" s="351"/>
      <c r="I958" s="351"/>
      <c r="J958" s="351"/>
      <c r="K958" s="351"/>
      <c r="L958" s="351"/>
      <c r="M958" s="351"/>
      <c r="N958" s="351"/>
      <c r="O958" s="351"/>
      <c r="P958" s="351"/>
      <c r="Q958" s="351"/>
      <c r="R958" s="351"/>
      <c r="S958" s="351"/>
      <c r="T958" s="351"/>
      <c r="U958" s="351"/>
      <c r="V958" s="351"/>
      <c r="W958" s="351"/>
      <c r="X958" s="351"/>
      <c r="Y958" s="351"/>
      <c r="Z958" s="351"/>
    </row>
    <row r="959" spans="1:26" ht="14.25" customHeight="1" x14ac:dyDescent="0.15">
      <c r="A959" s="351"/>
      <c r="B959" s="351"/>
      <c r="C959" s="351"/>
      <c r="D959" s="351"/>
      <c r="E959" s="351"/>
      <c r="F959" s="351"/>
      <c r="G959" s="351"/>
      <c r="H959" s="351"/>
      <c r="I959" s="351"/>
      <c r="J959" s="351"/>
      <c r="K959" s="351"/>
      <c r="L959" s="351"/>
      <c r="M959" s="351"/>
      <c r="N959" s="351"/>
      <c r="O959" s="351"/>
      <c r="P959" s="351"/>
      <c r="Q959" s="351"/>
      <c r="R959" s="351"/>
      <c r="S959" s="351"/>
      <c r="T959" s="351"/>
      <c r="U959" s="351"/>
      <c r="V959" s="351"/>
      <c r="W959" s="351"/>
      <c r="X959" s="351"/>
      <c r="Y959" s="351"/>
      <c r="Z959" s="351"/>
    </row>
    <row r="960" spans="1:26" ht="14.25" customHeight="1" x14ac:dyDescent="0.15">
      <c r="A960" s="351"/>
      <c r="B960" s="351"/>
      <c r="C960" s="351"/>
      <c r="D960" s="351"/>
      <c r="E960" s="351"/>
      <c r="F960" s="351"/>
      <c r="G960" s="351"/>
      <c r="H960" s="351"/>
      <c r="I960" s="351"/>
      <c r="J960" s="351"/>
      <c r="K960" s="351"/>
      <c r="L960" s="351"/>
      <c r="M960" s="351"/>
      <c r="N960" s="351"/>
      <c r="O960" s="351"/>
      <c r="P960" s="351"/>
      <c r="Q960" s="351"/>
      <c r="R960" s="351"/>
      <c r="S960" s="351"/>
      <c r="T960" s="351"/>
      <c r="U960" s="351"/>
      <c r="V960" s="351"/>
      <c r="W960" s="351"/>
      <c r="X960" s="351"/>
      <c r="Y960" s="351"/>
      <c r="Z960" s="351"/>
    </row>
    <row r="961" spans="1:26" ht="14.25" customHeight="1" x14ac:dyDescent="0.15">
      <c r="A961" s="351"/>
      <c r="B961" s="351"/>
      <c r="C961" s="351"/>
      <c r="D961" s="351"/>
      <c r="E961" s="351"/>
      <c r="F961" s="351"/>
      <c r="G961" s="351"/>
      <c r="H961" s="351"/>
      <c r="I961" s="351"/>
      <c r="J961" s="351"/>
      <c r="K961" s="351"/>
      <c r="L961" s="351"/>
      <c r="M961" s="351"/>
      <c r="N961" s="351"/>
      <c r="O961" s="351"/>
      <c r="P961" s="351"/>
      <c r="Q961" s="351"/>
      <c r="R961" s="351"/>
      <c r="S961" s="351"/>
      <c r="T961" s="351"/>
      <c r="U961" s="351"/>
      <c r="V961" s="351"/>
      <c r="W961" s="351"/>
      <c r="X961" s="351"/>
      <c r="Y961" s="351"/>
      <c r="Z961" s="351"/>
    </row>
    <row r="962" spans="1:26" ht="14.25" customHeight="1" x14ac:dyDescent="0.15">
      <c r="A962" s="351"/>
      <c r="B962" s="351"/>
      <c r="C962" s="351"/>
      <c r="D962" s="351"/>
      <c r="E962" s="351"/>
      <c r="F962" s="351"/>
      <c r="G962" s="351"/>
      <c r="H962" s="351"/>
      <c r="I962" s="351"/>
      <c r="J962" s="351"/>
      <c r="K962" s="351"/>
      <c r="L962" s="351"/>
      <c r="M962" s="351"/>
      <c r="N962" s="351"/>
      <c r="O962" s="351"/>
      <c r="P962" s="351"/>
      <c r="Q962" s="351"/>
      <c r="R962" s="351"/>
      <c r="S962" s="351"/>
      <c r="T962" s="351"/>
      <c r="U962" s="351"/>
      <c r="V962" s="351"/>
      <c r="W962" s="351"/>
      <c r="X962" s="351"/>
      <c r="Y962" s="351"/>
      <c r="Z962" s="351"/>
    </row>
    <row r="963" spans="1:26" ht="14.25" customHeight="1" x14ac:dyDescent="0.15">
      <c r="A963" s="351"/>
      <c r="B963" s="351"/>
      <c r="C963" s="351"/>
      <c r="D963" s="351"/>
      <c r="E963" s="351"/>
      <c r="F963" s="351"/>
      <c r="G963" s="351"/>
      <c r="H963" s="351"/>
      <c r="I963" s="351"/>
      <c r="J963" s="351"/>
      <c r="K963" s="351"/>
      <c r="L963" s="351"/>
      <c r="M963" s="351"/>
      <c r="N963" s="351"/>
      <c r="O963" s="351"/>
      <c r="P963" s="351"/>
      <c r="Q963" s="351"/>
      <c r="R963" s="351"/>
      <c r="S963" s="351"/>
      <c r="T963" s="351"/>
      <c r="U963" s="351"/>
      <c r="V963" s="351"/>
      <c r="W963" s="351"/>
      <c r="X963" s="351"/>
      <c r="Y963" s="351"/>
      <c r="Z963" s="351"/>
    </row>
    <row r="964" spans="1:26" ht="14.25" customHeight="1" x14ac:dyDescent="0.15">
      <c r="A964" s="351"/>
      <c r="B964" s="351"/>
      <c r="C964" s="351"/>
      <c r="D964" s="351"/>
      <c r="E964" s="351"/>
      <c r="F964" s="351"/>
      <c r="G964" s="351"/>
      <c r="H964" s="351"/>
      <c r="I964" s="351"/>
      <c r="J964" s="351"/>
      <c r="K964" s="351"/>
      <c r="L964" s="351"/>
      <c r="M964" s="351"/>
      <c r="N964" s="351"/>
      <c r="O964" s="351"/>
      <c r="P964" s="351"/>
      <c r="Q964" s="351"/>
      <c r="R964" s="351"/>
      <c r="S964" s="351"/>
      <c r="T964" s="351"/>
      <c r="U964" s="351"/>
      <c r="V964" s="351"/>
      <c r="W964" s="351"/>
      <c r="X964" s="351"/>
      <c r="Y964" s="351"/>
      <c r="Z964" s="351"/>
    </row>
    <row r="965" spans="1:26" ht="14.25" customHeight="1" x14ac:dyDescent="0.15">
      <c r="A965" s="351"/>
      <c r="B965" s="351"/>
      <c r="C965" s="351"/>
      <c r="D965" s="351"/>
      <c r="E965" s="351"/>
      <c r="F965" s="351"/>
      <c r="G965" s="351"/>
      <c r="H965" s="351"/>
      <c r="I965" s="351"/>
      <c r="J965" s="351"/>
      <c r="K965" s="351"/>
      <c r="L965" s="351"/>
      <c r="M965" s="351"/>
      <c r="N965" s="351"/>
      <c r="O965" s="351"/>
      <c r="P965" s="351"/>
      <c r="Q965" s="351"/>
      <c r="R965" s="351"/>
      <c r="S965" s="351"/>
      <c r="T965" s="351"/>
      <c r="U965" s="351"/>
      <c r="V965" s="351"/>
      <c r="W965" s="351"/>
      <c r="X965" s="351"/>
      <c r="Y965" s="351"/>
      <c r="Z965" s="351"/>
    </row>
    <row r="966" spans="1:26" ht="14.25" customHeight="1" x14ac:dyDescent="0.15">
      <c r="A966" s="351"/>
      <c r="B966" s="351"/>
      <c r="C966" s="351"/>
      <c r="D966" s="351"/>
      <c r="E966" s="351"/>
      <c r="F966" s="351"/>
      <c r="G966" s="351"/>
      <c r="H966" s="351"/>
      <c r="I966" s="351"/>
      <c r="J966" s="351"/>
      <c r="K966" s="351"/>
      <c r="L966" s="351"/>
      <c r="M966" s="351"/>
      <c r="N966" s="351"/>
      <c r="O966" s="351"/>
      <c r="P966" s="351"/>
      <c r="Q966" s="351"/>
      <c r="R966" s="351"/>
      <c r="S966" s="351"/>
      <c r="T966" s="351"/>
      <c r="U966" s="351"/>
      <c r="V966" s="351"/>
      <c r="W966" s="351"/>
      <c r="X966" s="351"/>
      <c r="Y966" s="351"/>
      <c r="Z966" s="351"/>
    </row>
    <row r="967" spans="1:26" ht="14.25" customHeight="1" x14ac:dyDescent="0.15">
      <c r="A967" s="351"/>
      <c r="B967" s="351"/>
      <c r="C967" s="351"/>
      <c r="D967" s="351"/>
      <c r="E967" s="351"/>
      <c r="F967" s="351"/>
      <c r="G967" s="351"/>
      <c r="H967" s="351"/>
      <c r="I967" s="351"/>
      <c r="J967" s="351"/>
      <c r="K967" s="351"/>
      <c r="L967" s="351"/>
      <c r="M967" s="351"/>
      <c r="N967" s="351"/>
      <c r="O967" s="351"/>
      <c r="P967" s="351"/>
      <c r="Q967" s="351"/>
      <c r="R967" s="351"/>
      <c r="S967" s="351"/>
      <c r="T967" s="351"/>
      <c r="U967" s="351"/>
      <c r="V967" s="351"/>
      <c r="W967" s="351"/>
      <c r="X967" s="351"/>
      <c r="Y967" s="351"/>
      <c r="Z967" s="351"/>
    </row>
    <row r="968" spans="1:26" ht="14.25" customHeight="1" x14ac:dyDescent="0.15">
      <c r="A968" s="351"/>
      <c r="B968" s="351"/>
      <c r="C968" s="351"/>
      <c r="D968" s="351"/>
      <c r="E968" s="351"/>
      <c r="F968" s="351"/>
      <c r="G968" s="351"/>
      <c r="H968" s="351"/>
      <c r="I968" s="351"/>
      <c r="J968" s="351"/>
      <c r="K968" s="351"/>
      <c r="L968" s="351"/>
      <c r="M968" s="351"/>
      <c r="N968" s="351"/>
      <c r="O968" s="351"/>
      <c r="P968" s="351"/>
      <c r="Q968" s="351"/>
      <c r="R968" s="351"/>
      <c r="S968" s="351"/>
      <c r="T968" s="351"/>
      <c r="U968" s="351"/>
      <c r="V968" s="351"/>
      <c r="W968" s="351"/>
      <c r="X968" s="351"/>
      <c r="Y968" s="351"/>
      <c r="Z968" s="351"/>
    </row>
    <row r="969" spans="1:26" ht="14.25" customHeight="1" x14ac:dyDescent="0.15">
      <c r="A969" s="351"/>
      <c r="B969" s="351"/>
      <c r="C969" s="351"/>
      <c r="D969" s="351"/>
      <c r="E969" s="351"/>
      <c r="F969" s="351"/>
      <c r="G969" s="351"/>
      <c r="H969" s="351"/>
      <c r="I969" s="351"/>
      <c r="J969" s="351"/>
      <c r="K969" s="351"/>
      <c r="L969" s="351"/>
      <c r="M969" s="351"/>
      <c r="N969" s="351"/>
      <c r="O969" s="351"/>
      <c r="P969" s="351"/>
      <c r="Q969" s="351"/>
      <c r="R969" s="351"/>
      <c r="S969" s="351"/>
      <c r="T969" s="351"/>
      <c r="U969" s="351"/>
      <c r="V969" s="351"/>
      <c r="W969" s="351"/>
      <c r="X969" s="351"/>
      <c r="Y969" s="351"/>
      <c r="Z969" s="351"/>
    </row>
    <row r="970" spans="1:26" ht="14.25" customHeight="1" x14ac:dyDescent="0.15">
      <c r="A970" s="351"/>
      <c r="B970" s="351"/>
      <c r="C970" s="351"/>
      <c r="D970" s="351"/>
      <c r="E970" s="351"/>
      <c r="F970" s="351"/>
      <c r="G970" s="351"/>
      <c r="H970" s="351"/>
      <c r="I970" s="351"/>
      <c r="J970" s="351"/>
      <c r="K970" s="351"/>
      <c r="L970" s="351"/>
      <c r="M970" s="351"/>
      <c r="N970" s="351"/>
      <c r="O970" s="351"/>
      <c r="P970" s="351"/>
      <c r="Q970" s="351"/>
      <c r="R970" s="351"/>
      <c r="S970" s="351"/>
      <c r="T970" s="351"/>
      <c r="U970" s="351"/>
      <c r="V970" s="351"/>
      <c r="W970" s="351"/>
      <c r="X970" s="351"/>
      <c r="Y970" s="351"/>
      <c r="Z970" s="351"/>
    </row>
    <row r="971" spans="1:26" ht="14.25" customHeight="1" x14ac:dyDescent="0.15">
      <c r="A971" s="351"/>
      <c r="B971" s="351"/>
      <c r="C971" s="351"/>
      <c r="D971" s="351"/>
      <c r="E971" s="351"/>
      <c r="F971" s="351"/>
      <c r="G971" s="351"/>
      <c r="H971" s="351"/>
      <c r="I971" s="351"/>
      <c r="J971" s="351"/>
      <c r="K971" s="351"/>
      <c r="L971" s="351"/>
      <c r="M971" s="351"/>
      <c r="N971" s="351"/>
      <c r="O971" s="351"/>
      <c r="P971" s="351"/>
      <c r="Q971" s="351"/>
      <c r="R971" s="351"/>
      <c r="S971" s="351"/>
      <c r="T971" s="351"/>
      <c r="U971" s="351"/>
      <c r="V971" s="351"/>
      <c r="W971" s="351"/>
      <c r="X971" s="351"/>
      <c r="Y971" s="351"/>
      <c r="Z971" s="351"/>
    </row>
    <row r="972" spans="1:26" ht="14.25" customHeight="1" x14ac:dyDescent="0.15">
      <c r="A972" s="351"/>
      <c r="B972" s="351"/>
      <c r="C972" s="351"/>
      <c r="D972" s="351"/>
      <c r="E972" s="351"/>
      <c r="F972" s="351"/>
      <c r="G972" s="351"/>
      <c r="H972" s="351"/>
      <c r="I972" s="351"/>
      <c r="J972" s="351"/>
      <c r="K972" s="351"/>
      <c r="L972" s="351"/>
      <c r="M972" s="351"/>
      <c r="N972" s="351"/>
      <c r="O972" s="351"/>
      <c r="P972" s="351"/>
      <c r="Q972" s="351"/>
      <c r="R972" s="351"/>
      <c r="S972" s="351"/>
      <c r="T972" s="351"/>
      <c r="U972" s="351"/>
      <c r="V972" s="351"/>
      <c r="W972" s="351"/>
      <c r="X972" s="351"/>
      <c r="Y972" s="351"/>
      <c r="Z972" s="351"/>
    </row>
    <row r="973" spans="1:26" ht="14.25" customHeight="1" x14ac:dyDescent="0.15">
      <c r="A973" s="351"/>
      <c r="B973" s="351"/>
      <c r="C973" s="351"/>
      <c r="D973" s="351"/>
      <c r="E973" s="351"/>
      <c r="F973" s="351"/>
      <c r="G973" s="351"/>
      <c r="H973" s="351"/>
      <c r="I973" s="351"/>
      <c r="J973" s="351"/>
      <c r="K973" s="351"/>
      <c r="L973" s="351"/>
      <c r="M973" s="351"/>
      <c r="N973" s="351"/>
      <c r="O973" s="351"/>
      <c r="P973" s="351"/>
      <c r="Q973" s="351"/>
      <c r="R973" s="351"/>
      <c r="S973" s="351"/>
      <c r="T973" s="351"/>
      <c r="U973" s="351"/>
      <c r="V973" s="351"/>
      <c r="W973" s="351"/>
      <c r="X973" s="351"/>
      <c r="Y973" s="351"/>
      <c r="Z973" s="351"/>
    </row>
    <row r="974" spans="1:26" ht="14.25" customHeight="1" x14ac:dyDescent="0.15">
      <c r="A974" s="351"/>
      <c r="B974" s="351"/>
      <c r="C974" s="351"/>
      <c r="D974" s="351"/>
      <c r="E974" s="351"/>
      <c r="F974" s="351"/>
      <c r="G974" s="351"/>
      <c r="H974" s="351"/>
      <c r="I974" s="351"/>
      <c r="J974" s="351"/>
      <c r="K974" s="351"/>
      <c r="L974" s="351"/>
      <c r="M974" s="351"/>
      <c r="N974" s="351"/>
      <c r="O974" s="351"/>
      <c r="P974" s="351"/>
      <c r="Q974" s="351"/>
      <c r="R974" s="351"/>
      <c r="S974" s="351"/>
      <c r="T974" s="351"/>
      <c r="U974" s="351"/>
      <c r="V974" s="351"/>
      <c r="W974" s="351"/>
      <c r="X974" s="351"/>
      <c r="Y974" s="351"/>
      <c r="Z974" s="351"/>
    </row>
    <row r="975" spans="1:26" ht="14.25" customHeight="1" x14ac:dyDescent="0.15">
      <c r="A975" s="351"/>
      <c r="B975" s="351"/>
      <c r="C975" s="351"/>
      <c r="D975" s="351"/>
      <c r="E975" s="351"/>
      <c r="F975" s="351"/>
      <c r="G975" s="351"/>
      <c r="H975" s="351"/>
      <c r="I975" s="351"/>
      <c r="J975" s="351"/>
      <c r="K975" s="351"/>
      <c r="L975" s="351"/>
      <c r="M975" s="351"/>
      <c r="N975" s="351"/>
      <c r="O975" s="351"/>
      <c r="P975" s="351"/>
      <c r="Q975" s="351"/>
      <c r="R975" s="351"/>
      <c r="S975" s="351"/>
      <c r="T975" s="351"/>
      <c r="U975" s="351"/>
      <c r="V975" s="351"/>
      <c r="W975" s="351"/>
      <c r="X975" s="351"/>
      <c r="Y975" s="351"/>
      <c r="Z975" s="351"/>
    </row>
    <row r="976" spans="1:26" ht="14.25" customHeight="1" x14ac:dyDescent="0.15">
      <c r="A976" s="351"/>
      <c r="B976" s="351"/>
      <c r="C976" s="351"/>
      <c r="D976" s="351"/>
      <c r="E976" s="351"/>
      <c r="F976" s="351"/>
      <c r="G976" s="351"/>
      <c r="H976" s="351"/>
      <c r="I976" s="351"/>
      <c r="J976" s="351"/>
      <c r="K976" s="351"/>
      <c r="L976" s="351"/>
      <c r="M976" s="351"/>
      <c r="N976" s="351"/>
      <c r="O976" s="351"/>
      <c r="P976" s="351"/>
      <c r="Q976" s="351"/>
      <c r="R976" s="351"/>
      <c r="S976" s="351"/>
      <c r="T976" s="351"/>
      <c r="U976" s="351"/>
      <c r="V976" s="351"/>
      <c r="W976" s="351"/>
      <c r="X976" s="351"/>
      <c r="Y976" s="351"/>
      <c r="Z976" s="351"/>
    </row>
    <row r="977" spans="1:26" ht="14.25" customHeight="1" x14ac:dyDescent="0.15">
      <c r="A977" s="351"/>
      <c r="B977" s="351"/>
      <c r="C977" s="351"/>
      <c r="D977" s="351"/>
      <c r="E977" s="351"/>
      <c r="F977" s="351"/>
      <c r="G977" s="351"/>
      <c r="H977" s="351"/>
      <c r="I977" s="351"/>
      <c r="J977" s="351"/>
      <c r="K977" s="351"/>
      <c r="L977" s="351"/>
      <c r="M977" s="351"/>
      <c r="N977" s="351"/>
      <c r="O977" s="351"/>
      <c r="P977" s="351"/>
      <c r="Q977" s="351"/>
      <c r="R977" s="351"/>
      <c r="S977" s="351"/>
      <c r="T977" s="351"/>
      <c r="U977" s="351"/>
      <c r="V977" s="351"/>
      <c r="W977" s="351"/>
      <c r="X977" s="351"/>
      <c r="Y977" s="351"/>
      <c r="Z977" s="351"/>
    </row>
    <row r="978" spans="1:26" ht="14.25" customHeight="1" x14ac:dyDescent="0.15">
      <c r="A978" s="351"/>
      <c r="B978" s="351"/>
      <c r="C978" s="351"/>
      <c r="D978" s="351"/>
      <c r="E978" s="351"/>
      <c r="F978" s="351"/>
      <c r="G978" s="351"/>
      <c r="H978" s="351"/>
      <c r="I978" s="351"/>
      <c r="J978" s="351"/>
      <c r="K978" s="351"/>
      <c r="L978" s="351"/>
      <c r="M978" s="351"/>
      <c r="N978" s="351"/>
      <c r="O978" s="351"/>
      <c r="P978" s="351"/>
      <c r="Q978" s="351"/>
      <c r="R978" s="351"/>
      <c r="S978" s="351"/>
      <c r="T978" s="351"/>
      <c r="U978" s="351"/>
      <c r="V978" s="351"/>
      <c r="W978" s="351"/>
      <c r="X978" s="351"/>
      <c r="Y978" s="351"/>
      <c r="Z978" s="351"/>
    </row>
    <row r="979" spans="1:26" ht="14.25" customHeight="1" x14ac:dyDescent="0.15">
      <c r="A979" s="351"/>
      <c r="B979" s="351"/>
      <c r="C979" s="351"/>
      <c r="D979" s="351"/>
      <c r="E979" s="351"/>
      <c r="F979" s="351"/>
      <c r="G979" s="351"/>
      <c r="H979" s="351"/>
      <c r="I979" s="351"/>
      <c r="J979" s="351"/>
      <c r="K979" s="351"/>
      <c r="L979" s="351"/>
      <c r="M979" s="351"/>
      <c r="N979" s="351"/>
      <c r="O979" s="351"/>
      <c r="P979" s="351"/>
      <c r="Q979" s="351"/>
      <c r="R979" s="351"/>
      <c r="S979" s="351"/>
      <c r="T979" s="351"/>
      <c r="U979" s="351"/>
      <c r="V979" s="351"/>
      <c r="W979" s="351"/>
      <c r="X979" s="351"/>
      <c r="Y979" s="351"/>
      <c r="Z979" s="351"/>
    </row>
    <row r="980" spans="1:26" ht="14.25" customHeight="1" x14ac:dyDescent="0.15">
      <c r="A980" s="351"/>
      <c r="B980" s="351"/>
      <c r="C980" s="351"/>
      <c r="D980" s="351"/>
      <c r="E980" s="351"/>
      <c r="F980" s="351"/>
      <c r="G980" s="351"/>
      <c r="H980" s="351"/>
      <c r="I980" s="351"/>
      <c r="J980" s="351"/>
      <c r="K980" s="351"/>
      <c r="L980" s="351"/>
      <c r="M980" s="351"/>
      <c r="N980" s="351"/>
      <c r="O980" s="351"/>
      <c r="P980" s="351"/>
      <c r="Q980" s="351"/>
      <c r="R980" s="351"/>
      <c r="S980" s="351"/>
      <c r="T980" s="351"/>
      <c r="U980" s="351"/>
      <c r="V980" s="351"/>
      <c r="W980" s="351"/>
      <c r="X980" s="351"/>
      <c r="Y980" s="351"/>
      <c r="Z980" s="351"/>
    </row>
    <row r="981" spans="1:26" ht="14.25" customHeight="1" x14ac:dyDescent="0.15">
      <c r="A981" s="351"/>
      <c r="B981" s="351"/>
      <c r="C981" s="351"/>
      <c r="D981" s="351"/>
      <c r="E981" s="351"/>
      <c r="F981" s="351"/>
      <c r="G981" s="351"/>
      <c r="H981" s="351"/>
      <c r="I981" s="351"/>
      <c r="J981" s="351"/>
      <c r="K981" s="351"/>
      <c r="L981" s="351"/>
      <c r="M981" s="351"/>
      <c r="N981" s="351"/>
      <c r="O981" s="351"/>
      <c r="P981" s="351"/>
      <c r="Q981" s="351"/>
      <c r="R981" s="351"/>
      <c r="S981" s="351"/>
      <c r="T981" s="351"/>
      <c r="U981" s="351"/>
      <c r="V981" s="351"/>
      <c r="W981" s="351"/>
      <c r="X981" s="351"/>
      <c r="Y981" s="351"/>
      <c r="Z981" s="351"/>
    </row>
    <row r="982" spans="1:26" ht="14.25" customHeight="1" x14ac:dyDescent="0.15">
      <c r="A982" s="351"/>
      <c r="B982" s="351"/>
      <c r="C982" s="351"/>
      <c r="D982" s="351"/>
      <c r="E982" s="351"/>
      <c r="F982" s="351"/>
      <c r="G982" s="351"/>
      <c r="H982" s="351"/>
      <c r="I982" s="351"/>
      <c r="J982" s="351"/>
      <c r="K982" s="351"/>
      <c r="L982" s="351"/>
      <c r="M982" s="351"/>
      <c r="N982" s="351"/>
      <c r="O982" s="351"/>
      <c r="P982" s="351"/>
      <c r="Q982" s="351"/>
      <c r="R982" s="351"/>
      <c r="S982" s="351"/>
      <c r="T982" s="351"/>
      <c r="U982" s="351"/>
      <c r="V982" s="351"/>
      <c r="W982" s="351"/>
      <c r="X982" s="351"/>
      <c r="Y982" s="351"/>
      <c r="Z982" s="351"/>
    </row>
    <row r="983" spans="1:26" ht="14.25" customHeight="1" x14ac:dyDescent="0.15">
      <c r="A983" s="351"/>
      <c r="B983" s="351"/>
      <c r="C983" s="351"/>
      <c r="D983" s="351"/>
      <c r="E983" s="351"/>
      <c r="F983" s="351"/>
      <c r="G983" s="351"/>
      <c r="H983" s="351"/>
      <c r="I983" s="351"/>
      <c r="J983" s="351"/>
      <c r="K983" s="351"/>
      <c r="L983" s="351"/>
      <c r="M983" s="351"/>
      <c r="N983" s="351"/>
      <c r="O983" s="351"/>
      <c r="P983" s="351"/>
      <c r="Q983" s="351"/>
      <c r="R983" s="351"/>
      <c r="S983" s="351"/>
      <c r="T983" s="351"/>
      <c r="U983" s="351"/>
      <c r="V983" s="351"/>
      <c r="W983" s="351"/>
      <c r="X983" s="351"/>
      <c r="Y983" s="351"/>
      <c r="Z983" s="351"/>
    </row>
    <row r="984" spans="1:26" ht="14.25" customHeight="1" x14ac:dyDescent="0.15">
      <c r="A984" s="351"/>
      <c r="B984" s="351"/>
      <c r="C984" s="351"/>
      <c r="D984" s="351"/>
      <c r="E984" s="351"/>
      <c r="F984" s="351"/>
      <c r="G984" s="351"/>
      <c r="H984" s="351"/>
      <c r="I984" s="351"/>
      <c r="J984" s="351"/>
      <c r="K984" s="351"/>
      <c r="L984" s="351"/>
      <c r="M984" s="351"/>
      <c r="N984" s="351"/>
      <c r="O984" s="351"/>
      <c r="P984" s="351"/>
      <c r="Q984" s="351"/>
      <c r="R984" s="351"/>
      <c r="S984" s="351"/>
      <c r="T984" s="351"/>
      <c r="U984" s="351"/>
      <c r="V984" s="351"/>
      <c r="W984" s="351"/>
      <c r="X984" s="351"/>
      <c r="Y984" s="351"/>
      <c r="Z984" s="351"/>
    </row>
    <row r="985" spans="1:26" ht="14.25" customHeight="1" x14ac:dyDescent="0.15">
      <c r="A985" s="351"/>
      <c r="B985" s="351"/>
      <c r="C985" s="351"/>
      <c r="D985" s="351"/>
      <c r="E985" s="351"/>
      <c r="F985" s="351"/>
      <c r="G985" s="351"/>
      <c r="H985" s="351"/>
      <c r="I985" s="351"/>
      <c r="J985" s="351"/>
      <c r="K985" s="351"/>
      <c r="L985" s="351"/>
      <c r="M985" s="351"/>
      <c r="N985" s="351"/>
      <c r="O985" s="351"/>
      <c r="P985" s="351"/>
      <c r="Q985" s="351"/>
      <c r="R985" s="351"/>
      <c r="S985" s="351"/>
      <c r="T985" s="351"/>
      <c r="U985" s="351"/>
      <c r="V985" s="351"/>
      <c r="W985" s="351"/>
      <c r="X985" s="351"/>
      <c r="Y985" s="351"/>
      <c r="Z985" s="351"/>
    </row>
    <row r="986" spans="1:26" ht="14.25" customHeight="1" x14ac:dyDescent="0.15">
      <c r="A986" s="351"/>
      <c r="B986" s="351"/>
      <c r="C986" s="351"/>
      <c r="D986" s="351"/>
      <c r="E986" s="351"/>
      <c r="F986" s="351"/>
      <c r="G986" s="351"/>
      <c r="H986" s="351"/>
      <c r="I986" s="351"/>
      <c r="J986" s="351"/>
      <c r="K986" s="351"/>
      <c r="L986" s="351"/>
      <c r="M986" s="351"/>
      <c r="N986" s="351"/>
      <c r="O986" s="351"/>
      <c r="P986" s="351"/>
      <c r="Q986" s="351"/>
      <c r="R986" s="351"/>
      <c r="S986" s="351"/>
      <c r="T986" s="351"/>
      <c r="U986" s="351"/>
      <c r="V986" s="351"/>
      <c r="W986" s="351"/>
      <c r="X986" s="351"/>
      <c r="Y986" s="351"/>
      <c r="Z986" s="351"/>
    </row>
    <row r="987" spans="1:26" ht="14.25" customHeight="1" x14ac:dyDescent="0.15">
      <c r="A987" s="351"/>
      <c r="B987" s="351"/>
      <c r="C987" s="351"/>
      <c r="D987" s="351"/>
      <c r="E987" s="351"/>
      <c r="F987" s="351"/>
      <c r="G987" s="351"/>
      <c r="H987" s="351"/>
      <c r="I987" s="351"/>
      <c r="J987" s="351"/>
      <c r="K987" s="351"/>
      <c r="L987" s="351"/>
      <c r="M987" s="351"/>
      <c r="N987" s="351"/>
      <c r="O987" s="351"/>
      <c r="P987" s="351"/>
      <c r="Q987" s="351"/>
      <c r="R987" s="351"/>
      <c r="S987" s="351"/>
      <c r="T987" s="351"/>
      <c r="U987" s="351"/>
      <c r="V987" s="351"/>
      <c r="W987" s="351"/>
      <c r="X987" s="351"/>
      <c r="Y987" s="351"/>
      <c r="Z987" s="351"/>
    </row>
    <row r="988" spans="1:26" ht="14.25" customHeight="1" x14ac:dyDescent="0.15">
      <c r="A988" s="351"/>
      <c r="B988" s="351"/>
      <c r="C988" s="351"/>
      <c r="D988" s="351"/>
      <c r="E988" s="351"/>
      <c r="F988" s="351"/>
      <c r="G988" s="351"/>
      <c r="H988" s="351"/>
      <c r="I988" s="351"/>
      <c r="J988" s="351"/>
      <c r="K988" s="351"/>
      <c r="L988" s="351"/>
      <c r="M988" s="351"/>
      <c r="N988" s="351"/>
      <c r="O988" s="351"/>
      <c r="P988" s="351"/>
      <c r="Q988" s="351"/>
      <c r="R988" s="351"/>
      <c r="S988" s="351"/>
      <c r="T988" s="351"/>
      <c r="U988" s="351"/>
      <c r="V988" s="351"/>
      <c r="W988" s="351"/>
      <c r="X988" s="351"/>
      <c r="Y988" s="351"/>
      <c r="Z988" s="351"/>
    </row>
    <row r="989" spans="1:26" ht="14.25" customHeight="1" x14ac:dyDescent="0.15">
      <c r="A989" s="351"/>
      <c r="B989" s="351"/>
      <c r="C989" s="351"/>
      <c r="D989" s="351"/>
      <c r="E989" s="351"/>
      <c r="F989" s="351"/>
      <c r="G989" s="351"/>
      <c r="H989" s="351"/>
      <c r="I989" s="351"/>
      <c r="J989" s="351"/>
      <c r="K989" s="351"/>
      <c r="L989" s="351"/>
      <c r="M989" s="351"/>
      <c r="N989" s="351"/>
      <c r="O989" s="351"/>
      <c r="P989" s="351"/>
      <c r="Q989" s="351"/>
      <c r="R989" s="351"/>
      <c r="S989" s="351"/>
      <c r="T989" s="351"/>
      <c r="U989" s="351"/>
      <c r="V989" s="351"/>
      <c r="W989" s="351"/>
      <c r="X989" s="351"/>
      <c r="Y989" s="351"/>
      <c r="Z989" s="351"/>
    </row>
    <row r="990" spans="1:26" ht="14.25" customHeight="1" x14ac:dyDescent="0.15">
      <c r="A990" s="351"/>
      <c r="B990" s="351"/>
      <c r="C990" s="351"/>
      <c r="D990" s="351"/>
      <c r="E990" s="351"/>
      <c r="F990" s="351"/>
      <c r="G990" s="351"/>
      <c r="H990" s="351"/>
      <c r="I990" s="351"/>
      <c r="J990" s="351"/>
      <c r="K990" s="351"/>
      <c r="L990" s="351"/>
      <c r="M990" s="351"/>
      <c r="N990" s="351"/>
      <c r="O990" s="351"/>
      <c r="P990" s="351"/>
      <c r="Q990" s="351"/>
      <c r="R990" s="351"/>
      <c r="S990" s="351"/>
      <c r="T990" s="351"/>
      <c r="U990" s="351"/>
      <c r="V990" s="351"/>
      <c r="W990" s="351"/>
      <c r="X990" s="351"/>
      <c r="Y990" s="351"/>
      <c r="Z990" s="351"/>
    </row>
    <row r="991" spans="1:26" ht="14.25" customHeight="1" x14ac:dyDescent="0.15">
      <c r="A991" s="351"/>
      <c r="B991" s="351"/>
      <c r="C991" s="351"/>
      <c r="D991" s="351"/>
      <c r="E991" s="351"/>
      <c r="F991" s="351"/>
      <c r="G991" s="351"/>
      <c r="H991" s="351"/>
      <c r="I991" s="351"/>
      <c r="J991" s="351"/>
      <c r="K991" s="351"/>
      <c r="L991" s="351"/>
      <c r="M991" s="351"/>
      <c r="N991" s="351"/>
      <c r="O991" s="351"/>
      <c r="P991" s="351"/>
      <c r="Q991" s="351"/>
      <c r="R991" s="351"/>
      <c r="S991" s="351"/>
      <c r="T991" s="351"/>
      <c r="U991" s="351"/>
      <c r="V991" s="351"/>
      <c r="W991" s="351"/>
      <c r="X991" s="351"/>
      <c r="Y991" s="351"/>
      <c r="Z991" s="351"/>
    </row>
    <row r="992" spans="1:26" ht="14.25" customHeight="1" x14ac:dyDescent="0.15">
      <c r="A992" s="351"/>
      <c r="B992" s="351"/>
      <c r="C992" s="351"/>
      <c r="D992" s="351"/>
      <c r="E992" s="351"/>
      <c r="F992" s="351"/>
      <c r="G992" s="351"/>
      <c r="H992" s="351"/>
      <c r="I992" s="351"/>
      <c r="J992" s="351"/>
      <c r="K992" s="351"/>
      <c r="L992" s="351"/>
      <c r="M992" s="351"/>
      <c r="N992" s="351"/>
      <c r="O992" s="351"/>
      <c r="P992" s="351"/>
      <c r="Q992" s="351"/>
      <c r="R992" s="351"/>
      <c r="S992" s="351"/>
      <c r="T992" s="351"/>
      <c r="U992" s="351"/>
      <c r="V992" s="351"/>
      <c r="W992" s="351"/>
      <c r="X992" s="351"/>
      <c r="Y992" s="351"/>
      <c r="Z992" s="351"/>
    </row>
    <row r="993" spans="1:26" ht="14.25" customHeight="1" x14ac:dyDescent="0.15">
      <c r="A993" s="351"/>
      <c r="B993" s="351"/>
      <c r="C993" s="351"/>
      <c r="D993" s="351"/>
      <c r="E993" s="351"/>
      <c r="F993" s="351"/>
      <c r="G993" s="351"/>
      <c r="H993" s="351"/>
      <c r="I993" s="351"/>
      <c r="J993" s="351"/>
      <c r="K993" s="351"/>
      <c r="L993" s="351"/>
      <c r="M993" s="351"/>
      <c r="N993" s="351"/>
      <c r="O993" s="351"/>
      <c r="P993" s="351"/>
      <c r="Q993" s="351"/>
      <c r="R993" s="351"/>
      <c r="S993" s="351"/>
      <c r="T993" s="351"/>
      <c r="U993" s="351"/>
      <c r="V993" s="351"/>
      <c r="W993" s="351"/>
      <c r="X993" s="351"/>
      <c r="Y993" s="351"/>
      <c r="Z993" s="351"/>
    </row>
    <row r="994" spans="1:26" ht="14.25" customHeight="1" x14ac:dyDescent="0.15">
      <c r="A994" s="351"/>
      <c r="B994" s="351"/>
      <c r="C994" s="351"/>
      <c r="D994" s="351"/>
      <c r="E994" s="351"/>
      <c r="F994" s="351"/>
      <c r="G994" s="351"/>
      <c r="H994" s="351"/>
      <c r="I994" s="351"/>
      <c r="J994" s="351"/>
      <c r="K994" s="351"/>
      <c r="L994" s="351"/>
      <c r="M994" s="351"/>
      <c r="N994" s="351"/>
      <c r="O994" s="351"/>
      <c r="P994" s="351"/>
      <c r="Q994" s="351"/>
      <c r="R994" s="351"/>
      <c r="S994" s="351"/>
      <c r="T994" s="351"/>
      <c r="U994" s="351"/>
      <c r="V994" s="351"/>
      <c r="W994" s="351"/>
      <c r="X994" s="351"/>
      <c r="Y994" s="351"/>
      <c r="Z994" s="351"/>
    </row>
    <row r="995" spans="1:26" ht="14.25" customHeight="1" x14ac:dyDescent="0.15">
      <c r="A995" s="351"/>
      <c r="B995" s="351"/>
      <c r="C995" s="351"/>
      <c r="D995" s="351"/>
      <c r="E995" s="351"/>
      <c r="F995" s="351"/>
      <c r="G995" s="351"/>
      <c r="H995" s="351"/>
      <c r="I995" s="351"/>
      <c r="J995" s="351"/>
      <c r="K995" s="351"/>
      <c r="L995" s="351"/>
      <c r="M995" s="351"/>
      <c r="N995" s="351"/>
      <c r="O995" s="351"/>
      <c r="P995" s="351"/>
      <c r="Q995" s="351"/>
      <c r="R995" s="351"/>
      <c r="S995" s="351"/>
      <c r="T995" s="351"/>
      <c r="U995" s="351"/>
      <c r="V995" s="351"/>
      <c r="W995" s="351"/>
      <c r="X995" s="351"/>
      <c r="Y995" s="351"/>
      <c r="Z995" s="351"/>
    </row>
    <row r="996" spans="1:26" ht="14.25" customHeight="1" x14ac:dyDescent="0.15">
      <c r="A996" s="351"/>
      <c r="B996" s="351"/>
      <c r="C996" s="351"/>
      <c r="D996" s="351"/>
      <c r="E996" s="351"/>
      <c r="F996" s="351"/>
      <c r="G996" s="351"/>
      <c r="H996" s="351"/>
      <c r="I996" s="351"/>
      <c r="J996" s="351"/>
      <c r="K996" s="351"/>
      <c r="L996" s="351"/>
      <c r="M996" s="351"/>
      <c r="N996" s="351"/>
      <c r="O996" s="351"/>
      <c r="P996" s="351"/>
      <c r="Q996" s="351"/>
      <c r="R996" s="351"/>
      <c r="S996" s="351"/>
      <c r="T996" s="351"/>
      <c r="U996" s="351"/>
      <c r="V996" s="351"/>
      <c r="W996" s="351"/>
      <c r="X996" s="351"/>
      <c r="Y996" s="351"/>
      <c r="Z996" s="351"/>
    </row>
    <row r="997" spans="1:26" ht="14.25" customHeight="1" x14ac:dyDescent="0.15">
      <c r="A997" s="351"/>
      <c r="B997" s="351"/>
      <c r="C997" s="351"/>
      <c r="D997" s="351"/>
      <c r="E997" s="351"/>
      <c r="F997" s="351"/>
      <c r="G997" s="351"/>
      <c r="H997" s="351"/>
      <c r="I997" s="351"/>
      <c r="J997" s="351"/>
      <c r="K997" s="351"/>
      <c r="L997" s="351"/>
      <c r="M997" s="351"/>
      <c r="N997" s="351"/>
      <c r="O997" s="351"/>
      <c r="P997" s="351"/>
      <c r="Q997" s="351"/>
      <c r="R997" s="351"/>
      <c r="S997" s="351"/>
      <c r="T997" s="351"/>
      <c r="U997" s="351"/>
      <c r="V997" s="351"/>
      <c r="W997" s="351"/>
      <c r="X997" s="351"/>
      <c r="Y997" s="351"/>
      <c r="Z997" s="351"/>
    </row>
    <row r="998" spans="1:26" ht="14.25" customHeight="1" x14ac:dyDescent="0.15">
      <c r="A998" s="351"/>
      <c r="B998" s="351"/>
      <c r="C998" s="351"/>
      <c r="D998" s="351"/>
      <c r="E998" s="351"/>
      <c r="F998" s="351"/>
      <c r="G998" s="351"/>
      <c r="H998" s="351"/>
      <c r="I998" s="351"/>
      <c r="J998" s="351"/>
      <c r="K998" s="351"/>
      <c r="L998" s="351"/>
      <c r="M998" s="351"/>
      <c r="N998" s="351"/>
      <c r="O998" s="351"/>
      <c r="P998" s="351"/>
      <c r="Q998" s="351"/>
      <c r="R998" s="351"/>
      <c r="S998" s="351"/>
      <c r="T998" s="351"/>
      <c r="U998" s="351"/>
      <c r="V998" s="351"/>
      <c r="W998" s="351"/>
      <c r="X998" s="351"/>
      <c r="Y998" s="351"/>
      <c r="Z998" s="351"/>
    </row>
    <row r="999" spans="1:26" ht="14.25" customHeight="1" x14ac:dyDescent="0.15">
      <c r="A999" s="351"/>
      <c r="B999" s="351"/>
      <c r="C999" s="351"/>
      <c r="D999" s="351"/>
      <c r="E999" s="351"/>
      <c r="F999" s="351"/>
      <c r="G999" s="351"/>
      <c r="H999" s="351"/>
      <c r="I999" s="351"/>
      <c r="J999" s="351"/>
      <c r="K999" s="351"/>
      <c r="L999" s="351"/>
      <c r="M999" s="351"/>
      <c r="N999" s="351"/>
      <c r="O999" s="351"/>
      <c r="P999" s="351"/>
      <c r="Q999" s="351"/>
      <c r="R999" s="351"/>
      <c r="S999" s="351"/>
      <c r="T999" s="351"/>
      <c r="U999" s="351"/>
      <c r="V999" s="351"/>
      <c r="W999" s="351"/>
      <c r="X999" s="351"/>
      <c r="Y999" s="351"/>
      <c r="Z999" s="351"/>
    </row>
    <row r="1000" spans="1:26" ht="14.25" customHeight="1" x14ac:dyDescent="0.15">
      <c r="A1000" s="351"/>
      <c r="B1000" s="351"/>
      <c r="C1000" s="351"/>
      <c r="D1000" s="351"/>
      <c r="E1000" s="351"/>
      <c r="F1000" s="351"/>
      <c r="G1000" s="351"/>
      <c r="H1000" s="351"/>
      <c r="I1000" s="351"/>
      <c r="J1000" s="351"/>
      <c r="K1000" s="351"/>
      <c r="L1000" s="351"/>
      <c r="M1000" s="351"/>
      <c r="N1000" s="351"/>
      <c r="O1000" s="351"/>
      <c r="P1000" s="351"/>
      <c r="Q1000" s="351"/>
      <c r="R1000" s="351"/>
      <c r="S1000" s="351"/>
      <c r="T1000" s="351"/>
      <c r="U1000" s="351"/>
      <c r="V1000" s="351"/>
      <c r="W1000" s="351"/>
      <c r="X1000" s="351"/>
      <c r="Y1000" s="351"/>
      <c r="Z1000" s="351"/>
    </row>
  </sheetData>
  <sheetProtection password="D3E3" sheet="1" objects="1" scenarios="1"/>
  <hyperlinks>
    <hyperlink ref="A1" r:id="rId1" xr:uid="{00000000-0004-0000-1800-000000000000}"/>
  </hyperlinks>
  <pageMargins left="0.7" right="0.7" top="0.75" bottom="0.75" header="0" footer="0"/>
  <pageSetup orientation="landscape"/>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A9C0CE"/>
  </sheetPr>
  <dimension ref="A1:EW266"/>
  <sheetViews>
    <sheetView workbookViewId="0"/>
  </sheetViews>
  <sheetFormatPr baseColWidth="10" defaultColWidth="12.6640625" defaultRowHeight="15" customHeight="1" x14ac:dyDescent="0.15"/>
  <cols>
    <col min="1" max="1" width="31.33203125" customWidth="1"/>
    <col min="2" max="8" width="15.83203125" customWidth="1"/>
    <col min="9" max="9" width="16" customWidth="1"/>
    <col min="10" max="83" width="15.83203125" customWidth="1"/>
    <col min="84" max="84" width="26.6640625" customWidth="1"/>
    <col min="85" max="85" width="27.6640625" customWidth="1"/>
    <col min="86" max="98" width="15.83203125" customWidth="1"/>
    <col min="99" max="99" width="17.83203125" customWidth="1"/>
    <col min="100" max="100" width="15.83203125" customWidth="1"/>
    <col min="101" max="101" width="18" customWidth="1"/>
    <col min="102" max="146" width="15.83203125" customWidth="1"/>
    <col min="147" max="153" width="15.6640625" customWidth="1"/>
  </cols>
  <sheetData>
    <row r="1" spans="1:153" ht="16" x14ac:dyDescent="0.2">
      <c r="A1" s="353" t="s">
        <v>405</v>
      </c>
      <c r="B1" s="353"/>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c r="AC1" s="353"/>
      <c r="AD1" s="353"/>
      <c r="AE1" s="353"/>
      <c r="AF1" s="353"/>
      <c r="AG1" s="353"/>
      <c r="AH1" s="353"/>
      <c r="AI1" s="353"/>
      <c r="AJ1" s="353"/>
      <c r="AK1" s="353"/>
      <c r="AL1" s="353"/>
      <c r="AM1" s="353"/>
      <c r="AN1" s="353"/>
      <c r="AO1" s="353"/>
      <c r="AP1" s="353"/>
      <c r="AQ1" s="353"/>
      <c r="AR1" s="353"/>
      <c r="AS1" s="353"/>
      <c r="AT1" s="353"/>
      <c r="AU1" s="353"/>
      <c r="AV1" s="353"/>
      <c r="AW1" s="353"/>
      <c r="AX1" s="353"/>
      <c r="AY1" s="353"/>
      <c r="AZ1" s="353"/>
      <c r="BA1" s="353"/>
      <c r="BB1" s="353"/>
      <c r="BC1" s="353"/>
      <c r="BD1" s="353"/>
      <c r="BE1" s="353"/>
      <c r="BF1" s="353"/>
      <c r="BG1" s="353"/>
      <c r="BH1" s="353"/>
      <c r="BI1" s="353"/>
      <c r="BJ1" s="353"/>
      <c r="BK1" s="353"/>
      <c r="BL1" s="353"/>
      <c r="BM1" s="353"/>
      <c r="BN1" s="353"/>
      <c r="BO1" s="353"/>
      <c r="BP1" s="353"/>
      <c r="BQ1" s="353"/>
      <c r="BR1" s="353"/>
      <c r="BS1" s="353"/>
      <c r="BT1" s="353"/>
      <c r="BU1" s="353"/>
      <c r="BV1" s="353"/>
      <c r="BW1" s="353"/>
      <c r="BX1" s="353"/>
      <c r="BY1" s="353"/>
      <c r="BZ1" s="353"/>
      <c r="CA1" s="353"/>
      <c r="CB1" s="353"/>
      <c r="CC1" s="353"/>
      <c r="CD1" s="353"/>
      <c r="CE1" s="353"/>
      <c r="CF1" s="353"/>
      <c r="CG1" s="353"/>
      <c r="CH1" s="353"/>
      <c r="CI1" s="353"/>
      <c r="CJ1" s="353"/>
      <c r="CK1" s="353"/>
      <c r="CL1" s="353"/>
      <c r="CM1" s="353"/>
      <c r="CN1" s="353"/>
      <c r="CO1" s="353"/>
      <c r="CP1" s="353"/>
      <c r="CQ1" s="353"/>
      <c r="CR1" s="353"/>
      <c r="CS1" s="353"/>
      <c r="CT1" s="353"/>
      <c r="CU1" s="353"/>
      <c r="CV1" s="353"/>
      <c r="CW1" s="353"/>
      <c r="CX1" s="353"/>
      <c r="CY1" s="353"/>
      <c r="CZ1" s="353"/>
      <c r="DA1" s="353"/>
      <c r="DB1" s="353"/>
      <c r="DC1" s="353"/>
      <c r="DD1" s="353"/>
      <c r="DE1" s="353"/>
      <c r="DF1" s="353"/>
      <c r="DG1" s="353"/>
      <c r="DH1" s="353"/>
      <c r="DI1" s="353"/>
      <c r="DJ1" s="353"/>
      <c r="DK1" s="353"/>
      <c r="DL1" s="353"/>
      <c r="DM1" s="353"/>
      <c r="DN1" s="353"/>
      <c r="DO1" s="353"/>
      <c r="DP1" s="353"/>
      <c r="DQ1" s="353"/>
      <c r="DR1" s="353"/>
      <c r="DS1" s="353"/>
      <c r="DT1" s="353"/>
      <c r="DU1" s="353"/>
      <c r="DV1" s="353"/>
      <c r="DW1" s="353"/>
      <c r="DX1" s="353"/>
      <c r="DY1" s="353"/>
      <c r="DZ1" s="353"/>
      <c r="EA1" s="353"/>
      <c r="EB1" s="353"/>
      <c r="EC1" s="353"/>
      <c r="ED1" s="353"/>
      <c r="EE1" s="353"/>
      <c r="EF1" s="353"/>
      <c r="EG1" s="353"/>
      <c r="EH1" s="353"/>
      <c r="EI1" s="353"/>
      <c r="EJ1" s="353"/>
      <c r="EK1" s="353"/>
      <c r="EL1" s="353"/>
      <c r="EM1" s="353"/>
      <c r="EN1" s="353"/>
      <c r="EO1" s="353"/>
      <c r="EP1" s="353"/>
      <c r="EQ1" s="353"/>
      <c r="ER1" s="353"/>
      <c r="ES1" s="353"/>
      <c r="ET1" s="354"/>
      <c r="EU1" s="354"/>
      <c r="EV1" s="354"/>
      <c r="EW1" s="354"/>
    </row>
    <row r="2" spans="1:153" ht="16" x14ac:dyDescent="0.2">
      <c r="A2" s="353" t="s">
        <v>406</v>
      </c>
      <c r="B2" s="352" t="s">
        <v>407</v>
      </c>
      <c r="C2" s="353"/>
      <c r="D2" s="353"/>
      <c r="E2" s="353"/>
      <c r="F2" s="353"/>
      <c r="G2" s="353"/>
      <c r="H2" s="353"/>
      <c r="I2" s="353"/>
      <c r="J2" s="353"/>
      <c r="K2" s="353"/>
      <c r="L2" s="353"/>
      <c r="M2" s="353"/>
      <c r="N2" s="353"/>
      <c r="O2" s="353"/>
      <c r="P2" s="353"/>
      <c r="Q2" s="353"/>
      <c r="R2" s="353"/>
      <c r="S2" s="353"/>
      <c r="T2" s="353"/>
      <c r="U2" s="353"/>
      <c r="V2" s="353"/>
      <c r="W2" s="353"/>
      <c r="X2" s="353"/>
      <c r="Y2" s="353"/>
      <c r="Z2" s="353"/>
      <c r="AA2" s="353"/>
      <c r="AB2" s="353"/>
      <c r="AC2" s="353"/>
      <c r="AD2" s="353"/>
      <c r="AE2" s="353"/>
      <c r="AF2" s="353"/>
      <c r="AG2" s="353"/>
      <c r="AH2" s="353"/>
      <c r="AI2" s="353"/>
      <c r="AJ2" s="353"/>
      <c r="AK2" s="353"/>
      <c r="AL2" s="353"/>
      <c r="AM2" s="353"/>
      <c r="AN2" s="353"/>
      <c r="AO2" s="353"/>
      <c r="AP2" s="353"/>
      <c r="AQ2" s="353"/>
      <c r="AR2" s="353"/>
      <c r="AS2" s="353"/>
      <c r="AT2" s="353"/>
      <c r="AU2" s="353"/>
      <c r="AV2" s="353"/>
      <c r="AW2" s="353"/>
      <c r="AX2" s="353"/>
      <c r="AY2" s="353"/>
      <c r="AZ2" s="353"/>
      <c r="BA2" s="353"/>
      <c r="BB2" s="353"/>
      <c r="BC2" s="353"/>
      <c r="BD2" s="353"/>
      <c r="BE2" s="353"/>
      <c r="BF2" s="353"/>
      <c r="BG2" s="353"/>
      <c r="BH2" s="353"/>
      <c r="BI2" s="353"/>
      <c r="BJ2" s="353"/>
      <c r="BK2" s="353"/>
      <c r="BL2" s="353"/>
      <c r="BM2" s="353"/>
      <c r="BN2" s="353"/>
      <c r="BO2" s="353"/>
      <c r="BP2" s="353"/>
      <c r="BQ2" s="353"/>
      <c r="BR2" s="353"/>
      <c r="BS2" s="353"/>
      <c r="BT2" s="353"/>
      <c r="BU2" s="353"/>
      <c r="BV2" s="353"/>
      <c r="BW2" s="353"/>
      <c r="BX2" s="353"/>
      <c r="BY2" s="353"/>
      <c r="BZ2" s="353"/>
      <c r="CA2" s="353"/>
      <c r="CB2" s="353"/>
      <c r="CC2" s="353"/>
      <c r="CD2" s="353"/>
      <c r="CE2" s="353"/>
      <c r="CF2" s="353"/>
      <c r="CG2" s="353"/>
      <c r="CH2" s="353"/>
      <c r="CI2" s="353"/>
      <c r="CJ2" s="353"/>
      <c r="CK2" s="353"/>
      <c r="CL2" s="353"/>
      <c r="CM2" s="353"/>
      <c r="CN2" s="353"/>
      <c r="CO2" s="353"/>
      <c r="CP2" s="353"/>
      <c r="CQ2" s="353"/>
      <c r="CR2" s="353"/>
      <c r="CS2" s="353"/>
      <c r="CT2" s="353"/>
      <c r="CU2" s="353"/>
      <c r="CV2" s="353"/>
      <c r="CW2" s="353"/>
      <c r="CX2" s="353"/>
      <c r="CY2" s="353"/>
      <c r="CZ2" s="353"/>
      <c r="DA2" s="353"/>
      <c r="DB2" s="353"/>
      <c r="DC2" s="353"/>
      <c r="DD2" s="353"/>
      <c r="DE2" s="353"/>
      <c r="DF2" s="353"/>
      <c r="DG2" s="353"/>
      <c r="DH2" s="353"/>
      <c r="DI2" s="353"/>
      <c r="DJ2" s="353"/>
      <c r="DK2" s="353"/>
      <c r="DL2" s="353"/>
      <c r="DM2" s="353"/>
      <c r="DN2" s="353"/>
      <c r="DO2" s="353"/>
      <c r="DP2" s="353"/>
      <c r="DQ2" s="353"/>
      <c r="DR2" s="353"/>
      <c r="DS2" s="353"/>
      <c r="DT2" s="353"/>
      <c r="DU2" s="353"/>
      <c r="DV2" s="353"/>
      <c r="DW2" s="353"/>
      <c r="DX2" s="353"/>
      <c r="DY2" s="353"/>
      <c r="DZ2" s="353"/>
      <c r="EA2" s="353"/>
      <c r="EB2" s="353"/>
      <c r="EC2" s="353"/>
      <c r="ED2" s="353"/>
      <c r="EE2" s="353"/>
      <c r="EF2" s="353"/>
      <c r="EG2" s="353"/>
      <c r="EH2" s="353"/>
      <c r="EI2" s="353"/>
      <c r="EJ2" s="353"/>
      <c r="EK2" s="353"/>
      <c r="EL2" s="353"/>
      <c r="EM2" s="353"/>
      <c r="EN2" s="353"/>
      <c r="EO2" s="353"/>
      <c r="EP2" s="353"/>
      <c r="EQ2" s="353"/>
      <c r="ER2" s="353"/>
      <c r="ES2" s="353"/>
      <c r="ET2" s="354"/>
      <c r="EU2" s="354"/>
      <c r="EV2" s="354"/>
      <c r="EW2" s="354"/>
    </row>
    <row r="3" spans="1:153" ht="16" x14ac:dyDescent="0.2">
      <c r="A3" s="353"/>
      <c r="B3" s="353"/>
      <c r="C3" s="353"/>
      <c r="D3" s="353"/>
      <c r="E3" s="353"/>
      <c r="F3" s="353"/>
      <c r="G3" s="353"/>
      <c r="H3" s="353"/>
      <c r="I3" s="353"/>
      <c r="J3" s="353"/>
      <c r="K3" s="353"/>
      <c r="L3" s="353"/>
      <c r="M3" s="353"/>
      <c r="N3" s="353"/>
      <c r="O3" s="353"/>
      <c r="P3" s="353"/>
      <c r="Q3" s="353"/>
      <c r="R3" s="353"/>
      <c r="S3" s="353"/>
      <c r="T3" s="353"/>
      <c r="U3" s="353"/>
      <c r="V3" s="353"/>
      <c r="W3" s="353"/>
      <c r="X3" s="353"/>
      <c r="Y3" s="353"/>
      <c r="Z3" s="353"/>
      <c r="AA3" s="353"/>
      <c r="AB3" s="353"/>
      <c r="AC3" s="353"/>
      <c r="AD3" s="353"/>
      <c r="AE3" s="353"/>
      <c r="AF3" s="353"/>
      <c r="AG3" s="353"/>
      <c r="AH3" s="353"/>
      <c r="AI3" s="353"/>
      <c r="AJ3" s="353"/>
      <c r="AK3" s="353"/>
      <c r="AL3" s="353"/>
      <c r="AM3" s="353"/>
      <c r="AN3" s="353"/>
      <c r="AO3" s="353"/>
      <c r="AP3" s="353"/>
      <c r="AQ3" s="353"/>
      <c r="AR3" s="353"/>
      <c r="AS3" s="353"/>
      <c r="AT3" s="353"/>
      <c r="AU3" s="353"/>
      <c r="AV3" s="353"/>
      <c r="AW3" s="353"/>
      <c r="AX3" s="353"/>
      <c r="AY3" s="353"/>
      <c r="AZ3" s="353"/>
      <c r="BA3" s="353"/>
      <c r="BB3" s="353"/>
      <c r="BC3" s="353"/>
      <c r="BD3" s="353"/>
      <c r="BE3" s="353"/>
      <c r="BF3" s="353"/>
      <c r="BG3" s="353"/>
      <c r="BH3" s="353"/>
      <c r="BI3" s="353"/>
      <c r="BJ3" s="353"/>
      <c r="BK3" s="353"/>
      <c r="BL3" s="353"/>
      <c r="BM3" s="353"/>
      <c r="BN3" s="353"/>
      <c r="BO3" s="353"/>
      <c r="BP3" s="353"/>
      <c r="BQ3" s="353"/>
      <c r="BR3" s="353"/>
      <c r="BS3" s="353"/>
      <c r="BT3" s="353"/>
      <c r="BU3" s="353"/>
      <c r="BV3" s="353"/>
      <c r="BW3" s="353"/>
      <c r="BX3" s="353"/>
      <c r="BY3" s="353"/>
      <c r="BZ3" s="353"/>
      <c r="CA3" s="353"/>
      <c r="CB3" s="353"/>
      <c r="CC3" s="353"/>
      <c r="CD3" s="353"/>
      <c r="CE3" s="353"/>
      <c r="CF3" s="353"/>
      <c r="CG3" s="353"/>
      <c r="CH3" s="353"/>
      <c r="CI3" s="353"/>
      <c r="CJ3" s="353"/>
      <c r="CK3" s="353"/>
      <c r="CL3" s="353"/>
      <c r="CM3" s="353"/>
      <c r="CN3" s="353"/>
      <c r="CO3" s="353"/>
      <c r="CP3" s="353"/>
      <c r="CQ3" s="353"/>
      <c r="CR3" s="353"/>
      <c r="CS3" s="353"/>
      <c r="CT3" s="353"/>
      <c r="CU3" s="353"/>
      <c r="CV3" s="353"/>
      <c r="CW3" s="353"/>
      <c r="CX3" s="353"/>
      <c r="CY3" s="353"/>
      <c r="CZ3" s="353"/>
      <c r="DA3" s="353"/>
      <c r="DB3" s="353"/>
      <c r="DC3" s="353"/>
      <c r="DD3" s="353"/>
      <c r="DE3" s="353"/>
      <c r="DF3" s="353"/>
      <c r="DG3" s="353"/>
      <c r="DH3" s="353"/>
      <c r="DI3" s="353"/>
      <c r="DJ3" s="353"/>
      <c r="DK3" s="353"/>
      <c r="DL3" s="353"/>
      <c r="DM3" s="353"/>
      <c r="DN3" s="353"/>
      <c r="DO3" s="353"/>
      <c r="DP3" s="353"/>
      <c r="DQ3" s="353"/>
      <c r="DR3" s="353"/>
      <c r="DS3" s="353"/>
      <c r="DT3" s="353"/>
      <c r="DU3" s="353"/>
      <c r="DV3" s="353"/>
      <c r="DW3" s="353"/>
      <c r="DX3" s="353"/>
      <c r="DY3" s="353"/>
      <c r="DZ3" s="353"/>
      <c r="EA3" s="353"/>
      <c r="EB3" s="353"/>
      <c r="EC3" s="353"/>
      <c r="ED3" s="353"/>
      <c r="EE3" s="353"/>
      <c r="EF3" s="353"/>
      <c r="EG3" s="353"/>
      <c r="EH3" s="353"/>
      <c r="EI3" s="353"/>
      <c r="EJ3" s="353"/>
      <c r="EK3" s="353"/>
      <c r="EL3" s="353"/>
      <c r="EM3" s="353"/>
      <c r="EN3" s="353"/>
      <c r="EO3" s="353"/>
      <c r="EP3" s="353"/>
      <c r="EQ3" s="353"/>
      <c r="ER3" s="353"/>
      <c r="ES3" s="353"/>
      <c r="ET3" s="354"/>
      <c r="EU3" s="354"/>
      <c r="EV3" s="354"/>
      <c r="EW3" s="354"/>
    </row>
    <row r="4" spans="1:153" ht="16"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c r="DF4" s="353"/>
      <c r="DG4" s="353"/>
      <c r="DH4" s="353"/>
      <c r="DI4" s="353"/>
      <c r="DJ4" s="353"/>
      <c r="DK4" s="353"/>
      <c r="DL4" s="353"/>
      <c r="DM4" s="353"/>
      <c r="DN4" s="353"/>
      <c r="DO4" s="353"/>
      <c r="DP4" s="353"/>
      <c r="DQ4" s="353"/>
      <c r="DR4" s="353"/>
      <c r="DS4" s="353"/>
      <c r="DT4" s="353"/>
      <c r="DU4" s="353"/>
      <c r="DV4" s="353"/>
      <c r="DW4" s="353"/>
      <c r="DX4" s="353"/>
      <c r="DY4" s="353"/>
      <c r="DZ4" s="353"/>
      <c r="EA4" s="353"/>
      <c r="EB4" s="353"/>
      <c r="EC4" s="353"/>
      <c r="ED4" s="353"/>
      <c r="EE4" s="353"/>
      <c r="EF4" s="353"/>
      <c r="EG4" s="353"/>
      <c r="EH4" s="353"/>
      <c r="EI4" s="353"/>
      <c r="EJ4" s="353"/>
      <c r="EK4" s="353"/>
      <c r="EL4" s="353"/>
      <c r="EM4" s="353"/>
      <c r="EN4" s="353"/>
      <c r="EO4" s="353"/>
      <c r="EP4" s="353"/>
      <c r="EQ4" s="353"/>
      <c r="ER4" s="353"/>
      <c r="ES4" s="353"/>
      <c r="ET4" s="354"/>
      <c r="EU4" s="354"/>
      <c r="EV4" s="354"/>
      <c r="EW4" s="354"/>
    </row>
    <row r="5" spans="1:153" ht="16"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c r="DF5" s="353"/>
      <c r="DG5" s="353"/>
      <c r="DH5" s="353"/>
      <c r="DI5" s="353"/>
      <c r="DJ5" s="353"/>
      <c r="DK5" s="353"/>
      <c r="DL5" s="353"/>
      <c r="DM5" s="353"/>
      <c r="DN5" s="353"/>
      <c r="DO5" s="353"/>
      <c r="DP5" s="353"/>
      <c r="DQ5" s="353"/>
      <c r="DR5" s="353"/>
      <c r="DS5" s="353"/>
      <c r="DT5" s="353"/>
      <c r="DU5" s="353"/>
      <c r="DV5" s="353"/>
      <c r="DW5" s="353"/>
      <c r="DX5" s="353"/>
      <c r="DY5" s="353"/>
      <c r="DZ5" s="353"/>
      <c r="EA5" s="353"/>
      <c r="EB5" s="353"/>
      <c r="EC5" s="353"/>
      <c r="ED5" s="353"/>
      <c r="EE5" s="353"/>
      <c r="EF5" s="353"/>
      <c r="EG5" s="353"/>
      <c r="EH5" s="353"/>
      <c r="EI5" s="353"/>
      <c r="EJ5" s="353"/>
      <c r="EK5" s="353"/>
      <c r="EL5" s="353"/>
      <c r="EM5" s="353"/>
      <c r="EN5" s="353"/>
      <c r="EO5" s="353"/>
      <c r="EP5" s="353"/>
      <c r="EQ5" s="353"/>
      <c r="ER5" s="353"/>
      <c r="ES5" s="353"/>
      <c r="ET5" s="354"/>
      <c r="EU5" s="354"/>
      <c r="EV5" s="354"/>
      <c r="EW5" s="354"/>
    </row>
    <row r="6" spans="1:153" ht="16"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c r="DF6" s="353"/>
      <c r="DG6" s="353"/>
      <c r="DH6" s="353"/>
      <c r="DI6" s="353"/>
      <c r="DJ6" s="353"/>
      <c r="DK6" s="353"/>
      <c r="DL6" s="353"/>
      <c r="DM6" s="353"/>
      <c r="DN6" s="353"/>
      <c r="DO6" s="353"/>
      <c r="DP6" s="353"/>
      <c r="DQ6" s="353"/>
      <c r="DR6" s="353"/>
      <c r="DS6" s="353"/>
      <c r="DT6" s="353"/>
      <c r="DU6" s="353"/>
      <c r="DV6" s="353"/>
      <c r="DW6" s="353"/>
      <c r="DX6" s="353"/>
      <c r="DY6" s="353"/>
      <c r="DZ6" s="353"/>
      <c r="EA6" s="353"/>
      <c r="EB6" s="353"/>
      <c r="EC6" s="353"/>
      <c r="ED6" s="353"/>
      <c r="EE6" s="353"/>
      <c r="EF6" s="353"/>
      <c r="EG6" s="353"/>
      <c r="EH6" s="353"/>
      <c r="EI6" s="353"/>
      <c r="EJ6" s="353"/>
      <c r="EK6" s="353"/>
      <c r="EL6" s="353"/>
      <c r="EM6" s="353"/>
      <c r="EN6" s="353"/>
      <c r="EO6" s="353"/>
      <c r="EP6" s="353"/>
      <c r="EQ6" s="353"/>
      <c r="ER6" s="353"/>
      <c r="ES6" s="353"/>
      <c r="ET6" s="354"/>
      <c r="EU6" s="354"/>
      <c r="EV6" s="354"/>
      <c r="EW6" s="354"/>
    </row>
    <row r="7" spans="1:153" ht="16" x14ac:dyDescent="0.2">
      <c r="A7" s="353"/>
      <c r="B7" s="353"/>
      <c r="C7" s="353"/>
      <c r="D7" s="353"/>
      <c r="E7" s="353"/>
      <c r="F7" s="353"/>
      <c r="G7" s="353"/>
      <c r="H7" s="353"/>
      <c r="I7" s="225"/>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c r="DF7" s="353"/>
      <c r="DG7" s="353"/>
      <c r="DH7" s="353"/>
      <c r="DI7" s="353"/>
      <c r="DJ7" s="353"/>
      <c r="DK7" s="353"/>
      <c r="DL7" s="353"/>
      <c r="DM7" s="353"/>
      <c r="DN7" s="353"/>
      <c r="DO7" s="353"/>
      <c r="DP7" s="353"/>
      <c r="DQ7" s="353"/>
      <c r="DR7" s="353"/>
      <c r="DS7" s="353"/>
      <c r="DT7" s="353"/>
      <c r="DU7" s="353"/>
      <c r="DV7" s="353"/>
      <c r="DW7" s="353"/>
      <c r="DX7" s="353"/>
      <c r="DY7" s="353"/>
      <c r="DZ7" s="353"/>
      <c r="EA7" s="353"/>
      <c r="EB7" s="353"/>
      <c r="EC7" s="353"/>
      <c r="ED7" s="353"/>
      <c r="EE7" s="353"/>
      <c r="EF7" s="353"/>
      <c r="EG7" s="353"/>
      <c r="EH7" s="353"/>
      <c r="EI7" s="353"/>
      <c r="EJ7" s="353"/>
      <c r="EK7" s="353"/>
      <c r="EL7" s="353"/>
      <c r="EM7" s="353"/>
      <c r="EN7" s="353"/>
      <c r="EO7" s="353"/>
      <c r="EP7" s="353"/>
      <c r="EQ7" s="353"/>
      <c r="ER7" s="353"/>
      <c r="ES7" s="353"/>
      <c r="ET7" s="354"/>
      <c r="EU7" s="354"/>
      <c r="EV7" s="354"/>
      <c r="EW7" s="354"/>
    </row>
    <row r="8" spans="1:153" ht="18" x14ac:dyDescent="0.2">
      <c r="A8" s="355" t="s">
        <v>408</v>
      </c>
      <c r="B8" s="356"/>
      <c r="C8" s="356"/>
      <c r="D8" s="356"/>
      <c r="E8" s="356"/>
      <c r="F8" s="356"/>
      <c r="G8" s="356"/>
      <c r="H8" s="356"/>
      <c r="I8" s="356"/>
      <c r="J8" s="356"/>
      <c r="K8" s="356"/>
      <c r="L8" s="356"/>
      <c r="M8" s="356"/>
      <c r="N8" s="356"/>
      <c r="O8" s="356"/>
      <c r="P8" s="356"/>
      <c r="Q8" s="356"/>
      <c r="R8" s="356"/>
      <c r="S8" s="356"/>
      <c r="T8" s="356"/>
      <c r="U8" s="356"/>
      <c r="V8" s="356"/>
      <c r="W8" s="356"/>
      <c r="X8" s="356"/>
      <c r="Y8" s="356"/>
      <c r="Z8" s="356"/>
      <c r="AA8" s="356"/>
      <c r="AB8" s="356"/>
      <c r="AC8" s="356"/>
      <c r="AD8" s="356"/>
      <c r="AE8" s="356"/>
      <c r="AF8" s="356"/>
      <c r="AG8" s="356"/>
      <c r="AH8" s="356"/>
      <c r="AI8" s="356"/>
      <c r="AJ8" s="356"/>
      <c r="AK8" s="356"/>
      <c r="AL8" s="356"/>
      <c r="AM8" s="356"/>
      <c r="AN8" s="356"/>
      <c r="AO8" s="356"/>
      <c r="AP8" s="356"/>
      <c r="AQ8" s="356"/>
      <c r="AR8" s="356"/>
      <c r="AS8" s="356"/>
      <c r="AT8" s="356"/>
      <c r="AU8" s="356"/>
      <c r="AV8" s="356"/>
      <c r="AW8" s="356"/>
      <c r="AX8" s="356"/>
      <c r="AY8" s="356"/>
      <c r="AZ8" s="356"/>
      <c r="BA8" s="356"/>
      <c r="BB8" s="356"/>
      <c r="BC8" s="356"/>
      <c r="BD8" s="356"/>
      <c r="BE8" s="356"/>
      <c r="BF8" s="356"/>
      <c r="BG8" s="356"/>
      <c r="BH8" s="356"/>
      <c r="BI8" s="356"/>
      <c r="BJ8" s="356"/>
      <c r="BK8" s="356"/>
      <c r="BL8" s="356"/>
      <c r="BM8" s="356"/>
      <c r="BN8" s="356"/>
      <c r="BO8" s="356"/>
      <c r="BP8" s="356"/>
      <c r="BQ8" s="356"/>
      <c r="BR8" s="356"/>
      <c r="BS8" s="356"/>
      <c r="BT8" s="356"/>
      <c r="BU8" s="356"/>
      <c r="BV8" s="356"/>
      <c r="BW8" s="356"/>
      <c r="BX8" s="356"/>
      <c r="BY8" s="356"/>
      <c r="BZ8" s="356"/>
      <c r="CA8" s="356"/>
      <c r="CB8" s="356"/>
      <c r="CC8" s="356"/>
      <c r="CD8" s="356"/>
      <c r="CE8" s="356"/>
      <c r="CF8" s="356"/>
      <c r="CG8" s="356"/>
      <c r="CH8" s="356"/>
      <c r="CI8" s="356"/>
      <c r="CJ8" s="356"/>
      <c r="CK8" s="356"/>
      <c r="CL8" s="356"/>
      <c r="CM8" s="356"/>
      <c r="CN8" s="356"/>
      <c r="CO8" s="356"/>
      <c r="CP8" s="356"/>
      <c r="CQ8" s="356"/>
      <c r="CR8" s="356"/>
      <c r="CS8" s="356"/>
      <c r="CT8" s="356"/>
      <c r="CU8" s="356"/>
      <c r="CV8" s="356"/>
      <c r="CW8" s="356"/>
      <c r="CX8" s="356"/>
      <c r="CY8" s="356"/>
      <c r="CZ8" s="356"/>
      <c r="DA8" s="356"/>
      <c r="DB8" s="356"/>
      <c r="DC8" s="356"/>
      <c r="DD8" s="356"/>
      <c r="DE8" s="356"/>
      <c r="DF8" s="356"/>
      <c r="DG8" s="356"/>
      <c r="DH8" s="356"/>
      <c r="DI8" s="356"/>
      <c r="DJ8" s="356"/>
      <c r="DK8" s="356"/>
      <c r="DL8" s="356"/>
      <c r="DM8" s="356"/>
      <c r="DN8" s="356"/>
      <c r="DO8" s="356"/>
      <c r="DP8" s="356"/>
      <c r="DQ8" s="356"/>
      <c r="DR8" s="356"/>
      <c r="DS8" s="356"/>
      <c r="DT8" s="356"/>
      <c r="DU8" s="356"/>
      <c r="DV8" s="356"/>
      <c r="DW8" s="356"/>
      <c r="DX8" s="356"/>
      <c r="DY8" s="356"/>
      <c r="DZ8" s="356"/>
      <c r="EA8" s="356"/>
      <c r="EB8" s="356"/>
      <c r="EC8" s="356"/>
      <c r="ED8" s="356"/>
      <c r="EE8" s="356"/>
      <c r="EF8" s="356"/>
      <c r="EG8" s="356"/>
      <c r="EH8" s="356"/>
      <c r="EI8" s="356"/>
      <c r="EJ8" s="356"/>
      <c r="EK8" s="356"/>
      <c r="EL8" s="356"/>
      <c r="EM8" s="356"/>
      <c r="EN8" s="356"/>
      <c r="EO8" s="356"/>
      <c r="EP8" s="356"/>
      <c r="EQ8" s="356"/>
      <c r="ER8" s="356"/>
      <c r="ES8" s="356"/>
      <c r="ET8" s="357"/>
      <c r="EU8" s="357"/>
      <c r="EV8" s="357"/>
      <c r="EW8" s="357"/>
    </row>
    <row r="9" spans="1:153" ht="16" x14ac:dyDescent="0.2">
      <c r="A9" s="353"/>
      <c r="B9" s="353"/>
      <c r="C9" s="353"/>
      <c r="D9" s="353"/>
      <c r="E9" s="353"/>
      <c r="F9" s="353"/>
      <c r="G9" s="353"/>
      <c r="H9" s="358" t="s">
        <v>409</v>
      </c>
      <c r="I9" s="225" t="s">
        <v>410</v>
      </c>
      <c r="J9" s="353"/>
      <c r="K9" s="353"/>
      <c r="L9" s="353"/>
      <c r="M9" s="353"/>
      <c r="N9" s="353"/>
      <c r="O9" s="353"/>
      <c r="P9" s="353"/>
      <c r="Q9" s="353"/>
      <c r="R9" s="225" t="s">
        <v>411</v>
      </c>
      <c r="S9" s="353"/>
      <c r="T9" s="353"/>
      <c r="U9" s="353"/>
      <c r="V9" s="353"/>
      <c r="W9" s="353"/>
      <c r="X9" s="353"/>
      <c r="Y9" s="353"/>
      <c r="Z9" s="353"/>
      <c r="AA9" s="353"/>
      <c r="AB9" s="353"/>
      <c r="AC9" s="353"/>
      <c r="AD9" s="225" t="s">
        <v>411</v>
      </c>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225" t="s">
        <v>411</v>
      </c>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c r="DF9" s="353"/>
      <c r="DG9" s="353"/>
      <c r="DH9" s="225" t="s">
        <v>411</v>
      </c>
      <c r="DI9" s="225"/>
      <c r="DJ9" s="353"/>
      <c r="DK9" s="353"/>
      <c r="DL9" s="353"/>
      <c r="DM9" s="353"/>
      <c r="DN9" s="353"/>
      <c r="DO9" s="353"/>
      <c r="DP9" s="353"/>
      <c r="DQ9" s="353"/>
      <c r="DR9" s="353"/>
      <c r="DS9" s="353"/>
      <c r="DT9" s="353"/>
      <c r="DU9" s="353"/>
      <c r="DV9" s="353"/>
      <c r="DW9" s="353"/>
      <c r="DX9" s="353"/>
      <c r="DY9" s="353"/>
      <c r="DZ9" s="353"/>
      <c r="EA9" s="353"/>
      <c r="EB9" s="353"/>
      <c r="EC9" s="353"/>
      <c r="ED9" s="353"/>
      <c r="EE9" s="353"/>
      <c r="EF9" s="353"/>
      <c r="EG9" s="353"/>
      <c r="EH9" s="353"/>
      <c r="EI9" s="353"/>
      <c r="EJ9" s="353"/>
      <c r="EK9" s="353"/>
      <c r="EL9" s="353"/>
      <c r="EM9" s="353"/>
      <c r="EN9" s="353"/>
      <c r="EO9" s="353"/>
      <c r="EP9" s="353"/>
      <c r="EQ9" s="353"/>
      <c r="ER9" s="353"/>
      <c r="ES9" s="353"/>
      <c r="ET9" s="354"/>
      <c r="EU9" s="354"/>
      <c r="EV9" s="354"/>
      <c r="EW9" s="354"/>
    </row>
    <row r="10" spans="1:153" ht="16" x14ac:dyDescent="0.2">
      <c r="A10" s="359" t="s">
        <v>412</v>
      </c>
      <c r="B10" s="353"/>
      <c r="C10" s="353"/>
      <c r="D10" s="353"/>
      <c r="E10" s="353"/>
      <c r="F10" s="353"/>
      <c r="G10" s="353"/>
      <c r="H10" s="225" t="s">
        <v>413</v>
      </c>
      <c r="I10" s="225" t="s">
        <v>414</v>
      </c>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c r="DF10" s="353"/>
      <c r="DG10" s="353"/>
      <c r="DH10" s="353"/>
      <c r="DI10" s="353"/>
      <c r="DJ10" s="353"/>
      <c r="DK10" s="353"/>
      <c r="DL10" s="353"/>
      <c r="DM10" s="353"/>
      <c r="DN10" s="353"/>
      <c r="DO10" s="353"/>
      <c r="DP10" s="353"/>
      <c r="DQ10" s="353"/>
      <c r="DR10" s="353"/>
      <c r="DS10" s="353"/>
      <c r="DT10" s="353"/>
      <c r="DU10" s="353"/>
      <c r="DV10" s="353"/>
      <c r="DW10" s="353"/>
      <c r="DX10" s="353"/>
      <c r="DY10" s="353"/>
      <c r="DZ10" s="353"/>
      <c r="EA10" s="353"/>
      <c r="EB10" s="353"/>
      <c r="EC10" s="353"/>
      <c r="ED10" s="353"/>
      <c r="EE10" s="353"/>
      <c r="EF10" s="353"/>
      <c r="EG10" s="353"/>
      <c r="EH10" s="353"/>
      <c r="EI10" s="353"/>
      <c r="EJ10" s="353"/>
      <c r="EK10" s="353"/>
      <c r="EL10" s="353"/>
      <c r="EM10" s="353"/>
      <c r="EN10" s="353"/>
      <c r="EO10" s="353"/>
      <c r="EP10" s="353"/>
      <c r="EQ10" s="353"/>
      <c r="ER10" s="353"/>
      <c r="ES10" s="353"/>
      <c r="ET10" s="354"/>
      <c r="EU10" s="354"/>
      <c r="EV10" s="354"/>
      <c r="EW10" s="354"/>
    </row>
    <row r="11" spans="1:153" ht="16" x14ac:dyDescent="0.2">
      <c r="A11" s="359" t="s">
        <v>415</v>
      </c>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c r="DF11" s="353"/>
      <c r="DG11" s="353"/>
      <c r="DH11" s="353"/>
      <c r="DI11" s="353"/>
      <c r="DJ11" s="353"/>
      <c r="DK11" s="353"/>
      <c r="DL11" s="353"/>
      <c r="DM11" s="353"/>
      <c r="DN11" s="353"/>
      <c r="DO11" s="353"/>
      <c r="DP11" s="353"/>
      <c r="DQ11" s="353"/>
      <c r="DR11" s="353"/>
      <c r="DS11" s="353"/>
      <c r="DT11" s="353"/>
      <c r="DU11" s="353"/>
      <c r="DV11" s="353"/>
      <c r="DW11" s="353"/>
      <c r="DX11" s="353"/>
      <c r="DY11" s="353"/>
      <c r="DZ11" s="353"/>
      <c r="EA11" s="353"/>
      <c r="EB11" s="353"/>
      <c r="EC11" s="353"/>
      <c r="ED11" s="353"/>
      <c r="EE11" s="353"/>
      <c r="EF11" s="353"/>
      <c r="EG11" s="353"/>
      <c r="EH11" s="353"/>
      <c r="EI11" s="353"/>
      <c r="EJ11" s="353"/>
      <c r="EK11" s="353"/>
      <c r="EL11" s="353"/>
      <c r="EM11" s="353"/>
      <c r="EN11" s="353"/>
      <c r="EO11" s="353"/>
      <c r="EP11" s="353"/>
      <c r="EQ11" s="353"/>
      <c r="ER11" s="353"/>
      <c r="ES11" s="353"/>
      <c r="ET11" s="354"/>
      <c r="EU11" s="354"/>
      <c r="EV11" s="354"/>
      <c r="EW11" s="354"/>
    </row>
    <row r="12" spans="1:153" ht="18"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c r="DF12" s="353"/>
      <c r="DG12" s="353"/>
      <c r="DH12" s="353"/>
      <c r="DI12" s="353"/>
      <c r="DJ12" s="353"/>
      <c r="DK12" s="353"/>
      <c r="DL12" s="353"/>
      <c r="DM12" s="353"/>
      <c r="DN12" s="353"/>
      <c r="DO12" s="353"/>
      <c r="DP12" s="353"/>
      <c r="DQ12" s="353"/>
      <c r="DR12" s="353"/>
      <c r="DS12" s="353"/>
      <c r="DT12" s="353"/>
      <c r="DU12" s="353"/>
      <c r="DV12" s="353"/>
      <c r="DW12" s="353"/>
      <c r="DX12" s="353"/>
      <c r="DY12" s="353"/>
      <c r="DZ12" s="353"/>
      <c r="EA12" s="353"/>
      <c r="EB12" s="353"/>
      <c r="EC12" s="353"/>
      <c r="ED12" s="353"/>
      <c r="EE12" s="353"/>
      <c r="EF12" s="353"/>
      <c r="EG12" s="353"/>
      <c r="EH12" s="353"/>
      <c r="EI12" s="353"/>
      <c r="EJ12" s="353"/>
      <c r="EK12" s="353"/>
      <c r="EL12" s="353"/>
      <c r="EM12" s="353"/>
      <c r="EN12" s="353"/>
      <c r="EO12" s="353"/>
      <c r="EP12" s="353"/>
      <c r="EQ12" s="353"/>
      <c r="ER12" s="353"/>
      <c r="ES12" s="353"/>
      <c r="ET12" s="741" t="s">
        <v>416</v>
      </c>
      <c r="EU12" s="546"/>
      <c r="EV12" s="546"/>
      <c r="EW12" s="546"/>
    </row>
    <row r="13" spans="1:153" ht="33.75" customHeight="1" x14ac:dyDescent="0.2">
      <c r="A13" s="360" t="s">
        <v>417</v>
      </c>
      <c r="B13" s="361" t="s">
        <v>418</v>
      </c>
      <c r="C13" s="361" t="s">
        <v>209</v>
      </c>
      <c r="D13" s="361" t="s">
        <v>419</v>
      </c>
      <c r="E13" s="361" t="s">
        <v>420</v>
      </c>
      <c r="F13" s="361" t="s">
        <v>421</v>
      </c>
      <c r="G13" s="361" t="s">
        <v>422</v>
      </c>
      <c r="H13" s="361" t="s">
        <v>423</v>
      </c>
      <c r="I13" s="361" t="s">
        <v>424</v>
      </c>
      <c r="J13" s="361" t="s">
        <v>425</v>
      </c>
      <c r="K13" s="361" t="s">
        <v>426</v>
      </c>
      <c r="L13" s="361" t="s">
        <v>427</v>
      </c>
      <c r="M13" s="361" t="s">
        <v>428</v>
      </c>
      <c r="N13" s="361" t="s">
        <v>428</v>
      </c>
      <c r="O13" s="361" t="s">
        <v>428</v>
      </c>
      <c r="P13" s="361" t="s">
        <v>429</v>
      </c>
      <c r="Q13" s="361" t="s">
        <v>430</v>
      </c>
      <c r="R13" s="361" t="s">
        <v>431</v>
      </c>
      <c r="S13" s="361" t="s">
        <v>431</v>
      </c>
      <c r="T13" s="361" t="s">
        <v>431</v>
      </c>
      <c r="U13" s="361" t="s">
        <v>431</v>
      </c>
      <c r="V13" s="361" t="s">
        <v>431</v>
      </c>
      <c r="W13" s="361" t="s">
        <v>431</v>
      </c>
      <c r="X13" s="361" t="s">
        <v>431</v>
      </c>
      <c r="Y13" s="361" t="s">
        <v>431</v>
      </c>
      <c r="Z13" s="361" t="s">
        <v>431</v>
      </c>
      <c r="AA13" s="361" t="s">
        <v>431</v>
      </c>
      <c r="AB13" s="361" t="s">
        <v>431</v>
      </c>
      <c r="AC13" s="361" t="s">
        <v>432</v>
      </c>
      <c r="AD13" s="361" t="s">
        <v>433</v>
      </c>
      <c r="AE13" s="361" t="s">
        <v>434</v>
      </c>
      <c r="AF13" s="361" t="s">
        <v>435</v>
      </c>
      <c r="AG13" s="361" t="s">
        <v>434</v>
      </c>
      <c r="AH13" s="361" t="s">
        <v>436</v>
      </c>
      <c r="AI13" s="361" t="s">
        <v>434</v>
      </c>
      <c r="AJ13" s="361" t="s">
        <v>437</v>
      </c>
      <c r="AK13" s="361" t="s">
        <v>434</v>
      </c>
      <c r="AL13" s="361" t="s">
        <v>438</v>
      </c>
      <c r="AM13" s="361" t="s">
        <v>434</v>
      </c>
      <c r="AN13" s="361" t="s">
        <v>439</v>
      </c>
      <c r="AO13" s="361" t="s">
        <v>434</v>
      </c>
      <c r="AP13" s="361" t="s">
        <v>440</v>
      </c>
      <c r="AQ13" s="361" t="s">
        <v>434</v>
      </c>
      <c r="AR13" s="361" t="s">
        <v>441</v>
      </c>
      <c r="AS13" s="361" t="s">
        <v>434</v>
      </c>
      <c r="AT13" s="361" t="s">
        <v>442</v>
      </c>
      <c r="AU13" s="361" t="s">
        <v>434</v>
      </c>
      <c r="AV13" s="361" t="s">
        <v>443</v>
      </c>
      <c r="AW13" s="361" t="s">
        <v>434</v>
      </c>
      <c r="AX13" s="361" t="s">
        <v>444</v>
      </c>
      <c r="AY13" s="361" t="s">
        <v>434</v>
      </c>
      <c r="AZ13" s="361" t="s">
        <v>445</v>
      </c>
      <c r="BA13" s="361" t="s">
        <v>434</v>
      </c>
      <c r="BB13" s="361" t="s">
        <v>446</v>
      </c>
      <c r="BC13" s="361" t="s">
        <v>434</v>
      </c>
      <c r="BD13" s="361" t="s">
        <v>447</v>
      </c>
      <c r="BE13" s="361" t="s">
        <v>448</v>
      </c>
      <c r="BF13" s="361" t="s">
        <v>449</v>
      </c>
      <c r="BG13" s="361" t="s">
        <v>450</v>
      </c>
      <c r="BH13" s="361" t="s">
        <v>451</v>
      </c>
      <c r="BI13" s="361" t="s">
        <v>452</v>
      </c>
      <c r="BJ13" s="361" t="s">
        <v>452</v>
      </c>
      <c r="BK13" s="361" t="s">
        <v>452</v>
      </c>
      <c r="BL13" s="361" t="s">
        <v>452</v>
      </c>
      <c r="BM13" s="361" t="s">
        <v>452</v>
      </c>
      <c r="BN13" s="361" t="s">
        <v>452</v>
      </c>
      <c r="BO13" s="361" t="s">
        <v>453</v>
      </c>
      <c r="BP13" s="361" t="s">
        <v>453</v>
      </c>
      <c r="BQ13" s="361" t="s">
        <v>454</v>
      </c>
      <c r="BR13" s="361" t="s">
        <v>454</v>
      </c>
      <c r="BS13" s="361" t="s">
        <v>454</v>
      </c>
      <c r="BT13" s="361" t="s">
        <v>454</v>
      </c>
      <c r="BU13" s="361" t="s">
        <v>454</v>
      </c>
      <c r="BV13" s="361" t="s">
        <v>455</v>
      </c>
      <c r="BW13" s="361" t="s">
        <v>455</v>
      </c>
      <c r="BX13" s="361" t="s">
        <v>455</v>
      </c>
      <c r="BY13" s="361" t="s">
        <v>456</v>
      </c>
      <c r="BZ13" s="361" t="s">
        <v>457</v>
      </c>
      <c r="CA13" s="361" t="s">
        <v>457</v>
      </c>
      <c r="CB13" s="361" t="s">
        <v>458</v>
      </c>
      <c r="CC13" s="361" t="s">
        <v>457</v>
      </c>
      <c r="CD13" s="361" t="s">
        <v>457</v>
      </c>
      <c r="CE13" s="361" t="s">
        <v>459</v>
      </c>
      <c r="CF13" s="361" t="s">
        <v>209</v>
      </c>
      <c r="CG13" s="361" t="s">
        <v>209</v>
      </c>
      <c r="CH13" s="361" t="s">
        <v>460</v>
      </c>
      <c r="CI13" s="361" t="s">
        <v>460</v>
      </c>
      <c r="CJ13" s="361" t="s">
        <v>460</v>
      </c>
      <c r="CK13" s="361" t="s">
        <v>461</v>
      </c>
      <c r="CL13" s="361" t="s">
        <v>461</v>
      </c>
      <c r="CM13" s="361" t="s">
        <v>462</v>
      </c>
      <c r="CN13" s="361" t="s">
        <v>463</v>
      </c>
      <c r="CO13" s="361" t="s">
        <v>464</v>
      </c>
      <c r="CP13" s="361" t="s">
        <v>464</v>
      </c>
      <c r="CQ13" s="361" t="s">
        <v>464</v>
      </c>
      <c r="CR13" s="361" t="s">
        <v>465</v>
      </c>
      <c r="CS13" s="361" t="s">
        <v>465</v>
      </c>
      <c r="CT13" s="361" t="s">
        <v>466</v>
      </c>
      <c r="CU13" s="361" t="s">
        <v>465</v>
      </c>
      <c r="CV13" s="361" t="s">
        <v>465</v>
      </c>
      <c r="CW13" s="361" t="s">
        <v>465</v>
      </c>
      <c r="CX13" s="361" t="s">
        <v>465</v>
      </c>
      <c r="CY13" s="361" t="s">
        <v>465</v>
      </c>
      <c r="CZ13" s="361" t="s">
        <v>467</v>
      </c>
      <c r="DA13" s="361" t="s">
        <v>467</v>
      </c>
      <c r="DB13" s="361" t="s">
        <v>468</v>
      </c>
      <c r="DC13" s="361" t="s">
        <v>467</v>
      </c>
      <c r="DD13" s="361" t="s">
        <v>467</v>
      </c>
      <c r="DE13" s="361" t="s">
        <v>467</v>
      </c>
      <c r="DF13" s="361" t="s">
        <v>467</v>
      </c>
      <c r="DG13" s="361" t="s">
        <v>467</v>
      </c>
      <c r="DH13" s="361" t="s">
        <v>469</v>
      </c>
      <c r="DI13" s="361" t="s">
        <v>469</v>
      </c>
      <c r="DJ13" s="361" t="s">
        <v>469</v>
      </c>
      <c r="DK13" s="361" t="s">
        <v>469</v>
      </c>
      <c r="DL13" s="361" t="s">
        <v>469</v>
      </c>
      <c r="DM13" s="361" t="s">
        <v>469</v>
      </c>
      <c r="DN13" s="361" t="s">
        <v>469</v>
      </c>
      <c r="DO13" s="361" t="s">
        <v>469</v>
      </c>
      <c r="DP13" s="361" t="s">
        <v>469</v>
      </c>
      <c r="DQ13" s="361" t="s">
        <v>469</v>
      </c>
      <c r="DR13" s="361" t="s">
        <v>469</v>
      </c>
      <c r="DS13" s="361" t="s">
        <v>469</v>
      </c>
      <c r="DT13" s="361" t="s">
        <v>469</v>
      </c>
      <c r="DU13" s="361" t="s">
        <v>469</v>
      </c>
      <c r="DV13" s="361" t="s">
        <v>469</v>
      </c>
      <c r="DW13" s="361" t="s">
        <v>469</v>
      </c>
      <c r="DX13" s="361" t="s">
        <v>75</v>
      </c>
      <c r="DY13" s="361" t="s">
        <v>470</v>
      </c>
      <c r="DZ13" s="361" t="s">
        <v>471</v>
      </c>
      <c r="EA13" s="361" t="s">
        <v>472</v>
      </c>
      <c r="EB13" s="361" t="s">
        <v>473</v>
      </c>
      <c r="EC13" s="361" t="s">
        <v>474</v>
      </c>
      <c r="ED13" s="361" t="s">
        <v>475</v>
      </c>
      <c r="EE13" s="361" t="s">
        <v>476</v>
      </c>
      <c r="EF13" s="361" t="s">
        <v>476</v>
      </c>
      <c r="EG13" s="361" t="s">
        <v>476</v>
      </c>
      <c r="EH13" s="361" t="s">
        <v>476</v>
      </c>
      <c r="EI13" s="361" t="s">
        <v>476</v>
      </c>
      <c r="EJ13" s="361" t="s">
        <v>476</v>
      </c>
      <c r="EK13" s="361" t="s">
        <v>477</v>
      </c>
      <c r="EL13" s="361" t="s">
        <v>477</v>
      </c>
      <c r="EM13" s="361" t="s">
        <v>478</v>
      </c>
      <c r="EN13" s="361" t="s">
        <v>478</v>
      </c>
      <c r="EO13" s="361" t="s">
        <v>479</v>
      </c>
      <c r="EP13" s="361" t="s">
        <v>480</v>
      </c>
      <c r="EQ13" s="361" t="s">
        <v>479</v>
      </c>
      <c r="ER13" s="361" t="s">
        <v>481</v>
      </c>
      <c r="ES13" s="361" t="s">
        <v>482</v>
      </c>
      <c r="ET13" s="361" t="s">
        <v>483</v>
      </c>
      <c r="EU13" s="361" t="s">
        <v>483</v>
      </c>
      <c r="EV13" s="361" t="s">
        <v>484</v>
      </c>
      <c r="EW13" s="361" t="s">
        <v>484</v>
      </c>
    </row>
    <row r="14" spans="1:153" ht="16.5" customHeight="1" x14ac:dyDescent="0.2">
      <c r="A14" s="362" t="s">
        <v>485</v>
      </c>
      <c r="B14" s="363" t="s">
        <v>486</v>
      </c>
      <c r="C14" s="363" t="s">
        <v>487</v>
      </c>
      <c r="D14" s="363" t="s">
        <v>487</v>
      </c>
      <c r="E14" s="363" t="s">
        <v>487</v>
      </c>
      <c r="F14" s="363" t="s">
        <v>487</v>
      </c>
      <c r="G14" s="363" t="s">
        <v>487</v>
      </c>
      <c r="H14" s="363" t="s">
        <v>487</v>
      </c>
      <c r="I14" s="363" t="s">
        <v>487</v>
      </c>
      <c r="J14" s="363" t="s">
        <v>487</v>
      </c>
      <c r="K14" s="363" t="s">
        <v>487</v>
      </c>
      <c r="L14" s="363" t="s">
        <v>487</v>
      </c>
      <c r="M14" s="363" t="s">
        <v>487</v>
      </c>
      <c r="N14" s="363" t="s">
        <v>488</v>
      </c>
      <c r="O14" s="363" t="s">
        <v>489</v>
      </c>
      <c r="P14" s="363" t="s">
        <v>488</v>
      </c>
      <c r="Q14" s="363" t="s">
        <v>488</v>
      </c>
      <c r="R14" s="363" t="s">
        <v>490</v>
      </c>
      <c r="S14" s="363" t="s">
        <v>491</v>
      </c>
      <c r="T14" s="363" t="s">
        <v>492</v>
      </c>
      <c r="U14" s="363" t="s">
        <v>493</v>
      </c>
      <c r="V14" s="363" t="s">
        <v>494</v>
      </c>
      <c r="W14" s="363" t="s">
        <v>495</v>
      </c>
      <c r="X14" s="363" t="s">
        <v>496</v>
      </c>
      <c r="Y14" s="363" t="s">
        <v>497</v>
      </c>
      <c r="Z14" s="363" t="s">
        <v>498</v>
      </c>
      <c r="AA14" s="363" t="s">
        <v>499</v>
      </c>
      <c r="AB14" s="363" t="s">
        <v>500</v>
      </c>
      <c r="AC14" s="363" t="s">
        <v>490</v>
      </c>
      <c r="AD14" s="363" t="s">
        <v>501</v>
      </c>
      <c r="AE14" s="363" t="s">
        <v>433</v>
      </c>
      <c r="AF14" s="363" t="s">
        <v>502</v>
      </c>
      <c r="AG14" s="363" t="s">
        <v>503</v>
      </c>
      <c r="AH14" s="363" t="s">
        <v>504</v>
      </c>
      <c r="AI14" s="363" t="s">
        <v>436</v>
      </c>
      <c r="AJ14" s="363" t="s">
        <v>505</v>
      </c>
      <c r="AK14" s="363" t="s">
        <v>437</v>
      </c>
      <c r="AL14" s="363" t="s">
        <v>506</v>
      </c>
      <c r="AM14" s="363" t="s">
        <v>438</v>
      </c>
      <c r="AN14" s="363" t="s">
        <v>507</v>
      </c>
      <c r="AO14" s="363" t="s">
        <v>439</v>
      </c>
      <c r="AP14" s="363" t="s">
        <v>508</v>
      </c>
      <c r="AQ14" s="363" t="s">
        <v>440</v>
      </c>
      <c r="AR14" s="363" t="s">
        <v>509</v>
      </c>
      <c r="AS14" s="363" t="s">
        <v>441</v>
      </c>
      <c r="AT14" s="363" t="s">
        <v>510</v>
      </c>
      <c r="AU14" s="363" t="s">
        <v>442</v>
      </c>
      <c r="AV14" s="363" t="s">
        <v>511</v>
      </c>
      <c r="AW14" s="363" t="s">
        <v>443</v>
      </c>
      <c r="AX14" s="363" t="s">
        <v>512</v>
      </c>
      <c r="AY14" s="363" t="s">
        <v>444</v>
      </c>
      <c r="AZ14" s="363" t="s">
        <v>490</v>
      </c>
      <c r="BA14" s="363" t="s">
        <v>445</v>
      </c>
      <c r="BB14" s="363" t="s">
        <v>513</v>
      </c>
      <c r="BC14" s="363" t="s">
        <v>446</v>
      </c>
      <c r="BD14" s="363" t="s">
        <v>433</v>
      </c>
      <c r="BE14" s="363" t="s">
        <v>445</v>
      </c>
      <c r="BF14" s="363" t="s">
        <v>435</v>
      </c>
      <c r="BG14" s="363" t="s">
        <v>433</v>
      </c>
      <c r="BH14" s="363" t="s">
        <v>514</v>
      </c>
      <c r="BI14" s="363" t="s">
        <v>488</v>
      </c>
      <c r="BJ14" s="363" t="s">
        <v>486</v>
      </c>
      <c r="BK14" s="363" t="s">
        <v>515</v>
      </c>
      <c r="BL14" s="363" t="s">
        <v>463</v>
      </c>
      <c r="BM14" s="363" t="s">
        <v>516</v>
      </c>
      <c r="BN14" s="363" t="s">
        <v>517</v>
      </c>
      <c r="BO14" s="363" t="s">
        <v>488</v>
      </c>
      <c r="BP14" s="363" t="s">
        <v>289</v>
      </c>
      <c r="BQ14" s="363" t="s">
        <v>463</v>
      </c>
      <c r="BR14" s="363" t="s">
        <v>518</v>
      </c>
      <c r="BS14" s="363" t="s">
        <v>519</v>
      </c>
      <c r="BT14" s="363" t="s">
        <v>475</v>
      </c>
      <c r="BU14" s="363" t="s">
        <v>289</v>
      </c>
      <c r="BV14" s="363" t="s">
        <v>463</v>
      </c>
      <c r="BW14" s="363" t="s">
        <v>518</v>
      </c>
      <c r="BX14" s="363" t="s">
        <v>519</v>
      </c>
      <c r="BY14" s="363" t="s">
        <v>520</v>
      </c>
      <c r="BZ14" s="363" t="s">
        <v>488</v>
      </c>
      <c r="CA14" s="363" t="s">
        <v>418</v>
      </c>
      <c r="CB14" s="363" t="s">
        <v>515</v>
      </c>
      <c r="CC14" s="363" t="s">
        <v>475</v>
      </c>
      <c r="CD14" s="363" t="s">
        <v>463</v>
      </c>
      <c r="CE14" s="363" t="s">
        <v>516</v>
      </c>
      <c r="CF14" s="363" t="s">
        <v>488</v>
      </c>
      <c r="CG14" s="363" t="s">
        <v>515</v>
      </c>
      <c r="CH14" s="363" t="s">
        <v>488</v>
      </c>
      <c r="CI14" s="363" t="s">
        <v>515</v>
      </c>
      <c r="CJ14" s="363" t="s">
        <v>463</v>
      </c>
      <c r="CK14" s="363" t="s">
        <v>515</v>
      </c>
      <c r="CL14" s="363" t="s">
        <v>474</v>
      </c>
      <c r="CM14" s="363" t="s">
        <v>418</v>
      </c>
      <c r="CN14" s="363" t="s">
        <v>521</v>
      </c>
      <c r="CO14" s="363" t="s">
        <v>488</v>
      </c>
      <c r="CP14" s="363" t="s">
        <v>515</v>
      </c>
      <c r="CQ14" s="363" t="s">
        <v>475</v>
      </c>
      <c r="CR14" s="363" t="s">
        <v>515</v>
      </c>
      <c r="CS14" s="363" t="s">
        <v>474</v>
      </c>
      <c r="CT14" s="363" t="s">
        <v>522</v>
      </c>
      <c r="CU14" s="361" t="s">
        <v>523</v>
      </c>
      <c r="CV14" s="361" t="s">
        <v>524</v>
      </c>
      <c r="CW14" s="361" t="s">
        <v>519</v>
      </c>
      <c r="CX14" s="361" t="s">
        <v>525</v>
      </c>
      <c r="CY14" s="361" t="s">
        <v>475</v>
      </c>
      <c r="CZ14" s="363" t="s">
        <v>515</v>
      </c>
      <c r="DA14" s="363" t="s">
        <v>474</v>
      </c>
      <c r="DB14" s="363" t="s">
        <v>522</v>
      </c>
      <c r="DC14" s="361" t="s">
        <v>523</v>
      </c>
      <c r="DD14" s="361" t="s">
        <v>524</v>
      </c>
      <c r="DE14" s="361" t="s">
        <v>519</v>
      </c>
      <c r="DF14" s="361" t="s">
        <v>525</v>
      </c>
      <c r="DG14" s="361" t="s">
        <v>475</v>
      </c>
      <c r="DH14" s="363" t="s">
        <v>526</v>
      </c>
      <c r="DI14" s="363" t="s">
        <v>527</v>
      </c>
      <c r="DJ14" s="363" t="s">
        <v>488</v>
      </c>
      <c r="DK14" s="363" t="s">
        <v>528</v>
      </c>
      <c r="DL14" s="363" t="s">
        <v>515</v>
      </c>
      <c r="DM14" s="363" t="s">
        <v>474</v>
      </c>
      <c r="DN14" s="363" t="s">
        <v>418</v>
      </c>
      <c r="DO14" s="363" t="s">
        <v>452</v>
      </c>
      <c r="DP14" s="363" t="s">
        <v>529</v>
      </c>
      <c r="DQ14" s="363" t="s">
        <v>514</v>
      </c>
      <c r="DR14" s="363" t="s">
        <v>530</v>
      </c>
      <c r="DS14" s="363" t="s">
        <v>531</v>
      </c>
      <c r="DT14" s="363" t="s">
        <v>209</v>
      </c>
      <c r="DU14" s="363" t="s">
        <v>459</v>
      </c>
      <c r="DV14" s="363" t="s">
        <v>428</v>
      </c>
      <c r="DW14" s="363" t="s">
        <v>532</v>
      </c>
      <c r="DX14" s="363" t="s">
        <v>533</v>
      </c>
      <c r="DY14" s="363" t="s">
        <v>534</v>
      </c>
      <c r="DZ14" s="363" t="s">
        <v>522</v>
      </c>
      <c r="EA14" s="363" t="s">
        <v>515</v>
      </c>
      <c r="EB14" s="363" t="s">
        <v>535</v>
      </c>
      <c r="EC14" s="363" t="s">
        <v>515</v>
      </c>
      <c r="ED14" s="363" t="s">
        <v>525</v>
      </c>
      <c r="EE14" s="363" t="s">
        <v>536</v>
      </c>
      <c r="EF14" s="363" t="s">
        <v>537</v>
      </c>
      <c r="EG14" s="363" t="s">
        <v>538</v>
      </c>
      <c r="EH14" s="363" t="s">
        <v>539</v>
      </c>
      <c r="EI14" s="363" t="s">
        <v>540</v>
      </c>
      <c r="EJ14" s="363" t="s">
        <v>541</v>
      </c>
      <c r="EK14" s="363" t="s">
        <v>536</v>
      </c>
      <c r="EL14" s="363" t="s">
        <v>542</v>
      </c>
      <c r="EM14" s="363" t="s">
        <v>536</v>
      </c>
      <c r="EN14" s="363" t="s">
        <v>543</v>
      </c>
      <c r="EO14" s="363" t="s">
        <v>544</v>
      </c>
      <c r="EP14" s="363" t="s">
        <v>544</v>
      </c>
      <c r="EQ14" s="363" t="s">
        <v>536</v>
      </c>
      <c r="ER14" s="363" t="s">
        <v>536</v>
      </c>
      <c r="ES14" s="363" t="s">
        <v>545</v>
      </c>
      <c r="ET14" s="363" t="s">
        <v>515</v>
      </c>
      <c r="EU14" s="363" t="s">
        <v>474</v>
      </c>
      <c r="EV14" s="363" t="s">
        <v>515</v>
      </c>
      <c r="EW14" s="363" t="s">
        <v>474</v>
      </c>
    </row>
    <row r="15" spans="1:153" ht="16" x14ac:dyDescent="0.2">
      <c r="A15" s="364" t="s">
        <v>546</v>
      </c>
      <c r="B15" s="364">
        <v>0</v>
      </c>
      <c r="C15" s="364">
        <v>155.03859044509585</v>
      </c>
      <c r="D15" s="364">
        <v>155.03593129482095</v>
      </c>
      <c r="E15" s="364">
        <v>155.03593129482095</v>
      </c>
      <c r="F15" s="364">
        <v>158.70146788295418</v>
      </c>
      <c r="G15" s="364">
        <v>158.70146788295418</v>
      </c>
      <c r="H15" s="364">
        <v>158.70146788295418</v>
      </c>
      <c r="I15" s="364">
        <v>164.69866743499381</v>
      </c>
      <c r="J15" s="364">
        <v>157.15578619980457</v>
      </c>
      <c r="K15" s="364">
        <v>0</v>
      </c>
      <c r="L15" s="364">
        <v>0</v>
      </c>
      <c r="M15" s="364">
        <v>159.16863483301415</v>
      </c>
      <c r="N15" s="364">
        <v>159.16863483301415</v>
      </c>
      <c r="O15" s="364">
        <v>159.16863483301415</v>
      </c>
      <c r="P15" s="364">
        <v>903.9322033829518</v>
      </c>
      <c r="Q15" s="364">
        <v>1129.1755473331959</v>
      </c>
      <c r="R15" s="364">
        <v>243.54646862156417</v>
      </c>
      <c r="S15" s="364">
        <v>243.54646862156417</v>
      </c>
      <c r="T15" s="364">
        <v>243.54646862156417</v>
      </c>
      <c r="U15" s="364">
        <v>243.54646862156417</v>
      </c>
      <c r="V15" s="364">
        <v>243.54646862156417</v>
      </c>
      <c r="W15" s="364">
        <v>243.54646862156417</v>
      </c>
      <c r="X15" s="364">
        <v>243.54646862156417</v>
      </c>
      <c r="Y15" s="364">
        <v>243.54646862156417</v>
      </c>
      <c r="Z15" s="364">
        <v>243.54646862156417</v>
      </c>
      <c r="AA15" s="364">
        <v>243.54646862156417</v>
      </c>
      <c r="AB15" s="364">
        <v>243.54646862156417</v>
      </c>
      <c r="AC15" s="364">
        <v>202.20299331523279</v>
      </c>
      <c r="AD15" s="364">
        <v>0</v>
      </c>
      <c r="AE15" s="364">
        <v>181.6412738508395</v>
      </c>
      <c r="AF15" s="364">
        <v>0</v>
      </c>
      <c r="AG15" s="364">
        <v>181.6412738508395</v>
      </c>
      <c r="AH15" s="364">
        <v>0</v>
      </c>
      <c r="AI15" s="364">
        <v>181.6412738508395</v>
      </c>
      <c r="AJ15" s="364">
        <v>0</v>
      </c>
      <c r="AK15" s="364">
        <v>181.6412738508395</v>
      </c>
      <c r="AL15" s="364">
        <v>0</v>
      </c>
      <c r="AM15" s="364">
        <v>181.6412738508395</v>
      </c>
      <c r="AN15" s="364">
        <v>0</v>
      </c>
      <c r="AO15" s="364">
        <v>181.6412738508395</v>
      </c>
      <c r="AP15" s="364">
        <v>0</v>
      </c>
      <c r="AQ15" s="364">
        <v>181.6412738508395</v>
      </c>
      <c r="AR15" s="364">
        <v>0</v>
      </c>
      <c r="AS15" s="364">
        <v>181.6412738508395</v>
      </c>
      <c r="AT15" s="364">
        <v>0</v>
      </c>
      <c r="AU15" s="364">
        <v>181.6412738508395</v>
      </c>
      <c r="AV15" s="364">
        <v>0</v>
      </c>
      <c r="AW15" s="364">
        <v>181.6412738508395</v>
      </c>
      <c r="AX15" s="364">
        <v>0</v>
      </c>
      <c r="AY15" s="364">
        <v>181.6412738508395</v>
      </c>
      <c r="AZ15" s="364">
        <v>0</v>
      </c>
      <c r="BA15" s="364">
        <v>181.6412738508395</v>
      </c>
      <c r="BB15" s="364">
        <v>0</v>
      </c>
      <c r="BC15" s="364">
        <v>181.6412738508395</v>
      </c>
      <c r="BD15" s="364">
        <v>150.14928829156079</v>
      </c>
      <c r="BE15" s="364">
        <v>153.57257795495295</v>
      </c>
      <c r="BF15" s="364">
        <v>155.02086277659672</v>
      </c>
      <c r="BG15" s="364">
        <v>159.16863483301415</v>
      </c>
      <c r="BH15" s="364">
        <v>153.57257795495295</v>
      </c>
      <c r="BI15" s="364">
        <v>329.46138473811783</v>
      </c>
      <c r="BJ15" s="364">
        <v>329.46138473811783</v>
      </c>
      <c r="BK15" s="364">
        <v>329.46138473811783</v>
      </c>
      <c r="BL15" s="364">
        <v>329.46138473811783</v>
      </c>
      <c r="BM15" s="364">
        <v>329.46138473811783</v>
      </c>
      <c r="BN15" s="364">
        <v>329.46138473811783</v>
      </c>
      <c r="BO15" s="364">
        <v>355.01866218372442</v>
      </c>
      <c r="BP15" s="364">
        <v>355.01866218372442</v>
      </c>
      <c r="BQ15" s="364">
        <v>1129.1755473331959</v>
      </c>
      <c r="BR15" s="364">
        <v>1129.1755473331959</v>
      </c>
      <c r="BS15" s="364">
        <v>1129.1755473331959</v>
      </c>
      <c r="BT15" s="364">
        <v>1129.1755473331959</v>
      </c>
      <c r="BU15" s="364">
        <v>1129.1755473331959</v>
      </c>
      <c r="BV15" s="364">
        <v>903.9322033829518</v>
      </c>
      <c r="BW15" s="364">
        <v>903.9322033829518</v>
      </c>
      <c r="BX15" s="364">
        <v>903.9322033829518</v>
      </c>
      <c r="BY15" s="364">
        <v>1209.541032116671</v>
      </c>
      <c r="BZ15" s="364">
        <v>153.47556385670038</v>
      </c>
      <c r="CA15" s="364">
        <v>153.47556385670038</v>
      </c>
      <c r="CB15" s="364">
        <v>153.47556385670038</v>
      </c>
      <c r="CC15" s="364">
        <v>153.47556385670038</v>
      </c>
      <c r="CD15" s="364">
        <v>153.47556385670038</v>
      </c>
      <c r="CE15" s="364">
        <v>153.47556385670038</v>
      </c>
      <c r="CF15" s="364">
        <v>155.03593129482095</v>
      </c>
      <c r="CG15" s="364">
        <v>155.03593129482095</v>
      </c>
      <c r="CH15" s="364">
        <v>229.65498393158896</v>
      </c>
      <c r="CI15" s="364">
        <v>229.65498393158896</v>
      </c>
      <c r="CJ15" s="364">
        <v>229.65498393158896</v>
      </c>
      <c r="CK15" s="364">
        <v>1129.1755473331959</v>
      </c>
      <c r="CL15" s="364">
        <v>1129.1755473331959</v>
      </c>
      <c r="CM15" s="364">
        <v>1129.1755473331959</v>
      </c>
      <c r="CN15" s="364">
        <v>0</v>
      </c>
      <c r="CO15" s="364">
        <v>250.2491061051596</v>
      </c>
      <c r="CP15" s="364">
        <v>250.2491061051596</v>
      </c>
      <c r="CQ15" s="364">
        <v>250.2491061051596</v>
      </c>
      <c r="CR15" s="364">
        <v>415.69924201131096</v>
      </c>
      <c r="CS15" s="364">
        <v>415.69924201131096</v>
      </c>
      <c r="CT15" s="364">
        <v>415.69924201131096</v>
      </c>
      <c r="CU15" s="364">
        <v>415.69924201131096</v>
      </c>
      <c r="CV15" s="364">
        <v>415.69924201131096</v>
      </c>
      <c r="CW15" s="364">
        <v>415.69924201131096</v>
      </c>
      <c r="CX15" s="364">
        <v>415.69924201131096</v>
      </c>
      <c r="CY15" s="364">
        <v>415.69924201131096</v>
      </c>
      <c r="CZ15" s="364">
        <v>157.87200260570205</v>
      </c>
      <c r="DA15" s="364">
        <v>157.87200260570205</v>
      </c>
      <c r="DB15" s="364">
        <v>157.87200260570205</v>
      </c>
      <c r="DC15" s="364">
        <v>157.87200260570205</v>
      </c>
      <c r="DD15" s="364">
        <v>157.87200260570205</v>
      </c>
      <c r="DE15" s="364">
        <v>157.87200260570205</v>
      </c>
      <c r="DF15" s="364">
        <v>157.87200260570205</v>
      </c>
      <c r="DG15" s="364">
        <v>157.87200260570205</v>
      </c>
      <c r="DH15" s="364">
        <v>2246.7550985883986</v>
      </c>
      <c r="DI15" s="364">
        <v>2246.7550985883986</v>
      </c>
      <c r="DJ15" s="364">
        <v>2246.7550985883986</v>
      </c>
      <c r="DK15" s="364">
        <v>712.08333379718749</v>
      </c>
      <c r="DL15" s="364">
        <v>2246.7550985883986</v>
      </c>
      <c r="DM15" s="364">
        <v>2246.7550985883986</v>
      </c>
      <c r="DN15" s="364">
        <v>2246.7550985883986</v>
      </c>
      <c r="DO15" s="364">
        <v>2246.7550985883986</v>
      </c>
      <c r="DP15" s="364">
        <v>2246.7550985883986</v>
      </c>
      <c r="DQ15" s="364">
        <v>2246.7550985883986</v>
      </c>
      <c r="DR15" s="364">
        <v>2246.7550985883986</v>
      </c>
      <c r="DS15" s="364">
        <v>2246.7550985883986</v>
      </c>
      <c r="DT15" s="364">
        <v>2246.7550985883986</v>
      </c>
      <c r="DU15" s="364">
        <v>2246.7550985883986</v>
      </c>
      <c r="DV15" s="364">
        <v>2246.7550985883986</v>
      </c>
      <c r="DW15" s="364">
        <v>2246.7550985883986</v>
      </c>
      <c r="DX15" s="364">
        <v>158.701292313316</v>
      </c>
      <c r="DY15" s="364">
        <v>0</v>
      </c>
      <c r="DZ15" s="364">
        <v>0</v>
      </c>
      <c r="EA15" s="364">
        <v>0</v>
      </c>
      <c r="EB15" s="364">
        <v>0</v>
      </c>
      <c r="EC15" s="364">
        <v>0</v>
      </c>
      <c r="ED15" s="364">
        <v>0</v>
      </c>
      <c r="EE15" s="364">
        <v>0</v>
      </c>
      <c r="EF15" s="364">
        <v>0</v>
      </c>
      <c r="EG15" s="364">
        <v>0</v>
      </c>
      <c r="EH15" s="364">
        <v>0</v>
      </c>
      <c r="EI15" s="364">
        <v>0</v>
      </c>
      <c r="EJ15" s="364">
        <v>0</v>
      </c>
      <c r="EK15" s="364">
        <v>0</v>
      </c>
      <c r="EL15" s="364">
        <v>0</v>
      </c>
      <c r="EM15" s="364">
        <v>0</v>
      </c>
      <c r="EN15" s="364">
        <v>0</v>
      </c>
      <c r="EO15" s="364">
        <v>0</v>
      </c>
      <c r="EP15" s="364">
        <v>0</v>
      </c>
      <c r="EQ15" s="364">
        <v>0</v>
      </c>
      <c r="ER15" s="364">
        <v>0</v>
      </c>
      <c r="ES15" s="364">
        <v>3763.9184911106531</v>
      </c>
      <c r="ET15" s="365">
        <v>1129.1755473331959</v>
      </c>
      <c r="EU15" s="365">
        <v>1129.1755473331959</v>
      </c>
      <c r="EV15" s="365">
        <v>1129.1755473331959</v>
      </c>
      <c r="EW15" s="365">
        <v>1129.1755473331959</v>
      </c>
    </row>
    <row r="16" spans="1:153" ht="16" x14ac:dyDescent="0.2">
      <c r="A16" s="364" t="s">
        <v>547</v>
      </c>
      <c r="B16" s="364">
        <v>0</v>
      </c>
      <c r="C16" s="364">
        <v>583.20610537877451</v>
      </c>
      <c r="D16" s="364">
        <v>575.10093020521185</v>
      </c>
      <c r="E16" s="364">
        <v>575.10093020521185</v>
      </c>
      <c r="F16" s="364">
        <v>542.26843531810709</v>
      </c>
      <c r="G16" s="364">
        <v>542.26843531810709</v>
      </c>
      <c r="H16" s="364">
        <v>542.26843531810709</v>
      </c>
      <c r="I16" s="364">
        <v>562.21377766035539</v>
      </c>
      <c r="J16" s="364">
        <v>536.46538257200052</v>
      </c>
      <c r="K16" s="364">
        <v>0</v>
      </c>
      <c r="L16" s="364">
        <v>0</v>
      </c>
      <c r="M16" s="364">
        <v>691.06181286635797</v>
      </c>
      <c r="N16" s="364">
        <v>691.06181286635797</v>
      </c>
      <c r="O16" s="364">
        <v>691.06181286635797</v>
      </c>
      <c r="P16" s="364">
        <v>433.51306436233585</v>
      </c>
      <c r="Q16" s="364">
        <v>290.69696286439603</v>
      </c>
      <c r="R16" s="364">
        <v>1594.1449546758181</v>
      </c>
      <c r="S16" s="364">
        <v>1594.1449546758181</v>
      </c>
      <c r="T16" s="364">
        <v>1594.1449546758181</v>
      </c>
      <c r="U16" s="364">
        <v>1594.1449546758181</v>
      </c>
      <c r="V16" s="364">
        <v>1594.1449546758181</v>
      </c>
      <c r="W16" s="364">
        <v>1594.1449546758181</v>
      </c>
      <c r="X16" s="364">
        <v>1594.1449546758181</v>
      </c>
      <c r="Y16" s="364">
        <v>1594.1449546758181</v>
      </c>
      <c r="Z16" s="364">
        <v>9026.398647416896</v>
      </c>
      <c r="AA16" s="364">
        <v>1594.1449546758181</v>
      </c>
      <c r="AB16" s="364">
        <v>1594.1449546758181</v>
      </c>
      <c r="AC16" s="364">
        <v>1534.7637205117521</v>
      </c>
      <c r="AD16" s="364">
        <v>0</v>
      </c>
      <c r="AE16" s="364">
        <v>963.11364794311714</v>
      </c>
      <c r="AF16" s="364">
        <v>0</v>
      </c>
      <c r="AG16" s="364">
        <v>963.11364794311714</v>
      </c>
      <c r="AH16" s="364">
        <v>0</v>
      </c>
      <c r="AI16" s="364">
        <v>963.11364794311714</v>
      </c>
      <c r="AJ16" s="364">
        <v>0</v>
      </c>
      <c r="AK16" s="364">
        <v>963.11364794311714</v>
      </c>
      <c r="AL16" s="364">
        <v>0</v>
      </c>
      <c r="AM16" s="364">
        <v>963.11364794311714</v>
      </c>
      <c r="AN16" s="364">
        <v>0</v>
      </c>
      <c r="AO16" s="364">
        <v>963.11364794311714</v>
      </c>
      <c r="AP16" s="364">
        <v>0</v>
      </c>
      <c r="AQ16" s="364">
        <v>963.11364794311714</v>
      </c>
      <c r="AR16" s="364">
        <v>0</v>
      </c>
      <c r="AS16" s="364">
        <v>963.11364794311714</v>
      </c>
      <c r="AT16" s="364">
        <v>0</v>
      </c>
      <c r="AU16" s="364">
        <v>963.11364794311714</v>
      </c>
      <c r="AV16" s="364">
        <v>0</v>
      </c>
      <c r="AW16" s="364">
        <v>963.11364794311714</v>
      </c>
      <c r="AX16" s="364">
        <v>0</v>
      </c>
      <c r="AY16" s="364">
        <v>963.11364794311714</v>
      </c>
      <c r="AZ16" s="364">
        <v>0</v>
      </c>
      <c r="BA16" s="364">
        <v>963.10789167659186</v>
      </c>
      <c r="BB16" s="364">
        <v>0</v>
      </c>
      <c r="BC16" s="364">
        <v>963.11364794311714</v>
      </c>
      <c r="BD16" s="364">
        <v>793.78040727614234</v>
      </c>
      <c r="BE16" s="364">
        <v>890.0227150652272</v>
      </c>
      <c r="BF16" s="364">
        <v>901.09100588874685</v>
      </c>
      <c r="BG16" s="364">
        <v>956.87063791123944</v>
      </c>
      <c r="BH16" s="364">
        <v>874.00136922118315</v>
      </c>
      <c r="BI16" s="364">
        <v>3254.01254883088</v>
      </c>
      <c r="BJ16" s="364">
        <v>3250.0995430734974</v>
      </c>
      <c r="BK16" s="364">
        <v>1890.6173160893509</v>
      </c>
      <c r="BL16" s="364">
        <v>926.68722367833925</v>
      </c>
      <c r="BM16" s="364">
        <v>1527.7315575218947</v>
      </c>
      <c r="BN16" s="364">
        <v>3254.01254883088</v>
      </c>
      <c r="BO16" s="364">
        <v>1350.2753934673915</v>
      </c>
      <c r="BP16" s="364">
        <v>1350.2753934673915</v>
      </c>
      <c r="BQ16" s="364">
        <v>291.75507800617777</v>
      </c>
      <c r="BR16" s="364">
        <v>291.75507800617777</v>
      </c>
      <c r="BS16" s="364">
        <v>291.75507800617777</v>
      </c>
      <c r="BT16" s="364">
        <v>291.75507800617777</v>
      </c>
      <c r="BU16" s="364">
        <v>291.75507800617777</v>
      </c>
      <c r="BV16" s="364">
        <v>433.51306436233585</v>
      </c>
      <c r="BW16" s="364">
        <v>433.51306436233585</v>
      </c>
      <c r="BX16" s="364">
        <v>433.51306436233585</v>
      </c>
      <c r="BY16" s="364">
        <v>566.10440666257205</v>
      </c>
      <c r="BZ16" s="364">
        <v>1545.7733531165554</v>
      </c>
      <c r="CA16" s="364">
        <v>1545.7733531165554</v>
      </c>
      <c r="CB16" s="364">
        <v>905.25362737951764</v>
      </c>
      <c r="CC16" s="364">
        <v>905.25362737951764</v>
      </c>
      <c r="CD16" s="364">
        <v>1210.7158163645249</v>
      </c>
      <c r="CE16" s="364">
        <v>784.43434423901499</v>
      </c>
      <c r="CF16" s="364">
        <v>774.40233145881632</v>
      </c>
      <c r="CG16" s="364">
        <v>961.02673740178705</v>
      </c>
      <c r="CH16" s="364">
        <v>1454.0084870730543</v>
      </c>
      <c r="CI16" s="364">
        <v>1454.0084870730543</v>
      </c>
      <c r="CJ16" s="364">
        <v>1454.0084870730543</v>
      </c>
      <c r="CK16" s="364">
        <v>291.75507800617777</v>
      </c>
      <c r="CL16" s="364">
        <v>291.75507800617777</v>
      </c>
      <c r="CM16" s="364">
        <v>291.75507800617777</v>
      </c>
      <c r="CN16" s="364">
        <v>0</v>
      </c>
      <c r="CO16" s="364">
        <v>2521.665773713527</v>
      </c>
      <c r="CP16" s="364">
        <v>1476.7577454930013</v>
      </c>
      <c r="CQ16" s="364">
        <v>1476.7577454930013</v>
      </c>
      <c r="CR16" s="364">
        <v>2012.9460797214379</v>
      </c>
      <c r="CS16" s="364">
        <v>2012.9460797214379</v>
      </c>
      <c r="CT16" s="364">
        <v>2012.9460797214379</v>
      </c>
      <c r="CU16" s="364">
        <v>2012.9460797214379</v>
      </c>
      <c r="CV16" s="364">
        <v>2012.9460797214379</v>
      </c>
      <c r="CW16" s="364">
        <v>2012.9460797214379</v>
      </c>
      <c r="CX16" s="364">
        <v>2012.9460797214379</v>
      </c>
      <c r="CY16" s="364">
        <v>2012.9460797214379</v>
      </c>
      <c r="CZ16" s="364">
        <v>972.79157769302469</v>
      </c>
      <c r="DA16" s="364">
        <v>972.79157769302469</v>
      </c>
      <c r="DB16" s="364">
        <v>972.79157769302469</v>
      </c>
      <c r="DC16" s="364">
        <v>972.79157769302469</v>
      </c>
      <c r="DD16" s="364">
        <v>972.79157769302469</v>
      </c>
      <c r="DE16" s="364">
        <v>972.79157769302469</v>
      </c>
      <c r="DF16" s="364">
        <v>972.79157769302469</v>
      </c>
      <c r="DG16" s="364">
        <v>972.79157769302469</v>
      </c>
      <c r="DH16" s="364">
        <v>4120.5715449884483</v>
      </c>
      <c r="DI16" s="364">
        <v>4120.5715449884483</v>
      </c>
      <c r="DJ16" s="364">
        <v>4120.5715449884483</v>
      </c>
      <c r="DK16" s="364">
        <v>4120.5715449884483</v>
      </c>
      <c r="DL16" s="364">
        <v>4120.5715449884483</v>
      </c>
      <c r="DM16" s="364">
        <v>4120.5715449884483</v>
      </c>
      <c r="DN16" s="364">
        <v>4120.5715449884483</v>
      </c>
      <c r="DO16" s="364">
        <v>4120.5715449884483</v>
      </c>
      <c r="DP16" s="364">
        <v>4120.5715449884483</v>
      </c>
      <c r="DQ16" s="364">
        <v>4120.5715449884483</v>
      </c>
      <c r="DR16" s="364">
        <v>4120.5715449884483</v>
      </c>
      <c r="DS16" s="364">
        <v>4120.5715449884483</v>
      </c>
      <c r="DT16" s="364">
        <v>4120.5715449884483</v>
      </c>
      <c r="DU16" s="364">
        <v>4120.5715449884483</v>
      </c>
      <c r="DV16" s="364">
        <v>4120.5715449884483</v>
      </c>
      <c r="DW16" s="364">
        <v>4120.5715449884483</v>
      </c>
      <c r="DX16" s="364">
        <v>445.15265278392184</v>
      </c>
      <c r="DY16" s="364">
        <v>0</v>
      </c>
      <c r="DZ16" s="364">
        <v>0</v>
      </c>
      <c r="EA16" s="364">
        <v>0</v>
      </c>
      <c r="EB16" s="364">
        <v>0</v>
      </c>
      <c r="EC16" s="364">
        <v>1107.353313042433</v>
      </c>
      <c r="ED16" s="364">
        <v>0</v>
      </c>
      <c r="EE16" s="364">
        <v>0</v>
      </c>
      <c r="EF16" s="364">
        <v>290.41769416454036</v>
      </c>
      <c r="EG16" s="364">
        <v>290.41769416454036</v>
      </c>
      <c r="EH16" s="364">
        <v>0</v>
      </c>
      <c r="EI16" s="364">
        <v>0</v>
      </c>
      <c r="EJ16" s="364">
        <v>0</v>
      </c>
      <c r="EK16" s="364">
        <v>3021.3308902072545</v>
      </c>
      <c r="EL16" s="364">
        <v>3021.3308902072545</v>
      </c>
      <c r="EM16" s="364">
        <v>291.47479278920054</v>
      </c>
      <c r="EN16" s="364">
        <v>291.47479278920054</v>
      </c>
      <c r="EO16" s="364">
        <v>901.37222222222204</v>
      </c>
      <c r="EP16" s="364">
        <v>901.37222222222215</v>
      </c>
      <c r="EQ16" s="364">
        <v>0</v>
      </c>
      <c r="ER16" s="364">
        <v>0</v>
      </c>
      <c r="ES16" s="364">
        <v>968.98987621465346</v>
      </c>
      <c r="ET16" s="365">
        <v>291.75507800617777</v>
      </c>
      <c r="EU16" s="365">
        <v>291.75507800617777</v>
      </c>
      <c r="EV16" s="365">
        <v>291.75507800617777</v>
      </c>
      <c r="EW16" s="365">
        <v>291.75507800617777</v>
      </c>
    </row>
    <row r="17" spans="1:153" ht="16" x14ac:dyDescent="0.2">
      <c r="A17" s="364" t="s">
        <v>548</v>
      </c>
      <c r="B17" s="364">
        <v>2678.6382031808453</v>
      </c>
      <c r="C17" s="364">
        <v>10966.444666235053</v>
      </c>
      <c r="D17" s="364">
        <v>12368.60239122991</v>
      </c>
      <c r="E17" s="364">
        <v>12368.60239122991</v>
      </c>
      <c r="F17" s="364">
        <v>11904.755720125748</v>
      </c>
      <c r="G17" s="364">
        <v>11904.755720125748</v>
      </c>
      <c r="H17" s="364">
        <v>11904.755720125748</v>
      </c>
      <c r="I17" s="364">
        <v>4626.7513218772692</v>
      </c>
      <c r="J17" s="364">
        <v>9099.1964447419778</v>
      </c>
      <c r="K17" s="364">
        <v>2595.6042586912167</v>
      </c>
      <c r="L17" s="364">
        <v>2595.6042586912167</v>
      </c>
      <c r="M17" s="364">
        <v>4689.9387688500829</v>
      </c>
      <c r="N17" s="364">
        <v>3278.4180719047531</v>
      </c>
      <c r="O17" s="364">
        <v>3363.5430823251404</v>
      </c>
      <c r="P17" s="364">
        <v>4249.9625239557872</v>
      </c>
      <c r="Q17" s="364">
        <v>3083.565993904801</v>
      </c>
      <c r="R17" s="364">
        <v>20133.765334195989</v>
      </c>
      <c r="S17" s="364">
        <v>17960.932365627643</v>
      </c>
      <c r="T17" s="364">
        <v>12476.621121503307</v>
      </c>
      <c r="U17" s="364">
        <v>30749.895078534919</v>
      </c>
      <c r="V17" s="364">
        <v>33577.587618669262</v>
      </c>
      <c r="W17" s="364">
        <v>36117.725204857015</v>
      </c>
      <c r="X17" s="364">
        <v>34964.115652430592</v>
      </c>
      <c r="Y17" s="364">
        <v>34964.115652430592</v>
      </c>
      <c r="Z17" s="364">
        <v>4082.1470278285692</v>
      </c>
      <c r="AA17" s="364">
        <v>37628.778574440745</v>
      </c>
      <c r="AB17" s="364">
        <v>20281.713851087101</v>
      </c>
      <c r="AC17" s="364">
        <v>220862.95233627909</v>
      </c>
      <c r="AD17" s="364">
        <v>3841.8849783596952</v>
      </c>
      <c r="AE17" s="364">
        <v>3075.584375091621</v>
      </c>
      <c r="AF17" s="364">
        <v>11082.404668543151</v>
      </c>
      <c r="AG17" s="364">
        <v>3075.584375091621</v>
      </c>
      <c r="AH17" s="364">
        <v>22170.185927940918</v>
      </c>
      <c r="AI17" s="364">
        <v>3075.584375091621</v>
      </c>
      <c r="AJ17" s="364">
        <v>4234.8731834127429</v>
      </c>
      <c r="AK17" s="364">
        <v>3075.584375091621</v>
      </c>
      <c r="AL17" s="364">
        <v>4586.8918394023322</v>
      </c>
      <c r="AM17" s="364">
        <v>3075.584375091621</v>
      </c>
      <c r="AN17" s="364">
        <v>16963.237091001469</v>
      </c>
      <c r="AO17" s="364">
        <v>2979.1362329244639</v>
      </c>
      <c r="AP17" s="364">
        <v>15218.0385079227</v>
      </c>
      <c r="AQ17" s="364">
        <v>8126.580011077167</v>
      </c>
      <c r="AR17" s="364">
        <v>1171.0490546992428</v>
      </c>
      <c r="AS17" s="364">
        <v>8126.6800116748436</v>
      </c>
      <c r="AT17" s="364">
        <v>2926.1962099379634</v>
      </c>
      <c r="AU17" s="364">
        <v>8126.6800116748436</v>
      </c>
      <c r="AV17" s="364">
        <v>137.3336569504128</v>
      </c>
      <c r="AW17" s="364">
        <v>8126.6800116748436</v>
      </c>
      <c r="AX17" s="364">
        <v>4563.2989921673625</v>
      </c>
      <c r="AY17" s="364">
        <v>8126.6800116748436</v>
      </c>
      <c r="AZ17" s="364">
        <v>33.244562695399821</v>
      </c>
      <c r="BA17" s="364">
        <v>5484.4032700413272</v>
      </c>
      <c r="BB17" s="364">
        <v>94841.546625087023</v>
      </c>
      <c r="BC17" s="364">
        <v>3075.1379142340656</v>
      </c>
      <c r="BD17" s="364">
        <v>10248.49202650557</v>
      </c>
      <c r="BE17" s="364">
        <v>15505.9638376119</v>
      </c>
      <c r="BF17" s="364">
        <v>21999.787793949254</v>
      </c>
      <c r="BG17" s="364">
        <v>10248.49202650557</v>
      </c>
      <c r="BH17" s="364">
        <v>7456.2952061991555</v>
      </c>
      <c r="BI17" s="364">
        <v>33142.353110224467</v>
      </c>
      <c r="BJ17" s="364">
        <v>88272.045385027595</v>
      </c>
      <c r="BK17" s="364">
        <v>8232.1974199963497</v>
      </c>
      <c r="BL17" s="364">
        <v>2102.0824140925197</v>
      </c>
      <c r="BM17" s="364">
        <v>79887.839530705838</v>
      </c>
      <c r="BN17" s="364">
        <v>33142.353110224467</v>
      </c>
      <c r="BO17" s="364">
        <v>77732.881578195476</v>
      </c>
      <c r="BP17" s="364">
        <v>60920.082026923606</v>
      </c>
      <c r="BQ17" s="364">
        <v>0</v>
      </c>
      <c r="BR17" s="364">
        <v>15204.958976724125</v>
      </c>
      <c r="BS17" s="364">
        <v>15482.450159282424</v>
      </c>
      <c r="BT17" s="364">
        <v>62907.0907666735</v>
      </c>
      <c r="BU17" s="364">
        <v>73206.508668707946</v>
      </c>
      <c r="BV17" s="364">
        <v>4249.9625239557872</v>
      </c>
      <c r="BW17" s="364">
        <v>4249.9625239557872</v>
      </c>
      <c r="BX17" s="364">
        <v>4249.9625239557872</v>
      </c>
      <c r="BY17" s="364">
        <v>7856.2927726920889</v>
      </c>
      <c r="BZ17" s="364">
        <v>22944.92087729328</v>
      </c>
      <c r="CA17" s="364">
        <v>95426.824114658622</v>
      </c>
      <c r="CB17" s="364">
        <v>3617.6552317716087</v>
      </c>
      <c r="CC17" s="364">
        <v>43430.951800533177</v>
      </c>
      <c r="CD17" s="364">
        <v>998.2860327205459</v>
      </c>
      <c r="CE17" s="364">
        <v>82722.319113505509</v>
      </c>
      <c r="CF17" s="364">
        <v>10458.604884110415</v>
      </c>
      <c r="CG17" s="364">
        <v>2983.9095093807564</v>
      </c>
      <c r="CH17" s="364">
        <v>21878.04643957076</v>
      </c>
      <c r="CI17" s="364">
        <v>2351.764723437188</v>
      </c>
      <c r="CJ17" s="364">
        <v>238.99949141340065</v>
      </c>
      <c r="CK17" s="364">
        <v>4342.0364428361099</v>
      </c>
      <c r="CL17" s="364">
        <v>4342.0364428361099</v>
      </c>
      <c r="CM17" s="364">
        <v>75555.494745945631</v>
      </c>
      <c r="CN17" s="364">
        <v>12123.11053889757</v>
      </c>
      <c r="CO17" s="364">
        <v>13726.985269545354</v>
      </c>
      <c r="CP17" s="364">
        <v>2500.5947707833184</v>
      </c>
      <c r="CQ17" s="364">
        <v>56192.320523603506</v>
      </c>
      <c r="CR17" s="364">
        <v>2135.7818295500715</v>
      </c>
      <c r="CS17" s="364">
        <v>2135.7818295500715</v>
      </c>
      <c r="CT17" s="364">
        <v>2420.5420093890516</v>
      </c>
      <c r="CU17" s="364">
        <v>1767.6263516531176</v>
      </c>
      <c r="CV17" s="364">
        <v>1741.9649730965102</v>
      </c>
      <c r="CW17" s="364">
        <v>1765.9155930826769</v>
      </c>
      <c r="CX17" s="364">
        <v>1736.0434341910193</v>
      </c>
      <c r="CY17" s="364">
        <v>13394.228688656922</v>
      </c>
      <c r="CZ17" s="364">
        <v>22120.295461138503</v>
      </c>
      <c r="DA17" s="364">
        <v>22120.295461138503</v>
      </c>
      <c r="DB17" s="364">
        <v>22120.295461138503</v>
      </c>
      <c r="DC17" s="364">
        <v>22120.295461138503</v>
      </c>
      <c r="DD17" s="364">
        <v>22120.295461138503</v>
      </c>
      <c r="DE17" s="364">
        <v>22120.295461138503</v>
      </c>
      <c r="DF17" s="364">
        <v>22120.295461138503</v>
      </c>
      <c r="DG17" s="364">
        <v>22120.295461138503</v>
      </c>
      <c r="DH17" s="364">
        <v>44058.03767551334</v>
      </c>
      <c r="DI17" s="364">
        <v>323708.31406821014</v>
      </c>
      <c r="DJ17" s="364">
        <v>69454.121289771865</v>
      </c>
      <c r="DK17" s="364">
        <v>530.47466449256376</v>
      </c>
      <c r="DL17" s="364">
        <v>1853.9720844276371</v>
      </c>
      <c r="DM17" s="364">
        <v>1810.7157310513223</v>
      </c>
      <c r="DN17" s="364">
        <v>143937.6377316764</v>
      </c>
      <c r="DO17" s="364">
        <v>71547.541441967507</v>
      </c>
      <c r="DP17" s="364">
        <v>560.37444144152357</v>
      </c>
      <c r="DQ17" s="364">
        <v>2941.1630579716957</v>
      </c>
      <c r="DR17" s="364">
        <v>2941.1630579716957</v>
      </c>
      <c r="DS17" s="364">
        <v>2941.1630579716957</v>
      </c>
      <c r="DT17" s="364">
        <v>124878.29739106384</v>
      </c>
      <c r="DU17" s="364">
        <v>118841.32972404537</v>
      </c>
      <c r="DV17" s="364">
        <v>110829.81328251306</v>
      </c>
      <c r="DW17" s="364">
        <v>69454.121289771865</v>
      </c>
      <c r="DX17" s="364">
        <v>9850.0803315230805</v>
      </c>
      <c r="DY17" s="364">
        <v>803.74949165539954</v>
      </c>
      <c r="DZ17" s="364">
        <v>0</v>
      </c>
      <c r="EA17" s="364">
        <v>0</v>
      </c>
      <c r="EB17" s="364">
        <v>1312.4509826194676</v>
      </c>
      <c r="EC17" s="364">
        <v>3218.3088314397191</v>
      </c>
      <c r="ED17" s="364">
        <v>19849.410992431298</v>
      </c>
      <c r="EE17" s="364">
        <v>3078.3647769224399</v>
      </c>
      <c r="EF17" s="364">
        <v>3079.9602162860383</v>
      </c>
      <c r="EG17" s="364">
        <v>3080.1760861215721</v>
      </c>
      <c r="EH17" s="364">
        <v>3076.6818644166765</v>
      </c>
      <c r="EI17" s="364">
        <v>3077.178107847863</v>
      </c>
      <c r="EJ17" s="364">
        <v>3076.4229548004055</v>
      </c>
      <c r="EK17" s="364">
        <v>69318.293395423127</v>
      </c>
      <c r="EL17" s="364">
        <v>69318.293395423127</v>
      </c>
      <c r="EM17" s="364">
        <v>4622.0071043375274</v>
      </c>
      <c r="EN17" s="364">
        <v>4622.0071043375274</v>
      </c>
      <c r="EO17" s="364">
        <v>31069.484649774316</v>
      </c>
      <c r="EP17" s="364">
        <v>176.65729082691141</v>
      </c>
      <c r="EQ17" s="364">
        <v>31069.484649774316</v>
      </c>
      <c r="ER17" s="364">
        <v>179411.85862444056</v>
      </c>
      <c r="ES17" s="364">
        <v>10278.553313016004</v>
      </c>
      <c r="ET17" s="365">
        <v>4342.0364428361099</v>
      </c>
      <c r="EU17" s="365">
        <v>4342.0364428361099</v>
      </c>
      <c r="EV17" s="365">
        <v>4342.0364428361099</v>
      </c>
      <c r="EW17" s="365">
        <v>4342.0364428361099</v>
      </c>
    </row>
    <row r="18" spans="1:153" ht="16" x14ac:dyDescent="0.2">
      <c r="A18" s="364" t="s">
        <v>549</v>
      </c>
      <c r="B18" s="364">
        <v>741.1781033248235</v>
      </c>
      <c r="C18" s="364">
        <v>401.05293146197766</v>
      </c>
      <c r="D18" s="364">
        <v>400.9723240145031</v>
      </c>
      <c r="E18" s="364">
        <v>400.9723240145031</v>
      </c>
      <c r="F18" s="364">
        <v>410.02953097517377</v>
      </c>
      <c r="G18" s="364">
        <v>410.02953097517377</v>
      </c>
      <c r="H18" s="364">
        <v>410.02953097517377</v>
      </c>
      <c r="I18" s="364">
        <v>425.52426797952018</v>
      </c>
      <c r="J18" s="364">
        <v>406.0360102971573</v>
      </c>
      <c r="K18" s="364">
        <v>361.62747674477203</v>
      </c>
      <c r="L18" s="364">
        <v>474.93458641252545</v>
      </c>
      <c r="M18" s="364">
        <v>397.94299564744631</v>
      </c>
      <c r="N18" s="364">
        <v>0</v>
      </c>
      <c r="O18" s="364">
        <v>23.998869959553236</v>
      </c>
      <c r="P18" s="364">
        <v>1778.9599838665233</v>
      </c>
      <c r="Q18" s="364">
        <v>1778.2693279161842</v>
      </c>
      <c r="R18" s="364">
        <v>1262.3837212146459</v>
      </c>
      <c r="S18" s="364">
        <v>1990.6332864695239</v>
      </c>
      <c r="T18" s="364">
        <v>23586.973757724889</v>
      </c>
      <c r="U18" s="364">
        <v>1367.825362469958</v>
      </c>
      <c r="V18" s="364">
        <v>1535.8425222803867</v>
      </c>
      <c r="W18" s="364">
        <v>1728.4564359657161</v>
      </c>
      <c r="X18" s="364">
        <v>1582.6634331129774</v>
      </c>
      <c r="Y18" s="364">
        <v>1410.294148318495</v>
      </c>
      <c r="Z18" s="364">
        <v>1904.3770810033545</v>
      </c>
      <c r="AA18" s="364">
        <v>5254.7773090034016</v>
      </c>
      <c r="AB18" s="364">
        <v>1262.0277676449641</v>
      </c>
      <c r="AC18" s="364">
        <v>2459.6657009467581</v>
      </c>
      <c r="AD18" s="364">
        <v>723.58503749303418</v>
      </c>
      <c r="AE18" s="364">
        <v>879.76082517223995</v>
      </c>
      <c r="AF18" s="364">
        <v>1647.1637385260854</v>
      </c>
      <c r="AG18" s="364">
        <v>1806.2434130973622</v>
      </c>
      <c r="AH18" s="364">
        <v>274.27593939950896</v>
      </c>
      <c r="AI18" s="364">
        <v>5285.4108443066134</v>
      </c>
      <c r="AJ18" s="364">
        <v>252.14095901127806</v>
      </c>
      <c r="AK18" s="364">
        <v>868.53659073887968</v>
      </c>
      <c r="AL18" s="364">
        <v>1000.3546444324991</v>
      </c>
      <c r="AM18" s="364">
        <v>1157.4006423415599</v>
      </c>
      <c r="AN18" s="364">
        <v>1.0085638360451123E-4</v>
      </c>
      <c r="AO18" s="364">
        <v>153.9008157015698</v>
      </c>
      <c r="AP18" s="364">
        <v>1442.8329048241651</v>
      </c>
      <c r="AQ18" s="364">
        <v>1819.6251464335021</v>
      </c>
      <c r="AR18" s="364">
        <v>318.34141606069966</v>
      </c>
      <c r="AS18" s="364">
        <v>508.94505923052429</v>
      </c>
      <c r="AT18" s="364">
        <v>155.29823281616777</v>
      </c>
      <c r="AU18" s="364">
        <v>205.94682216332083</v>
      </c>
      <c r="AV18" s="364">
        <v>3.426525159982869E-2</v>
      </c>
      <c r="AW18" s="364">
        <v>563.03201037999168</v>
      </c>
      <c r="AX18" s="364">
        <v>1923.7589316009596</v>
      </c>
      <c r="AY18" s="364">
        <v>2703.872697478268</v>
      </c>
      <c r="AZ18" s="364">
        <v>0</v>
      </c>
      <c r="BA18" s="364">
        <v>306.83484899985331</v>
      </c>
      <c r="BB18" s="364">
        <v>0</v>
      </c>
      <c r="BC18" s="364">
        <v>3187.461690202219</v>
      </c>
      <c r="BD18" s="364">
        <v>870.48057745933068</v>
      </c>
      <c r="BE18" s="364">
        <v>437.99003498435439</v>
      </c>
      <c r="BF18" s="364">
        <v>1959.972896875265</v>
      </c>
      <c r="BG18" s="364">
        <v>870.48057745933068</v>
      </c>
      <c r="BH18" s="364">
        <v>4362.7065642059588</v>
      </c>
      <c r="BI18" s="364">
        <v>395.89037487665649</v>
      </c>
      <c r="BJ18" s="364">
        <v>13.348217711652207</v>
      </c>
      <c r="BK18" s="364">
        <v>0</v>
      </c>
      <c r="BL18" s="364">
        <v>0</v>
      </c>
      <c r="BM18" s="364">
        <v>416.98225018401376</v>
      </c>
      <c r="BN18" s="364">
        <v>395.89037487665649</v>
      </c>
      <c r="BO18" s="364">
        <v>321.56932508111419</v>
      </c>
      <c r="BP18" s="364">
        <v>0</v>
      </c>
      <c r="BQ18" s="364">
        <v>0</v>
      </c>
      <c r="BR18" s="364">
        <v>1231.367803615118</v>
      </c>
      <c r="BS18" s="364">
        <v>347.44723375849031</v>
      </c>
      <c r="BT18" s="364">
        <v>1034.0691480907451</v>
      </c>
      <c r="BU18" s="364">
        <v>350.79761779830432</v>
      </c>
      <c r="BV18" s="364">
        <v>291.75507800617777</v>
      </c>
      <c r="BW18" s="364">
        <v>291.75507800617777</v>
      </c>
      <c r="BX18" s="364">
        <v>291.75507800617777</v>
      </c>
      <c r="BY18" s="364">
        <v>1854.3648264016792</v>
      </c>
      <c r="BZ18" s="364">
        <v>369.96109856771864</v>
      </c>
      <c r="CA18" s="364">
        <v>14.636670982588301</v>
      </c>
      <c r="CB18" s="364">
        <v>0</v>
      </c>
      <c r="CC18" s="364">
        <v>546.03930492164147</v>
      </c>
      <c r="CD18" s="364">
        <v>0</v>
      </c>
      <c r="CE18" s="364">
        <v>485.34272128448697</v>
      </c>
      <c r="CF18" s="364">
        <v>368.87496911678681</v>
      </c>
      <c r="CG18" s="364">
        <v>0</v>
      </c>
      <c r="CH18" s="364">
        <v>348.76470483081368</v>
      </c>
      <c r="CI18" s="364">
        <v>0</v>
      </c>
      <c r="CJ18" s="364">
        <v>0</v>
      </c>
      <c r="CK18" s="364">
        <v>0</v>
      </c>
      <c r="CL18" s="364">
        <v>1347.0867785550215</v>
      </c>
      <c r="CM18" s="364">
        <v>11.496360842646549</v>
      </c>
      <c r="CN18" s="364">
        <v>0</v>
      </c>
      <c r="CO18" s="364">
        <v>326.64502433874225</v>
      </c>
      <c r="CP18" s="364">
        <v>0</v>
      </c>
      <c r="CQ18" s="364">
        <v>2017.2654563597735</v>
      </c>
      <c r="CR18" s="364">
        <v>0</v>
      </c>
      <c r="CS18" s="364">
        <v>0</v>
      </c>
      <c r="CT18" s="364">
        <v>1307.0217884487397</v>
      </c>
      <c r="CU18" s="364">
        <v>1081.0910935948084</v>
      </c>
      <c r="CV18" s="364">
        <v>2632.5270136237223</v>
      </c>
      <c r="CW18" s="364">
        <v>471.74884084137096</v>
      </c>
      <c r="CX18" s="364">
        <v>952.56977477584553</v>
      </c>
      <c r="CY18" s="364">
        <v>1310.4134467815861</v>
      </c>
      <c r="CZ18" s="364">
        <v>744.94490136167849</v>
      </c>
      <c r="DA18" s="364">
        <v>744.94490136167849</v>
      </c>
      <c r="DB18" s="364">
        <v>2120.9019544650132</v>
      </c>
      <c r="DC18" s="364">
        <v>1883.0551673309087</v>
      </c>
      <c r="DD18" s="364">
        <v>3516.3173022607793</v>
      </c>
      <c r="DE18" s="364">
        <v>1241.5748356027973</v>
      </c>
      <c r="DF18" s="364">
        <v>1747.7553455023995</v>
      </c>
      <c r="DG18" s="364">
        <v>2124.4724964758975</v>
      </c>
      <c r="DH18" s="364">
        <v>0</v>
      </c>
      <c r="DI18" s="364">
        <v>0</v>
      </c>
      <c r="DJ18" s="364">
        <v>2836.4695400979076</v>
      </c>
      <c r="DK18" s="364">
        <v>0</v>
      </c>
      <c r="DL18" s="364">
        <v>0</v>
      </c>
      <c r="DM18" s="364">
        <v>1761.1559560721737</v>
      </c>
      <c r="DN18" s="364">
        <v>13.120813534558557</v>
      </c>
      <c r="DO18" s="364">
        <v>4208.9509372939574</v>
      </c>
      <c r="DP18" s="364">
        <v>1475.4029081241952</v>
      </c>
      <c r="DQ18" s="364">
        <v>3062.4222071540521</v>
      </c>
      <c r="DR18" s="364">
        <v>3062.4222071540521</v>
      </c>
      <c r="DS18" s="364">
        <v>3062.4222071540521</v>
      </c>
      <c r="DT18" s="364">
        <v>1321.1865707417953</v>
      </c>
      <c r="DU18" s="364">
        <v>3001.1696912592024</v>
      </c>
      <c r="DV18" s="364">
        <v>1537.6859671582615</v>
      </c>
      <c r="DW18" s="364">
        <v>2836.4695400979076</v>
      </c>
      <c r="DX18" s="364">
        <v>457.29320197648644</v>
      </c>
      <c r="DY18" s="364">
        <v>0</v>
      </c>
      <c r="DZ18" s="364">
        <v>837.28242542839689</v>
      </c>
      <c r="EA18" s="364">
        <v>0</v>
      </c>
      <c r="EB18" s="364">
        <v>2115.4129308394995</v>
      </c>
      <c r="EC18" s="364">
        <v>0</v>
      </c>
      <c r="ED18" s="364">
        <v>546.03930492164</v>
      </c>
      <c r="EE18" s="364">
        <v>1598.0766283437558</v>
      </c>
      <c r="EF18" s="364">
        <v>1598.9048714350295</v>
      </c>
      <c r="EG18" s="364">
        <v>1776.5609682611439</v>
      </c>
      <c r="EH18" s="364">
        <v>213.07688377916742</v>
      </c>
      <c r="EI18" s="364">
        <v>621.47424435590483</v>
      </c>
      <c r="EJ18" s="364">
        <v>0</v>
      </c>
      <c r="EK18" s="364">
        <v>2830.9224008085284</v>
      </c>
      <c r="EL18" s="364">
        <v>2830.9224008085284</v>
      </c>
      <c r="EM18" s="364">
        <v>0</v>
      </c>
      <c r="EN18" s="364">
        <v>0</v>
      </c>
      <c r="EO18" s="364">
        <v>625.24312184374435</v>
      </c>
      <c r="EP18" s="364">
        <v>0</v>
      </c>
      <c r="EQ18" s="364">
        <v>625.24312184374435</v>
      </c>
      <c r="ER18" s="364">
        <v>2613.8486505515984</v>
      </c>
      <c r="ES18" s="364">
        <v>5927.5644263872809</v>
      </c>
      <c r="ET18" s="365">
        <v>0</v>
      </c>
      <c r="EU18" s="365">
        <v>1347.0867785550215</v>
      </c>
      <c r="EV18" s="365">
        <v>0</v>
      </c>
      <c r="EW18" s="365">
        <v>1347.0867785550215</v>
      </c>
    </row>
    <row r="19" spans="1:153" ht="16" x14ac:dyDescent="0.2">
      <c r="A19" s="364" t="s">
        <v>550</v>
      </c>
      <c r="B19" s="364">
        <v>726.4087078353981</v>
      </c>
      <c r="C19" s="364">
        <v>6010.7254846024625</v>
      </c>
      <c r="D19" s="364">
        <v>6009.5173916033209</v>
      </c>
      <c r="E19" s="364">
        <v>6009.5173916033209</v>
      </c>
      <c r="F19" s="364">
        <v>6145.2610314749163</v>
      </c>
      <c r="G19" s="364">
        <v>6145.2610314749163</v>
      </c>
      <c r="H19" s="364">
        <v>6145.2610314749163</v>
      </c>
      <c r="I19" s="364">
        <v>6377.4862648118969</v>
      </c>
      <c r="J19" s="364">
        <v>6086.3670805524671</v>
      </c>
      <c r="K19" s="364">
        <v>5422.984223416498</v>
      </c>
      <c r="L19" s="364">
        <v>7285.2402729403821</v>
      </c>
      <c r="M19" s="364">
        <v>5972.6401652373434</v>
      </c>
      <c r="N19" s="364">
        <v>4815.1386005202103</v>
      </c>
      <c r="O19" s="364">
        <v>4884.9444014350629</v>
      </c>
      <c r="P19" s="364">
        <v>4533.2607873213483</v>
      </c>
      <c r="Q19" s="364">
        <v>4531.5008131984941</v>
      </c>
      <c r="R19" s="364">
        <v>1548.7720377441312</v>
      </c>
      <c r="S19" s="364">
        <v>741.05907582761233</v>
      </c>
      <c r="T19" s="364">
        <v>13297.274503655308</v>
      </c>
      <c r="U19" s="364">
        <v>3557.2306453628917</v>
      </c>
      <c r="V19" s="364">
        <v>3700.46704732833</v>
      </c>
      <c r="W19" s="364">
        <v>5076.6217370419226</v>
      </c>
      <c r="X19" s="364">
        <v>4370.5701169947997</v>
      </c>
      <c r="Y19" s="364">
        <v>8310.6454943856879</v>
      </c>
      <c r="Z19" s="364">
        <v>7557.9665095186519</v>
      </c>
      <c r="AA19" s="364">
        <v>6034.6265362403974</v>
      </c>
      <c r="AB19" s="364">
        <v>7099.5583218462216</v>
      </c>
      <c r="AC19" s="364">
        <v>3017.6731494598594</v>
      </c>
      <c r="AD19" s="364">
        <v>2089.0154241212949</v>
      </c>
      <c r="AE19" s="364">
        <v>2095.5836402361265</v>
      </c>
      <c r="AF19" s="364">
        <v>4971.3638338746023</v>
      </c>
      <c r="AG19" s="364">
        <v>4986.9946385442618</v>
      </c>
      <c r="AH19" s="364">
        <v>1525.5619531239529</v>
      </c>
      <c r="AI19" s="364">
        <v>1530.3585766859339</v>
      </c>
      <c r="AJ19" s="364">
        <v>12411.387072717655</v>
      </c>
      <c r="AK19" s="364">
        <v>12450.410562748957</v>
      </c>
      <c r="AL19" s="364">
        <v>4114.3380608389107</v>
      </c>
      <c r="AM19" s="364">
        <v>4127.2742322242575</v>
      </c>
      <c r="AN19" s="364">
        <v>3908.2249562003867</v>
      </c>
      <c r="AO19" s="364">
        <v>3920.5130732919588</v>
      </c>
      <c r="AP19" s="364">
        <v>0</v>
      </c>
      <c r="AQ19" s="364">
        <v>0</v>
      </c>
      <c r="AR19" s="364">
        <v>0</v>
      </c>
      <c r="AS19" s="364">
        <v>0</v>
      </c>
      <c r="AT19" s="364">
        <v>0</v>
      </c>
      <c r="AU19" s="364">
        <v>0</v>
      </c>
      <c r="AV19" s="364">
        <v>0</v>
      </c>
      <c r="AW19" s="364">
        <v>0</v>
      </c>
      <c r="AX19" s="364">
        <v>0</v>
      </c>
      <c r="AY19" s="364">
        <v>0</v>
      </c>
      <c r="AZ19" s="364">
        <v>8139.7671532012655</v>
      </c>
      <c r="BA19" s="364">
        <v>9278.8181263749811</v>
      </c>
      <c r="BB19" s="364">
        <v>54028.378133633625</v>
      </c>
      <c r="BC19" s="364">
        <v>54198.252448498868</v>
      </c>
      <c r="BD19" s="364">
        <v>2073.4803281831023</v>
      </c>
      <c r="BE19" s="364">
        <v>11619.07427339463</v>
      </c>
      <c r="BF19" s="364">
        <v>5411.4408031043949</v>
      </c>
      <c r="BG19" s="364">
        <v>2073.4803281831023</v>
      </c>
      <c r="BH19" s="364">
        <v>2365.4017523274665</v>
      </c>
      <c r="BI19" s="364">
        <v>14116.975733498326</v>
      </c>
      <c r="BJ19" s="364">
        <v>1170.8937408792906</v>
      </c>
      <c r="BK19" s="364">
        <v>0</v>
      </c>
      <c r="BL19" s="364">
        <v>0</v>
      </c>
      <c r="BM19" s="364">
        <v>0</v>
      </c>
      <c r="BN19" s="364">
        <v>14116.975733498326</v>
      </c>
      <c r="BO19" s="364">
        <v>11466.776276694971</v>
      </c>
      <c r="BP19" s="364">
        <v>0</v>
      </c>
      <c r="BQ19" s="364">
        <v>0</v>
      </c>
      <c r="BR19" s="364">
        <v>182.06156724017796</v>
      </c>
      <c r="BS19" s="364">
        <v>0</v>
      </c>
      <c r="BT19" s="364">
        <v>26739.798556109894</v>
      </c>
      <c r="BU19" s="364">
        <v>0</v>
      </c>
      <c r="BV19" s="364">
        <v>0</v>
      </c>
      <c r="BW19" s="364">
        <v>1413.4293708552959</v>
      </c>
      <c r="BX19" s="364">
        <v>347.44723375849031</v>
      </c>
      <c r="BY19" s="364">
        <v>4652.3823554552146</v>
      </c>
      <c r="BZ19" s="364">
        <v>13192.368853236352</v>
      </c>
      <c r="CA19" s="364">
        <v>1283.9157115231742</v>
      </c>
      <c r="CB19" s="364">
        <v>0</v>
      </c>
      <c r="CC19" s="364">
        <v>43020.804840423174</v>
      </c>
      <c r="CD19" s="364">
        <v>0</v>
      </c>
      <c r="CE19" s="364">
        <v>0</v>
      </c>
      <c r="CF19" s="364">
        <v>13153.638780278607</v>
      </c>
      <c r="CG19" s="364">
        <v>0</v>
      </c>
      <c r="CH19" s="364">
        <v>12436.530886438624</v>
      </c>
      <c r="CI19" s="364">
        <v>0</v>
      </c>
      <c r="CJ19" s="364">
        <v>0</v>
      </c>
      <c r="CK19" s="364">
        <v>0</v>
      </c>
      <c r="CL19" s="364">
        <v>0</v>
      </c>
      <c r="CM19" s="364">
        <v>1008.4505095982915</v>
      </c>
      <c r="CN19" s="364">
        <v>0</v>
      </c>
      <c r="CO19" s="364">
        <v>11647.769621816826</v>
      </c>
      <c r="CP19" s="364">
        <v>0</v>
      </c>
      <c r="CQ19" s="364">
        <v>52164.085967417152</v>
      </c>
      <c r="CR19" s="364">
        <v>0</v>
      </c>
      <c r="CS19" s="364">
        <v>0</v>
      </c>
      <c r="CT19" s="364">
        <v>486.56895532586822</v>
      </c>
      <c r="CU19" s="364">
        <v>0</v>
      </c>
      <c r="CV19" s="364">
        <v>0</v>
      </c>
      <c r="CW19" s="364">
        <v>0</v>
      </c>
      <c r="CX19" s="364">
        <v>0</v>
      </c>
      <c r="CY19" s="364">
        <v>907.20930931032888</v>
      </c>
      <c r="CZ19" s="364">
        <v>0</v>
      </c>
      <c r="DA19" s="364">
        <v>0</v>
      </c>
      <c r="DB19" s="364">
        <v>512.23169484906191</v>
      </c>
      <c r="DC19" s="364">
        <v>0</v>
      </c>
      <c r="DD19" s="364">
        <v>0</v>
      </c>
      <c r="DE19" s="364">
        <v>0</v>
      </c>
      <c r="DF19" s="364">
        <v>0</v>
      </c>
      <c r="DG19" s="364">
        <v>955.05756584830533</v>
      </c>
      <c r="DH19" s="364">
        <v>0</v>
      </c>
      <c r="DI19" s="364">
        <v>0</v>
      </c>
      <c r="DJ19" s="364">
        <v>6212.5052906091887</v>
      </c>
      <c r="DK19" s="364">
        <v>294.13442843380062</v>
      </c>
      <c r="DL19" s="364">
        <v>0</v>
      </c>
      <c r="DM19" s="364">
        <v>0</v>
      </c>
      <c r="DN19" s="364">
        <v>1150.9460494825337</v>
      </c>
      <c r="DO19" s="364">
        <v>16542.793855093947</v>
      </c>
      <c r="DP19" s="364">
        <v>0</v>
      </c>
      <c r="DQ19" s="364">
        <v>2575.0018901887952</v>
      </c>
      <c r="DR19" s="364">
        <v>1232.0912790865593</v>
      </c>
      <c r="DS19" s="364">
        <v>5914.2826784171539</v>
      </c>
      <c r="DT19" s="364">
        <v>10849.18334192136</v>
      </c>
      <c r="DU19" s="364">
        <v>23246.303935263259</v>
      </c>
      <c r="DV19" s="364">
        <v>8688.3511716249723</v>
      </c>
      <c r="DW19" s="364">
        <v>6212.5052906091887</v>
      </c>
      <c r="DX19" s="364">
        <v>0</v>
      </c>
      <c r="DY19" s="364">
        <v>445.65822489969787</v>
      </c>
      <c r="DZ19" s="364">
        <v>311.69766154926037</v>
      </c>
      <c r="EA19" s="364">
        <v>0</v>
      </c>
      <c r="EB19" s="364">
        <v>2962.5762687357915</v>
      </c>
      <c r="EC19" s="364">
        <v>0</v>
      </c>
      <c r="ED19" s="364">
        <v>0</v>
      </c>
      <c r="EE19" s="364">
        <v>4523.857286505121</v>
      </c>
      <c r="EF19" s="364">
        <v>4526.201888432839</v>
      </c>
      <c r="EG19" s="364">
        <v>4526.5191231984309</v>
      </c>
      <c r="EH19" s="364">
        <v>4521.3841371048848</v>
      </c>
      <c r="EI19" s="364">
        <v>4522.1133991075194</v>
      </c>
      <c r="EJ19" s="364">
        <v>4521.0036525817732</v>
      </c>
      <c r="EK19" s="364">
        <v>6200.3558098212416</v>
      </c>
      <c r="EL19" s="364">
        <v>6200.3558098212416</v>
      </c>
      <c r="EM19" s="364">
        <v>0</v>
      </c>
      <c r="EN19" s="364">
        <v>0</v>
      </c>
      <c r="EO19" s="364">
        <v>1844.5113851882677</v>
      </c>
      <c r="EP19" s="364">
        <v>0</v>
      </c>
      <c r="EQ19" s="364">
        <v>1844.5113851882677</v>
      </c>
      <c r="ER19" s="364">
        <v>9409.5536491892544</v>
      </c>
      <c r="ES19" s="364">
        <v>15105.002710661647</v>
      </c>
      <c r="ET19" s="365">
        <v>0</v>
      </c>
      <c r="EU19" s="365">
        <v>0</v>
      </c>
      <c r="EV19" s="365">
        <v>0</v>
      </c>
      <c r="EW19" s="365">
        <v>0</v>
      </c>
    </row>
    <row r="20" spans="1:153" ht="16" x14ac:dyDescent="0.2">
      <c r="A20" s="364" t="s">
        <v>551</v>
      </c>
      <c r="B20" s="364">
        <v>0</v>
      </c>
      <c r="C20" s="364">
        <v>1582.9897605425467</v>
      </c>
      <c r="D20" s="364">
        <v>1582.6715961458658</v>
      </c>
      <c r="E20" s="364">
        <v>1582.6715961458658</v>
      </c>
      <c r="F20" s="364">
        <v>1618.421156249045</v>
      </c>
      <c r="G20" s="364">
        <v>1618.421156249045</v>
      </c>
      <c r="H20" s="364">
        <v>1618.421156249045</v>
      </c>
      <c r="I20" s="364">
        <v>1679.5801906208096</v>
      </c>
      <c r="J20" s="364">
        <v>1602.6583931674479</v>
      </c>
      <c r="K20" s="364">
        <v>1427.3741641309614</v>
      </c>
      <c r="L20" s="364">
        <v>1919.4340845796187</v>
      </c>
      <c r="M20" s="364">
        <v>1572.9635286996208</v>
      </c>
      <c r="N20" s="364">
        <v>0</v>
      </c>
      <c r="O20" s="364">
        <v>94.861192656412143</v>
      </c>
      <c r="P20" s="364">
        <v>0</v>
      </c>
      <c r="Q20" s="364">
        <v>0</v>
      </c>
      <c r="R20" s="364">
        <v>0</v>
      </c>
      <c r="S20" s="364">
        <v>0</v>
      </c>
      <c r="T20" s="364">
        <v>0</v>
      </c>
      <c r="U20" s="364">
        <v>0</v>
      </c>
      <c r="V20" s="364">
        <v>0</v>
      </c>
      <c r="W20" s="364">
        <v>0</v>
      </c>
      <c r="X20" s="364">
        <v>0</v>
      </c>
      <c r="Y20" s="364">
        <v>0</v>
      </c>
      <c r="Z20" s="364">
        <v>0</v>
      </c>
      <c r="AA20" s="364">
        <v>0</v>
      </c>
      <c r="AB20" s="364">
        <v>0</v>
      </c>
      <c r="AC20" s="364">
        <v>0</v>
      </c>
      <c r="AD20" s="364">
        <v>0</v>
      </c>
      <c r="AE20" s="364">
        <v>3853.964511394644</v>
      </c>
      <c r="AF20" s="364">
        <v>0</v>
      </c>
      <c r="AG20" s="364">
        <v>11117.249614202479</v>
      </c>
      <c r="AH20" s="364">
        <v>0</v>
      </c>
      <c r="AI20" s="364">
        <v>22239.892724166206</v>
      </c>
      <c r="AJ20" s="364">
        <v>0</v>
      </c>
      <c r="AK20" s="364">
        <v>4248.1883375118359</v>
      </c>
      <c r="AL20" s="364">
        <v>0</v>
      </c>
      <c r="AM20" s="364">
        <v>4601.3137994073541</v>
      </c>
      <c r="AN20" s="364">
        <v>0</v>
      </c>
      <c r="AO20" s="364">
        <v>17016.572363653984</v>
      </c>
      <c r="AP20" s="364">
        <v>0</v>
      </c>
      <c r="AQ20" s="364">
        <v>17347.598389181359</v>
      </c>
      <c r="AR20" s="364">
        <v>0</v>
      </c>
      <c r="AS20" s="364">
        <v>1286.6780841764692</v>
      </c>
      <c r="AT20" s="364">
        <v>0</v>
      </c>
      <c r="AU20" s="364">
        <v>3295.2995093866439</v>
      </c>
      <c r="AV20" s="364">
        <v>0</v>
      </c>
      <c r="AW20" s="364">
        <v>152.83345150706032</v>
      </c>
      <c r="AX20" s="364">
        <v>0</v>
      </c>
      <c r="AY20" s="364">
        <v>5078.3234839763109</v>
      </c>
      <c r="AZ20" s="364">
        <v>0</v>
      </c>
      <c r="BA20" s="364">
        <v>37.896692268422932</v>
      </c>
      <c r="BB20" s="364">
        <v>0</v>
      </c>
      <c r="BC20" s="364">
        <v>95139.74441132904</v>
      </c>
      <c r="BD20" s="364">
        <v>3813.3145566035118</v>
      </c>
      <c r="BE20" s="364">
        <v>47.454802560594061</v>
      </c>
      <c r="BF20" s="364">
        <v>12063.445530022289</v>
      </c>
      <c r="BG20" s="364">
        <v>3813.3145566035118</v>
      </c>
      <c r="BH20" s="364">
        <v>30749.808649583265</v>
      </c>
      <c r="BI20" s="364">
        <v>0</v>
      </c>
      <c r="BJ20" s="364">
        <v>4317.6804908226668</v>
      </c>
      <c r="BK20" s="364">
        <v>0</v>
      </c>
      <c r="BL20" s="364">
        <v>18171.400149767313</v>
      </c>
      <c r="BM20" s="364">
        <v>0</v>
      </c>
      <c r="BN20" s="364">
        <v>0</v>
      </c>
      <c r="BO20" s="364">
        <v>0</v>
      </c>
      <c r="BP20" s="364">
        <v>0</v>
      </c>
      <c r="BQ20" s="364">
        <v>12123.11053889757</v>
      </c>
      <c r="BR20" s="364">
        <v>0</v>
      </c>
      <c r="BS20" s="364">
        <v>0</v>
      </c>
      <c r="BT20" s="364">
        <v>0</v>
      </c>
      <c r="BU20" s="364">
        <v>0</v>
      </c>
      <c r="BV20" s="364">
        <v>12123.11053889757</v>
      </c>
      <c r="BW20" s="364">
        <v>15204.958976724125</v>
      </c>
      <c r="BX20" s="364">
        <v>15482.450159282424</v>
      </c>
      <c r="BY20" s="364">
        <v>0</v>
      </c>
      <c r="BZ20" s="364">
        <v>0</v>
      </c>
      <c r="CA20" s="364">
        <v>4734.4499555880748</v>
      </c>
      <c r="CB20" s="364">
        <v>0</v>
      </c>
      <c r="CC20" s="364">
        <v>0</v>
      </c>
      <c r="CD20" s="364">
        <v>22872.219448818276</v>
      </c>
      <c r="CE20" s="364">
        <v>0</v>
      </c>
      <c r="CF20" s="364">
        <v>0</v>
      </c>
      <c r="CG20" s="364">
        <v>0</v>
      </c>
      <c r="CH20" s="364">
        <v>0</v>
      </c>
      <c r="CI20" s="364">
        <v>0</v>
      </c>
      <c r="CJ20" s="364">
        <v>20861.557244135223</v>
      </c>
      <c r="CK20" s="364">
        <v>0</v>
      </c>
      <c r="CL20" s="364">
        <v>3915.0479120598243</v>
      </c>
      <c r="CM20" s="364">
        <v>3718.6697129176978</v>
      </c>
      <c r="CN20" s="364">
        <v>0</v>
      </c>
      <c r="CO20" s="364">
        <v>0</v>
      </c>
      <c r="CP20" s="364">
        <v>0</v>
      </c>
      <c r="CQ20" s="364">
        <v>0</v>
      </c>
      <c r="CR20" s="364">
        <v>0</v>
      </c>
      <c r="CS20" s="364">
        <v>5045.0822252855032</v>
      </c>
      <c r="CT20" s="364">
        <v>0</v>
      </c>
      <c r="CU20" s="364">
        <v>0</v>
      </c>
      <c r="CV20" s="364">
        <v>0</v>
      </c>
      <c r="CW20" s="364">
        <v>0</v>
      </c>
      <c r="CX20" s="364">
        <v>0</v>
      </c>
      <c r="CY20" s="364">
        <v>32978.524209433323</v>
      </c>
      <c r="CZ20" s="364">
        <v>2248.4277601425933</v>
      </c>
      <c r="DA20" s="364">
        <v>7559.5989530932984</v>
      </c>
      <c r="DB20" s="364">
        <v>2548.20683142912</v>
      </c>
      <c r="DC20" s="364">
        <v>1860.8549354751719</v>
      </c>
      <c r="DD20" s="364">
        <v>1833.840118178801</v>
      </c>
      <c r="DE20" s="364">
        <v>1859.0539476554138</v>
      </c>
      <c r="DF20" s="364">
        <v>1827.6062640118353</v>
      </c>
      <c r="DG20" s="364">
        <v>48818.556037750284</v>
      </c>
      <c r="DH20" s="364">
        <v>0</v>
      </c>
      <c r="DI20" s="364">
        <v>0</v>
      </c>
      <c r="DJ20" s="364">
        <v>4227.4449108075296</v>
      </c>
      <c r="DK20" s="364">
        <v>0</v>
      </c>
      <c r="DL20" s="364">
        <v>0</v>
      </c>
      <c r="DM20" s="364">
        <v>5118.4601158569403</v>
      </c>
      <c r="DN20" s="364">
        <v>4244.1232114780441</v>
      </c>
      <c r="DO20" s="364">
        <v>38837.434144920007</v>
      </c>
      <c r="DP20" s="364">
        <v>2463.2978549530567</v>
      </c>
      <c r="DQ20" s="364">
        <v>33474.57374533089</v>
      </c>
      <c r="DR20" s="364">
        <v>29862.002711780005</v>
      </c>
      <c r="DS20" s="364">
        <v>51125.043596258321</v>
      </c>
      <c r="DT20" s="364">
        <v>22329.452813178224</v>
      </c>
      <c r="DU20" s="364">
        <v>40431.298610429389</v>
      </c>
      <c r="DV20" s="364">
        <v>5915.5197511932111</v>
      </c>
      <c r="DW20" s="364">
        <v>0</v>
      </c>
      <c r="DX20" s="364">
        <v>0</v>
      </c>
      <c r="DY20" s="364">
        <v>0</v>
      </c>
      <c r="DZ20" s="364">
        <v>0</v>
      </c>
      <c r="EA20" s="364">
        <v>0</v>
      </c>
      <c r="EB20" s="364">
        <v>0</v>
      </c>
      <c r="EC20" s="364">
        <v>0</v>
      </c>
      <c r="ED20" s="364">
        <v>0</v>
      </c>
      <c r="EE20" s="364">
        <v>0</v>
      </c>
      <c r="EF20" s="364">
        <v>0</v>
      </c>
      <c r="EG20" s="364">
        <v>0</v>
      </c>
      <c r="EH20" s="364">
        <v>0</v>
      </c>
      <c r="EI20" s="364">
        <v>0</v>
      </c>
      <c r="EJ20" s="364">
        <v>0</v>
      </c>
      <c r="EK20" s="364">
        <v>0</v>
      </c>
      <c r="EL20" s="364">
        <v>0</v>
      </c>
      <c r="EM20" s="364">
        <v>0</v>
      </c>
      <c r="EN20" s="364">
        <v>0</v>
      </c>
      <c r="EO20" s="364">
        <v>7.9372027549670419</v>
      </c>
      <c r="EP20" s="364">
        <v>0</v>
      </c>
      <c r="EQ20" s="364">
        <v>7.9372027549670419</v>
      </c>
      <c r="ER20" s="364">
        <v>1428.8415962820034</v>
      </c>
      <c r="ES20" s="364">
        <v>0</v>
      </c>
      <c r="ET20" s="365">
        <v>0</v>
      </c>
      <c r="EU20" s="365">
        <v>3915.0479120598243</v>
      </c>
      <c r="EV20" s="365">
        <v>0</v>
      </c>
      <c r="EW20" s="365">
        <v>3915.0479120598243</v>
      </c>
    </row>
    <row r="21" spans="1:153" ht="15.75" customHeight="1" x14ac:dyDescent="0.2">
      <c r="A21" s="364" t="s">
        <v>552</v>
      </c>
      <c r="B21" s="364">
        <v>0</v>
      </c>
      <c r="C21" s="364">
        <v>0</v>
      </c>
      <c r="D21" s="364">
        <v>0</v>
      </c>
      <c r="E21" s="364">
        <v>0</v>
      </c>
      <c r="F21" s="364">
        <v>0</v>
      </c>
      <c r="G21" s="364">
        <v>0</v>
      </c>
      <c r="H21" s="364">
        <v>0</v>
      </c>
      <c r="I21" s="364">
        <v>0</v>
      </c>
      <c r="J21" s="364">
        <v>0</v>
      </c>
      <c r="K21" s="364">
        <v>0</v>
      </c>
      <c r="L21" s="364">
        <v>0</v>
      </c>
      <c r="M21" s="364">
        <v>0</v>
      </c>
      <c r="N21" s="364">
        <v>0</v>
      </c>
      <c r="O21" s="364">
        <v>0</v>
      </c>
      <c r="P21" s="364">
        <v>0</v>
      </c>
      <c r="Q21" s="364">
        <v>0</v>
      </c>
      <c r="R21" s="364">
        <v>10636.38362427613</v>
      </c>
      <c r="S21" s="364">
        <v>341.39865640978581</v>
      </c>
      <c r="T21" s="364">
        <v>54620.13977510386</v>
      </c>
      <c r="U21" s="364">
        <v>-14109.485008075186</v>
      </c>
      <c r="V21" s="364">
        <v>-9410.1731355885822</v>
      </c>
      <c r="W21" s="364">
        <v>-24129.499513822375</v>
      </c>
      <c r="X21" s="364">
        <v>-15147.076882890644</v>
      </c>
      <c r="Y21" s="364">
        <v>-20320.608975934403</v>
      </c>
      <c r="Z21" s="364">
        <v>13710.853718564871</v>
      </c>
      <c r="AA21" s="364">
        <v>7978.2091046193846</v>
      </c>
      <c r="AB21" s="364">
        <v>10592.878600177972</v>
      </c>
      <c r="AC21" s="364">
        <v>20724.243780307261</v>
      </c>
      <c r="AD21" s="364">
        <v>-6868.4613279914483</v>
      </c>
      <c r="AE21" s="364">
        <v>-6890.0569265005333</v>
      </c>
      <c r="AF21" s="364">
        <v>16213.694580171059</v>
      </c>
      <c r="AG21" s="364">
        <v>16264.673165007136</v>
      </c>
      <c r="AH21" s="364">
        <v>69110.575426355106</v>
      </c>
      <c r="AI21" s="364">
        <v>69327.870708131974</v>
      </c>
      <c r="AJ21" s="364">
        <v>16450.479459003189</v>
      </c>
      <c r="AK21" s="364">
        <v>16502.20253535375</v>
      </c>
      <c r="AL21" s="364">
        <v>-12150.186855145908</v>
      </c>
      <c r="AM21" s="364">
        <v>-12188.389087728154</v>
      </c>
      <c r="AN21" s="364">
        <v>6921.6188620908169</v>
      </c>
      <c r="AO21" s="364">
        <v>6943.3815968345434</v>
      </c>
      <c r="AP21" s="364">
        <v>0</v>
      </c>
      <c r="AQ21" s="364">
        <v>0</v>
      </c>
      <c r="AR21" s="364">
        <v>0</v>
      </c>
      <c r="AS21" s="364">
        <v>0</v>
      </c>
      <c r="AT21" s="364">
        <v>0</v>
      </c>
      <c r="AU21" s="364">
        <v>0</v>
      </c>
      <c r="AV21" s="364">
        <v>0</v>
      </c>
      <c r="AW21" s="364">
        <v>0</v>
      </c>
      <c r="AX21" s="364">
        <v>0</v>
      </c>
      <c r="AY21" s="364">
        <v>0</v>
      </c>
      <c r="AZ21" s="364">
        <v>0</v>
      </c>
      <c r="BA21" s="364">
        <v>0</v>
      </c>
      <c r="BB21" s="364">
        <v>0</v>
      </c>
      <c r="BC21" s="364">
        <v>0</v>
      </c>
      <c r="BD21" s="364">
        <v>-6817.3835789015893</v>
      </c>
      <c r="BE21" s="364">
        <v>0</v>
      </c>
      <c r="BF21" s="364">
        <v>17648.969448254509</v>
      </c>
      <c r="BG21" s="364">
        <v>-6817.3835789015893</v>
      </c>
      <c r="BH21" s="364">
        <v>16244.689244219448</v>
      </c>
      <c r="BI21" s="364">
        <v>0</v>
      </c>
      <c r="BJ21" s="364">
        <v>0</v>
      </c>
      <c r="BK21" s="364">
        <v>0</v>
      </c>
      <c r="BL21" s="364">
        <v>0</v>
      </c>
      <c r="BM21" s="364">
        <v>0</v>
      </c>
      <c r="BN21" s="364">
        <v>0</v>
      </c>
      <c r="BO21" s="364">
        <v>0</v>
      </c>
      <c r="BP21" s="364">
        <v>0</v>
      </c>
      <c r="BQ21" s="364">
        <v>0</v>
      </c>
      <c r="BR21" s="364">
        <v>83.87398045188435</v>
      </c>
      <c r="BS21" s="364">
        <v>0</v>
      </c>
      <c r="BT21" s="364">
        <v>0</v>
      </c>
      <c r="BU21" s="364">
        <v>0</v>
      </c>
      <c r="BV21" s="364">
        <v>0</v>
      </c>
      <c r="BW21" s="364">
        <v>83.87398045188435</v>
      </c>
      <c r="BX21" s="364">
        <v>0</v>
      </c>
      <c r="BY21" s="364">
        <v>0</v>
      </c>
      <c r="BZ21" s="364">
        <v>0</v>
      </c>
      <c r="CA21" s="364">
        <v>0</v>
      </c>
      <c r="CB21" s="364">
        <v>0</v>
      </c>
      <c r="CC21" s="364">
        <v>0</v>
      </c>
      <c r="CD21" s="364">
        <v>0</v>
      </c>
      <c r="CE21" s="364">
        <v>0</v>
      </c>
      <c r="CF21" s="364">
        <v>0</v>
      </c>
      <c r="CG21" s="364">
        <v>0</v>
      </c>
      <c r="CH21" s="364">
        <v>0</v>
      </c>
      <c r="CI21" s="364">
        <v>0</v>
      </c>
      <c r="CJ21" s="364">
        <v>0</v>
      </c>
      <c r="CK21" s="364">
        <v>0</v>
      </c>
      <c r="CL21" s="364">
        <v>0</v>
      </c>
      <c r="CM21" s="364">
        <v>0</v>
      </c>
      <c r="CN21" s="364">
        <v>0</v>
      </c>
      <c r="CO21" s="364">
        <v>0</v>
      </c>
      <c r="CP21" s="364">
        <v>0</v>
      </c>
      <c r="CQ21" s="364">
        <v>0</v>
      </c>
      <c r="CR21" s="364">
        <v>0</v>
      </c>
      <c r="CS21" s="364">
        <v>0</v>
      </c>
      <c r="CT21" s="364">
        <v>224.15755102040814</v>
      </c>
      <c r="CU21" s="364">
        <v>0</v>
      </c>
      <c r="CV21" s="364">
        <v>0</v>
      </c>
      <c r="CW21" s="364">
        <v>0</v>
      </c>
      <c r="CX21" s="364">
        <v>0</v>
      </c>
      <c r="CY21" s="364">
        <v>0</v>
      </c>
      <c r="CZ21" s="364">
        <v>0</v>
      </c>
      <c r="DA21" s="364">
        <v>0</v>
      </c>
      <c r="DB21" s="364">
        <v>235.98012371237351</v>
      </c>
      <c r="DC21" s="364">
        <v>0</v>
      </c>
      <c r="DD21" s="364">
        <v>0</v>
      </c>
      <c r="DE21" s="364">
        <v>0</v>
      </c>
      <c r="DF21" s="364">
        <v>0</v>
      </c>
      <c r="DG21" s="364">
        <v>0</v>
      </c>
      <c r="DH21" s="364">
        <v>0</v>
      </c>
      <c r="DI21" s="364">
        <v>0</v>
      </c>
      <c r="DJ21" s="364">
        <v>0</v>
      </c>
      <c r="DK21" s="364">
        <v>0</v>
      </c>
      <c r="DL21" s="364">
        <v>0</v>
      </c>
      <c r="DM21" s="364">
        <v>0</v>
      </c>
      <c r="DN21" s="364">
        <v>0</v>
      </c>
      <c r="DO21" s="364">
        <v>0</v>
      </c>
      <c r="DP21" s="364">
        <v>0</v>
      </c>
      <c r="DQ21" s="364">
        <v>17684.144128258729</v>
      </c>
      <c r="DR21" s="364">
        <v>567.61238202852155</v>
      </c>
      <c r="DS21" s="364">
        <v>-23458.552763067371</v>
      </c>
      <c r="DT21" s="364">
        <v>0</v>
      </c>
      <c r="DU21" s="364">
        <v>0</v>
      </c>
      <c r="DV21" s="364">
        <v>0</v>
      </c>
      <c r="DW21" s="364">
        <v>0</v>
      </c>
      <c r="DX21" s="364">
        <v>0</v>
      </c>
      <c r="DY21" s="364">
        <v>0</v>
      </c>
      <c r="DZ21" s="364">
        <v>143.5960591133005</v>
      </c>
      <c r="EA21" s="364">
        <v>0</v>
      </c>
      <c r="EB21" s="364">
        <v>12169.135099698262</v>
      </c>
      <c r="EC21" s="364">
        <v>0</v>
      </c>
      <c r="ED21" s="364">
        <v>0</v>
      </c>
      <c r="EE21" s="364">
        <v>0</v>
      </c>
      <c r="EF21" s="364">
        <v>0</v>
      </c>
      <c r="EG21" s="364">
        <v>0</v>
      </c>
      <c r="EH21" s="364">
        <v>0</v>
      </c>
      <c r="EI21" s="364">
        <v>0</v>
      </c>
      <c r="EJ21" s="364">
        <v>0</v>
      </c>
      <c r="EK21" s="364">
        <v>0</v>
      </c>
      <c r="EL21" s="364">
        <v>0</v>
      </c>
      <c r="EM21" s="364">
        <v>0</v>
      </c>
      <c r="EN21" s="364">
        <v>0</v>
      </c>
      <c r="EO21" s="364">
        <v>0</v>
      </c>
      <c r="EP21" s="364">
        <v>0</v>
      </c>
      <c r="EQ21" s="364">
        <v>0</v>
      </c>
      <c r="ER21" s="364">
        <v>0</v>
      </c>
      <c r="ES21" s="364">
        <v>0</v>
      </c>
      <c r="ET21" s="365">
        <v>0</v>
      </c>
      <c r="EU21" s="365">
        <v>0</v>
      </c>
      <c r="EV21" s="365">
        <v>0</v>
      </c>
      <c r="EW21" s="365">
        <v>0</v>
      </c>
    </row>
    <row r="22" spans="1:153" ht="15.75" customHeight="1" x14ac:dyDescent="0.2">
      <c r="A22" s="364" t="s">
        <v>553</v>
      </c>
      <c r="B22" s="364">
        <v>3384.284743622457</v>
      </c>
      <c r="C22" s="364">
        <v>141.562289183746</v>
      </c>
      <c r="D22" s="364">
        <v>141.562289183746</v>
      </c>
      <c r="E22" s="364">
        <v>141.562289183746</v>
      </c>
      <c r="F22" s="364">
        <v>141.562289183746</v>
      </c>
      <c r="G22" s="364">
        <v>141.562289183746</v>
      </c>
      <c r="H22" s="364">
        <v>141.562289183746</v>
      </c>
      <c r="I22" s="364">
        <v>141.562289183746</v>
      </c>
      <c r="J22" s="364">
        <v>141.562289183746</v>
      </c>
      <c r="K22" s="364">
        <v>141.562289183746</v>
      </c>
      <c r="L22" s="364">
        <v>141.562289183746</v>
      </c>
      <c r="M22" s="364">
        <v>141.562289183746</v>
      </c>
      <c r="N22" s="364">
        <v>0</v>
      </c>
      <c r="O22" s="364">
        <v>8.5372402742508005</v>
      </c>
      <c r="P22" s="364">
        <v>0</v>
      </c>
      <c r="Q22" s="364">
        <v>0</v>
      </c>
      <c r="R22" s="364">
        <v>0</v>
      </c>
      <c r="S22" s="364">
        <v>0</v>
      </c>
      <c r="T22" s="364">
        <v>0</v>
      </c>
      <c r="U22" s="364">
        <v>0</v>
      </c>
      <c r="V22" s="364">
        <v>0</v>
      </c>
      <c r="W22" s="364">
        <v>0</v>
      </c>
      <c r="X22" s="364">
        <v>0</v>
      </c>
      <c r="Y22" s="364">
        <v>0</v>
      </c>
      <c r="Z22" s="364">
        <v>0</v>
      </c>
      <c r="AA22" s="364">
        <v>0</v>
      </c>
      <c r="AB22" s="364">
        <v>0</v>
      </c>
      <c r="AC22" s="364">
        <v>0</v>
      </c>
      <c r="AD22" s="364">
        <v>0</v>
      </c>
      <c r="AE22" s="364">
        <v>0</v>
      </c>
      <c r="AF22" s="364">
        <v>0</v>
      </c>
      <c r="AG22" s="364">
        <v>0</v>
      </c>
      <c r="AH22" s="364">
        <v>0</v>
      </c>
      <c r="AI22" s="364">
        <v>0</v>
      </c>
      <c r="AJ22" s="364">
        <v>0</v>
      </c>
      <c r="AK22" s="364">
        <v>0</v>
      </c>
      <c r="AL22" s="364">
        <v>0</v>
      </c>
      <c r="AM22" s="364">
        <v>0</v>
      </c>
      <c r="AN22" s="364">
        <v>0</v>
      </c>
      <c r="AO22" s="364">
        <v>0</v>
      </c>
      <c r="AP22" s="364">
        <v>0</v>
      </c>
      <c r="AQ22" s="364">
        <v>0</v>
      </c>
      <c r="AR22" s="364">
        <v>0</v>
      </c>
      <c r="AS22" s="364">
        <v>0</v>
      </c>
      <c r="AT22" s="364">
        <v>0</v>
      </c>
      <c r="AU22" s="364">
        <v>0</v>
      </c>
      <c r="AV22" s="364">
        <v>0</v>
      </c>
      <c r="AW22" s="364">
        <v>0</v>
      </c>
      <c r="AX22" s="364">
        <v>0</v>
      </c>
      <c r="AY22" s="364">
        <v>0</v>
      </c>
      <c r="AZ22" s="364">
        <v>0</v>
      </c>
      <c r="BA22" s="364">
        <v>0</v>
      </c>
      <c r="BB22" s="364">
        <v>0</v>
      </c>
      <c r="BC22" s="364">
        <v>0</v>
      </c>
      <c r="BD22" s="364">
        <v>0</v>
      </c>
      <c r="BE22" s="364">
        <v>0</v>
      </c>
      <c r="BF22" s="364">
        <v>0</v>
      </c>
      <c r="BG22" s="364">
        <v>0</v>
      </c>
      <c r="BH22" s="364">
        <v>0</v>
      </c>
      <c r="BI22" s="364">
        <v>0</v>
      </c>
      <c r="BJ22" s="364">
        <v>5455.1078214204599</v>
      </c>
      <c r="BK22" s="364">
        <v>0</v>
      </c>
      <c r="BL22" s="364">
        <v>0</v>
      </c>
      <c r="BM22" s="364">
        <v>0</v>
      </c>
      <c r="BN22" s="364">
        <v>0</v>
      </c>
      <c r="BO22" s="364">
        <v>0</v>
      </c>
      <c r="BP22" s="364">
        <v>0</v>
      </c>
      <c r="BQ22" s="364">
        <v>0</v>
      </c>
      <c r="BR22" s="364">
        <v>0</v>
      </c>
      <c r="BS22" s="364">
        <v>0</v>
      </c>
      <c r="BT22" s="364">
        <v>0</v>
      </c>
      <c r="BU22" s="364">
        <v>0</v>
      </c>
      <c r="BV22" s="364">
        <v>0</v>
      </c>
      <c r="BW22" s="364">
        <v>0</v>
      </c>
      <c r="BX22" s="364">
        <v>0</v>
      </c>
      <c r="BY22" s="364">
        <v>0</v>
      </c>
      <c r="BZ22" s="364">
        <v>0</v>
      </c>
      <c r="CA22" s="364">
        <v>5981.668870067625</v>
      </c>
      <c r="CB22" s="364">
        <v>0</v>
      </c>
      <c r="CC22" s="364">
        <v>0</v>
      </c>
      <c r="CD22" s="364">
        <v>0</v>
      </c>
      <c r="CE22" s="364">
        <v>0</v>
      </c>
      <c r="CF22" s="364">
        <v>0</v>
      </c>
      <c r="CG22" s="364">
        <v>0</v>
      </c>
      <c r="CH22" s="364">
        <v>0</v>
      </c>
      <c r="CI22" s="364">
        <v>0</v>
      </c>
      <c r="CJ22" s="364">
        <v>0</v>
      </c>
      <c r="CK22" s="364">
        <v>0</v>
      </c>
      <c r="CL22" s="364">
        <v>0</v>
      </c>
      <c r="CM22" s="364">
        <v>4698.2967543185605</v>
      </c>
      <c r="CN22" s="364">
        <v>0</v>
      </c>
      <c r="CO22" s="364">
        <v>0</v>
      </c>
      <c r="CP22" s="364">
        <v>0</v>
      </c>
      <c r="CQ22" s="364">
        <v>0</v>
      </c>
      <c r="CR22" s="364">
        <v>0</v>
      </c>
      <c r="CS22" s="364">
        <v>0</v>
      </c>
      <c r="CT22" s="364">
        <v>0</v>
      </c>
      <c r="CU22" s="364">
        <v>0</v>
      </c>
      <c r="CV22" s="364">
        <v>0</v>
      </c>
      <c r="CW22" s="364">
        <v>0</v>
      </c>
      <c r="CX22" s="364">
        <v>0</v>
      </c>
      <c r="CY22" s="364">
        <v>0</v>
      </c>
      <c r="CZ22" s="364">
        <v>0</v>
      </c>
      <c r="DA22" s="364">
        <v>0</v>
      </c>
      <c r="DB22" s="364">
        <v>0</v>
      </c>
      <c r="DC22" s="364">
        <v>0</v>
      </c>
      <c r="DD22" s="364">
        <v>0</v>
      </c>
      <c r="DE22" s="364">
        <v>0</v>
      </c>
      <c r="DF22" s="364">
        <v>0</v>
      </c>
      <c r="DG22" s="364">
        <v>0</v>
      </c>
      <c r="DH22" s="364">
        <v>0</v>
      </c>
      <c r="DI22" s="364">
        <v>0</v>
      </c>
      <c r="DJ22" s="364">
        <v>0</v>
      </c>
      <c r="DK22" s="364">
        <v>0</v>
      </c>
      <c r="DL22" s="364">
        <v>0</v>
      </c>
      <c r="DM22" s="364">
        <v>0</v>
      </c>
      <c r="DN22" s="364">
        <v>5362.1729943233277</v>
      </c>
      <c r="DO22" s="364">
        <v>0</v>
      </c>
      <c r="DP22" s="364">
        <v>0</v>
      </c>
      <c r="DQ22" s="364">
        <v>0</v>
      </c>
      <c r="DR22" s="364">
        <v>0</v>
      </c>
      <c r="DS22" s="364">
        <v>0</v>
      </c>
      <c r="DT22" s="364">
        <v>255.56714950229895</v>
      </c>
      <c r="DU22" s="364">
        <v>0</v>
      </c>
      <c r="DV22" s="364">
        <v>0</v>
      </c>
      <c r="DW22" s="364">
        <v>0</v>
      </c>
      <c r="DX22" s="364">
        <v>0</v>
      </c>
      <c r="DY22" s="364">
        <v>0</v>
      </c>
      <c r="DZ22" s="364">
        <v>0</v>
      </c>
      <c r="EA22" s="364">
        <v>0</v>
      </c>
      <c r="EB22" s="364">
        <v>0</v>
      </c>
      <c r="EC22" s="364">
        <v>0</v>
      </c>
      <c r="ED22" s="364">
        <v>0</v>
      </c>
      <c r="EE22" s="364">
        <v>0</v>
      </c>
      <c r="EF22" s="364">
        <v>0</v>
      </c>
      <c r="EG22" s="364">
        <v>0</v>
      </c>
      <c r="EH22" s="364">
        <v>0</v>
      </c>
      <c r="EI22" s="364">
        <v>0</v>
      </c>
      <c r="EJ22" s="364">
        <v>0</v>
      </c>
      <c r="EK22" s="364">
        <v>0</v>
      </c>
      <c r="EL22" s="364">
        <v>0</v>
      </c>
      <c r="EM22" s="364">
        <v>0</v>
      </c>
      <c r="EN22" s="364">
        <v>0</v>
      </c>
      <c r="EO22" s="364">
        <v>228.48781012248563</v>
      </c>
      <c r="EP22" s="364">
        <v>0</v>
      </c>
      <c r="EQ22" s="364">
        <v>228.48781012248563</v>
      </c>
      <c r="ER22" s="364">
        <v>2814.0779175210523</v>
      </c>
      <c r="ES22" s="364">
        <v>0</v>
      </c>
      <c r="ET22" s="365">
        <v>0</v>
      </c>
      <c r="EU22" s="365">
        <v>0</v>
      </c>
      <c r="EV22" s="365">
        <v>0</v>
      </c>
      <c r="EW22" s="365">
        <v>0</v>
      </c>
    </row>
    <row r="23" spans="1:153" ht="15.75" customHeight="1" x14ac:dyDescent="0.2">
      <c r="A23" s="364" t="s">
        <v>554</v>
      </c>
      <c r="B23" s="364">
        <v>0</v>
      </c>
      <c r="C23" s="364">
        <v>0</v>
      </c>
      <c r="D23" s="364">
        <v>0</v>
      </c>
      <c r="E23" s="364">
        <v>0</v>
      </c>
      <c r="F23" s="364">
        <v>0</v>
      </c>
      <c r="G23" s="364">
        <v>0</v>
      </c>
      <c r="H23" s="364">
        <v>0</v>
      </c>
      <c r="I23" s="364">
        <v>0</v>
      </c>
      <c r="J23" s="364">
        <v>0</v>
      </c>
      <c r="K23" s="364">
        <v>0</v>
      </c>
      <c r="L23" s="364">
        <v>0</v>
      </c>
      <c r="M23" s="364">
        <v>0</v>
      </c>
      <c r="N23" s="364">
        <v>0</v>
      </c>
      <c r="O23" s="364">
        <v>0</v>
      </c>
      <c r="P23" s="364">
        <v>0</v>
      </c>
      <c r="Q23" s="364">
        <v>0</v>
      </c>
      <c r="R23" s="364">
        <v>4839.8523888767841</v>
      </c>
      <c r="S23" s="364">
        <v>3472.878653678818</v>
      </c>
      <c r="T23" s="364">
        <v>26326.355973101599</v>
      </c>
      <c r="U23" s="364">
        <v>10270.653271442598</v>
      </c>
      <c r="V23" s="364">
        <v>13151.834866346782</v>
      </c>
      <c r="W23" s="364">
        <v>10116.625819782632</v>
      </c>
      <c r="X23" s="364">
        <v>10997.476412178623</v>
      </c>
      <c r="Y23" s="364">
        <v>13522.470072841006</v>
      </c>
      <c r="Z23" s="364">
        <v>5477.2412148851845</v>
      </c>
      <c r="AA23" s="364">
        <v>4644.5769013614008</v>
      </c>
      <c r="AB23" s="364">
        <v>7728.3322498357466</v>
      </c>
      <c r="AC23" s="364">
        <v>9430.1112399573813</v>
      </c>
      <c r="AD23" s="364">
        <v>11776.031108653167</v>
      </c>
      <c r="AE23" s="364">
        <v>11813.056932590845</v>
      </c>
      <c r="AF23" s="364">
        <v>6296.3822734064097</v>
      </c>
      <c r="AG23" s="364">
        <v>6316.1791590759931</v>
      </c>
      <c r="AH23" s="364">
        <v>3071.5828599203332</v>
      </c>
      <c r="AI23" s="364">
        <v>3081.2404334382763</v>
      </c>
      <c r="AJ23" s="364">
        <v>3051.7626355298858</v>
      </c>
      <c r="AK23" s="364">
        <v>3061.357890926221</v>
      </c>
      <c r="AL23" s="364">
        <v>14173.562210428821</v>
      </c>
      <c r="AM23" s="364">
        <v>14218.126275700986</v>
      </c>
      <c r="AN23" s="364">
        <v>11011.908824084578</v>
      </c>
      <c r="AO23" s="364">
        <v>11046.532118943125</v>
      </c>
      <c r="AP23" s="364">
        <v>0</v>
      </c>
      <c r="AQ23" s="364">
        <v>0</v>
      </c>
      <c r="AR23" s="364">
        <v>0</v>
      </c>
      <c r="AS23" s="364">
        <v>0</v>
      </c>
      <c r="AT23" s="364">
        <v>0</v>
      </c>
      <c r="AU23" s="364">
        <v>0</v>
      </c>
      <c r="AV23" s="364">
        <v>0</v>
      </c>
      <c r="AW23" s="364">
        <v>0</v>
      </c>
      <c r="AX23" s="364">
        <v>0</v>
      </c>
      <c r="AY23" s="364">
        <v>0</v>
      </c>
      <c r="AZ23" s="364">
        <v>0</v>
      </c>
      <c r="BA23" s="364">
        <v>0</v>
      </c>
      <c r="BB23" s="364">
        <v>0</v>
      </c>
      <c r="BC23" s="364">
        <v>0</v>
      </c>
      <c r="BD23" s="364">
        <v>11688.45790506085</v>
      </c>
      <c r="BE23" s="364">
        <v>0</v>
      </c>
      <c r="BF23" s="364">
        <v>6853.7530313284451</v>
      </c>
      <c r="BG23" s="364">
        <v>11688.45790506085</v>
      </c>
      <c r="BH23" s="364">
        <v>7391.7884896284168</v>
      </c>
      <c r="BI23" s="364">
        <v>0</v>
      </c>
      <c r="BJ23" s="364">
        <v>0</v>
      </c>
      <c r="BK23" s="364">
        <v>0</v>
      </c>
      <c r="BL23" s="364">
        <v>0</v>
      </c>
      <c r="BM23" s="364">
        <v>0</v>
      </c>
      <c r="BN23" s="364">
        <v>0</v>
      </c>
      <c r="BO23" s="364">
        <v>0</v>
      </c>
      <c r="BP23" s="364">
        <v>0</v>
      </c>
      <c r="BQ23" s="364">
        <v>0</v>
      </c>
      <c r="BR23" s="364">
        <v>853.20826793410379</v>
      </c>
      <c r="BS23" s="364">
        <v>0</v>
      </c>
      <c r="BT23" s="364">
        <v>0</v>
      </c>
      <c r="BU23" s="364">
        <v>0</v>
      </c>
      <c r="BV23" s="364">
        <v>0</v>
      </c>
      <c r="BW23" s="364">
        <v>853.20826793410379</v>
      </c>
      <c r="BX23" s="364">
        <v>0</v>
      </c>
      <c r="BY23" s="364">
        <v>0</v>
      </c>
      <c r="BZ23" s="364">
        <v>0</v>
      </c>
      <c r="CA23" s="364">
        <v>0</v>
      </c>
      <c r="CB23" s="364">
        <v>0</v>
      </c>
      <c r="CC23" s="364">
        <v>0</v>
      </c>
      <c r="CD23" s="364">
        <v>0</v>
      </c>
      <c r="CE23" s="364">
        <v>0</v>
      </c>
      <c r="CF23" s="364">
        <v>0</v>
      </c>
      <c r="CG23" s="364">
        <v>0</v>
      </c>
      <c r="CH23" s="364">
        <v>0</v>
      </c>
      <c r="CI23" s="364">
        <v>0</v>
      </c>
      <c r="CJ23" s="364">
        <v>0</v>
      </c>
      <c r="CK23" s="364">
        <v>0</v>
      </c>
      <c r="CL23" s="364">
        <v>0</v>
      </c>
      <c r="CM23" s="364">
        <v>0</v>
      </c>
      <c r="CN23" s="364">
        <v>0</v>
      </c>
      <c r="CO23" s="364">
        <v>0</v>
      </c>
      <c r="CP23" s="364">
        <v>0</v>
      </c>
      <c r="CQ23" s="364">
        <v>0</v>
      </c>
      <c r="CR23" s="364">
        <v>0</v>
      </c>
      <c r="CS23" s="364">
        <v>0</v>
      </c>
      <c r="CT23" s="364">
        <v>2280.2432270421259</v>
      </c>
      <c r="CU23" s="364">
        <v>0</v>
      </c>
      <c r="CV23" s="364">
        <v>0</v>
      </c>
      <c r="CW23" s="364">
        <v>0</v>
      </c>
      <c r="CX23" s="364">
        <v>0</v>
      </c>
      <c r="CY23" s="364">
        <v>0</v>
      </c>
      <c r="CZ23" s="364">
        <v>0</v>
      </c>
      <c r="DA23" s="364">
        <v>0</v>
      </c>
      <c r="DB23" s="364">
        <v>2400.5083761943529</v>
      </c>
      <c r="DC23" s="364">
        <v>0</v>
      </c>
      <c r="DD23" s="364">
        <v>0</v>
      </c>
      <c r="DE23" s="364">
        <v>0</v>
      </c>
      <c r="DF23" s="364">
        <v>0</v>
      </c>
      <c r="DG23" s="364">
        <v>0</v>
      </c>
      <c r="DH23" s="364">
        <v>0</v>
      </c>
      <c r="DI23" s="364">
        <v>0</v>
      </c>
      <c r="DJ23" s="364">
        <v>0</v>
      </c>
      <c r="DK23" s="364">
        <v>0</v>
      </c>
      <c r="DL23" s="364">
        <v>0</v>
      </c>
      <c r="DM23" s="364">
        <v>0</v>
      </c>
      <c r="DN23" s="364">
        <v>0</v>
      </c>
      <c r="DO23" s="364">
        <v>0</v>
      </c>
      <c r="DP23" s="364">
        <v>0</v>
      </c>
      <c r="DQ23" s="364">
        <v>8046.7807694571738</v>
      </c>
      <c r="DR23" s="364">
        <v>5774.038321769257</v>
      </c>
      <c r="DS23" s="364">
        <v>17076.077655663135</v>
      </c>
      <c r="DT23" s="364">
        <v>0</v>
      </c>
      <c r="DU23" s="364">
        <v>0</v>
      </c>
      <c r="DV23" s="364">
        <v>0</v>
      </c>
      <c r="DW23" s="364">
        <v>0</v>
      </c>
      <c r="DX23" s="364">
        <v>0</v>
      </c>
      <c r="DY23" s="364">
        <v>0</v>
      </c>
      <c r="DZ23" s="364">
        <v>1460.7312567990778</v>
      </c>
      <c r="EA23" s="364">
        <v>0</v>
      </c>
      <c r="EB23" s="364">
        <v>5865.4002688116061</v>
      </c>
      <c r="EC23" s="364">
        <v>0</v>
      </c>
      <c r="ED23" s="364">
        <v>0</v>
      </c>
      <c r="EE23" s="364">
        <v>0</v>
      </c>
      <c r="EF23" s="364">
        <v>0</v>
      </c>
      <c r="EG23" s="364">
        <v>0</v>
      </c>
      <c r="EH23" s="364">
        <v>0</v>
      </c>
      <c r="EI23" s="364">
        <v>0</v>
      </c>
      <c r="EJ23" s="364">
        <v>0</v>
      </c>
      <c r="EK23" s="364">
        <v>0</v>
      </c>
      <c r="EL23" s="364">
        <v>0</v>
      </c>
      <c r="EM23" s="364">
        <v>0</v>
      </c>
      <c r="EN23" s="364">
        <v>0</v>
      </c>
      <c r="EO23" s="364">
        <v>0</v>
      </c>
      <c r="EP23" s="364">
        <v>0</v>
      </c>
      <c r="EQ23" s="364">
        <v>0</v>
      </c>
      <c r="ER23" s="364">
        <v>0</v>
      </c>
      <c r="ES23" s="364">
        <v>0</v>
      </c>
      <c r="ET23" s="365">
        <v>0</v>
      </c>
      <c r="EU23" s="365">
        <v>0</v>
      </c>
      <c r="EV23" s="365">
        <v>0</v>
      </c>
      <c r="EW23" s="365">
        <v>0</v>
      </c>
    </row>
    <row r="24" spans="1:153" ht="15.75" customHeight="1" x14ac:dyDescent="0.2">
      <c r="A24" s="364" t="s">
        <v>555</v>
      </c>
      <c r="B24" s="364">
        <v>0</v>
      </c>
      <c r="C24" s="364">
        <v>0</v>
      </c>
      <c r="D24" s="364">
        <v>0</v>
      </c>
      <c r="E24" s="364">
        <v>0</v>
      </c>
      <c r="F24" s="364">
        <v>0</v>
      </c>
      <c r="G24" s="364">
        <v>0</v>
      </c>
      <c r="H24" s="364">
        <v>0</v>
      </c>
      <c r="I24" s="364">
        <v>0</v>
      </c>
      <c r="J24" s="364">
        <v>0</v>
      </c>
      <c r="K24" s="364">
        <v>0</v>
      </c>
      <c r="L24" s="364">
        <v>0</v>
      </c>
      <c r="M24" s="364">
        <v>0</v>
      </c>
      <c r="N24" s="364">
        <v>0</v>
      </c>
      <c r="O24" s="364">
        <v>0</v>
      </c>
      <c r="P24" s="364">
        <v>0</v>
      </c>
      <c r="Q24" s="364">
        <v>0</v>
      </c>
      <c r="R24" s="364">
        <v>0</v>
      </c>
      <c r="S24" s="364">
        <v>0</v>
      </c>
      <c r="T24" s="364">
        <v>-76519.952713470731</v>
      </c>
      <c r="U24" s="364">
        <v>0</v>
      </c>
      <c r="V24" s="364">
        <v>0</v>
      </c>
      <c r="W24" s="364">
        <v>0</v>
      </c>
      <c r="X24" s="364">
        <v>0</v>
      </c>
      <c r="Y24" s="364">
        <v>0</v>
      </c>
      <c r="Z24" s="364">
        <v>0</v>
      </c>
      <c r="AA24" s="364">
        <v>0</v>
      </c>
      <c r="AB24" s="364">
        <v>0</v>
      </c>
      <c r="AC24" s="364">
        <v>0</v>
      </c>
      <c r="AD24" s="364">
        <v>0</v>
      </c>
      <c r="AE24" s="364">
        <v>-6468.4023286541969</v>
      </c>
      <c r="AF24" s="364">
        <v>0</v>
      </c>
      <c r="AG24" s="364">
        <v>-32499.884204649119</v>
      </c>
      <c r="AH24" s="364">
        <v>0</v>
      </c>
      <c r="AI24" s="364">
        <v>-412.57803560050252</v>
      </c>
      <c r="AJ24" s="364">
        <v>0</v>
      </c>
      <c r="AK24" s="364">
        <v>0</v>
      </c>
      <c r="AL24" s="364">
        <v>0</v>
      </c>
      <c r="AM24" s="364">
        <v>-10904.766724303812</v>
      </c>
      <c r="AN24" s="364">
        <v>0</v>
      </c>
      <c r="AO24" s="364">
        <v>-11493.455930500166</v>
      </c>
      <c r="AP24" s="364">
        <v>0</v>
      </c>
      <c r="AQ24" s="364">
        <v>-9401.1077237531899</v>
      </c>
      <c r="AR24" s="364">
        <v>0</v>
      </c>
      <c r="AS24" s="364">
        <v>0</v>
      </c>
      <c r="AT24" s="364">
        <v>0</v>
      </c>
      <c r="AU24" s="364">
        <v>0</v>
      </c>
      <c r="AV24" s="364">
        <v>0</v>
      </c>
      <c r="AW24" s="364">
        <v>0</v>
      </c>
      <c r="AX24" s="364">
        <v>0</v>
      </c>
      <c r="AY24" s="364">
        <v>0</v>
      </c>
      <c r="AZ24" s="364">
        <v>0</v>
      </c>
      <c r="BA24" s="364">
        <v>0</v>
      </c>
      <c r="BB24" s="364">
        <v>0</v>
      </c>
      <c r="BC24" s="364">
        <v>-32072.303225583972</v>
      </c>
      <c r="BD24" s="364">
        <v>-6400.1764118214815</v>
      </c>
      <c r="BE24" s="364">
        <v>0</v>
      </c>
      <c r="BF24" s="364">
        <v>-35265.969231630123</v>
      </c>
      <c r="BG24" s="364">
        <v>-6400.1764118214815</v>
      </c>
      <c r="BH24" s="364">
        <v>-15039.623483155812</v>
      </c>
      <c r="BI24" s="364">
        <v>0</v>
      </c>
      <c r="BJ24" s="364">
        <v>0</v>
      </c>
      <c r="BK24" s="364">
        <v>0</v>
      </c>
      <c r="BL24" s="364">
        <v>0</v>
      </c>
      <c r="BM24" s="364">
        <v>0</v>
      </c>
      <c r="BN24" s="364">
        <v>0</v>
      </c>
      <c r="BO24" s="364">
        <v>0</v>
      </c>
      <c r="BP24" s="364">
        <v>0</v>
      </c>
      <c r="BQ24" s="364">
        <v>0</v>
      </c>
      <c r="BR24" s="364">
        <v>0</v>
      </c>
      <c r="BS24" s="364">
        <v>0</v>
      </c>
      <c r="BT24" s="364">
        <v>0</v>
      </c>
      <c r="BU24" s="364">
        <v>0</v>
      </c>
      <c r="BV24" s="364">
        <v>0</v>
      </c>
      <c r="BW24" s="364">
        <v>0</v>
      </c>
      <c r="BX24" s="364">
        <v>-7982.0763197940241</v>
      </c>
      <c r="BY24" s="364">
        <v>0</v>
      </c>
      <c r="BZ24" s="364">
        <v>0</v>
      </c>
      <c r="CA24" s="364">
        <v>0</v>
      </c>
      <c r="CB24" s="364">
        <v>0</v>
      </c>
      <c r="CC24" s="364">
        <v>0</v>
      </c>
      <c r="CD24" s="364">
        <v>0</v>
      </c>
      <c r="CE24" s="364">
        <v>0</v>
      </c>
      <c r="CF24" s="364">
        <v>0</v>
      </c>
      <c r="CG24" s="364">
        <v>0</v>
      </c>
      <c r="CH24" s="364">
        <v>0</v>
      </c>
      <c r="CI24" s="364">
        <v>0</v>
      </c>
      <c r="CJ24" s="364">
        <v>0</v>
      </c>
      <c r="CK24" s="364">
        <v>0</v>
      </c>
      <c r="CL24" s="364">
        <v>0</v>
      </c>
      <c r="CM24" s="364">
        <v>0</v>
      </c>
      <c r="CN24" s="364">
        <v>0</v>
      </c>
      <c r="CO24" s="364">
        <v>0</v>
      </c>
      <c r="CP24" s="364">
        <v>0</v>
      </c>
      <c r="CQ24" s="364">
        <v>0</v>
      </c>
      <c r="CR24" s="364">
        <v>0</v>
      </c>
      <c r="CS24" s="364">
        <v>0</v>
      </c>
      <c r="CT24" s="364">
        <v>0</v>
      </c>
      <c r="CU24" s="364">
        <v>0</v>
      </c>
      <c r="CV24" s="364">
        <v>0</v>
      </c>
      <c r="CW24" s="364">
        <v>0</v>
      </c>
      <c r="CX24" s="364">
        <v>0</v>
      </c>
      <c r="CY24" s="364">
        <v>0</v>
      </c>
      <c r="CZ24" s="364">
        <v>0</v>
      </c>
      <c r="DA24" s="364">
        <v>0</v>
      </c>
      <c r="DB24" s="364">
        <v>-1472.1840165034353</v>
      </c>
      <c r="DC24" s="364">
        <v>0</v>
      </c>
      <c r="DD24" s="364">
        <v>0</v>
      </c>
      <c r="DE24" s="364">
        <v>0</v>
      </c>
      <c r="DF24" s="364">
        <v>0</v>
      </c>
      <c r="DG24" s="364">
        <v>0</v>
      </c>
      <c r="DH24" s="364">
        <v>0</v>
      </c>
      <c r="DI24" s="364">
        <v>0</v>
      </c>
      <c r="DJ24" s="364">
        <v>0</v>
      </c>
      <c r="DK24" s="364">
        <v>0</v>
      </c>
      <c r="DL24" s="364">
        <v>0</v>
      </c>
      <c r="DM24" s="364">
        <v>0</v>
      </c>
      <c r="DN24" s="364">
        <v>-747.92237718166962</v>
      </c>
      <c r="DO24" s="364">
        <v>0</v>
      </c>
      <c r="DP24" s="364">
        <v>0</v>
      </c>
      <c r="DQ24" s="364">
        <v>-16372.296527956847</v>
      </c>
      <c r="DR24" s="364">
        <v>-2880.693632929263</v>
      </c>
      <c r="DS24" s="364">
        <v>-16163.889709737286</v>
      </c>
      <c r="DT24" s="364">
        <v>-171.95221191025095</v>
      </c>
      <c r="DU24" s="364">
        <v>-588.91558113268627</v>
      </c>
      <c r="DV24" s="364">
        <v>0</v>
      </c>
      <c r="DW24" s="364">
        <v>0</v>
      </c>
      <c r="DX24" s="364">
        <v>0</v>
      </c>
      <c r="DY24" s="364">
        <v>0</v>
      </c>
      <c r="DZ24" s="364">
        <v>0</v>
      </c>
      <c r="EA24" s="364">
        <v>0</v>
      </c>
      <c r="EB24" s="364">
        <v>0</v>
      </c>
      <c r="EC24" s="364">
        <v>0</v>
      </c>
      <c r="ED24" s="364">
        <v>0</v>
      </c>
      <c r="EE24" s="364">
        <v>0</v>
      </c>
      <c r="EF24" s="364">
        <v>0</v>
      </c>
      <c r="EG24" s="364">
        <v>0</v>
      </c>
      <c r="EH24" s="364">
        <v>0</v>
      </c>
      <c r="EI24" s="364">
        <v>0</v>
      </c>
      <c r="EJ24" s="364">
        <v>0</v>
      </c>
      <c r="EK24" s="364">
        <v>0</v>
      </c>
      <c r="EL24" s="364">
        <v>0</v>
      </c>
      <c r="EM24" s="364">
        <v>0</v>
      </c>
      <c r="EN24" s="364">
        <v>0</v>
      </c>
      <c r="EO24" s="364">
        <v>0</v>
      </c>
      <c r="EP24" s="364">
        <v>0</v>
      </c>
      <c r="EQ24" s="364">
        <v>0</v>
      </c>
      <c r="ER24" s="364">
        <v>0</v>
      </c>
      <c r="ES24" s="364">
        <v>0</v>
      </c>
      <c r="ET24" s="365">
        <v>0</v>
      </c>
      <c r="EU24" s="365">
        <v>0</v>
      </c>
      <c r="EV24" s="365">
        <v>0</v>
      </c>
      <c r="EW24" s="365">
        <v>0</v>
      </c>
    </row>
    <row r="25" spans="1:153" ht="15.75" customHeight="1" x14ac:dyDescent="0.2">
      <c r="A25" s="364" t="s">
        <v>556</v>
      </c>
      <c r="B25" s="364">
        <v>0</v>
      </c>
      <c r="C25" s="364">
        <v>0</v>
      </c>
      <c r="D25" s="364">
        <v>0</v>
      </c>
      <c r="E25" s="364">
        <v>0</v>
      </c>
      <c r="F25" s="364">
        <v>0</v>
      </c>
      <c r="G25" s="364">
        <v>0</v>
      </c>
      <c r="H25" s="364">
        <v>0</v>
      </c>
      <c r="I25" s="364">
        <v>0</v>
      </c>
      <c r="J25" s="364">
        <v>0</v>
      </c>
      <c r="K25" s="364">
        <v>0</v>
      </c>
      <c r="L25" s="364">
        <v>0</v>
      </c>
      <c r="M25" s="364">
        <v>0</v>
      </c>
      <c r="N25" s="364">
        <v>0</v>
      </c>
      <c r="O25" s="364">
        <v>0</v>
      </c>
      <c r="P25" s="364">
        <v>0</v>
      </c>
      <c r="Q25" s="364">
        <v>0</v>
      </c>
      <c r="R25" s="364">
        <v>0</v>
      </c>
      <c r="S25" s="364">
        <v>0</v>
      </c>
      <c r="T25" s="364">
        <v>0</v>
      </c>
      <c r="U25" s="364">
        <v>0</v>
      </c>
      <c r="V25" s="364">
        <v>0</v>
      </c>
      <c r="W25" s="364">
        <v>0</v>
      </c>
      <c r="X25" s="364">
        <v>0</v>
      </c>
      <c r="Y25" s="364">
        <v>0</v>
      </c>
      <c r="Z25" s="364">
        <v>0</v>
      </c>
      <c r="AA25" s="364">
        <v>0</v>
      </c>
      <c r="AB25" s="364">
        <v>0</v>
      </c>
      <c r="AC25" s="364">
        <v>0</v>
      </c>
      <c r="AD25" s="364">
        <v>0</v>
      </c>
      <c r="AE25" s="364">
        <v>0</v>
      </c>
      <c r="AF25" s="364">
        <v>0</v>
      </c>
      <c r="AG25" s="364">
        <v>0</v>
      </c>
      <c r="AH25" s="364">
        <v>0</v>
      </c>
      <c r="AI25" s="364">
        <v>0</v>
      </c>
      <c r="AJ25" s="364">
        <v>0</v>
      </c>
      <c r="AK25" s="364">
        <v>0</v>
      </c>
      <c r="AL25" s="364">
        <v>0</v>
      </c>
      <c r="AM25" s="364">
        <v>0</v>
      </c>
      <c r="AN25" s="364">
        <v>0</v>
      </c>
      <c r="AO25" s="364">
        <v>0</v>
      </c>
      <c r="AP25" s="364">
        <v>0</v>
      </c>
      <c r="AQ25" s="364">
        <v>0</v>
      </c>
      <c r="AR25" s="364">
        <v>0</v>
      </c>
      <c r="AS25" s="364">
        <v>0</v>
      </c>
      <c r="AT25" s="364">
        <v>0</v>
      </c>
      <c r="AU25" s="364">
        <v>0</v>
      </c>
      <c r="AV25" s="364">
        <v>0</v>
      </c>
      <c r="AW25" s="364">
        <v>0</v>
      </c>
      <c r="AX25" s="364">
        <v>0</v>
      </c>
      <c r="AY25" s="364">
        <v>0</v>
      </c>
      <c r="AZ25" s="364">
        <v>0</v>
      </c>
      <c r="BA25" s="364">
        <v>0</v>
      </c>
      <c r="BB25" s="364">
        <v>0</v>
      </c>
      <c r="BC25" s="364">
        <v>0</v>
      </c>
      <c r="BD25" s="364">
        <v>0</v>
      </c>
      <c r="BE25" s="364">
        <v>0</v>
      </c>
      <c r="BF25" s="364">
        <v>0</v>
      </c>
      <c r="BG25" s="364">
        <v>0</v>
      </c>
      <c r="BH25" s="364">
        <v>0</v>
      </c>
      <c r="BI25" s="364">
        <v>0</v>
      </c>
      <c r="BJ25" s="364">
        <v>0</v>
      </c>
      <c r="BK25" s="364">
        <v>0</v>
      </c>
      <c r="BL25" s="364">
        <v>0</v>
      </c>
      <c r="BM25" s="364">
        <v>0</v>
      </c>
      <c r="BN25" s="364">
        <v>0</v>
      </c>
      <c r="BO25" s="364">
        <v>0</v>
      </c>
      <c r="BP25" s="364">
        <v>0</v>
      </c>
      <c r="BQ25" s="364">
        <v>0</v>
      </c>
      <c r="BR25" s="364">
        <v>-12501.011563291715</v>
      </c>
      <c r="BS25" s="364">
        <v>-7540.4485638753195</v>
      </c>
      <c r="BT25" s="364">
        <v>-33142.901827265938</v>
      </c>
      <c r="BU25" s="364">
        <v>0</v>
      </c>
      <c r="BV25" s="364">
        <v>0</v>
      </c>
      <c r="BW25" s="364">
        <v>-12501.011563291715</v>
      </c>
      <c r="BX25" s="364">
        <v>-7540.4485638753195</v>
      </c>
      <c r="BY25" s="364">
        <v>0</v>
      </c>
      <c r="BZ25" s="364">
        <v>0</v>
      </c>
      <c r="CA25" s="364">
        <v>0</v>
      </c>
      <c r="CB25" s="364">
        <v>0</v>
      </c>
      <c r="CC25" s="364">
        <v>-53322.552462921136</v>
      </c>
      <c r="CD25" s="364">
        <v>0</v>
      </c>
      <c r="CE25" s="364">
        <v>0</v>
      </c>
      <c r="CF25" s="364">
        <v>0</v>
      </c>
      <c r="CG25" s="364">
        <v>0</v>
      </c>
      <c r="CH25" s="364">
        <v>0</v>
      </c>
      <c r="CI25" s="364">
        <v>0</v>
      </c>
      <c r="CJ25" s="364">
        <v>0</v>
      </c>
      <c r="CK25" s="364">
        <v>0</v>
      </c>
      <c r="CL25" s="364">
        <v>0</v>
      </c>
      <c r="CM25" s="364">
        <v>0</v>
      </c>
      <c r="CN25" s="364">
        <v>0</v>
      </c>
      <c r="CO25" s="364">
        <v>0</v>
      </c>
      <c r="CP25" s="364">
        <v>0</v>
      </c>
      <c r="CQ25" s="364">
        <v>-64655.280648407526</v>
      </c>
      <c r="CR25" s="364">
        <v>0</v>
      </c>
      <c r="CS25" s="364">
        <v>0</v>
      </c>
      <c r="CT25" s="364">
        <v>0</v>
      </c>
      <c r="CU25" s="364">
        <v>-103125.00000000001</v>
      </c>
      <c r="CV25" s="364">
        <v>-47500.000000000007</v>
      </c>
      <c r="CW25" s="364">
        <v>-10428.571428571429</v>
      </c>
      <c r="CX25" s="364">
        <v>0</v>
      </c>
      <c r="CY25" s="364">
        <v>-42000</v>
      </c>
      <c r="CZ25" s="364">
        <v>0</v>
      </c>
      <c r="DA25" s="364">
        <v>0</v>
      </c>
      <c r="DB25" s="364">
        <v>0</v>
      </c>
      <c r="DC25" s="364">
        <v>0</v>
      </c>
      <c r="DD25" s="364">
        <v>-50005.256683578016</v>
      </c>
      <c r="DE25" s="364">
        <v>0</v>
      </c>
      <c r="DF25" s="364">
        <v>0</v>
      </c>
      <c r="DG25" s="364">
        <v>-44215.174330742666</v>
      </c>
      <c r="DH25" s="364">
        <v>0</v>
      </c>
      <c r="DI25" s="364">
        <v>0</v>
      </c>
      <c r="DJ25" s="364">
        <v>0</v>
      </c>
      <c r="DK25" s="364">
        <v>0</v>
      </c>
      <c r="DL25" s="364">
        <v>0</v>
      </c>
      <c r="DM25" s="364">
        <v>0</v>
      </c>
      <c r="DN25" s="364">
        <v>0</v>
      </c>
      <c r="DO25" s="364">
        <v>0</v>
      </c>
      <c r="DP25" s="364">
        <v>0</v>
      </c>
      <c r="DQ25" s="364">
        <v>0</v>
      </c>
      <c r="DR25" s="364">
        <v>0</v>
      </c>
      <c r="DS25" s="364">
        <v>0</v>
      </c>
      <c r="DT25" s="364">
        <v>0</v>
      </c>
      <c r="DU25" s="364">
        <v>0</v>
      </c>
      <c r="DV25" s="364">
        <v>0</v>
      </c>
      <c r="DW25" s="364">
        <v>0</v>
      </c>
      <c r="DX25" s="364">
        <v>0</v>
      </c>
      <c r="DY25" s="364">
        <v>0</v>
      </c>
      <c r="DZ25" s="364">
        <v>0</v>
      </c>
      <c r="EA25" s="364">
        <v>0</v>
      </c>
      <c r="EB25" s="364">
        <v>0</v>
      </c>
      <c r="EC25" s="364">
        <v>0</v>
      </c>
      <c r="ED25" s="364">
        <v>-25279.338043988228</v>
      </c>
      <c r="EE25" s="364">
        <v>0</v>
      </c>
      <c r="EF25" s="364">
        <v>0</v>
      </c>
      <c r="EG25" s="364">
        <v>0</v>
      </c>
      <c r="EH25" s="364">
        <v>0</v>
      </c>
      <c r="EI25" s="364">
        <v>0</v>
      </c>
      <c r="EJ25" s="364">
        <v>0</v>
      </c>
      <c r="EK25" s="364">
        <v>0</v>
      </c>
      <c r="EL25" s="364">
        <v>0</v>
      </c>
      <c r="EM25" s="364">
        <v>0</v>
      </c>
      <c r="EN25" s="364">
        <v>0</v>
      </c>
      <c r="EO25" s="364">
        <v>0</v>
      </c>
      <c r="EP25" s="364">
        <v>0</v>
      </c>
      <c r="EQ25" s="364">
        <v>0</v>
      </c>
      <c r="ER25" s="364">
        <v>0</v>
      </c>
      <c r="ES25" s="364">
        <v>0</v>
      </c>
      <c r="ET25" s="365">
        <v>0</v>
      </c>
      <c r="EU25" s="365">
        <v>0</v>
      </c>
      <c r="EV25" s="365">
        <v>0</v>
      </c>
      <c r="EW25" s="365">
        <v>0</v>
      </c>
    </row>
    <row r="26" spans="1:153" ht="15.75" customHeight="1" x14ac:dyDescent="0.2">
      <c r="A26" s="364" t="s">
        <v>557</v>
      </c>
      <c r="B26" s="364">
        <v>-472.0441308382637</v>
      </c>
      <c r="C26" s="364">
        <v>-95.246782677774291</v>
      </c>
      <c r="D26" s="364">
        <v>-95.246782677774291</v>
      </c>
      <c r="E26" s="364">
        <v>-95.246782677774291</v>
      </c>
      <c r="F26" s="364">
        <v>-95.246782677774291</v>
      </c>
      <c r="G26" s="364">
        <v>-95.246782677774291</v>
      </c>
      <c r="H26" s="364">
        <v>-95.246782677774291</v>
      </c>
      <c r="I26" s="364">
        <v>-95.246782677774291</v>
      </c>
      <c r="J26" s="364">
        <v>-95.246782677774291</v>
      </c>
      <c r="K26" s="364">
        <v>-95.246782677774291</v>
      </c>
      <c r="L26" s="364">
        <v>-95.246782677774291</v>
      </c>
      <c r="M26" s="364">
        <v>-95.246782677774291</v>
      </c>
      <c r="N26" s="364">
        <v>0</v>
      </c>
      <c r="O26" s="364">
        <v>-5.7440768566129714</v>
      </c>
      <c r="P26" s="364">
        <v>0</v>
      </c>
      <c r="Q26" s="364">
        <v>0</v>
      </c>
      <c r="R26" s="364">
        <v>-9847.3539583676793</v>
      </c>
      <c r="S26" s="364">
        <v>-1732.6347467889764</v>
      </c>
      <c r="T26" s="364">
        <v>-7136.9878832041077</v>
      </c>
      <c r="U26" s="364">
        <v>-9722.0046707560832</v>
      </c>
      <c r="V26" s="364">
        <v>-12781.066948379261</v>
      </c>
      <c r="W26" s="364">
        <v>-23127.792523292756</v>
      </c>
      <c r="X26" s="364">
        <v>-10808.59190652566</v>
      </c>
      <c r="Y26" s="364">
        <v>-10341.400640567537</v>
      </c>
      <c r="Z26" s="364">
        <v>-656.60749955663937</v>
      </c>
      <c r="AA26" s="364">
        <v>-85.048586804993988</v>
      </c>
      <c r="AB26" s="364">
        <v>-11761.070372876675</v>
      </c>
      <c r="AC26" s="364">
        <v>-112038.64886329803</v>
      </c>
      <c r="AD26" s="364">
        <v>-6448.1283278476758</v>
      </c>
      <c r="AE26" s="364">
        <v>-3882.5387105069753</v>
      </c>
      <c r="AF26" s="364">
        <v>-32398.019378514542</v>
      </c>
      <c r="AG26" s="364">
        <v>-3882.5387105069753</v>
      </c>
      <c r="AH26" s="364">
        <v>-411.28488668960944</v>
      </c>
      <c r="AI26" s="364">
        <v>-3882.5387105069753</v>
      </c>
      <c r="AJ26" s="364">
        <v>0</v>
      </c>
      <c r="AK26" s="364">
        <v>-3882.5387105069753</v>
      </c>
      <c r="AL26" s="364">
        <v>-10870.587766636925</v>
      </c>
      <c r="AM26" s="364">
        <v>-3882.5387105069753</v>
      </c>
      <c r="AN26" s="364">
        <v>-11457.431836301133</v>
      </c>
      <c r="AO26" s="364">
        <v>-3882.5387105069753</v>
      </c>
      <c r="AP26" s="364">
        <v>-8556.264731961508</v>
      </c>
      <c r="AQ26" s="364">
        <v>-3882.5387105069753</v>
      </c>
      <c r="AR26" s="364">
        <v>0</v>
      </c>
      <c r="AS26" s="364">
        <v>-3882.5387105069753</v>
      </c>
      <c r="AT26" s="364">
        <v>0</v>
      </c>
      <c r="AU26" s="364">
        <v>-3882.5387105069753</v>
      </c>
      <c r="AV26" s="364">
        <v>0</v>
      </c>
      <c r="AW26" s="364">
        <v>-3882.5387105069753</v>
      </c>
      <c r="AX26" s="364">
        <v>0</v>
      </c>
      <c r="AY26" s="364">
        <v>-3882.5387105069753</v>
      </c>
      <c r="AZ26" s="364">
        <v>0</v>
      </c>
      <c r="BA26" s="364">
        <v>-3882.5387105069753</v>
      </c>
      <c r="BB26" s="364">
        <v>-31971.778572288673</v>
      </c>
      <c r="BC26" s="364">
        <v>-3882.5387105069753</v>
      </c>
      <c r="BD26" s="364">
        <v>-529.54098021523805</v>
      </c>
      <c r="BE26" s="364">
        <v>-8412.1530468199689</v>
      </c>
      <c r="BF26" s="364">
        <v>-1092.4642367997753</v>
      </c>
      <c r="BG26" s="364">
        <v>-529.54098021523805</v>
      </c>
      <c r="BH26" s="364">
        <v>-13140.73720752939</v>
      </c>
      <c r="BI26" s="364">
        <v>0</v>
      </c>
      <c r="BJ26" s="364">
        <v>0</v>
      </c>
      <c r="BK26" s="364">
        <v>0</v>
      </c>
      <c r="BL26" s="364">
        <v>0</v>
      </c>
      <c r="BM26" s="364">
        <v>0</v>
      </c>
      <c r="BN26" s="364">
        <v>0</v>
      </c>
      <c r="BO26" s="364">
        <v>0</v>
      </c>
      <c r="BP26" s="364">
        <v>0</v>
      </c>
      <c r="BQ26" s="364">
        <v>0</v>
      </c>
      <c r="BR26" s="364">
        <v>0</v>
      </c>
      <c r="BS26" s="364">
        <v>-7982.0763197940241</v>
      </c>
      <c r="BT26" s="364">
        <v>0</v>
      </c>
      <c r="BU26" s="364">
        <v>0</v>
      </c>
      <c r="BV26" s="364">
        <v>0</v>
      </c>
      <c r="BW26" s="364">
        <v>0</v>
      </c>
      <c r="BX26" s="364">
        <v>0</v>
      </c>
      <c r="BY26" s="364">
        <v>0</v>
      </c>
      <c r="BZ26" s="364">
        <v>-334.21190703503777</v>
      </c>
      <c r="CA26" s="364">
        <v>0</v>
      </c>
      <c r="CB26" s="364">
        <v>-118.57353260784595</v>
      </c>
      <c r="CC26" s="364">
        <v>0</v>
      </c>
      <c r="CD26" s="364">
        <v>0</v>
      </c>
      <c r="CE26" s="364">
        <v>0</v>
      </c>
      <c r="CF26" s="364">
        <v>-3306.6468368718211</v>
      </c>
      <c r="CG26" s="364">
        <v>-329.79232119150515</v>
      </c>
      <c r="CH26" s="364">
        <v>-343.23753108616239</v>
      </c>
      <c r="CI26" s="364">
        <v>0</v>
      </c>
      <c r="CJ26" s="364">
        <v>-468.76876881767805</v>
      </c>
      <c r="CK26" s="364">
        <v>0</v>
      </c>
      <c r="CL26" s="364">
        <v>0</v>
      </c>
      <c r="CM26" s="364">
        <v>-2337.7692328963326</v>
      </c>
      <c r="CN26" s="364">
        <v>0</v>
      </c>
      <c r="CO26" s="364">
        <v>0</v>
      </c>
      <c r="CP26" s="364">
        <v>0</v>
      </c>
      <c r="CQ26" s="364">
        <v>0</v>
      </c>
      <c r="CR26" s="364">
        <v>0</v>
      </c>
      <c r="CS26" s="364">
        <v>0</v>
      </c>
      <c r="CT26" s="364">
        <v>-1398.4277938298865</v>
      </c>
      <c r="CU26" s="364">
        <v>0</v>
      </c>
      <c r="CV26" s="364">
        <v>0</v>
      </c>
      <c r="CW26" s="364">
        <v>0</v>
      </c>
      <c r="CX26" s="364">
        <v>0</v>
      </c>
      <c r="CY26" s="364">
        <v>0</v>
      </c>
      <c r="CZ26" s="364">
        <v>0</v>
      </c>
      <c r="DA26" s="364">
        <v>0</v>
      </c>
      <c r="DB26" s="364">
        <v>0</v>
      </c>
      <c r="DC26" s="364">
        <v>0</v>
      </c>
      <c r="DD26" s="364">
        <v>0</v>
      </c>
      <c r="DE26" s="364">
        <v>0</v>
      </c>
      <c r="DF26" s="364">
        <v>0</v>
      </c>
      <c r="DG26" s="364">
        <v>0</v>
      </c>
      <c r="DH26" s="364">
        <v>0</v>
      </c>
      <c r="DI26" s="364">
        <v>0</v>
      </c>
      <c r="DJ26" s="364">
        <v>0</v>
      </c>
      <c r="DK26" s="364">
        <v>0</v>
      </c>
      <c r="DL26" s="364">
        <v>0</v>
      </c>
      <c r="DM26" s="364">
        <v>0</v>
      </c>
      <c r="DN26" s="364">
        <v>-5582.7771157767529</v>
      </c>
      <c r="DO26" s="364">
        <v>0</v>
      </c>
      <c r="DP26" s="364">
        <v>0</v>
      </c>
      <c r="DQ26" s="364">
        <v>0</v>
      </c>
      <c r="DR26" s="364">
        <v>0</v>
      </c>
      <c r="DS26" s="364">
        <v>0</v>
      </c>
      <c r="DT26" s="364">
        <v>0</v>
      </c>
      <c r="DU26" s="364">
        <v>0</v>
      </c>
      <c r="DV26" s="364">
        <v>0</v>
      </c>
      <c r="DW26" s="364">
        <v>0</v>
      </c>
      <c r="DX26" s="364">
        <v>-3142.435800993379</v>
      </c>
      <c r="DY26" s="364">
        <v>0</v>
      </c>
      <c r="DZ26" s="364">
        <v>0</v>
      </c>
      <c r="EA26" s="364">
        <v>0</v>
      </c>
      <c r="EB26" s="364">
        <v>-17056.888196752399</v>
      </c>
      <c r="EC26" s="364">
        <v>0</v>
      </c>
      <c r="ED26" s="364">
        <v>0</v>
      </c>
      <c r="EE26" s="364">
        <v>0</v>
      </c>
      <c r="EF26" s="364">
        <v>0</v>
      </c>
      <c r="EG26" s="364">
        <v>0</v>
      </c>
      <c r="EH26" s="364">
        <v>0</v>
      </c>
      <c r="EI26" s="364">
        <v>0</v>
      </c>
      <c r="EJ26" s="364">
        <v>0</v>
      </c>
      <c r="EK26" s="364">
        <v>0</v>
      </c>
      <c r="EL26" s="364">
        <v>0</v>
      </c>
      <c r="EM26" s="364">
        <v>0</v>
      </c>
      <c r="EN26" s="364">
        <v>0</v>
      </c>
      <c r="EO26" s="364">
        <v>-32.22655414633342</v>
      </c>
      <c r="EP26" s="364">
        <v>0</v>
      </c>
      <c r="EQ26" s="364">
        <v>-32.22655414633342</v>
      </c>
      <c r="ER26" s="364">
        <v>-456.74114336025826</v>
      </c>
      <c r="ES26" s="364">
        <v>0</v>
      </c>
      <c r="ET26" s="365">
        <v>0</v>
      </c>
      <c r="EU26" s="365">
        <v>0</v>
      </c>
      <c r="EV26" s="365">
        <v>0</v>
      </c>
      <c r="EW26" s="365">
        <v>0</v>
      </c>
    </row>
    <row r="27" spans="1:153" ht="15.75" customHeight="1" x14ac:dyDescent="0.2">
      <c r="A27" s="366" t="s">
        <v>62</v>
      </c>
      <c r="B27" s="367">
        <v>7058.4656271252607</v>
      </c>
      <c r="C27" s="366">
        <v>19745.773045171878</v>
      </c>
      <c r="D27" s="366">
        <v>21138.216070999599</v>
      </c>
      <c r="E27" s="366">
        <v>21138.216070999599</v>
      </c>
      <c r="F27" s="366">
        <v>20825.752848531913</v>
      </c>
      <c r="G27" s="366">
        <v>20825.752848531913</v>
      </c>
      <c r="H27" s="366">
        <v>20825.752848531913</v>
      </c>
      <c r="I27" s="366">
        <v>13882.569996890817</v>
      </c>
      <c r="J27" s="366">
        <v>17934.194604036824</v>
      </c>
      <c r="K27" s="366">
        <v>9853.9056294894199</v>
      </c>
      <c r="L27" s="366">
        <v>12321.528709129714</v>
      </c>
      <c r="M27" s="366">
        <v>13530.031412639837</v>
      </c>
      <c r="N27" s="366">
        <v>8943.7871201243361</v>
      </c>
      <c r="O27" s="366">
        <v>9220.3711574931785</v>
      </c>
      <c r="P27" s="366">
        <v>11899.628562888945</v>
      </c>
      <c r="Q27" s="366">
        <v>10813.20864521707</v>
      </c>
      <c r="R27" s="366">
        <v>30411.494571237385</v>
      </c>
      <c r="S27" s="366">
        <v>24611.958714521792</v>
      </c>
      <c r="T27" s="366">
        <v>48488.115957711496</v>
      </c>
      <c r="U27" s="366">
        <v>23951.806102276481</v>
      </c>
      <c r="V27" s="366">
        <v>31612.183393954299</v>
      </c>
      <c r="W27" s="366">
        <v>7619.8285838295378</v>
      </c>
      <c r="X27" s="366">
        <v>27796.848248598064</v>
      </c>
      <c r="Y27" s="366">
        <v>29383.207174771211</v>
      </c>
      <c r="Z27" s="366">
        <v>41345.923168282454</v>
      </c>
      <c r="AA27" s="366">
        <v>63293.611262157712</v>
      </c>
      <c r="AB27" s="366">
        <v>37041.131841012713</v>
      </c>
      <c r="AC27" s="366">
        <v>146192.96405747932</v>
      </c>
      <c r="AD27" s="366">
        <v>5113.9268927880667</v>
      </c>
      <c r="AE27" s="366">
        <v>5621.7072406177285</v>
      </c>
      <c r="AF27" s="366">
        <v>7812.9897160067667</v>
      </c>
      <c r="AG27" s="366">
        <v>8329.2563716567165</v>
      </c>
      <c r="AH27" s="366">
        <v>95740.897220050218</v>
      </c>
      <c r="AI27" s="366">
        <v>101389.9958375071</v>
      </c>
      <c r="AJ27" s="366">
        <v>36400.64330967475</v>
      </c>
      <c r="AK27" s="366">
        <v>37468.496503658243</v>
      </c>
      <c r="AL27" s="366">
        <v>854.37213331972998</v>
      </c>
      <c r="AM27" s="366">
        <v>1348.7597240207956</v>
      </c>
      <c r="AN27" s="366">
        <v>27347.557997932505</v>
      </c>
      <c r="AO27" s="366">
        <v>27828.796482136459</v>
      </c>
      <c r="AP27" s="366">
        <v>8104.6066807853585</v>
      </c>
      <c r="AQ27" s="366">
        <v>15154.912034225821</v>
      </c>
      <c r="AR27" s="366">
        <v>1489.3904707599424</v>
      </c>
      <c r="AS27" s="366">
        <v>7184.5193663688169</v>
      </c>
      <c r="AT27" s="366">
        <v>3081.4944427541313</v>
      </c>
      <c r="AU27" s="366">
        <v>8890.1425545117891</v>
      </c>
      <c r="AV27" s="366">
        <v>137.36792220201264</v>
      </c>
      <c r="AW27" s="366">
        <v>6104.761684848876</v>
      </c>
      <c r="AX27" s="366">
        <v>6487.0579237683223</v>
      </c>
      <c r="AY27" s="366">
        <v>13171.092404416402</v>
      </c>
      <c r="AZ27" s="366">
        <v>8173.011715896665</v>
      </c>
      <c r="BA27" s="366">
        <v>12370.163392705042</v>
      </c>
      <c r="BB27" s="366">
        <v>116898.14618643197</v>
      </c>
      <c r="BC27" s="366">
        <v>120790.50944996718</v>
      </c>
      <c r="BD27" s="366">
        <v>15891.05411844176</v>
      </c>
      <c r="BE27" s="366">
        <v>20241.92519475169</v>
      </c>
      <c r="BF27" s="366">
        <v>30635.047903769602</v>
      </c>
      <c r="BG27" s="366">
        <v>16063.163695618307</v>
      </c>
      <c r="BH27" s="366">
        <v>41417.903162654657</v>
      </c>
      <c r="BI27" s="366">
        <v>51238.693152168446</v>
      </c>
      <c r="BJ27" s="366">
        <v>102808.63658367327</v>
      </c>
      <c r="BK27" s="366">
        <v>10452.276120823819</v>
      </c>
      <c r="BL27" s="366">
        <v>21529.631172276291</v>
      </c>
      <c r="BM27" s="366">
        <v>82162.014723149856</v>
      </c>
      <c r="BN27" s="366">
        <v>51238.693152168446</v>
      </c>
      <c r="BO27" s="366">
        <v>91226.521235622684</v>
      </c>
      <c r="BP27" s="366">
        <v>62625.376082574723</v>
      </c>
      <c r="BQ27" s="366">
        <v>13544.041164236944</v>
      </c>
      <c r="BR27" s="366">
        <v>6475.3896580130677</v>
      </c>
      <c r="BS27" s="366">
        <v>1728.3031347109454</v>
      </c>
      <c r="BT27" s="366">
        <v>58958.987268947581</v>
      </c>
      <c r="BU27" s="366">
        <v>74978.236911845626</v>
      </c>
      <c r="BV27" s="366">
        <v>18002.273408604822</v>
      </c>
      <c r="BW27" s="366">
        <v>10933.621902380946</v>
      </c>
      <c r="BX27" s="366">
        <v>6186.5353790788195</v>
      </c>
      <c r="BY27" s="366">
        <v>16138.685393328225</v>
      </c>
      <c r="BZ27" s="366">
        <v>37872.287839035569</v>
      </c>
      <c r="CA27" s="366">
        <v>109140.74423979335</v>
      </c>
      <c r="CB27" s="366">
        <v>4557.810890399981</v>
      </c>
      <c r="CC27" s="366">
        <v>34733.972674193086</v>
      </c>
      <c r="CD27" s="366">
        <v>25234.696861760047</v>
      </c>
      <c r="CE27" s="366">
        <v>84145.571742885702</v>
      </c>
      <c r="CF27" s="366">
        <v>21603.910059387628</v>
      </c>
      <c r="CG27" s="366">
        <v>3770.1798568858594</v>
      </c>
      <c r="CH27" s="366">
        <v>36003.767970758679</v>
      </c>
      <c r="CI27" s="366">
        <v>4035.4281944418312</v>
      </c>
      <c r="CJ27" s="366">
        <v>22315.451437735588</v>
      </c>
      <c r="CK27" s="366">
        <v>5762.9670681754833</v>
      </c>
      <c r="CL27" s="366">
        <v>11025.10175879033</v>
      </c>
      <c r="CM27" s="366">
        <v>84075.569476065881</v>
      </c>
      <c r="CN27" s="366">
        <v>12123.11053889757</v>
      </c>
      <c r="CO27" s="366">
        <v>28473.314795519604</v>
      </c>
      <c r="CP27" s="366">
        <v>4227.6016223814795</v>
      </c>
      <c r="CQ27" s="366">
        <v>47445.398150571069</v>
      </c>
      <c r="CR27" s="366">
        <v>4564.42715128282</v>
      </c>
      <c r="CS27" s="366">
        <v>9609.5093765683232</v>
      </c>
      <c r="CT27" s="366">
        <v>7748.7510591290566</v>
      </c>
      <c r="CU27" s="366">
        <v>-97847.637233019341</v>
      </c>
      <c r="CV27" s="366">
        <v>-40696.862691547023</v>
      </c>
      <c r="CW27" s="366">
        <v>-5762.261672914633</v>
      </c>
      <c r="CX27" s="366">
        <v>5117.2585306996143</v>
      </c>
      <c r="CY27" s="366">
        <v>9019.0209759149075</v>
      </c>
      <c r="CZ27" s="366">
        <v>26244.331702941501</v>
      </c>
      <c r="DA27" s="366">
        <v>31555.502895892205</v>
      </c>
      <c r="DB27" s="366">
        <v>29596.604005583718</v>
      </c>
      <c r="DC27" s="366">
        <v>26994.869144243308</v>
      </c>
      <c r="DD27" s="366">
        <v>-21404.140221701207</v>
      </c>
      <c r="DE27" s="366">
        <v>26351.587824695442</v>
      </c>
      <c r="DF27" s="366">
        <v>26826.320650951464</v>
      </c>
      <c r="DG27" s="366">
        <v>30933.870810769047</v>
      </c>
      <c r="DH27" s="366">
        <v>50425.364319090186</v>
      </c>
      <c r="DI27" s="366">
        <v>330075.64071178698</v>
      </c>
      <c r="DJ27" s="366">
        <v>89097.867674863344</v>
      </c>
      <c r="DK27" s="366">
        <v>5657.2639717120001</v>
      </c>
      <c r="DL27" s="366">
        <v>8221.2987280044836</v>
      </c>
      <c r="DM27" s="366">
        <v>15057.658446557283</v>
      </c>
      <c r="DN27" s="366">
        <v>154744.6279511133</v>
      </c>
      <c r="DO27" s="366">
        <v>137504.04702285226</v>
      </c>
      <c r="DP27" s="366">
        <v>10866.401848095622</v>
      </c>
      <c r="DQ27" s="366">
        <v>57779.115913981339</v>
      </c>
      <c r="DR27" s="366">
        <v>46925.962970437671</v>
      </c>
      <c r="DS27" s="366">
        <v>46863.873366236541</v>
      </c>
      <c r="DT27" s="366">
        <v>165829.06169807413</v>
      </c>
      <c r="DU27" s="366">
        <v>191298.51302344137</v>
      </c>
      <c r="DV27" s="366">
        <v>133338.69681606637</v>
      </c>
      <c r="DW27" s="366">
        <v>84870.422764055809</v>
      </c>
      <c r="DX27" s="366">
        <v>7768.7916776034272</v>
      </c>
      <c r="DY27" s="366">
        <v>1249.4077165550975</v>
      </c>
      <c r="DZ27" s="366">
        <v>2753.3074028900355</v>
      </c>
      <c r="EA27" s="366">
        <v>0</v>
      </c>
      <c r="EB27" s="366">
        <v>7368.0873539522254</v>
      </c>
      <c r="EC27" s="366">
        <v>4325.6621444821521</v>
      </c>
      <c r="ED27" s="366">
        <v>-4883.8877466352897</v>
      </c>
      <c r="EE27" s="366">
        <v>9200.298691771317</v>
      </c>
      <c r="EF27" s="366">
        <v>9495.4846703184485</v>
      </c>
      <c r="EG27" s="366">
        <v>9673.6738717456865</v>
      </c>
      <c r="EH27" s="366">
        <v>7811.1428853007292</v>
      </c>
      <c r="EI27" s="366">
        <v>8220.7657513112863</v>
      </c>
      <c r="EJ27" s="366">
        <v>7597.4266073821782</v>
      </c>
      <c r="EK27" s="366">
        <v>81370.902496260154</v>
      </c>
      <c r="EL27" s="366">
        <v>81370.902496260154</v>
      </c>
      <c r="EM27" s="366">
        <v>4913.4818971267277</v>
      </c>
      <c r="EN27" s="366">
        <v>4913.4818971267277</v>
      </c>
      <c r="EO27" s="366">
        <v>34644.809837759669</v>
      </c>
      <c r="EP27" s="366">
        <v>1078.0295130491336</v>
      </c>
      <c r="EQ27" s="366">
        <v>33743.437615537448</v>
      </c>
      <c r="ER27" s="366">
        <v>195221.4392946242</v>
      </c>
      <c r="ES27" s="366">
        <v>36044.028817390237</v>
      </c>
      <c r="ET27" s="363">
        <v>5762.9670681754833</v>
      </c>
      <c r="EU27" s="363">
        <v>11025.10175879033</v>
      </c>
      <c r="EV27" s="363">
        <v>5762.9670681754833</v>
      </c>
      <c r="EW27" s="363">
        <v>11025.10175879033</v>
      </c>
    </row>
    <row r="28" spans="1:153" ht="15.75" customHeight="1" x14ac:dyDescent="0.2">
      <c r="A28" s="353"/>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C28" s="368"/>
      <c r="AD28" s="368"/>
      <c r="AE28" s="368"/>
      <c r="AF28" s="368"/>
      <c r="AG28" s="368"/>
      <c r="AH28" s="368"/>
      <c r="AI28" s="368"/>
      <c r="AJ28" s="368"/>
      <c r="AK28" s="368"/>
      <c r="AL28" s="368"/>
      <c r="AM28" s="368"/>
      <c r="AN28" s="368"/>
      <c r="AO28" s="368"/>
      <c r="AP28" s="368"/>
      <c r="AQ28" s="368"/>
      <c r="AR28" s="368"/>
      <c r="AS28" s="368"/>
      <c r="AT28" s="368"/>
      <c r="AU28" s="368"/>
      <c r="AV28" s="368"/>
      <c r="AW28" s="368"/>
      <c r="AX28" s="368"/>
      <c r="AY28" s="368"/>
      <c r="AZ28" s="368"/>
      <c r="BA28" s="368"/>
      <c r="BB28" s="368"/>
      <c r="BC28" s="368"/>
      <c r="BD28" s="368"/>
      <c r="BE28" s="368"/>
      <c r="BF28" s="368"/>
      <c r="BG28" s="368"/>
      <c r="BH28" s="368"/>
      <c r="BI28" s="368"/>
      <c r="BJ28" s="368"/>
      <c r="BK28" s="368"/>
      <c r="BL28" s="368"/>
      <c r="BM28" s="368"/>
      <c r="BN28" s="368"/>
      <c r="BO28" s="368"/>
      <c r="BP28" s="368"/>
      <c r="BQ28" s="368"/>
      <c r="BR28" s="368"/>
      <c r="BS28" s="368"/>
      <c r="BT28" s="368"/>
      <c r="BU28" s="368"/>
      <c r="BV28" s="368"/>
      <c r="BW28" s="368"/>
      <c r="BX28" s="368"/>
      <c r="BY28" s="368"/>
      <c r="BZ28" s="368"/>
      <c r="CA28" s="368"/>
      <c r="CB28" s="368"/>
      <c r="CC28" s="368"/>
      <c r="CD28" s="368"/>
      <c r="CE28" s="368"/>
      <c r="CF28" s="368"/>
      <c r="CG28" s="368"/>
      <c r="CH28" s="368"/>
      <c r="CI28" s="368"/>
      <c r="CJ28" s="368"/>
      <c r="CK28" s="368"/>
      <c r="CL28" s="368"/>
      <c r="CM28" s="368"/>
      <c r="CN28" s="368"/>
      <c r="CO28" s="368"/>
      <c r="CP28" s="368"/>
      <c r="CQ28" s="368"/>
      <c r="CR28" s="368"/>
      <c r="CS28" s="368"/>
      <c r="CT28" s="368"/>
      <c r="CU28" s="368"/>
      <c r="CV28" s="368"/>
      <c r="CW28" s="368"/>
      <c r="CX28" s="368"/>
      <c r="CY28" s="368"/>
      <c r="CZ28" s="368"/>
      <c r="DA28" s="368"/>
      <c r="DB28" s="368"/>
      <c r="DC28" s="368"/>
      <c r="DD28" s="368"/>
      <c r="DE28" s="368"/>
      <c r="DF28" s="368"/>
      <c r="DG28" s="368"/>
      <c r="DH28" s="368"/>
      <c r="DI28" s="368"/>
      <c r="DJ28" s="368"/>
      <c r="DK28" s="368"/>
      <c r="DL28" s="368"/>
      <c r="DM28" s="368"/>
      <c r="DN28" s="368"/>
      <c r="DO28" s="368"/>
      <c r="DP28" s="368"/>
      <c r="DQ28" s="368"/>
      <c r="DR28" s="368"/>
      <c r="DS28" s="368"/>
      <c r="DT28" s="368"/>
      <c r="DU28" s="368"/>
      <c r="DV28" s="368"/>
      <c r="DW28" s="368"/>
      <c r="DX28" s="368"/>
      <c r="DY28" s="368"/>
      <c r="DZ28" s="368"/>
      <c r="EA28" s="368"/>
      <c r="EB28" s="368"/>
      <c r="EC28" s="368"/>
      <c r="ED28" s="368"/>
      <c r="EE28" s="368"/>
      <c r="EF28" s="368"/>
      <c r="EG28" s="368"/>
      <c r="EH28" s="368"/>
      <c r="EI28" s="368"/>
      <c r="EJ28" s="368"/>
      <c r="EK28" s="368"/>
      <c r="EL28" s="368"/>
      <c r="EM28" s="368"/>
      <c r="EN28" s="368"/>
      <c r="EO28" s="368"/>
      <c r="EP28" s="368"/>
      <c r="EQ28" s="368"/>
      <c r="ER28" s="368"/>
      <c r="ES28" s="368"/>
      <c r="ET28" s="354"/>
      <c r="EU28" s="354"/>
      <c r="EV28" s="354"/>
      <c r="EW28" s="354"/>
    </row>
    <row r="29" spans="1:153" ht="15.75" customHeight="1" x14ac:dyDescent="0.2">
      <c r="A29" s="359" t="s">
        <v>558</v>
      </c>
      <c r="B29" s="353"/>
      <c r="C29" s="353"/>
      <c r="D29" s="353"/>
      <c r="E29" s="353"/>
      <c r="F29" s="353"/>
      <c r="G29" s="353"/>
      <c r="H29" s="353"/>
      <c r="I29" s="353"/>
      <c r="J29" s="353"/>
      <c r="K29" s="353"/>
      <c r="L29" s="353"/>
      <c r="M29" s="353"/>
      <c r="N29" s="353"/>
      <c r="O29" s="353"/>
      <c r="P29" s="368"/>
      <c r="Q29" s="368"/>
      <c r="R29" s="353"/>
      <c r="S29" s="353"/>
      <c r="T29" s="353"/>
      <c r="U29" s="353"/>
      <c r="V29" s="353"/>
      <c r="W29" s="353"/>
      <c r="X29" s="353"/>
      <c r="Y29" s="353"/>
      <c r="Z29" s="353"/>
      <c r="AA29" s="353"/>
      <c r="AB29" s="353"/>
      <c r="AC29" s="353"/>
      <c r="AD29" s="353"/>
      <c r="AE29" s="353"/>
      <c r="AF29" s="353"/>
      <c r="AG29" s="353"/>
      <c r="AH29" s="353"/>
      <c r="AI29" s="353"/>
      <c r="AJ29" s="353"/>
      <c r="AK29" s="353"/>
      <c r="AL29" s="353"/>
      <c r="AM29" s="353"/>
      <c r="AN29" s="353"/>
      <c r="AO29" s="353"/>
      <c r="AP29" s="353"/>
      <c r="AQ29" s="353"/>
      <c r="AR29" s="353"/>
      <c r="AS29" s="353"/>
      <c r="AT29" s="353"/>
      <c r="AU29" s="353"/>
      <c r="AV29" s="353"/>
      <c r="AW29" s="353"/>
      <c r="AX29" s="353"/>
      <c r="AY29" s="353"/>
      <c r="AZ29" s="353"/>
      <c r="BA29" s="353"/>
      <c r="BB29" s="353"/>
      <c r="BC29" s="353"/>
      <c r="BD29" s="353"/>
      <c r="BE29" s="353"/>
      <c r="BF29" s="353"/>
      <c r="BG29" s="353"/>
      <c r="BH29" s="353"/>
      <c r="BI29" s="353"/>
      <c r="BJ29" s="353"/>
      <c r="BK29" s="353"/>
      <c r="BL29" s="353"/>
      <c r="BM29" s="353"/>
      <c r="BN29" s="369"/>
      <c r="BO29" s="369"/>
      <c r="BP29" s="353"/>
      <c r="BQ29" s="353"/>
      <c r="BR29" s="353"/>
      <c r="BS29" s="353"/>
      <c r="BT29" s="353"/>
      <c r="BU29" s="353"/>
      <c r="BV29" s="353"/>
      <c r="BW29" s="353"/>
      <c r="BX29" s="353"/>
      <c r="BY29" s="353"/>
      <c r="BZ29" s="353"/>
      <c r="CA29" s="353"/>
      <c r="CB29" s="353"/>
      <c r="CC29" s="353"/>
      <c r="CD29" s="353"/>
      <c r="CE29" s="353"/>
      <c r="CF29" s="353"/>
      <c r="CG29" s="353"/>
      <c r="CH29" s="353"/>
      <c r="CI29" s="353"/>
      <c r="CJ29" s="353"/>
      <c r="CK29" s="353"/>
      <c r="CL29" s="353"/>
      <c r="CM29" s="353"/>
      <c r="CN29" s="353"/>
      <c r="CO29" s="353"/>
      <c r="CP29" s="353"/>
      <c r="CQ29" s="353"/>
      <c r="CR29" s="353"/>
      <c r="CS29" s="353"/>
      <c r="CT29" s="353"/>
      <c r="CU29" s="353"/>
      <c r="CV29" s="353"/>
      <c r="CW29" s="353"/>
      <c r="CX29" s="353"/>
      <c r="CY29" s="353"/>
      <c r="CZ29" s="353"/>
      <c r="DA29" s="353"/>
      <c r="DB29" s="353"/>
      <c r="DC29" s="353"/>
      <c r="DD29" s="353"/>
      <c r="DE29" s="353"/>
      <c r="DF29" s="353"/>
      <c r="DG29" s="353"/>
      <c r="DH29" s="353"/>
      <c r="DI29" s="353"/>
      <c r="DJ29" s="353"/>
      <c r="DK29" s="353"/>
      <c r="DL29" s="353"/>
      <c r="DM29" s="353"/>
      <c r="DN29" s="353"/>
      <c r="DO29" s="353"/>
      <c r="DP29" s="353"/>
      <c r="DQ29" s="353"/>
      <c r="DR29" s="353"/>
      <c r="DS29" s="353"/>
      <c r="DT29" s="353"/>
      <c r="DU29" s="353"/>
      <c r="DV29" s="353"/>
      <c r="DW29" s="353"/>
      <c r="DX29" s="353"/>
      <c r="DY29" s="353"/>
      <c r="DZ29" s="353"/>
      <c r="EA29" s="353"/>
      <c r="EB29" s="353"/>
      <c r="EC29" s="353"/>
      <c r="ED29" s="353"/>
      <c r="EE29" s="353"/>
      <c r="EF29" s="353"/>
      <c r="EG29" s="353"/>
      <c r="EH29" s="353"/>
      <c r="EI29" s="353"/>
      <c r="EJ29" s="353"/>
      <c r="EK29" s="353"/>
      <c r="EL29" s="353"/>
      <c r="EM29" s="353"/>
      <c r="EN29" s="353"/>
      <c r="EO29" s="353"/>
      <c r="EP29" s="353"/>
      <c r="EQ29" s="353"/>
      <c r="ER29" s="353"/>
      <c r="ES29" s="353"/>
      <c r="ET29" s="354"/>
      <c r="EU29" s="354"/>
      <c r="EV29" s="354"/>
      <c r="EW29" s="354"/>
    </row>
    <row r="30" spans="1:153" ht="15.75" customHeight="1" x14ac:dyDescent="0.2">
      <c r="A30" s="359" t="s">
        <v>559</v>
      </c>
      <c r="B30" s="353"/>
      <c r="C30" s="353"/>
      <c r="D30" s="353"/>
      <c r="E30" s="353"/>
      <c r="F30" s="353"/>
      <c r="G30" s="353"/>
      <c r="H30" s="353"/>
      <c r="I30" s="353"/>
      <c r="J30" s="353"/>
      <c r="K30" s="353"/>
      <c r="L30" s="353"/>
      <c r="M30" s="353"/>
      <c r="N30" s="353"/>
      <c r="O30" s="353"/>
      <c r="P30" s="368"/>
      <c r="Q30" s="368"/>
      <c r="R30" s="353"/>
      <c r="S30" s="353"/>
      <c r="T30" s="353"/>
      <c r="U30" s="353"/>
      <c r="V30" s="353"/>
      <c r="W30" s="353"/>
      <c r="X30" s="353"/>
      <c r="Y30" s="353"/>
      <c r="Z30" s="353"/>
      <c r="AA30" s="353"/>
      <c r="AB30" s="353"/>
      <c r="AC30" s="353"/>
      <c r="AD30" s="353"/>
      <c r="AE30" s="353"/>
      <c r="AF30" s="353"/>
      <c r="AG30" s="353"/>
      <c r="AH30" s="353"/>
      <c r="AI30" s="353"/>
      <c r="AJ30" s="353"/>
      <c r="AK30" s="353"/>
      <c r="AL30" s="353"/>
      <c r="AM30" s="353"/>
      <c r="AN30" s="353"/>
      <c r="AO30" s="353"/>
      <c r="AP30" s="353"/>
      <c r="AQ30" s="353"/>
      <c r="AR30" s="353"/>
      <c r="AS30" s="353"/>
      <c r="AT30" s="353"/>
      <c r="AU30" s="353"/>
      <c r="AV30" s="353"/>
      <c r="AW30" s="353"/>
      <c r="AX30" s="353"/>
      <c r="AY30" s="353"/>
      <c r="AZ30" s="353"/>
      <c r="BA30" s="353"/>
      <c r="BB30" s="353"/>
      <c r="BC30" s="353"/>
      <c r="BD30" s="353"/>
      <c r="BE30" s="353"/>
      <c r="BF30" s="353"/>
      <c r="BG30" s="353"/>
      <c r="BH30" s="353"/>
      <c r="BI30" s="353"/>
      <c r="BJ30" s="353"/>
      <c r="BK30" s="353"/>
      <c r="BL30" s="353"/>
      <c r="BM30" s="353"/>
      <c r="BN30" s="353"/>
      <c r="BO30" s="353"/>
      <c r="BP30" s="353"/>
      <c r="BQ30" s="353"/>
      <c r="BR30" s="353"/>
      <c r="BS30" s="353"/>
      <c r="BT30" s="353"/>
      <c r="BU30" s="353"/>
      <c r="BV30" s="353"/>
      <c r="BW30" s="353"/>
      <c r="BX30" s="353"/>
      <c r="BY30" s="353"/>
      <c r="BZ30" s="353"/>
      <c r="CA30" s="353"/>
      <c r="CB30" s="353"/>
      <c r="CC30" s="353"/>
      <c r="CD30" s="353"/>
      <c r="CE30" s="353"/>
      <c r="CF30" s="353"/>
      <c r="CG30" s="353"/>
      <c r="CH30" s="353"/>
      <c r="CI30" s="353"/>
      <c r="CJ30" s="353"/>
      <c r="CK30" s="353"/>
      <c r="CL30" s="353"/>
      <c r="CM30" s="353"/>
      <c r="CN30" s="353"/>
      <c r="CO30" s="353"/>
      <c r="CP30" s="353"/>
      <c r="CQ30" s="353"/>
      <c r="CR30" s="353"/>
      <c r="CS30" s="353"/>
      <c r="CT30" s="353"/>
      <c r="CU30" s="353"/>
      <c r="CV30" s="353"/>
      <c r="CW30" s="353"/>
      <c r="CX30" s="353"/>
      <c r="CY30" s="353"/>
      <c r="CZ30" s="353"/>
      <c r="DA30" s="353"/>
      <c r="DB30" s="353"/>
      <c r="DC30" s="353"/>
      <c r="DD30" s="353"/>
      <c r="DE30" s="353"/>
      <c r="DF30" s="353"/>
      <c r="DG30" s="353"/>
      <c r="DH30" s="353"/>
      <c r="DI30" s="353"/>
      <c r="DJ30" s="353"/>
      <c r="DK30" s="353"/>
      <c r="DL30" s="353"/>
      <c r="DM30" s="353"/>
      <c r="DN30" s="353"/>
      <c r="DO30" s="353"/>
      <c r="DP30" s="353"/>
      <c r="DQ30" s="353"/>
      <c r="DR30" s="353"/>
      <c r="DS30" s="353"/>
      <c r="DT30" s="353"/>
      <c r="DU30" s="353"/>
      <c r="DV30" s="353"/>
      <c r="DW30" s="353"/>
      <c r="DX30" s="353"/>
      <c r="DY30" s="353"/>
      <c r="DZ30" s="353"/>
      <c r="EA30" s="353"/>
      <c r="EB30" s="353"/>
      <c r="EC30" s="353"/>
      <c r="ED30" s="353"/>
      <c r="EE30" s="353"/>
      <c r="EF30" s="353"/>
      <c r="EG30" s="353"/>
      <c r="EH30" s="353"/>
      <c r="EI30" s="353"/>
      <c r="EJ30" s="353"/>
      <c r="EK30" s="353"/>
      <c r="EL30" s="353"/>
      <c r="EM30" s="353"/>
      <c r="EN30" s="353"/>
      <c r="EO30" s="353"/>
      <c r="EP30" s="353"/>
      <c r="EQ30" s="353"/>
      <c r="ER30" s="353"/>
      <c r="ES30" s="353"/>
      <c r="ET30" s="354"/>
      <c r="EU30" s="354"/>
      <c r="EV30" s="354"/>
      <c r="EW30" s="354"/>
    </row>
    <row r="31" spans="1:153" ht="15.75" customHeight="1" x14ac:dyDescent="0.2">
      <c r="A31" s="353"/>
      <c r="B31" s="353"/>
      <c r="C31" s="353"/>
      <c r="D31" s="353"/>
      <c r="E31" s="353"/>
      <c r="F31" s="353"/>
      <c r="G31" s="353"/>
      <c r="H31" s="353"/>
      <c r="I31" s="353"/>
      <c r="J31" s="353"/>
      <c r="K31" s="353"/>
      <c r="L31" s="353"/>
      <c r="M31" s="353"/>
      <c r="N31" s="353"/>
      <c r="O31" s="353"/>
      <c r="P31" s="353"/>
      <c r="Q31" s="353"/>
      <c r="R31" s="353"/>
      <c r="S31" s="353"/>
      <c r="T31" s="353"/>
      <c r="U31" s="353"/>
      <c r="V31" s="353"/>
      <c r="W31" s="353"/>
      <c r="X31" s="353"/>
      <c r="Y31" s="353"/>
      <c r="Z31" s="353"/>
      <c r="AA31" s="353"/>
      <c r="AB31" s="353"/>
      <c r="AC31" s="353"/>
      <c r="AD31" s="353"/>
      <c r="AE31" s="353"/>
      <c r="AF31" s="353"/>
      <c r="AG31" s="353"/>
      <c r="AH31" s="353"/>
      <c r="AI31" s="353"/>
      <c r="AJ31" s="353"/>
      <c r="AK31" s="353"/>
      <c r="AL31" s="353"/>
      <c r="AM31" s="353"/>
      <c r="AN31" s="353"/>
      <c r="AO31" s="353"/>
      <c r="AP31" s="353"/>
      <c r="AQ31" s="353"/>
      <c r="AR31" s="353"/>
      <c r="AS31" s="353"/>
      <c r="AT31" s="353"/>
      <c r="AU31" s="353"/>
      <c r="AV31" s="353"/>
      <c r="AW31" s="353"/>
      <c r="AX31" s="353"/>
      <c r="AY31" s="353"/>
      <c r="AZ31" s="353"/>
      <c r="BA31" s="353"/>
      <c r="BB31" s="353"/>
      <c r="BC31" s="353"/>
      <c r="BD31" s="353"/>
      <c r="BE31" s="353"/>
      <c r="BF31" s="353"/>
      <c r="BG31" s="353"/>
      <c r="BH31" s="353"/>
      <c r="BI31" s="353"/>
      <c r="BJ31" s="353"/>
      <c r="BK31" s="353"/>
      <c r="BL31" s="353"/>
      <c r="BM31" s="353"/>
      <c r="BN31" s="353"/>
      <c r="BO31" s="353"/>
      <c r="BP31" s="353"/>
      <c r="BQ31" s="353"/>
      <c r="BR31" s="353"/>
      <c r="BS31" s="353"/>
      <c r="BT31" s="353"/>
      <c r="BU31" s="353"/>
      <c r="BV31" s="353"/>
      <c r="BW31" s="353"/>
      <c r="BX31" s="353"/>
      <c r="BY31" s="353"/>
      <c r="BZ31" s="353"/>
      <c r="CA31" s="353"/>
      <c r="CB31" s="353"/>
      <c r="CC31" s="353"/>
      <c r="CD31" s="353"/>
      <c r="CE31" s="353"/>
      <c r="CF31" s="353"/>
      <c r="CG31" s="353"/>
      <c r="CH31" s="353"/>
      <c r="CI31" s="353"/>
      <c r="CJ31" s="353"/>
      <c r="CK31" s="353"/>
      <c r="CL31" s="353"/>
      <c r="CM31" s="353"/>
      <c r="CN31" s="353"/>
      <c r="CO31" s="353"/>
      <c r="CP31" s="353"/>
      <c r="CQ31" s="353"/>
      <c r="CR31" s="353"/>
      <c r="CS31" s="353"/>
      <c r="CT31" s="353"/>
      <c r="CU31" s="353"/>
      <c r="CV31" s="353"/>
      <c r="CW31" s="353"/>
      <c r="CX31" s="353"/>
      <c r="CY31" s="353"/>
      <c r="CZ31" s="353"/>
      <c r="DA31" s="353"/>
      <c r="DB31" s="353"/>
      <c r="DC31" s="353"/>
      <c r="DD31" s="353"/>
      <c r="DE31" s="353"/>
      <c r="DF31" s="353"/>
      <c r="DG31" s="353"/>
      <c r="DH31" s="353"/>
      <c r="DI31" s="353"/>
      <c r="DJ31" s="353"/>
      <c r="DK31" s="353"/>
      <c r="DL31" s="353"/>
      <c r="DM31" s="353"/>
      <c r="DN31" s="353"/>
      <c r="DO31" s="353"/>
      <c r="DP31" s="353"/>
      <c r="DQ31" s="353"/>
      <c r="DR31" s="353"/>
      <c r="DS31" s="353"/>
      <c r="DT31" s="353"/>
      <c r="DU31" s="353"/>
      <c r="DV31" s="353"/>
      <c r="DW31" s="353"/>
      <c r="DX31" s="353"/>
      <c r="DY31" s="353"/>
      <c r="DZ31" s="353"/>
      <c r="EA31" s="353"/>
      <c r="EB31" s="353"/>
      <c r="EC31" s="353"/>
      <c r="ED31" s="353"/>
      <c r="EE31" s="353"/>
      <c r="EF31" s="353"/>
      <c r="EG31" s="353"/>
      <c r="EH31" s="353"/>
      <c r="EI31" s="353"/>
      <c r="EJ31" s="353"/>
      <c r="EK31" s="353"/>
      <c r="EL31" s="353"/>
      <c r="EM31" s="353"/>
      <c r="EN31" s="353"/>
      <c r="EO31" s="353"/>
      <c r="EP31" s="353"/>
      <c r="EQ31" s="353"/>
      <c r="ER31" s="353"/>
      <c r="ES31" s="353"/>
      <c r="ET31" s="354"/>
      <c r="EU31" s="354"/>
      <c r="EV31" s="354"/>
      <c r="EW31" s="354"/>
    </row>
    <row r="32" spans="1:153" ht="33.75" customHeight="1" x14ac:dyDescent="0.2">
      <c r="A32" s="360" t="str">
        <f t="shared" ref="A32:AP32" si="0">A13</f>
        <v>Fuel ------&gt;</v>
      </c>
      <c r="B32" s="361" t="str">
        <f t="shared" si="0"/>
        <v>Coal</v>
      </c>
      <c r="C32" s="361" t="str">
        <f t="shared" si="0"/>
        <v>Gasoline</v>
      </c>
      <c r="D32" s="361" t="str">
        <f t="shared" si="0"/>
        <v>Gasoline (LowS)</v>
      </c>
      <c r="E32" s="361" t="str">
        <f t="shared" si="0"/>
        <v>CG0/RFG100</v>
      </c>
      <c r="F32" s="361" t="str">
        <f t="shared" si="0"/>
        <v>Hwy diesel</v>
      </c>
      <c r="G32" s="361" t="str">
        <f t="shared" si="0"/>
        <v>Offroad Diesel</v>
      </c>
      <c r="H32" s="361" t="str">
        <f t="shared" si="0"/>
        <v>Marine/Rail Diesel</v>
      </c>
      <c r="I32" s="361" t="str">
        <f t="shared" si="0"/>
        <v>Fuel oil</v>
      </c>
      <c r="J32" s="361" t="str">
        <f t="shared" si="0"/>
        <v>Jet Fuel</v>
      </c>
      <c r="K32" s="361" t="str">
        <f t="shared" si="0"/>
        <v>Refinery Fuel Gas</v>
      </c>
      <c r="L32" s="361" t="str">
        <f t="shared" si="0"/>
        <v>Coke</v>
      </c>
      <c r="M32" s="361" t="str">
        <f t="shared" si="0"/>
        <v>LPG</v>
      </c>
      <c r="N32" s="361" t="str">
        <f t="shared" si="0"/>
        <v>LPG</v>
      </c>
      <c r="O32" s="361" t="str">
        <f t="shared" si="0"/>
        <v>LPG</v>
      </c>
      <c r="P32" s="361" t="str">
        <f t="shared" si="0"/>
        <v>LNG</v>
      </c>
      <c r="Q32" s="361" t="str">
        <f t="shared" si="0"/>
        <v>CNG</v>
      </c>
      <c r="R32" s="361" t="str">
        <f t="shared" si="0"/>
        <v>Ethanol</v>
      </c>
      <c r="S32" s="361" t="str">
        <f t="shared" si="0"/>
        <v>Ethanol</v>
      </c>
      <c r="T32" s="361" t="str">
        <f t="shared" si="0"/>
        <v>Ethanol</v>
      </c>
      <c r="U32" s="361" t="str">
        <f t="shared" si="0"/>
        <v>Ethanol</v>
      </c>
      <c r="V32" s="361" t="str">
        <f t="shared" si="0"/>
        <v>Ethanol</v>
      </c>
      <c r="W32" s="361" t="str">
        <f t="shared" si="0"/>
        <v>Ethanol</v>
      </c>
      <c r="X32" s="361" t="str">
        <f t="shared" si="0"/>
        <v>Ethanol</v>
      </c>
      <c r="Y32" s="361" t="str">
        <f t="shared" si="0"/>
        <v>Ethanol</v>
      </c>
      <c r="Z32" s="361" t="str">
        <f t="shared" si="0"/>
        <v>Ethanol</v>
      </c>
      <c r="AA32" s="361" t="str">
        <f t="shared" si="0"/>
        <v>Ethanol</v>
      </c>
      <c r="AB32" s="361" t="str">
        <f t="shared" si="0"/>
        <v>Ethanol</v>
      </c>
      <c r="AC32" s="361" t="str">
        <f t="shared" si="0"/>
        <v>Butanol</v>
      </c>
      <c r="AD32" s="361" t="str">
        <f t="shared" si="0"/>
        <v>Canola Oil</v>
      </c>
      <c r="AE32" s="361" t="str">
        <f t="shared" si="0"/>
        <v>Biodiesel</v>
      </c>
      <c r="AF32" s="361" t="str">
        <f t="shared" si="0"/>
        <v>Soybean Oil</v>
      </c>
      <c r="AG32" s="361" t="str">
        <f t="shared" si="0"/>
        <v>Biodiesel</v>
      </c>
      <c r="AH32" s="361" t="str">
        <f t="shared" si="0"/>
        <v>Palm Oil</v>
      </c>
      <c r="AI32" s="361" t="str">
        <f t="shared" si="0"/>
        <v>Biodiesel</v>
      </c>
      <c r="AJ32" s="361" t="str">
        <f t="shared" si="0"/>
        <v>Jatropha Oil</v>
      </c>
      <c r="AK32" s="361" t="str">
        <f t="shared" si="0"/>
        <v>Biodiesel</v>
      </c>
      <c r="AL32" s="361" t="str">
        <f t="shared" si="0"/>
        <v>Camelina Oil</v>
      </c>
      <c r="AM32" s="361" t="str">
        <f t="shared" si="0"/>
        <v>Biodiesel</v>
      </c>
      <c r="AN32" s="361" t="str">
        <f t="shared" si="0"/>
        <v>Algae Oil</v>
      </c>
      <c r="AO32" s="361" t="str">
        <f t="shared" si="0"/>
        <v>Biodiesel</v>
      </c>
      <c r="AP32" s="361" t="str">
        <f t="shared" si="0"/>
        <v>Tallow</v>
      </c>
      <c r="AQ32" s="361" t="s">
        <v>434</v>
      </c>
      <c r="AR32" s="361" t="str">
        <f t="shared" ref="AR32:AU32" si="1">AR13</f>
        <v>Yellow Grease</v>
      </c>
      <c r="AS32" s="361" t="str">
        <f t="shared" si="1"/>
        <v>Biodiesel</v>
      </c>
      <c r="AT32" s="361" t="str">
        <f t="shared" si="1"/>
        <v>Tall Oil</v>
      </c>
      <c r="AU32" s="361" t="str">
        <f t="shared" si="1"/>
        <v>Biodiesel</v>
      </c>
      <c r="AV32" s="361" t="s">
        <v>443</v>
      </c>
      <c r="AW32" s="361" t="s">
        <v>434</v>
      </c>
      <c r="AX32" s="361" t="s">
        <v>444</v>
      </c>
      <c r="AY32" s="361" t="s">
        <v>434</v>
      </c>
      <c r="AZ32" s="361" t="s">
        <v>445</v>
      </c>
      <c r="BA32" s="361" t="s">
        <v>434</v>
      </c>
      <c r="BB32" s="361" t="s">
        <v>446</v>
      </c>
      <c r="BC32" s="361" t="s">
        <v>434</v>
      </c>
      <c r="BD32" s="361" t="str">
        <f t="shared" ref="BD32:BX32" si="2">BD13</f>
        <v>HRD</v>
      </c>
      <c r="BE32" s="361" t="str">
        <f t="shared" si="2"/>
        <v>HRJ</v>
      </c>
      <c r="BF32" s="361" t="str">
        <f t="shared" si="2"/>
        <v>HRG</v>
      </c>
      <c r="BG32" s="361" t="str">
        <f t="shared" si="2"/>
        <v>HRP</v>
      </c>
      <c r="BH32" s="361" t="str">
        <f t="shared" si="2"/>
        <v>ETJ</v>
      </c>
      <c r="BI32" s="361" t="str">
        <f t="shared" si="2"/>
        <v>Methanol</v>
      </c>
      <c r="BJ32" s="361" t="str">
        <f t="shared" si="2"/>
        <v>Methanol</v>
      </c>
      <c r="BK32" s="361" t="str">
        <f t="shared" si="2"/>
        <v>Methanol</v>
      </c>
      <c r="BL32" s="361" t="str">
        <f t="shared" si="2"/>
        <v>Methanol</v>
      </c>
      <c r="BM32" s="361" t="str">
        <f t="shared" si="2"/>
        <v>Methanol</v>
      </c>
      <c r="BN32" s="361" t="str">
        <f t="shared" si="2"/>
        <v>Methanol</v>
      </c>
      <c r="BO32" s="361" t="str">
        <f t="shared" si="2"/>
        <v>Ammonia</v>
      </c>
      <c r="BP32" s="361" t="str">
        <f t="shared" si="2"/>
        <v>Ammonia</v>
      </c>
      <c r="BQ32" s="361" t="str">
        <f t="shared" si="2"/>
        <v>CRNG</v>
      </c>
      <c r="BR32" s="361" t="str">
        <f t="shared" si="2"/>
        <v>CRNG</v>
      </c>
      <c r="BS32" s="361" t="str">
        <f t="shared" si="2"/>
        <v>CRNG</v>
      </c>
      <c r="BT32" s="361" t="str">
        <f t="shared" si="2"/>
        <v>CRNG</v>
      </c>
      <c r="BU32" s="361" t="str">
        <f t="shared" si="2"/>
        <v>CRNG</v>
      </c>
      <c r="BV32" s="361" t="str">
        <f t="shared" si="2"/>
        <v>LRNG</v>
      </c>
      <c r="BW32" s="361" t="str">
        <f t="shared" si="2"/>
        <v>LRNG</v>
      </c>
      <c r="BX32" s="361" t="str">
        <f t="shared" si="2"/>
        <v>LRNG</v>
      </c>
      <c r="BY32" s="361" t="s">
        <v>456</v>
      </c>
      <c r="BZ32" s="361" t="str">
        <f t="shared" ref="BZ32:DM32" si="3">BZ13</f>
        <v>FT diesel</v>
      </c>
      <c r="CA32" s="361" t="str">
        <f t="shared" si="3"/>
        <v>FT diesel</v>
      </c>
      <c r="CB32" s="361" t="str">
        <f t="shared" si="3"/>
        <v>BTL</v>
      </c>
      <c r="CC32" s="361" t="str">
        <f t="shared" si="3"/>
        <v>FT diesel</v>
      </c>
      <c r="CD32" s="361" t="str">
        <f t="shared" si="3"/>
        <v>FT diesel</v>
      </c>
      <c r="CE32" s="361" t="str">
        <f t="shared" si="3"/>
        <v>FT Diesel</v>
      </c>
      <c r="CF32" s="361" t="str">
        <f t="shared" si="3"/>
        <v>Gasoline</v>
      </c>
      <c r="CG32" s="361" t="str">
        <f t="shared" si="3"/>
        <v>Gasoline</v>
      </c>
      <c r="CH32" s="361" t="str">
        <f t="shared" si="3"/>
        <v>DME</v>
      </c>
      <c r="CI32" s="361" t="str">
        <f t="shared" si="3"/>
        <v>DME</v>
      </c>
      <c r="CJ32" s="361" t="str">
        <f t="shared" si="3"/>
        <v>DME</v>
      </c>
      <c r="CK32" s="361" t="str">
        <f t="shared" si="3"/>
        <v>RNG</v>
      </c>
      <c r="CL32" s="361" t="str">
        <f t="shared" si="3"/>
        <v>RNG</v>
      </c>
      <c r="CM32" s="361" t="str">
        <f t="shared" si="3"/>
        <v>SCNG</v>
      </c>
      <c r="CN32" s="361" t="str">
        <f t="shared" si="3"/>
        <v>LFG</v>
      </c>
      <c r="CO32" s="361" t="str">
        <f t="shared" si="3"/>
        <v>MA100</v>
      </c>
      <c r="CP32" s="361" t="str">
        <f t="shared" si="3"/>
        <v>MA100</v>
      </c>
      <c r="CQ32" s="361" t="str">
        <f t="shared" si="3"/>
        <v>MA100</v>
      </c>
      <c r="CR32" s="361" t="str">
        <f t="shared" si="3"/>
        <v>Bio Oil</v>
      </c>
      <c r="CS32" s="361" t="str">
        <f t="shared" si="3"/>
        <v>Bio Oil</v>
      </c>
      <c r="CT32" s="361" t="str">
        <f t="shared" si="3"/>
        <v>Bio Oil Ag Res</v>
      </c>
      <c r="CU32" s="361" t="str">
        <f t="shared" si="3"/>
        <v>Bio Oil</v>
      </c>
      <c r="CV32" s="361" t="str">
        <f t="shared" si="3"/>
        <v>Bio Oil</v>
      </c>
      <c r="CW32" s="361" t="str">
        <f t="shared" si="3"/>
        <v>Bio Oil</v>
      </c>
      <c r="CX32" s="361" t="str">
        <f t="shared" si="3"/>
        <v>Bio Oil</v>
      </c>
      <c r="CY32" s="361" t="str">
        <f t="shared" si="3"/>
        <v>Bio Oil</v>
      </c>
      <c r="CZ32" s="361" t="str">
        <f t="shared" si="3"/>
        <v>Refined Bio Oil</v>
      </c>
      <c r="DA32" s="361" t="str">
        <f t="shared" si="3"/>
        <v>Refined Bio Oil</v>
      </c>
      <c r="DB32" s="361" t="str">
        <f t="shared" si="3"/>
        <v>Refined Bio Oil Ag Res</v>
      </c>
      <c r="DC32" s="361" t="str">
        <f t="shared" si="3"/>
        <v>Refined Bio Oil</v>
      </c>
      <c r="DD32" s="361" t="str">
        <f t="shared" si="3"/>
        <v>Refined Bio Oil</v>
      </c>
      <c r="DE32" s="361" t="str">
        <f t="shared" si="3"/>
        <v>Refined Bio Oil</v>
      </c>
      <c r="DF32" s="361" t="str">
        <f t="shared" si="3"/>
        <v>Refined Bio Oil</v>
      </c>
      <c r="DG32" s="361" t="str">
        <f t="shared" si="3"/>
        <v>Refined Bio Oil</v>
      </c>
      <c r="DH32" s="361" t="str">
        <f t="shared" si="3"/>
        <v>CH2</v>
      </c>
      <c r="DI32" s="361" t="str">
        <f t="shared" si="3"/>
        <v>CH2</v>
      </c>
      <c r="DJ32" s="361" t="str">
        <f t="shared" si="3"/>
        <v>CH2</v>
      </c>
      <c r="DK32" s="361" t="str">
        <f t="shared" si="3"/>
        <v>CH2</v>
      </c>
      <c r="DL32" s="361" t="str">
        <f t="shared" si="3"/>
        <v>CH2</v>
      </c>
      <c r="DM32" s="361" t="str">
        <f t="shared" si="3"/>
        <v>CH2</v>
      </c>
      <c r="DN32" s="361" t="s">
        <v>469</v>
      </c>
      <c r="DO32" s="361" t="s">
        <v>469</v>
      </c>
      <c r="DP32" s="361" t="s">
        <v>469</v>
      </c>
      <c r="DQ32" s="361" t="s">
        <v>469</v>
      </c>
      <c r="DR32" s="361" t="s">
        <v>469</v>
      </c>
      <c r="DS32" s="361" t="s">
        <v>469</v>
      </c>
      <c r="DT32" s="361" t="s">
        <v>469</v>
      </c>
      <c r="DU32" s="361" t="s">
        <v>469</v>
      </c>
      <c r="DV32" s="361" t="s">
        <v>469</v>
      </c>
      <c r="DW32" s="361" t="s">
        <v>560</v>
      </c>
      <c r="DX32" s="361" t="str">
        <f t="shared" ref="DX32:EW32" si="4">DX13</f>
        <v>Diesel</v>
      </c>
      <c r="DY32" s="361" t="str">
        <f t="shared" si="4"/>
        <v>Nuclear</v>
      </c>
      <c r="DZ32" s="361" t="str">
        <f t="shared" si="4"/>
        <v>Grass</v>
      </c>
      <c r="EA32" s="361" t="str">
        <f t="shared" si="4"/>
        <v>Wood</v>
      </c>
      <c r="EB32" s="361" t="str">
        <f t="shared" si="4"/>
        <v>Corn Stover</v>
      </c>
      <c r="EC32" s="361" t="str">
        <f t="shared" si="4"/>
        <v>Wood Pellets</v>
      </c>
      <c r="ED32" s="361" t="str">
        <f t="shared" si="4"/>
        <v>RDF</v>
      </c>
      <c r="EE32" s="361" t="str">
        <f t="shared" si="4"/>
        <v>NG to</v>
      </c>
      <c r="EF32" s="361" t="str">
        <f t="shared" si="4"/>
        <v>NG to</v>
      </c>
      <c r="EG32" s="361" t="str">
        <f t="shared" si="4"/>
        <v>NG to</v>
      </c>
      <c r="EH32" s="361" t="str">
        <f t="shared" si="4"/>
        <v>NG to</v>
      </c>
      <c r="EI32" s="361" t="str">
        <f t="shared" si="4"/>
        <v>NG to</v>
      </c>
      <c r="EJ32" s="361" t="str">
        <f t="shared" si="4"/>
        <v>NG to</v>
      </c>
      <c r="EK32" s="361" t="str">
        <f t="shared" si="4"/>
        <v>H2 to</v>
      </c>
      <c r="EL32" s="361" t="str">
        <f t="shared" si="4"/>
        <v>H2 to</v>
      </c>
      <c r="EM32" s="361" t="str">
        <f t="shared" si="4"/>
        <v>Syn gas to</v>
      </c>
      <c r="EN32" s="361" t="str">
        <f t="shared" si="4"/>
        <v>Syn gas to</v>
      </c>
      <c r="EO32" s="361" t="str">
        <f t="shared" si="4"/>
        <v>Electricity to</v>
      </c>
      <c r="EP32" s="361" t="str">
        <f t="shared" si="4"/>
        <v>Solar to</v>
      </c>
      <c r="EQ32" s="361" t="str">
        <f t="shared" si="4"/>
        <v>Electricity to</v>
      </c>
      <c r="ER32" s="361" t="str">
        <f t="shared" si="4"/>
        <v>User Grid to</v>
      </c>
      <c r="ES32" s="361" t="str">
        <f t="shared" si="4"/>
        <v>User Generator</v>
      </c>
      <c r="ET32" s="361" t="str">
        <f t="shared" si="4"/>
        <v>RNG (Engine)</v>
      </c>
      <c r="EU32" s="361" t="str">
        <f t="shared" si="4"/>
        <v>RNG (Engine)</v>
      </c>
      <c r="EV32" s="361" t="str">
        <f t="shared" si="4"/>
        <v>RNG (Turbine)</v>
      </c>
      <c r="EW32" s="361" t="str">
        <f t="shared" si="4"/>
        <v>RNG (Turbine)</v>
      </c>
    </row>
    <row r="33" spans="1:153" ht="15.75" customHeight="1" x14ac:dyDescent="0.2">
      <c r="A33" s="362" t="str">
        <f t="shared" ref="A33:AU33" si="5">A14</f>
        <v>Feedstock ------&gt;</v>
      </c>
      <c r="B33" s="363" t="str">
        <f t="shared" si="5"/>
        <v>coal</v>
      </c>
      <c r="C33" s="363" t="str">
        <f t="shared" si="5"/>
        <v>Crude Oil</v>
      </c>
      <c r="D33" s="363" t="str">
        <f t="shared" si="5"/>
        <v>Crude Oil</v>
      </c>
      <c r="E33" s="363" t="str">
        <f t="shared" si="5"/>
        <v>Crude Oil</v>
      </c>
      <c r="F33" s="363" t="str">
        <f t="shared" si="5"/>
        <v>Crude Oil</v>
      </c>
      <c r="G33" s="363" t="str">
        <f t="shared" si="5"/>
        <v>Crude Oil</v>
      </c>
      <c r="H33" s="363" t="str">
        <f t="shared" si="5"/>
        <v>Crude Oil</v>
      </c>
      <c r="I33" s="363" t="str">
        <f t="shared" si="5"/>
        <v>Crude Oil</v>
      </c>
      <c r="J33" s="363" t="str">
        <f t="shared" si="5"/>
        <v>Crude Oil</v>
      </c>
      <c r="K33" s="363" t="str">
        <f t="shared" si="5"/>
        <v>Crude Oil</v>
      </c>
      <c r="L33" s="363" t="str">
        <f t="shared" si="5"/>
        <v>Crude Oil</v>
      </c>
      <c r="M33" s="363" t="str">
        <f t="shared" si="5"/>
        <v>Crude Oil</v>
      </c>
      <c r="N33" s="363" t="str">
        <f t="shared" si="5"/>
        <v>NG</v>
      </c>
      <c r="O33" s="363" t="str">
        <f t="shared" si="5"/>
        <v>NGL94/RF6</v>
      </c>
      <c r="P33" s="363" t="str">
        <f t="shared" si="5"/>
        <v>NG</v>
      </c>
      <c r="Q33" s="363" t="str">
        <f t="shared" si="5"/>
        <v>NG</v>
      </c>
      <c r="R33" s="363" t="str">
        <f t="shared" si="5"/>
        <v>Corn</v>
      </c>
      <c r="S33" s="363" t="str">
        <f t="shared" si="5"/>
        <v>(W0/G100)</v>
      </c>
      <c r="T33" s="363" t="str">
        <f t="shared" si="5"/>
        <v>Wet Stover</v>
      </c>
      <c r="U33" s="363" t="str">
        <f t="shared" si="5"/>
        <v>Wheat</v>
      </c>
      <c r="V33" s="363" t="str">
        <f t="shared" si="5"/>
        <v>Barley</v>
      </c>
      <c r="W33" s="363" t="str">
        <f t="shared" si="5"/>
        <v>Peas</v>
      </c>
      <c r="X33" s="363" t="str">
        <f t="shared" si="5"/>
        <v>Rye</v>
      </c>
      <c r="Y33" s="363" t="str">
        <f t="shared" si="5"/>
        <v>Triticale</v>
      </c>
      <c r="Z33" s="363" t="str">
        <f t="shared" si="5"/>
        <v>Sugarcane</v>
      </c>
      <c r="AA33" s="363" t="str">
        <f t="shared" si="5"/>
        <v>Sugar Beet</v>
      </c>
      <c r="AB33" s="363" t="str">
        <f t="shared" si="5"/>
        <v>Sorghum</v>
      </c>
      <c r="AC33" s="363" t="str">
        <f t="shared" si="5"/>
        <v>Corn</v>
      </c>
      <c r="AD33" s="363" t="str">
        <f t="shared" si="5"/>
        <v>Canola</v>
      </c>
      <c r="AE33" s="363" t="str">
        <f t="shared" si="5"/>
        <v>Canola Oil</v>
      </c>
      <c r="AF33" s="363" t="str">
        <f t="shared" si="5"/>
        <v>Soybeans</v>
      </c>
      <c r="AG33" s="363" t="str">
        <f t="shared" si="5"/>
        <v>Soy Oil</v>
      </c>
      <c r="AH33" s="363" t="str">
        <f t="shared" si="5"/>
        <v>Palm</v>
      </c>
      <c r="AI33" s="363" t="str">
        <f t="shared" si="5"/>
        <v>Palm Oil</v>
      </c>
      <c r="AJ33" s="363" t="str">
        <f t="shared" si="5"/>
        <v>Jatropha</v>
      </c>
      <c r="AK33" s="363" t="str">
        <f t="shared" si="5"/>
        <v>Jatropha Oil</v>
      </c>
      <c r="AL33" s="363" t="str">
        <f t="shared" si="5"/>
        <v>Camelina</v>
      </c>
      <c r="AM33" s="363" t="str">
        <f t="shared" si="5"/>
        <v>Camelina Oil</v>
      </c>
      <c r="AN33" s="363" t="str">
        <f t="shared" si="5"/>
        <v>Algae</v>
      </c>
      <c r="AO33" s="363" t="str">
        <f t="shared" si="5"/>
        <v>Algae Oil</v>
      </c>
      <c r="AP33" s="363" t="str">
        <f t="shared" si="5"/>
        <v>Animals</v>
      </c>
      <c r="AQ33" s="363" t="str">
        <f t="shared" si="5"/>
        <v>Tallow</v>
      </c>
      <c r="AR33" s="363" t="str">
        <f t="shared" si="5"/>
        <v>Waste Grease</v>
      </c>
      <c r="AS33" s="363" t="str">
        <f t="shared" si="5"/>
        <v>Yellow Grease</v>
      </c>
      <c r="AT33" s="363" t="str">
        <f t="shared" si="5"/>
        <v>Tall Soap</v>
      </c>
      <c r="AU33" s="363" t="str">
        <f t="shared" si="5"/>
        <v>Tall Oil</v>
      </c>
      <c r="AV33" s="363" t="s">
        <v>511</v>
      </c>
      <c r="AW33" s="363" t="s">
        <v>443</v>
      </c>
      <c r="AX33" s="363" t="s">
        <v>512</v>
      </c>
      <c r="AY33" s="363" t="s">
        <v>444</v>
      </c>
      <c r="AZ33" s="363" t="str">
        <f t="shared" ref="AZ33:BA33" si="6">AZ14</f>
        <v>Corn</v>
      </c>
      <c r="BA33" s="363" t="str">
        <f t="shared" si="6"/>
        <v>Corn Oil</v>
      </c>
      <c r="BB33" s="363" t="s">
        <v>513</v>
      </c>
      <c r="BC33" s="363" t="s">
        <v>446</v>
      </c>
      <c r="BD33" s="363" t="str">
        <f t="shared" ref="BD33:BX33" si="7">BD14</f>
        <v>Canola Oil</v>
      </c>
      <c r="BE33" s="363" t="str">
        <f t="shared" si="7"/>
        <v>Corn Oil</v>
      </c>
      <c r="BF33" s="363" t="str">
        <f t="shared" si="7"/>
        <v>Soybean Oil</v>
      </c>
      <c r="BG33" s="363" t="str">
        <f t="shared" si="7"/>
        <v>Canola Oil</v>
      </c>
      <c r="BH33" s="363" t="str">
        <f t="shared" si="7"/>
        <v>Corn Ethanol</v>
      </c>
      <c r="BI33" s="363" t="str">
        <f t="shared" si="7"/>
        <v>NG</v>
      </c>
      <c r="BJ33" s="363" t="str">
        <f t="shared" si="7"/>
        <v>coal</v>
      </c>
      <c r="BK33" s="363" t="str">
        <f t="shared" si="7"/>
        <v>Wood Residue</v>
      </c>
      <c r="BL33" s="363" t="str">
        <f t="shared" si="7"/>
        <v>LFG</v>
      </c>
      <c r="BM33" s="363" t="str">
        <f t="shared" si="7"/>
        <v>electricity</v>
      </c>
      <c r="BN33" s="363" t="str">
        <f t="shared" si="7"/>
        <v>NG100/C0</v>
      </c>
      <c r="BO33" s="363" t="str">
        <f t="shared" si="7"/>
        <v>NG</v>
      </c>
      <c r="BP33" s="363" t="str">
        <f t="shared" si="7"/>
        <v>Electricity</v>
      </c>
      <c r="BQ33" s="363" t="str">
        <f t="shared" si="7"/>
        <v>LFG</v>
      </c>
      <c r="BR33" s="363" t="str">
        <f t="shared" si="7"/>
        <v>Manure/Grass</v>
      </c>
      <c r="BS33" s="363" t="str">
        <f t="shared" si="7"/>
        <v>Organic Waste</v>
      </c>
      <c r="BT33" s="363" t="str">
        <f t="shared" si="7"/>
        <v>RDF</v>
      </c>
      <c r="BU33" s="363" t="str">
        <f t="shared" si="7"/>
        <v>Electricity</v>
      </c>
      <c r="BV33" s="363" t="str">
        <f t="shared" si="7"/>
        <v>LFG</v>
      </c>
      <c r="BW33" s="363" t="str">
        <f t="shared" si="7"/>
        <v>Manure/Grass</v>
      </c>
      <c r="BX33" s="363" t="str">
        <f t="shared" si="7"/>
        <v>Organic Waste</v>
      </c>
      <c r="BY33" s="363" t="s">
        <v>520</v>
      </c>
      <c r="BZ33" s="363" t="str">
        <f t="shared" ref="BZ33:DY33" si="8">BZ14</f>
        <v>NG</v>
      </c>
      <c r="CA33" s="363" t="str">
        <f t="shared" si="8"/>
        <v>Coal</v>
      </c>
      <c r="CB33" s="363" t="str">
        <f t="shared" si="8"/>
        <v>Wood Residue</v>
      </c>
      <c r="CC33" s="363" t="str">
        <f t="shared" si="8"/>
        <v>RDF</v>
      </c>
      <c r="CD33" s="363" t="str">
        <f t="shared" si="8"/>
        <v>LFG</v>
      </c>
      <c r="CE33" s="363" t="str">
        <f t="shared" si="8"/>
        <v>electricity</v>
      </c>
      <c r="CF33" s="363" t="str">
        <f t="shared" si="8"/>
        <v>NG</v>
      </c>
      <c r="CG33" s="363" t="str">
        <f t="shared" si="8"/>
        <v>Wood Residue</v>
      </c>
      <c r="CH33" s="363" t="str">
        <f t="shared" si="8"/>
        <v>NG</v>
      </c>
      <c r="CI33" s="363" t="str">
        <f t="shared" si="8"/>
        <v>Wood Residue</v>
      </c>
      <c r="CJ33" s="363" t="str">
        <f t="shared" si="8"/>
        <v>LFG</v>
      </c>
      <c r="CK33" s="363" t="str">
        <f t="shared" si="8"/>
        <v>Wood Residue</v>
      </c>
      <c r="CL33" s="363" t="str">
        <f t="shared" si="8"/>
        <v>Wood Pellets</v>
      </c>
      <c r="CM33" s="363" t="str">
        <f t="shared" si="8"/>
        <v>Coal</v>
      </c>
      <c r="CN33" s="363" t="str">
        <f t="shared" si="8"/>
        <v>process</v>
      </c>
      <c r="CO33" s="363" t="str">
        <f t="shared" si="8"/>
        <v>NG</v>
      </c>
      <c r="CP33" s="363" t="str">
        <f t="shared" si="8"/>
        <v>Wood Residue</v>
      </c>
      <c r="CQ33" s="363" t="str">
        <f t="shared" si="8"/>
        <v>RDF</v>
      </c>
      <c r="CR33" s="363" t="str">
        <f t="shared" si="8"/>
        <v>Wood Residue</v>
      </c>
      <c r="CS33" s="363" t="str">
        <f t="shared" si="8"/>
        <v>Wood Pellets</v>
      </c>
      <c r="CT33" s="363" t="str">
        <f t="shared" si="8"/>
        <v>Wheat Straw</v>
      </c>
      <c r="CU33" s="363" t="str">
        <f t="shared" si="8"/>
        <v>Sewage Sludge</v>
      </c>
      <c r="CV33" s="363" t="str">
        <f t="shared" si="8"/>
        <v>Manure</v>
      </c>
      <c r="CW33" s="363" t="str">
        <f t="shared" si="8"/>
        <v>Organic Waste</v>
      </c>
      <c r="CX33" s="363" t="str">
        <f t="shared" si="8"/>
        <v>MSW</v>
      </c>
      <c r="CY33" s="363" t="str">
        <f t="shared" si="8"/>
        <v>RDF</v>
      </c>
      <c r="CZ33" s="363" t="str">
        <f t="shared" si="8"/>
        <v>Wood Residue</v>
      </c>
      <c r="DA33" s="363" t="str">
        <f t="shared" si="8"/>
        <v>Wood Pellets</v>
      </c>
      <c r="DB33" s="363" t="str">
        <f t="shared" si="8"/>
        <v>Wheat Straw</v>
      </c>
      <c r="DC33" s="363" t="str">
        <f t="shared" si="8"/>
        <v>Sewage Sludge</v>
      </c>
      <c r="DD33" s="363" t="str">
        <f t="shared" si="8"/>
        <v>Manure</v>
      </c>
      <c r="DE33" s="363" t="str">
        <f t="shared" si="8"/>
        <v>Organic Waste</v>
      </c>
      <c r="DF33" s="363" t="str">
        <f t="shared" si="8"/>
        <v>MSW</v>
      </c>
      <c r="DG33" s="363" t="str">
        <f t="shared" si="8"/>
        <v>RDF</v>
      </c>
      <c r="DH33" s="363" t="str">
        <f t="shared" si="8"/>
        <v>water</v>
      </c>
      <c r="DI33" s="363" t="str">
        <f t="shared" si="8"/>
        <v>off grid elec</v>
      </c>
      <c r="DJ33" s="363" t="str">
        <f t="shared" si="8"/>
        <v>NG</v>
      </c>
      <c r="DK33" s="363" t="str">
        <f t="shared" si="8"/>
        <v>Thermo nuclear</v>
      </c>
      <c r="DL33" s="363" t="str">
        <f t="shared" si="8"/>
        <v>Wood Residue</v>
      </c>
      <c r="DM33" s="363" t="str">
        <f t="shared" si="8"/>
        <v>Wood Pellets</v>
      </c>
      <c r="DN33" s="363" t="str">
        <f t="shared" si="8"/>
        <v>Coal</v>
      </c>
      <c r="DO33" s="363" t="str">
        <f t="shared" si="8"/>
        <v>Methanol</v>
      </c>
      <c r="DP33" s="363" t="str">
        <f t="shared" si="8"/>
        <v>Methanol LFG</v>
      </c>
      <c r="DQ33" s="363" t="str">
        <f t="shared" si="8"/>
        <v>Corn Ethanol</v>
      </c>
      <c r="DR33" s="363" t="str">
        <f t="shared" si="8"/>
        <v>(W0/G100) Ethanol</v>
      </c>
      <c r="DS33" s="363" t="str">
        <f t="shared" si="8"/>
        <v>Wheat Ethanol</v>
      </c>
      <c r="DT33" s="363" t="str">
        <f t="shared" si="8"/>
        <v>Gasoline</v>
      </c>
      <c r="DU33" s="363" t="str">
        <f t="shared" si="8"/>
        <v>FT Diesel</v>
      </c>
      <c r="DV33" s="363" t="str">
        <f t="shared" si="8"/>
        <v>LPG</v>
      </c>
      <c r="DW33" s="363" t="str">
        <f t="shared" si="8"/>
        <v>NG100/Water0</v>
      </c>
      <c r="DX33" s="363" t="str">
        <f t="shared" si="8"/>
        <v>Used Oil</v>
      </c>
      <c r="DY33" s="363" t="str">
        <f t="shared" si="8"/>
        <v>Uranium</v>
      </c>
      <c r="DZ33" s="363" t="str">
        <f>DZ$14</f>
        <v>Wheat Straw</v>
      </c>
      <c r="EA33" s="363" t="str">
        <f t="shared" ref="EA33:EG33" si="9">EA14</f>
        <v>Wood Residue</v>
      </c>
      <c r="EB33" s="363" t="str">
        <f t="shared" si="9"/>
        <v>Whole Corn</v>
      </c>
      <c r="EC33" s="363" t="str">
        <f t="shared" si="9"/>
        <v>Wood Residue</v>
      </c>
      <c r="ED33" s="363" t="str">
        <f t="shared" si="9"/>
        <v>MSW</v>
      </c>
      <c r="EE33" s="363" t="str">
        <f t="shared" si="9"/>
        <v>power</v>
      </c>
      <c r="EF33" s="363" t="str">
        <f t="shared" si="9"/>
        <v>industry</v>
      </c>
      <c r="EG33" s="363" t="str">
        <f t="shared" si="9"/>
        <v>commerce</v>
      </c>
      <c r="EH33" s="363" t="s">
        <v>539</v>
      </c>
      <c r="EI33" s="363" t="str">
        <f t="shared" ref="EI33:EW33" si="10">EI14</f>
        <v>NG pipeline</v>
      </c>
      <c r="EJ33" s="363" t="str">
        <f t="shared" si="10"/>
        <v>NG field</v>
      </c>
      <c r="EK33" s="363" t="str">
        <f t="shared" si="10"/>
        <v>power</v>
      </c>
      <c r="EL33" s="363" t="str">
        <f t="shared" si="10"/>
        <v>pipeline</v>
      </c>
      <c r="EM33" s="363" t="str">
        <f t="shared" si="10"/>
        <v>power</v>
      </c>
      <c r="EN33" s="363" t="str">
        <f t="shared" si="10"/>
        <v>gas pipeline</v>
      </c>
      <c r="EO33" s="363" t="str">
        <f t="shared" si="10"/>
        <v>EV</v>
      </c>
      <c r="EP33" s="363" t="str">
        <f t="shared" si="10"/>
        <v>EV</v>
      </c>
      <c r="EQ33" s="363" t="str">
        <f t="shared" si="10"/>
        <v>power</v>
      </c>
      <c r="ER33" s="363" t="str">
        <f t="shared" si="10"/>
        <v>power</v>
      </c>
      <c r="ES33" s="363" t="str">
        <f t="shared" si="10"/>
        <v>to power</v>
      </c>
      <c r="ET33" s="363" t="str">
        <f t="shared" si="10"/>
        <v>Wood Residue</v>
      </c>
      <c r="EU33" s="363" t="str">
        <f t="shared" si="10"/>
        <v>Wood Pellets</v>
      </c>
      <c r="EV33" s="363" t="str">
        <f t="shared" si="10"/>
        <v>Wood Residue</v>
      </c>
      <c r="EW33" s="363" t="str">
        <f t="shared" si="10"/>
        <v>Wood Pellets</v>
      </c>
    </row>
    <row r="34" spans="1:153" ht="15.75" customHeight="1" x14ac:dyDescent="0.2">
      <c r="A34" s="364" t="s">
        <v>561</v>
      </c>
      <c r="B34" s="364">
        <f t="shared" ref="B34:EW34" si="11">B79</f>
        <v>4309.1432859092229</v>
      </c>
      <c r="C34" s="364">
        <f t="shared" si="11"/>
        <v>16184.609351500094</v>
      </c>
      <c r="D34" s="364">
        <f t="shared" si="11"/>
        <v>17502.135301616461</v>
      </c>
      <c r="E34" s="364">
        <f t="shared" si="11"/>
        <v>17502.135301616461</v>
      </c>
      <c r="F34" s="364">
        <f t="shared" si="11"/>
        <v>17242.066538581315</v>
      </c>
      <c r="G34" s="364">
        <f t="shared" si="11"/>
        <v>17242.066538581315</v>
      </c>
      <c r="H34" s="364">
        <f t="shared" si="11"/>
        <v>17242.066538581315</v>
      </c>
      <c r="I34" s="364">
        <f t="shared" si="11"/>
        <v>10691.767422891355</v>
      </c>
      <c r="J34" s="364">
        <f t="shared" si="11"/>
        <v>14506.850136417208</v>
      </c>
      <c r="K34" s="364">
        <f t="shared" si="11"/>
        <v>7020.8846697388281</v>
      </c>
      <c r="L34" s="364">
        <f t="shared" si="11"/>
        <v>9350.2254200366624</v>
      </c>
      <c r="M34" s="364">
        <f t="shared" si="11"/>
        <v>10382.390556833081</v>
      </c>
      <c r="N34" s="364">
        <f t="shared" si="11"/>
        <v>5766.0984876491257</v>
      </c>
      <c r="O34" s="364">
        <f t="shared" si="11"/>
        <v>6044.4946254763945</v>
      </c>
      <c r="P34" s="364">
        <f t="shared" si="11"/>
        <v>7497.108439565176</v>
      </c>
      <c r="Q34" s="364">
        <f t="shared" si="11"/>
        <v>6760.7001023443154</v>
      </c>
      <c r="R34" s="364">
        <f t="shared" si="11"/>
        <v>23887.968047095041</v>
      </c>
      <c r="S34" s="364">
        <f t="shared" si="11"/>
        <v>17877.695068496192</v>
      </c>
      <c r="T34" s="364">
        <f t="shared" si="11"/>
        <v>36974.914914579378</v>
      </c>
      <c r="U34" s="364">
        <f t="shared" si="11"/>
        <v>19556.761453469291</v>
      </c>
      <c r="V34" s="364">
        <f t="shared" si="11"/>
        <v>27732.093521825806</v>
      </c>
      <c r="W34" s="364">
        <f t="shared" si="11"/>
        <v>6403.9628166170678</v>
      </c>
      <c r="X34" s="364">
        <f t="shared" si="11"/>
        <v>24382.182113860101</v>
      </c>
      <c r="Y34" s="364">
        <f t="shared" si="11"/>
        <v>20534.328922902114</v>
      </c>
      <c r="Z34" s="364">
        <f t="shared" si="11"/>
        <v>25854.568812313239</v>
      </c>
      <c r="AA34" s="364">
        <f t="shared" si="11"/>
        <v>54169.700435727922</v>
      </c>
      <c r="AB34" s="364">
        <f t="shared" si="11"/>
        <v>27799.076055166042</v>
      </c>
      <c r="AC34" s="364">
        <f t="shared" si="11"/>
        <v>127268.27652256256</v>
      </c>
      <c r="AD34" s="364">
        <f t="shared" si="11"/>
        <v>-622.95347501666322</v>
      </c>
      <c r="AE34" s="364">
        <f t="shared" si="11"/>
        <v>-470.69079985988128</v>
      </c>
      <c r="AF34" s="364">
        <f t="shared" si="11"/>
        <v>3285.2345741674635</v>
      </c>
      <c r="AG34" s="364">
        <f t="shared" si="11"/>
        <v>3449.7852503731151</v>
      </c>
      <c r="AH34" s="364">
        <f t="shared" si="11"/>
        <v>67838.154651380741</v>
      </c>
      <c r="AI34" s="364">
        <f t="shared" si="11"/>
        <v>72929.937669252409</v>
      </c>
      <c r="AJ34" s="364">
        <f t="shared" si="11"/>
        <v>18265.668483987793</v>
      </c>
      <c r="AK34" s="364">
        <f t="shared" si="11"/>
        <v>18916.149863878203</v>
      </c>
      <c r="AL34" s="364">
        <f t="shared" si="11"/>
        <v>-11343.085860767311</v>
      </c>
      <c r="AM34" s="364">
        <f t="shared" si="11"/>
        <v>-11224.529086235734</v>
      </c>
      <c r="AN34" s="364">
        <f t="shared" si="11"/>
        <v>30304.736023709876</v>
      </c>
      <c r="AO34" s="364">
        <f t="shared" si="11"/>
        <v>30476.333071391644</v>
      </c>
      <c r="AP34" s="364">
        <f t="shared" si="11"/>
        <v>11893.717183102221</v>
      </c>
      <c r="AQ34" s="364">
        <f t="shared" si="11"/>
        <v>18577.193068105778</v>
      </c>
      <c r="AR34" s="364">
        <f t="shared" si="11"/>
        <v>1362.0743726102316</v>
      </c>
      <c r="AS34" s="364">
        <f t="shared" si="11"/>
        <v>6352.6205787355138</v>
      </c>
      <c r="AT34" s="364">
        <f t="shared" si="11"/>
        <v>2812.2982222689561</v>
      </c>
      <c r="AU34" s="364">
        <f t="shared" si="11"/>
        <v>7901.325583290034</v>
      </c>
      <c r="AV34" s="364">
        <f t="shared" si="11"/>
        <v>126.11683695186676</v>
      </c>
      <c r="AW34" s="364">
        <f t="shared" si="11"/>
        <v>5389.772871045825</v>
      </c>
      <c r="AX34" s="364">
        <f t="shared" si="11"/>
        <v>5884.2707551043532</v>
      </c>
      <c r="AY34" s="364">
        <f t="shared" si="11"/>
        <v>11797.805374963666</v>
      </c>
      <c r="AZ34" s="364">
        <f t="shared" si="11"/>
        <v>2103.6750443391002</v>
      </c>
      <c r="BA34" s="364">
        <f t="shared" si="11"/>
        <v>4941.2170171223042</v>
      </c>
      <c r="BB34" s="364">
        <f t="shared" si="11"/>
        <v>124822.068541505</v>
      </c>
      <c r="BC34" s="364">
        <f t="shared" si="11"/>
        <v>128326.60106158219</v>
      </c>
      <c r="BD34" s="364">
        <f t="shared" si="11"/>
        <v>9628.9730988074662</v>
      </c>
      <c r="BE34" s="364">
        <f t="shared" si="11"/>
        <v>13415.128822206603</v>
      </c>
      <c r="BF34" s="364">
        <f t="shared" si="11"/>
        <v>24597.002024786889</v>
      </c>
      <c r="BG34" s="364">
        <f t="shared" si="11"/>
        <v>9803.4796195878298</v>
      </c>
      <c r="BH34" s="364">
        <f t="shared" si="11"/>
        <v>33399.479109812266</v>
      </c>
      <c r="BI34" s="364">
        <f t="shared" si="11"/>
        <v>45260.336259075557</v>
      </c>
      <c r="BJ34" s="364">
        <f t="shared" si="11"/>
        <v>96887.427868441271</v>
      </c>
      <c r="BK34" s="364">
        <f t="shared" si="11"/>
        <v>7469.0541078350525</v>
      </c>
      <c r="BL34" s="364">
        <f t="shared" si="11"/>
        <v>76341.565869503713</v>
      </c>
      <c r="BM34" s="364">
        <f t="shared" si="11"/>
        <v>66606.769441689365</v>
      </c>
      <c r="BN34" s="364">
        <f t="shared" si="11"/>
        <v>45260.336259075557</v>
      </c>
      <c r="BO34" s="364">
        <f t="shared" si="11"/>
        <v>86121.105652145357</v>
      </c>
      <c r="BP34" s="364">
        <f t="shared" si="11"/>
        <v>50744.47639239495</v>
      </c>
      <c r="BQ34" s="364">
        <f t="shared" si="11"/>
        <v>49622.99234718419</v>
      </c>
      <c r="BR34" s="364">
        <f t="shared" si="11"/>
        <v>6428.478819084864</v>
      </c>
      <c r="BS34" s="364">
        <f t="shared" si="11"/>
        <v>-2544.9190460069494</v>
      </c>
      <c r="BT34" s="364">
        <f t="shared" si="11"/>
        <v>87471.014312773201</v>
      </c>
      <c r="BU34" s="364">
        <f t="shared" si="11"/>
        <v>59729.630662246309</v>
      </c>
      <c r="BV34" s="364">
        <f t="shared" si="11"/>
        <v>53045.219907320599</v>
      </c>
      <c r="BW34" s="364">
        <f t="shared" si="11"/>
        <v>9850.7063792212757</v>
      </c>
      <c r="BX34" s="364">
        <f t="shared" si="11"/>
        <v>877.30851412920583</v>
      </c>
      <c r="BY34" s="364">
        <f t="shared" si="11"/>
        <v>11992.795213977824</v>
      </c>
      <c r="BZ34" s="364">
        <f t="shared" si="11"/>
        <v>32017.153504398015</v>
      </c>
      <c r="CA34" s="364">
        <f t="shared" si="11"/>
        <v>103668.47158760778</v>
      </c>
      <c r="CB34" s="364">
        <f t="shared" si="11"/>
        <v>1938.9713717761856</v>
      </c>
      <c r="CC34" s="364">
        <f t="shared" si="11"/>
        <v>82445.998583056207</v>
      </c>
      <c r="CD34" s="364">
        <f t="shared" si="11"/>
        <v>94555.719447760945</v>
      </c>
      <c r="CE34" s="364">
        <f t="shared" si="11"/>
        <v>68119.803746826889</v>
      </c>
      <c r="CF34" s="364">
        <f t="shared" si="11"/>
        <v>17016.468274897379</v>
      </c>
      <c r="CG34" s="364">
        <f t="shared" si="11"/>
        <v>1286.1988273426232</v>
      </c>
      <c r="CH34" s="364">
        <f t="shared" si="11"/>
        <v>30959.969874762854</v>
      </c>
      <c r="CI34" s="364">
        <f t="shared" si="11"/>
        <v>1875.8747564878329</v>
      </c>
      <c r="CJ34" s="364">
        <f t="shared" si="11"/>
        <v>84230.37265757173</v>
      </c>
      <c r="CK34" s="364">
        <f t="shared" si="11"/>
        <v>3056.0605610751159</v>
      </c>
      <c r="CL34" s="364">
        <f t="shared" si="11"/>
        <v>7531.9950762985354</v>
      </c>
      <c r="CM34" s="364">
        <f t="shared" si="11"/>
        <v>78612.172142066687</v>
      </c>
      <c r="CN34" s="364">
        <f t="shared" si="11"/>
        <v>49145.171789376327</v>
      </c>
      <c r="CO34" s="364">
        <f t="shared" si="11"/>
        <v>23205.279944509944</v>
      </c>
      <c r="CP34" s="364">
        <f t="shared" si="11"/>
        <v>1785.2456062095221</v>
      </c>
      <c r="CQ34" s="364">
        <f t="shared" si="11"/>
        <v>105288.06378616323</v>
      </c>
      <c r="CR34" s="364">
        <f t="shared" si="11"/>
        <v>3842.7797501140367</v>
      </c>
      <c r="CS34" s="364">
        <f t="shared" si="11"/>
        <v>8006.2957862826506</v>
      </c>
      <c r="CT34" s="364">
        <f t="shared" si="11"/>
        <v>6718.6709030280117</v>
      </c>
      <c r="CU34" s="364">
        <f t="shared" si="11"/>
        <v>4473.3843287127565</v>
      </c>
      <c r="CV34" s="364">
        <f t="shared" si="11"/>
        <v>5947.962867790121</v>
      </c>
      <c r="CW34" s="364">
        <f t="shared" si="11"/>
        <v>3894.228511385209</v>
      </c>
      <c r="CX34" s="364">
        <f t="shared" si="11"/>
        <v>4351.2296549863713</v>
      </c>
      <c r="CY34" s="364">
        <f t="shared" si="11"/>
        <v>47863.851244319318</v>
      </c>
      <c r="CZ34" s="364">
        <f t="shared" si="11"/>
        <v>23872.578437665477</v>
      </c>
      <c r="DA34" s="364">
        <f t="shared" si="11"/>
        <v>28255.687660714</v>
      </c>
      <c r="DB34" s="364">
        <f t="shared" si="11"/>
        <v>26900.150549149501</v>
      </c>
      <c r="DC34" s="364">
        <f t="shared" si="11"/>
        <v>24536.442518058499</v>
      </c>
      <c r="DD34" s="364">
        <f t="shared" si="11"/>
        <v>26088.793641146058</v>
      </c>
      <c r="DE34" s="364">
        <f t="shared" si="11"/>
        <v>23926.740722158469</v>
      </c>
      <c r="DF34" s="364">
        <f t="shared" si="11"/>
        <v>24407.845132484043</v>
      </c>
      <c r="DG34" s="364">
        <f t="shared" si="11"/>
        <v>70215.420112483873</v>
      </c>
      <c r="DH34" s="364">
        <f t="shared" si="11"/>
        <v>41241.389363907052</v>
      </c>
      <c r="DI34" s="364">
        <f t="shared" si="11"/>
        <v>240002.48753215122</v>
      </c>
      <c r="DJ34" s="364">
        <f t="shared" si="11"/>
        <v>83203.394454793932</v>
      </c>
      <c r="DK34" s="364">
        <f t="shared" si="11"/>
        <v>5162.9716871863538</v>
      </c>
      <c r="DL34" s="364">
        <f t="shared" si="11"/>
        <v>5755.7902498224012</v>
      </c>
      <c r="DM34" s="364">
        <f t="shared" si="11"/>
        <v>11605.037648865502</v>
      </c>
      <c r="DN34" s="364">
        <f t="shared" si="11"/>
        <v>148936.78926825165</v>
      </c>
      <c r="DO34" s="364">
        <f t="shared" si="11"/>
        <v>129660.17420370047</v>
      </c>
      <c r="DP34" s="364">
        <f t="shared" si="11"/>
        <v>9246.2755051525983</v>
      </c>
      <c r="DQ34" s="364">
        <f t="shared" si="11"/>
        <v>45657.805049044757</v>
      </c>
      <c r="DR34" s="364">
        <f t="shared" si="11"/>
        <v>34514.26073762052</v>
      </c>
      <c r="DS34" s="364">
        <f t="shared" si="11"/>
        <v>38290.079682690252</v>
      </c>
      <c r="DT34" s="364">
        <f t="shared" si="11"/>
        <v>158059.17776690132</v>
      </c>
      <c r="DU34" s="364">
        <f t="shared" si="11"/>
        <v>179550.99983798419</v>
      </c>
      <c r="DV34" s="364">
        <f t="shared" si="11"/>
        <v>126103.2729182195</v>
      </c>
      <c r="DW34" s="364">
        <f t="shared" si="11"/>
        <v>79519.32929170315</v>
      </c>
      <c r="DX34" s="364">
        <f t="shared" si="11"/>
        <v>7627.6097148568442</v>
      </c>
      <c r="DY34" s="364">
        <f t="shared" si="11"/>
        <v>1109.3393301443541</v>
      </c>
      <c r="DZ34" s="364">
        <f t="shared" si="11"/>
        <v>2447.5561323774946</v>
      </c>
      <c r="EA34" s="364">
        <f t="shared" si="11"/>
        <v>0</v>
      </c>
      <c r="EB34" s="364">
        <f t="shared" si="11"/>
        <v>4935.6380498913004</v>
      </c>
      <c r="EC34" s="364">
        <f t="shared" si="11"/>
        <v>3679.3775971212872</v>
      </c>
      <c r="ED34" s="364">
        <f t="shared" si="11"/>
        <v>18965.191461850471</v>
      </c>
      <c r="EE34" s="364">
        <f t="shared" si="11"/>
        <v>6114.80958896428</v>
      </c>
      <c r="EF34" s="364">
        <f t="shared" si="11"/>
        <v>6117.9787416236013</v>
      </c>
      <c r="EG34" s="364">
        <f t="shared" si="11"/>
        <v>6277.1619392407965</v>
      </c>
      <c r="EH34" s="364">
        <f t="shared" si="11"/>
        <v>4873.8238193929647</v>
      </c>
      <c r="EI34" s="364">
        <f t="shared" si="11"/>
        <v>5239.7555206768138</v>
      </c>
      <c r="EJ34" s="364">
        <f t="shared" si="11"/>
        <v>4682.9029317666091</v>
      </c>
      <c r="EK34" s="364">
        <f t="shared" si="11"/>
        <v>76528.600006032691</v>
      </c>
      <c r="EL34" s="364">
        <f t="shared" si="11"/>
        <v>76528.600006032691</v>
      </c>
      <c r="EM34" s="364">
        <f t="shared" si="11"/>
        <v>2458.8109785524184</v>
      </c>
      <c r="EN34" s="364">
        <f t="shared" si="11"/>
        <v>2458.8109785524184</v>
      </c>
      <c r="EO34" s="364">
        <f t="shared" si="11"/>
        <v>27983.509492742061</v>
      </c>
      <c r="EP34" s="364">
        <f t="shared" si="11"/>
        <v>252.49886515627793</v>
      </c>
      <c r="EQ34" s="364">
        <f t="shared" si="11"/>
        <v>27891.85949274206</v>
      </c>
      <c r="ER34" s="364">
        <f t="shared" si="11"/>
        <v>187368.95882455213</v>
      </c>
      <c r="ES34" s="364">
        <f t="shared" si="11"/>
        <v>22535.667007814427</v>
      </c>
      <c r="ET34" s="365">
        <f t="shared" si="11"/>
        <v>3056.0605610751159</v>
      </c>
      <c r="EU34" s="365">
        <f t="shared" si="11"/>
        <v>7531.9950762985354</v>
      </c>
      <c r="EV34" s="365">
        <f t="shared" si="11"/>
        <v>3056.0605610751159</v>
      </c>
      <c r="EW34" s="365">
        <f t="shared" si="11"/>
        <v>7531.9950762985354</v>
      </c>
    </row>
    <row r="35" spans="1:153" ht="15.75" customHeight="1" x14ac:dyDescent="0.2">
      <c r="A35" s="364" t="s">
        <v>562</v>
      </c>
      <c r="B35" s="364">
        <f t="shared" ref="B35:EW35" si="12">B169</f>
        <v>0.46421897586424166</v>
      </c>
      <c r="C35" s="364">
        <f t="shared" si="12"/>
        <v>19.96537496313249</v>
      </c>
      <c r="D35" s="364">
        <f t="shared" si="12"/>
        <v>17.638542272125051</v>
      </c>
      <c r="E35" s="364">
        <f t="shared" si="12"/>
        <v>17.638542272125051</v>
      </c>
      <c r="F35" s="364">
        <f t="shared" si="12"/>
        <v>3.62290784122888</v>
      </c>
      <c r="G35" s="364">
        <f t="shared" si="12"/>
        <v>3.62290784122888</v>
      </c>
      <c r="H35" s="364">
        <f t="shared" si="12"/>
        <v>3.62290784122888</v>
      </c>
      <c r="I35" s="364">
        <f t="shared" si="12"/>
        <v>2.7833761783094815</v>
      </c>
      <c r="J35" s="364">
        <f t="shared" si="12"/>
        <v>3.3159173924741481</v>
      </c>
      <c r="K35" s="364">
        <f t="shared" si="12"/>
        <v>1.2633385023591472</v>
      </c>
      <c r="L35" s="364">
        <f t="shared" si="12"/>
        <v>1.0345233808220655</v>
      </c>
      <c r="M35" s="364">
        <f t="shared" si="12"/>
        <v>4.339852503293514</v>
      </c>
      <c r="N35" s="364">
        <f t="shared" si="12"/>
        <v>4.2874640230229488</v>
      </c>
      <c r="O35" s="364">
        <f t="shared" si="12"/>
        <v>4.2906234311258231</v>
      </c>
      <c r="P35" s="364">
        <f t="shared" si="12"/>
        <v>2.3375361476246326</v>
      </c>
      <c r="Q35" s="364">
        <f t="shared" si="12"/>
        <v>2.2833020758689599</v>
      </c>
      <c r="R35" s="364">
        <f t="shared" si="12"/>
        <v>14.954620363812865</v>
      </c>
      <c r="S35" s="364">
        <f t="shared" si="12"/>
        <v>22.356274374757049</v>
      </c>
      <c r="T35" s="364">
        <f t="shared" si="12"/>
        <v>30.161263830777898</v>
      </c>
      <c r="U35" s="364">
        <f t="shared" si="12"/>
        <v>15.892170977636852</v>
      </c>
      <c r="V35" s="364">
        <f t="shared" si="12"/>
        <v>16.038006646485883</v>
      </c>
      <c r="W35" s="364">
        <f t="shared" si="12"/>
        <v>16.34321261176774</v>
      </c>
      <c r="X35" s="364">
        <f t="shared" si="12"/>
        <v>16.096898061925458</v>
      </c>
      <c r="Y35" s="364">
        <f t="shared" si="12"/>
        <v>17.697939484172821</v>
      </c>
      <c r="Z35" s="364">
        <f t="shared" si="12"/>
        <v>21.937517790840502</v>
      </c>
      <c r="AA35" s="364">
        <f t="shared" si="12"/>
        <v>19.14676337439596</v>
      </c>
      <c r="AB35" s="364">
        <f t="shared" si="12"/>
        <v>18.626425981045031</v>
      </c>
      <c r="AC35" s="364">
        <f t="shared" si="12"/>
        <v>20.030372813547729</v>
      </c>
      <c r="AD35" s="364">
        <f t="shared" si="12"/>
        <v>9.409276467009704</v>
      </c>
      <c r="AE35" s="364">
        <f t="shared" si="12"/>
        <v>10.875549475422758</v>
      </c>
      <c r="AF35" s="364">
        <f t="shared" si="12"/>
        <v>4.5036897027111991</v>
      </c>
      <c r="AG35" s="364">
        <f t="shared" si="12"/>
        <v>5.9545387196521915</v>
      </c>
      <c r="AH35" s="364">
        <f t="shared" si="12"/>
        <v>0.8926365621300647</v>
      </c>
      <c r="AI35" s="364">
        <f t="shared" si="12"/>
        <v>4.1568536068371031</v>
      </c>
      <c r="AJ35" s="364">
        <f t="shared" si="12"/>
        <v>22.467741225638747</v>
      </c>
      <c r="AK35" s="364">
        <f t="shared" si="12"/>
        <v>24.024304371781909</v>
      </c>
      <c r="AL35" s="364">
        <f t="shared" si="12"/>
        <v>1.8976492081656033</v>
      </c>
      <c r="AM35" s="364">
        <f t="shared" si="12"/>
        <v>3.3403043957077898</v>
      </c>
      <c r="AN35" s="364">
        <f t="shared" si="12"/>
        <v>0.87926714231434744</v>
      </c>
      <c r="AO35" s="364">
        <f t="shared" si="12"/>
        <v>2.3133587184856879</v>
      </c>
      <c r="AP35" s="364">
        <f t="shared" si="12"/>
        <v>15.79820011778429</v>
      </c>
      <c r="AQ35" s="364">
        <f t="shared" si="12"/>
        <v>19.95386294724085</v>
      </c>
      <c r="AR35" s="364">
        <f t="shared" si="12"/>
        <v>19.668010211104047</v>
      </c>
      <c r="AS35" s="364">
        <f t="shared" si="12"/>
        <v>23.355487860937501</v>
      </c>
      <c r="AT35" s="364">
        <f t="shared" si="12"/>
        <v>19.822184094568911</v>
      </c>
      <c r="AU35" s="364">
        <f t="shared" si="12"/>
        <v>24.052592116304368</v>
      </c>
      <c r="AV35" s="364">
        <f t="shared" si="12"/>
        <v>19.516592835590188</v>
      </c>
      <c r="AW35" s="364">
        <f t="shared" si="12"/>
        <v>23.68683449362652</v>
      </c>
      <c r="AX35" s="364">
        <f t="shared" si="12"/>
        <v>20.073953021111265</v>
      </c>
      <c r="AY35" s="364">
        <f t="shared" si="12"/>
        <v>24.307099640403976</v>
      </c>
      <c r="AZ35" s="364">
        <f t="shared" si="12"/>
        <v>19.827428736634374</v>
      </c>
      <c r="BA35" s="364">
        <f t="shared" si="12"/>
        <v>46.503176401311066</v>
      </c>
      <c r="BB35" s="364">
        <f t="shared" si="12"/>
        <v>41.634819729399169</v>
      </c>
      <c r="BC35" s="364">
        <f t="shared" si="12"/>
        <v>44.453845017764252</v>
      </c>
      <c r="BD35" s="364">
        <f t="shared" si="12"/>
        <v>9.7790081137445668</v>
      </c>
      <c r="BE35" s="364">
        <f t="shared" si="12"/>
        <v>20.55070528539909</v>
      </c>
      <c r="BF35" s="364">
        <f t="shared" si="12"/>
        <v>6.5120789031279855</v>
      </c>
      <c r="BG35" s="364">
        <f t="shared" si="12"/>
        <v>11.827977991726584</v>
      </c>
      <c r="BH35" s="364">
        <f t="shared" si="12"/>
        <v>17.723425423624576</v>
      </c>
      <c r="BI35" s="364">
        <f t="shared" si="12"/>
        <v>13.087505404444528</v>
      </c>
      <c r="BJ35" s="364">
        <f t="shared" si="12"/>
        <v>94.555846814750112</v>
      </c>
      <c r="BK35" s="364">
        <f t="shared" si="12"/>
        <v>13.918565507372477</v>
      </c>
      <c r="BL35" s="364">
        <f t="shared" si="12"/>
        <v>8.490644548117416</v>
      </c>
      <c r="BM35" s="364">
        <f t="shared" si="12"/>
        <v>10.319031118226121</v>
      </c>
      <c r="BN35" s="364">
        <f t="shared" si="12"/>
        <v>13.087505404444528</v>
      </c>
      <c r="BO35" s="364">
        <f t="shared" si="12"/>
        <v>8.5952702561335173</v>
      </c>
      <c r="BP35" s="364">
        <f t="shared" si="12"/>
        <v>6.9500506535187014</v>
      </c>
      <c r="BQ35" s="364">
        <f t="shared" si="12"/>
        <v>0.12533238854666706</v>
      </c>
      <c r="BR35" s="364">
        <f t="shared" si="12"/>
        <v>0.52475619753022329</v>
      </c>
      <c r="BS35" s="364">
        <f t="shared" si="12"/>
        <v>-0.1994828726956257</v>
      </c>
      <c r="BT35" s="364">
        <f t="shared" si="12"/>
        <v>35.850835350138368</v>
      </c>
      <c r="BU35" s="364">
        <f t="shared" si="12"/>
        <v>4.12508582254668</v>
      </c>
      <c r="BV35" s="364">
        <f t="shared" si="12"/>
        <v>0.72022580774500966</v>
      </c>
      <c r="BW35" s="364">
        <f t="shared" si="12"/>
        <v>1.1196496167267469</v>
      </c>
      <c r="BX35" s="364">
        <f t="shared" si="12"/>
        <v>0.39541054566234379</v>
      </c>
      <c r="BY35" s="364">
        <f t="shared" si="12"/>
        <v>2.3386701714061928</v>
      </c>
      <c r="BZ35" s="364">
        <f t="shared" si="12"/>
        <v>4.2370258216506045</v>
      </c>
      <c r="CA35" s="364">
        <f t="shared" si="12"/>
        <v>9.0247314478328917</v>
      </c>
      <c r="CB35" s="364">
        <f t="shared" si="12"/>
        <v>9.1437722572923121</v>
      </c>
      <c r="CC35" s="364">
        <f t="shared" si="12"/>
        <v>11.160671456120326</v>
      </c>
      <c r="CD35" s="364">
        <f t="shared" si="12"/>
        <v>2.9794757858617231</v>
      </c>
      <c r="CE35" s="364">
        <f t="shared" si="12"/>
        <v>4.8897713788464898</v>
      </c>
      <c r="CF35" s="364">
        <f t="shared" si="12"/>
        <v>18.655148536992783</v>
      </c>
      <c r="CG35" s="364">
        <f t="shared" si="12"/>
        <v>22.354419284312144</v>
      </c>
      <c r="CH35" s="364">
        <f t="shared" si="12"/>
        <v>6.0207776349161577</v>
      </c>
      <c r="CI35" s="364">
        <f t="shared" si="12"/>
        <v>9.8006586750507267</v>
      </c>
      <c r="CJ35" s="364">
        <f t="shared" si="12"/>
        <v>5.6538337386300554</v>
      </c>
      <c r="CK35" s="364">
        <f t="shared" si="12"/>
        <v>4.8297580935113729</v>
      </c>
      <c r="CL35" s="364">
        <f t="shared" si="12"/>
        <v>5.2725478885913617</v>
      </c>
      <c r="CM35" s="364">
        <f t="shared" si="12"/>
        <v>45.494888214758248</v>
      </c>
      <c r="CN35" s="364">
        <f t="shared" si="12"/>
        <v>9.2456703510833904E-2</v>
      </c>
      <c r="CO35" s="364">
        <f t="shared" si="12"/>
        <v>3.9990603297264897</v>
      </c>
      <c r="CP35" s="364">
        <f t="shared" si="12"/>
        <v>8.6105323973301893</v>
      </c>
      <c r="CQ35" s="364">
        <f t="shared" si="12"/>
        <v>13.650448287997278</v>
      </c>
      <c r="CR35" s="364">
        <f t="shared" si="12"/>
        <v>1.6524108541339046</v>
      </c>
      <c r="CS35" s="364">
        <f t="shared" si="12"/>
        <v>1.9642307717613221</v>
      </c>
      <c r="CT35" s="364">
        <f t="shared" si="12"/>
        <v>1.7220983554943814</v>
      </c>
      <c r="CU35" s="364">
        <f t="shared" si="12"/>
        <v>1.9906539281837468</v>
      </c>
      <c r="CV35" s="364">
        <f t="shared" si="12"/>
        <v>2.0310863170925586</v>
      </c>
      <c r="CW35" s="364">
        <f t="shared" si="12"/>
        <v>1.9173453398398124</v>
      </c>
      <c r="CX35" s="364">
        <f t="shared" si="12"/>
        <v>1.8231048635680054</v>
      </c>
      <c r="CY35" s="364">
        <f t="shared" si="12"/>
        <v>3.9503551092493581</v>
      </c>
      <c r="CZ35" s="364">
        <f t="shared" si="12"/>
        <v>4.0487260570989747</v>
      </c>
      <c r="DA35" s="364">
        <f t="shared" si="12"/>
        <v>4.3769920575177821</v>
      </c>
      <c r="DB35" s="364">
        <f t="shared" si="12"/>
        <v>4.1220890334552678</v>
      </c>
      <c r="DC35" s="364">
        <f t="shared" si="12"/>
        <v>4.4048088305571582</v>
      </c>
      <c r="DD35" s="364">
        <f t="shared" si="12"/>
        <v>4.4473737144653569</v>
      </c>
      <c r="DE35" s="364">
        <f t="shared" si="12"/>
        <v>4.3276337826137024</v>
      </c>
      <c r="DF35" s="364">
        <f t="shared" si="12"/>
        <v>4.2284228519602038</v>
      </c>
      <c r="DG35" s="364">
        <f t="shared" si="12"/>
        <v>6.4678690533473855</v>
      </c>
      <c r="DH35" s="364">
        <f t="shared" si="12"/>
        <v>2.9304985321286949</v>
      </c>
      <c r="DI35" s="364">
        <f t="shared" si="12"/>
        <v>170.96068849365111</v>
      </c>
      <c r="DJ35" s="364">
        <f t="shared" si="12"/>
        <v>3.7953948834328912</v>
      </c>
      <c r="DK35" s="364">
        <f t="shared" si="12"/>
        <v>0.7676929981662397</v>
      </c>
      <c r="DL35" s="364">
        <f t="shared" si="12"/>
        <v>6.6762286814209801</v>
      </c>
      <c r="DM35" s="364">
        <f t="shared" si="12"/>
        <v>7.1110343166965322</v>
      </c>
      <c r="DN35" s="364">
        <f t="shared" si="12"/>
        <v>51.877924983127741</v>
      </c>
      <c r="DO35" s="364">
        <f t="shared" si="12"/>
        <v>16.589415746493614</v>
      </c>
      <c r="DP35" s="364">
        <f t="shared" si="12"/>
        <v>10.315151161004906</v>
      </c>
      <c r="DQ35" s="364">
        <f t="shared" si="12"/>
        <v>26.430956535470614</v>
      </c>
      <c r="DR35" s="364">
        <f t="shared" si="12"/>
        <v>38.607901868395857</v>
      </c>
      <c r="DS35" s="364">
        <f t="shared" si="12"/>
        <v>27.97104293184384</v>
      </c>
      <c r="DT35" s="364">
        <f t="shared" si="12"/>
        <v>32.156930038094288</v>
      </c>
      <c r="DU35" s="364">
        <f t="shared" si="12"/>
        <v>9.2110862565168645</v>
      </c>
      <c r="DV35" s="364">
        <f t="shared" si="12"/>
        <v>11.620901993010193</v>
      </c>
      <c r="DW35" s="364">
        <f t="shared" si="12"/>
        <v>3.0532626071071718</v>
      </c>
      <c r="DX35" s="364">
        <f t="shared" si="12"/>
        <v>0.28322195013970486</v>
      </c>
      <c r="DY35" s="364">
        <f t="shared" si="12"/>
        <v>0.37900034362564838</v>
      </c>
      <c r="DZ35" s="364">
        <f t="shared" si="12"/>
        <v>0.25704705457428645</v>
      </c>
      <c r="EA35" s="364">
        <f t="shared" si="12"/>
        <v>0</v>
      </c>
      <c r="EB35" s="364">
        <f t="shared" si="12"/>
        <v>0.56698581411001214</v>
      </c>
      <c r="EC35" s="364">
        <f t="shared" si="12"/>
        <v>0.36398898301649751</v>
      </c>
      <c r="ED35" s="364">
        <f t="shared" si="12"/>
        <v>1.2924019390447938</v>
      </c>
      <c r="EE35" s="364">
        <f t="shared" si="12"/>
        <v>2.2188253120384616</v>
      </c>
      <c r="EF35" s="364">
        <f t="shared" si="12"/>
        <v>2.2199752736260052</v>
      </c>
      <c r="EG35" s="364">
        <f t="shared" si="12"/>
        <v>2.2480496081689125</v>
      </c>
      <c r="EH35" s="364">
        <f t="shared" si="12"/>
        <v>1.9999589355702483</v>
      </c>
      <c r="EI35" s="364">
        <f t="shared" si="12"/>
        <v>2.064496456836423</v>
      </c>
      <c r="EJ35" s="364">
        <f t="shared" si="12"/>
        <v>1.9662871853442994</v>
      </c>
      <c r="EK35" s="364">
        <f t="shared" si="12"/>
        <v>2.8225881153630326</v>
      </c>
      <c r="EL35" s="364">
        <f t="shared" si="12"/>
        <v>2.8225881153630326</v>
      </c>
      <c r="EM35" s="364">
        <f t="shared" si="12"/>
        <v>4.7904704947632126</v>
      </c>
      <c r="EN35" s="364">
        <f t="shared" si="12"/>
        <v>4.7904704947632126</v>
      </c>
      <c r="EO35" s="364">
        <f t="shared" si="12"/>
        <v>1.9241080923602567</v>
      </c>
      <c r="EP35" s="364">
        <f t="shared" si="12"/>
        <v>3.3984812492235505E-2</v>
      </c>
      <c r="EQ35" s="364">
        <f t="shared" si="12"/>
        <v>1.9241080923602567</v>
      </c>
      <c r="ER35" s="364">
        <f t="shared" si="12"/>
        <v>7.19091908694827</v>
      </c>
      <c r="ES35" s="364">
        <f t="shared" si="12"/>
        <v>7.6110069196292898</v>
      </c>
      <c r="ET35" s="365">
        <f t="shared" si="12"/>
        <v>4.8297580935113729</v>
      </c>
      <c r="EU35" s="365">
        <f t="shared" si="12"/>
        <v>5.2725478885913617</v>
      </c>
      <c r="EV35" s="365">
        <f t="shared" si="12"/>
        <v>4.8297580935113729</v>
      </c>
      <c r="EW35" s="365">
        <f t="shared" si="12"/>
        <v>5.2725478885913617</v>
      </c>
    </row>
    <row r="36" spans="1:153" ht="15.75" customHeight="1" x14ac:dyDescent="0.2">
      <c r="A36" s="364" t="s">
        <v>563</v>
      </c>
      <c r="B36" s="364">
        <f t="shared" ref="B36:EW36" si="13">B97</f>
        <v>90.166538637151461</v>
      </c>
      <c r="C36" s="364">
        <f t="shared" si="13"/>
        <v>111.87806533030562</v>
      </c>
      <c r="D36" s="364">
        <f t="shared" si="13"/>
        <v>114.17809778412629</v>
      </c>
      <c r="E36" s="364">
        <f t="shared" si="13"/>
        <v>114.17809778412629</v>
      </c>
      <c r="F36" s="364">
        <f t="shared" si="13"/>
        <v>114.06282957948133</v>
      </c>
      <c r="G36" s="364">
        <f t="shared" si="13"/>
        <v>114.06282957948133</v>
      </c>
      <c r="H36" s="364">
        <f t="shared" si="13"/>
        <v>114.06282957948133</v>
      </c>
      <c r="I36" s="364">
        <f t="shared" si="13"/>
        <v>104.09304680892274</v>
      </c>
      <c r="J36" s="364">
        <f t="shared" si="13"/>
        <v>109.25392514136911</v>
      </c>
      <c r="K36" s="364">
        <f t="shared" si="13"/>
        <v>94.13759306861175</v>
      </c>
      <c r="L36" s="364">
        <f t="shared" si="13"/>
        <v>98.65228395473423</v>
      </c>
      <c r="M36" s="364">
        <f t="shared" si="13"/>
        <v>102.86712993374749</v>
      </c>
      <c r="N36" s="364">
        <f t="shared" si="13"/>
        <v>103.8228471153443</v>
      </c>
      <c r="O36" s="364">
        <f t="shared" si="13"/>
        <v>103.76521038694318</v>
      </c>
      <c r="P36" s="364">
        <f t="shared" si="13"/>
        <v>143.76606107431326</v>
      </c>
      <c r="Q36" s="364">
        <f t="shared" si="13"/>
        <v>132.66289839235378</v>
      </c>
      <c r="R36" s="364">
        <f t="shared" si="13"/>
        <v>-55.585308184323367</v>
      </c>
      <c r="S36" s="364">
        <f t="shared" si="13"/>
        <v>96.672867859237158</v>
      </c>
      <c r="T36" s="364">
        <f t="shared" si="13"/>
        <v>92.594251793714648</v>
      </c>
      <c r="U36" s="364">
        <f t="shared" si="13"/>
        <v>-48.375017253132683</v>
      </c>
      <c r="V36" s="364">
        <f t="shared" si="13"/>
        <v>-97.763801846045681</v>
      </c>
      <c r="W36" s="364">
        <f t="shared" si="13"/>
        <v>-121.2531625398351</v>
      </c>
      <c r="X36" s="364">
        <f t="shared" si="13"/>
        <v>-101.59254288559532</v>
      </c>
      <c r="Y36" s="364">
        <f t="shared" si="13"/>
        <v>-22.511222497068957</v>
      </c>
      <c r="Z36" s="364">
        <f t="shared" si="13"/>
        <v>96.87420496854611</v>
      </c>
      <c r="AA36" s="364">
        <f t="shared" si="13"/>
        <v>87.204423871691688</v>
      </c>
      <c r="AB36" s="364">
        <f t="shared" si="13"/>
        <v>-23.62762019512229</v>
      </c>
      <c r="AC36" s="364">
        <f t="shared" si="13"/>
        <v>179.01755754486658</v>
      </c>
      <c r="AD36" s="364">
        <f t="shared" si="13"/>
        <v>15.598070706666078</v>
      </c>
      <c r="AE36" s="364">
        <f t="shared" si="13"/>
        <v>24.830557933287309</v>
      </c>
      <c r="AF36" s="364">
        <f t="shared" si="13"/>
        <v>8.748011779080116</v>
      </c>
      <c r="AG36" s="364">
        <f t="shared" si="13"/>
        <v>17.958961266705955</v>
      </c>
      <c r="AH36" s="364">
        <f t="shared" si="13"/>
        <v>775.16236346440564</v>
      </c>
      <c r="AI36" s="364">
        <f t="shared" si="13"/>
        <v>789.38339965992782</v>
      </c>
      <c r="AJ36" s="364">
        <f t="shared" si="13"/>
        <v>23.050089008625946</v>
      </c>
      <c r="AK36" s="364">
        <f t="shared" si="13"/>
        <v>32.905671713637275</v>
      </c>
      <c r="AL36" s="364">
        <f t="shared" si="13"/>
        <v>7.00617581820552</v>
      </c>
      <c r="AM36" s="364">
        <f t="shared" si="13"/>
        <v>16.211648680808139</v>
      </c>
      <c r="AN36" s="364">
        <f t="shared" si="13"/>
        <v>47.094279175362317</v>
      </c>
      <c r="AO36" s="364">
        <f t="shared" si="13"/>
        <v>55.898342078129645</v>
      </c>
      <c r="AP36" s="364">
        <f t="shared" si="13"/>
        <v>26.050694806521278</v>
      </c>
      <c r="AQ36" s="364">
        <f t="shared" si="13"/>
        <v>50.231429570456385</v>
      </c>
      <c r="AR36" s="364">
        <f t="shared" si="13"/>
        <v>3.7435563055410057</v>
      </c>
      <c r="AS36" s="364">
        <f t="shared" si="13"/>
        <v>24.233395721517809</v>
      </c>
      <c r="AT36" s="364">
        <f t="shared" si="13"/>
        <v>5.513171168851386</v>
      </c>
      <c r="AU36" s="364">
        <f t="shared" si="13"/>
        <v>26.162398615557322</v>
      </c>
      <c r="AV36" s="364">
        <f t="shared" si="13"/>
        <v>9.0975813291294116E-2</v>
      </c>
      <c r="AW36" s="364">
        <f t="shared" si="13"/>
        <v>20.43660568352243</v>
      </c>
      <c r="AX36" s="364">
        <f t="shared" si="13"/>
        <v>14.486017993553105</v>
      </c>
      <c r="AY36" s="364">
        <f t="shared" si="13"/>
        <v>36.456305659863574</v>
      </c>
      <c r="AZ36" s="364">
        <f t="shared" si="13"/>
        <v>94.679609859987977</v>
      </c>
      <c r="BA36" s="364">
        <f t="shared" si="13"/>
        <v>122.49538785048935</v>
      </c>
      <c r="BB36" s="364">
        <f t="shared" si="13"/>
        <v>35.494334271323169</v>
      </c>
      <c r="BC36" s="364">
        <f t="shared" si="13"/>
        <v>46.299341661302606</v>
      </c>
      <c r="BD36" s="364">
        <f t="shared" si="13"/>
        <v>37.649312433173691</v>
      </c>
      <c r="BE36" s="364">
        <f t="shared" si="13"/>
        <v>118.45910753953649</v>
      </c>
      <c r="BF36" s="364">
        <f t="shared" si="13"/>
        <v>48.943003435480932</v>
      </c>
      <c r="BG36" s="364">
        <f t="shared" si="13"/>
        <v>38.058407322701896</v>
      </c>
      <c r="BH36" s="364">
        <f t="shared" si="13"/>
        <v>-49.152369907315006</v>
      </c>
      <c r="BI36" s="364">
        <f t="shared" si="13"/>
        <v>185.26267285164795</v>
      </c>
      <c r="BJ36" s="364">
        <f t="shared" si="13"/>
        <v>164.89011976800975</v>
      </c>
      <c r="BK36" s="364">
        <f t="shared" si="13"/>
        <v>21.497691927312189</v>
      </c>
      <c r="BL36" s="364">
        <f t="shared" si="13"/>
        <v>587.78159577159386</v>
      </c>
      <c r="BM36" s="364">
        <f t="shared" si="13"/>
        <v>441.87482914951397</v>
      </c>
      <c r="BN36" s="364">
        <f t="shared" si="13"/>
        <v>185.26267285164795</v>
      </c>
      <c r="BO36" s="364">
        <f t="shared" si="13"/>
        <v>159.59519741380063</v>
      </c>
      <c r="BP36" s="364">
        <f t="shared" si="13"/>
        <v>336.33269549346733</v>
      </c>
      <c r="BQ36" s="364">
        <f t="shared" si="13"/>
        <v>413.54751422251866</v>
      </c>
      <c r="BR36" s="364">
        <f t="shared" si="13"/>
        <v>-12.196579600659788</v>
      </c>
      <c r="BS36" s="364">
        <f t="shared" si="13"/>
        <v>345.69912419972843</v>
      </c>
      <c r="BT36" s="364">
        <f t="shared" si="13"/>
        <v>-1052.1896218446345</v>
      </c>
      <c r="BU36" s="364">
        <f t="shared" si="13"/>
        <v>439.75015869166964</v>
      </c>
      <c r="BV36" s="364">
        <f t="shared" si="13"/>
        <v>447.01910074643092</v>
      </c>
      <c r="BW36" s="364">
        <f t="shared" si="13"/>
        <v>21.275006923255205</v>
      </c>
      <c r="BX36" s="364">
        <f t="shared" si="13"/>
        <v>379.17071072258329</v>
      </c>
      <c r="BY36" s="364">
        <f t="shared" si="13"/>
        <v>135.2946441328404</v>
      </c>
      <c r="BZ36" s="364">
        <f t="shared" si="13"/>
        <v>183.39296695898884</v>
      </c>
      <c r="CA36" s="364">
        <f t="shared" si="13"/>
        <v>171.84604357271746</v>
      </c>
      <c r="CB36" s="364">
        <f t="shared" si="13"/>
        <v>7.1082288895668171</v>
      </c>
      <c r="CC36" s="364">
        <f t="shared" si="13"/>
        <v>-1804.2603429867449</v>
      </c>
      <c r="CD36" s="364">
        <f t="shared" si="13"/>
        <v>728.66142168524675</v>
      </c>
      <c r="CE36" s="364">
        <f t="shared" si="13"/>
        <v>455.53111635017558</v>
      </c>
      <c r="CF36" s="364">
        <f t="shared" si="13"/>
        <v>145.95283302037205</v>
      </c>
      <c r="CG36" s="364">
        <f t="shared" si="13"/>
        <v>6.2661157369561806</v>
      </c>
      <c r="CH36" s="364">
        <f t="shared" si="13"/>
        <v>159.38630876470779</v>
      </c>
      <c r="CI36" s="364">
        <f t="shared" si="13"/>
        <v>6.8263462765035001</v>
      </c>
      <c r="CJ36" s="364">
        <f t="shared" si="13"/>
        <v>647.45855380014109</v>
      </c>
      <c r="CK36" s="364">
        <f t="shared" si="13"/>
        <v>46.588654112555105</v>
      </c>
      <c r="CL36" s="364">
        <f t="shared" si="13"/>
        <v>67.771492857644262</v>
      </c>
      <c r="CM36" s="364">
        <f t="shared" si="13"/>
        <v>163.87612835863547</v>
      </c>
      <c r="CN36" s="364">
        <f t="shared" si="13"/>
        <v>382.66511329074274</v>
      </c>
      <c r="CO36" s="364">
        <f t="shared" si="13"/>
        <v>164.48986183059606</v>
      </c>
      <c r="CP36" s="364">
        <f t="shared" si="13"/>
        <v>7.22083093592164</v>
      </c>
      <c r="CQ36" s="364">
        <f t="shared" si="13"/>
        <v>-2186.2607040667062</v>
      </c>
      <c r="CR36" s="364">
        <f t="shared" si="13"/>
        <v>13.91625840278175</v>
      </c>
      <c r="CS36" s="364">
        <f t="shared" si="13"/>
        <v>38.93620270210431</v>
      </c>
      <c r="CT36" s="364">
        <f t="shared" si="13"/>
        <v>18.096930590831107</v>
      </c>
      <c r="CU36" s="364">
        <f t="shared" si="13"/>
        <v>-3422.020046060939</v>
      </c>
      <c r="CV36" s="364">
        <f t="shared" si="13"/>
        <v>-1565.9097817089423</v>
      </c>
      <c r="CW36" s="364">
        <f t="shared" si="13"/>
        <v>-80.554325281111232</v>
      </c>
      <c r="CX36" s="364">
        <f t="shared" si="13"/>
        <v>15.225117483385475</v>
      </c>
      <c r="CY36" s="364">
        <f t="shared" si="13"/>
        <v>-1411.3079147673707</v>
      </c>
      <c r="CZ36" s="364">
        <f t="shared" si="13"/>
        <v>64.135930639731669</v>
      </c>
      <c r="DA36" s="364">
        <f t="shared" si="13"/>
        <v>90.475482995443599</v>
      </c>
      <c r="DB36" s="364">
        <f t="shared" si="13"/>
        <v>68.537100868168636</v>
      </c>
      <c r="DC36" s="364">
        <f t="shared" si="13"/>
        <v>65.782098990606755</v>
      </c>
      <c r="DD36" s="364">
        <f t="shared" si="13"/>
        <v>-1599.0136830694792</v>
      </c>
      <c r="DE36" s="364">
        <f t="shared" si="13"/>
        <v>64.943922477108572</v>
      </c>
      <c r="DF36" s="364">
        <f t="shared" si="13"/>
        <v>65.513821887900122</v>
      </c>
      <c r="DG36" s="364">
        <f t="shared" si="13"/>
        <v>-1436.2577664342243</v>
      </c>
      <c r="DH36" s="364">
        <f t="shared" si="13"/>
        <v>261.20346840805723</v>
      </c>
      <c r="DI36" s="364">
        <f t="shared" si="13"/>
        <v>2897.464960193407</v>
      </c>
      <c r="DJ36" s="364">
        <f t="shared" si="13"/>
        <v>186.68968950671842</v>
      </c>
      <c r="DK36" s="364">
        <f t="shared" si="13"/>
        <v>11.385352598998907</v>
      </c>
      <c r="DL36" s="364">
        <f t="shared" si="13"/>
        <v>24.05044853650088</v>
      </c>
      <c r="DM36" s="364">
        <f t="shared" si="13"/>
        <v>51.655581764920498</v>
      </c>
      <c r="DN36" s="364">
        <f t="shared" si="13"/>
        <v>170.14158781484002</v>
      </c>
      <c r="DO36" s="364">
        <f t="shared" si="13"/>
        <v>239.30072810217098</v>
      </c>
      <c r="DP36" s="364">
        <f t="shared" si="13"/>
        <v>39.975988072810651</v>
      </c>
      <c r="DQ36" s="364">
        <f t="shared" si="13"/>
        <v>-58.822046020133712</v>
      </c>
      <c r="DR36" s="364">
        <f t="shared" si="13"/>
        <v>192.75112870603334</v>
      </c>
      <c r="DS36" s="364">
        <f t="shared" si="13"/>
        <v>-47.061846152530052</v>
      </c>
      <c r="DT36" s="364">
        <f t="shared" si="13"/>
        <v>230.43114959029481</v>
      </c>
      <c r="DU36" s="364">
        <f t="shared" si="13"/>
        <v>358.27891834703041</v>
      </c>
      <c r="DV36" s="364">
        <f t="shared" si="13"/>
        <v>224.63035651711107</v>
      </c>
      <c r="DW36" s="364">
        <f t="shared" si="13"/>
        <v>169.2605152870965</v>
      </c>
      <c r="DX36" s="364">
        <f t="shared" si="13"/>
        <v>3.6998233516878827</v>
      </c>
      <c r="DY36" s="364">
        <f t="shared" si="13"/>
        <v>3.7799244832758632</v>
      </c>
      <c r="DZ36" s="364">
        <f t="shared" si="13"/>
        <v>3.8572994461455892</v>
      </c>
      <c r="EA36" s="364">
        <f t="shared" si="13"/>
        <v>0</v>
      </c>
      <c r="EB36" s="364">
        <f t="shared" si="13"/>
        <v>18.783738898464435</v>
      </c>
      <c r="EC36" s="364">
        <f t="shared" si="13"/>
        <v>17.41304794719963</v>
      </c>
      <c r="ED36" s="364">
        <f t="shared" si="13"/>
        <v>-858.87428305997673</v>
      </c>
      <c r="EE36" s="364">
        <f t="shared" si="13"/>
        <v>101.00858644332493</v>
      </c>
      <c r="EF36" s="364">
        <f t="shared" si="13"/>
        <v>110.74152646931634</v>
      </c>
      <c r="EG36" s="364">
        <f t="shared" si="13"/>
        <v>111.35270811743703</v>
      </c>
      <c r="EH36" s="364">
        <f t="shared" si="13"/>
        <v>96.243839037232647</v>
      </c>
      <c r="EI36" s="364">
        <f t="shared" si="13"/>
        <v>97.648828656978367</v>
      </c>
      <c r="EJ36" s="364">
        <f t="shared" si="13"/>
        <v>95.510800974757331</v>
      </c>
      <c r="EK36" s="364">
        <f t="shared" si="13"/>
        <v>154.81437931506662</v>
      </c>
      <c r="EL36" s="364">
        <f t="shared" si="13"/>
        <v>154.81437931506662</v>
      </c>
      <c r="EM36" s="364">
        <f t="shared" si="13"/>
        <v>35.856943693941503</v>
      </c>
      <c r="EN36" s="364">
        <f t="shared" si="13"/>
        <v>35.856943693941503</v>
      </c>
      <c r="EO36" s="364">
        <f t="shared" si="13"/>
        <v>189.53162883635378</v>
      </c>
      <c r="EP36" s="364">
        <f t="shared" si="13"/>
        <v>8.4780083189855304E-2</v>
      </c>
      <c r="EQ36" s="364">
        <f t="shared" si="13"/>
        <v>189.53162883635378</v>
      </c>
      <c r="ER36" s="364">
        <f t="shared" si="13"/>
        <v>253.46831933924113</v>
      </c>
      <c r="ES36" s="364">
        <f t="shared" si="13"/>
        <v>442.2096613078902</v>
      </c>
      <c r="ET36" s="365">
        <f t="shared" si="13"/>
        <v>46.588654112555105</v>
      </c>
      <c r="EU36" s="365">
        <f t="shared" si="13"/>
        <v>67.771492857644262</v>
      </c>
      <c r="EV36" s="365">
        <f t="shared" si="13"/>
        <v>46.588654112555105</v>
      </c>
      <c r="EW36" s="365">
        <f t="shared" si="13"/>
        <v>67.771492857644262</v>
      </c>
    </row>
    <row r="37" spans="1:153" ht="15.75" customHeight="1" x14ac:dyDescent="0.2">
      <c r="A37" s="364" t="s">
        <v>564</v>
      </c>
      <c r="B37" s="364">
        <f t="shared" ref="B37:EW37" si="14">B133</f>
        <v>2.3696191778526554</v>
      </c>
      <c r="C37" s="364">
        <f t="shared" si="14"/>
        <v>14.366026142328337</v>
      </c>
      <c r="D37" s="364">
        <f t="shared" si="14"/>
        <v>15.057214681371988</v>
      </c>
      <c r="E37" s="364">
        <f t="shared" si="14"/>
        <v>15.057214681371988</v>
      </c>
      <c r="F37" s="364">
        <f t="shared" si="14"/>
        <v>13.541117307628156</v>
      </c>
      <c r="G37" s="364">
        <f t="shared" si="14"/>
        <v>13.541117307628156</v>
      </c>
      <c r="H37" s="364">
        <f t="shared" si="14"/>
        <v>13.541117307628156</v>
      </c>
      <c r="I37" s="364">
        <f t="shared" si="14"/>
        <v>8.0805507259974547</v>
      </c>
      <c r="J37" s="364">
        <f t="shared" si="14"/>
        <v>12.095003531419934</v>
      </c>
      <c r="K37" s="364">
        <f t="shared" si="14"/>
        <v>5.4362857001178782</v>
      </c>
      <c r="L37" s="364">
        <f t="shared" si="14"/>
        <v>7.1900326158265671</v>
      </c>
      <c r="M37" s="364">
        <f t="shared" si="14"/>
        <v>8.012954640591488</v>
      </c>
      <c r="N37" s="364">
        <f t="shared" si="14"/>
        <v>6.0342566442041061</v>
      </c>
      <c r="O37" s="364">
        <f t="shared" si="14"/>
        <v>6.1535865895066308</v>
      </c>
      <c r="P37" s="364">
        <f t="shared" si="14"/>
        <v>7.2492611533089075</v>
      </c>
      <c r="Q37" s="364">
        <f t="shared" si="14"/>
        <v>6.6606879697310433</v>
      </c>
      <c r="R37" s="364">
        <f t="shared" si="14"/>
        <v>37.38867820278756</v>
      </c>
      <c r="S37" s="364">
        <f t="shared" si="14"/>
        <v>564.67180572991492</v>
      </c>
      <c r="T37" s="364">
        <f t="shared" si="14"/>
        <v>-133.41046903074312</v>
      </c>
      <c r="U37" s="364">
        <f t="shared" si="14"/>
        <v>9.9850565518281655</v>
      </c>
      <c r="V37" s="364">
        <f t="shared" si="14"/>
        <v>16.388274347933475</v>
      </c>
      <c r="W37" s="364">
        <f t="shared" si="14"/>
        <v>-26.021605612486383</v>
      </c>
      <c r="X37" s="364">
        <f t="shared" si="14"/>
        <v>16.312266308505059</v>
      </c>
      <c r="Y37" s="364">
        <f t="shared" si="14"/>
        <v>19.177032541832887</v>
      </c>
      <c r="Z37" s="364">
        <f t="shared" si="14"/>
        <v>122.74442239470955</v>
      </c>
      <c r="AA37" s="364">
        <f t="shared" si="14"/>
        <v>34.983356240387366</v>
      </c>
      <c r="AB37" s="364">
        <f t="shared" si="14"/>
        <v>15.173389928928373</v>
      </c>
      <c r="AC37" s="364">
        <f t="shared" si="14"/>
        <v>146.96769285957271</v>
      </c>
      <c r="AD37" s="364">
        <f t="shared" si="14"/>
        <v>6.0974761645462081</v>
      </c>
      <c r="AE37" s="364">
        <f t="shared" si="14"/>
        <v>9.3484118909718745</v>
      </c>
      <c r="AF37" s="364">
        <f t="shared" si="14"/>
        <v>19.705271230199287</v>
      </c>
      <c r="AG37" s="364">
        <f t="shared" si="14"/>
        <v>22.998992154514781</v>
      </c>
      <c r="AH37" s="364">
        <f t="shared" si="14"/>
        <v>25.275591677214834</v>
      </c>
      <c r="AI37" s="364">
        <f t="shared" si="14"/>
        <v>36.362346967347548</v>
      </c>
      <c r="AJ37" s="364">
        <f t="shared" si="14"/>
        <v>18.548712419345975</v>
      </c>
      <c r="AK37" s="364">
        <f t="shared" si="14"/>
        <v>21.961510885139433</v>
      </c>
      <c r="AL37" s="364">
        <f t="shared" si="14"/>
        <v>5.0840632611270848</v>
      </c>
      <c r="AM37" s="364">
        <f t="shared" si="14"/>
        <v>8.3318126467038383</v>
      </c>
      <c r="AN37" s="364">
        <f t="shared" si="14"/>
        <v>9.8465648517631053</v>
      </c>
      <c r="AO37" s="364">
        <f t="shared" si="14"/>
        <v>13.027432654496806</v>
      </c>
      <c r="AP37" s="364">
        <f t="shared" si="14"/>
        <v>-10.590882297048665</v>
      </c>
      <c r="AQ37" s="364">
        <f t="shared" si="14"/>
        <v>-4.4393001382559305</v>
      </c>
      <c r="AR37" s="364">
        <f t="shared" si="14"/>
        <v>0.9348910440508007</v>
      </c>
      <c r="AS37" s="364">
        <f t="shared" si="14"/>
        <v>7.7676344680312468</v>
      </c>
      <c r="AT37" s="364">
        <f t="shared" si="14"/>
        <v>2.0173298406316462</v>
      </c>
      <c r="AU37" s="364">
        <f t="shared" si="14"/>
        <v>8.9781733795771288</v>
      </c>
      <c r="AV37" s="364">
        <f t="shared" si="14"/>
        <v>9.8527829233205466E-2</v>
      </c>
      <c r="AW37" s="364">
        <f t="shared" si="14"/>
        <v>7.4969764023298922</v>
      </c>
      <c r="AX37" s="364">
        <f t="shared" si="14"/>
        <v>3.930286851148594</v>
      </c>
      <c r="AY37" s="364">
        <f t="shared" si="14"/>
        <v>11.761196620935152</v>
      </c>
      <c r="AZ37" s="364">
        <f t="shared" si="14"/>
        <v>15.966934892188419</v>
      </c>
      <c r="BA37" s="364">
        <f t="shared" si="14"/>
        <v>23.191211900455528</v>
      </c>
      <c r="BB37" s="364">
        <f t="shared" si="14"/>
        <v>151.93326028504816</v>
      </c>
      <c r="BC37" s="364">
        <f t="shared" si="14"/>
        <v>160.68735079746693</v>
      </c>
      <c r="BD37" s="364">
        <f t="shared" si="14"/>
        <v>13.62389957641426</v>
      </c>
      <c r="BE37" s="364">
        <f t="shared" si="14"/>
        <v>23.883422020226135</v>
      </c>
      <c r="BF37" s="364">
        <f t="shared" si="14"/>
        <v>34.871152500541939</v>
      </c>
      <c r="BG37" s="364">
        <f t="shared" si="14"/>
        <v>13.268096050149325</v>
      </c>
      <c r="BH37" s="364">
        <f t="shared" si="14"/>
        <v>47.403971244559216</v>
      </c>
      <c r="BI37" s="364">
        <f t="shared" si="14"/>
        <v>29.016663335794874</v>
      </c>
      <c r="BJ37" s="364">
        <f t="shared" si="14"/>
        <v>20.19014104566304</v>
      </c>
      <c r="BK37" s="364">
        <f t="shared" si="14"/>
        <v>99.031104938315366</v>
      </c>
      <c r="BL37" s="364">
        <f t="shared" si="14"/>
        <v>9.9654260862298543</v>
      </c>
      <c r="BM37" s="364">
        <f t="shared" si="14"/>
        <v>69.244441571572679</v>
      </c>
      <c r="BN37" s="364">
        <f t="shared" si="14"/>
        <v>29.016663335794874</v>
      </c>
      <c r="BO37" s="364">
        <f t="shared" si="14"/>
        <v>23.308633008826291</v>
      </c>
      <c r="BP37" s="364">
        <f t="shared" si="14"/>
        <v>53.753714174185006</v>
      </c>
      <c r="BQ37" s="364">
        <f t="shared" si="14"/>
        <v>1.9130439743385068</v>
      </c>
      <c r="BR37" s="364">
        <f t="shared" si="14"/>
        <v>5.6383868457733115</v>
      </c>
      <c r="BS37" s="364">
        <f t="shared" si="14"/>
        <v>-0.7951723334072085</v>
      </c>
      <c r="BT37" s="364">
        <f t="shared" si="14"/>
        <v>32.837653053502436</v>
      </c>
      <c r="BU37" s="364">
        <f t="shared" si="14"/>
        <v>62.499014999521023</v>
      </c>
      <c r="BV37" s="364">
        <f t="shared" si="14"/>
        <v>4.1493400225590449</v>
      </c>
      <c r="BW37" s="364">
        <f t="shared" si="14"/>
        <v>7.8746828939965781</v>
      </c>
      <c r="BX37" s="364">
        <f t="shared" si="14"/>
        <v>1.4411237138556316</v>
      </c>
      <c r="BY37" s="364">
        <f t="shared" si="14"/>
        <v>7.6370511269960843</v>
      </c>
      <c r="BZ37" s="364">
        <f t="shared" si="14"/>
        <v>25.189380331579741</v>
      </c>
      <c r="CA37" s="364">
        <f t="shared" si="14"/>
        <v>15.10115043958649</v>
      </c>
      <c r="CB37" s="364">
        <f t="shared" si="14"/>
        <v>111.23175409981513</v>
      </c>
      <c r="CC37" s="364">
        <f t="shared" si="14"/>
        <v>131.23702940410294</v>
      </c>
      <c r="CD37" s="364">
        <f t="shared" si="14"/>
        <v>11.953226023964817</v>
      </c>
      <c r="CE37" s="364">
        <f t="shared" si="14"/>
        <v>71.052725259258295</v>
      </c>
      <c r="CF37" s="364">
        <f t="shared" si="14"/>
        <v>20.053506187796302</v>
      </c>
      <c r="CG37" s="364">
        <f t="shared" si="14"/>
        <v>107.31831028315992</v>
      </c>
      <c r="CH37" s="364">
        <f t="shared" si="14"/>
        <v>22.687915615635575</v>
      </c>
      <c r="CI37" s="364">
        <f t="shared" si="14"/>
        <v>90.706365556791752</v>
      </c>
      <c r="CJ37" s="364">
        <f t="shared" si="14"/>
        <v>10.376287369552301</v>
      </c>
      <c r="CK37" s="364">
        <f t="shared" si="14"/>
        <v>60.600561400572133</v>
      </c>
      <c r="CL37" s="364">
        <f t="shared" si="14"/>
        <v>64.96684991154325</v>
      </c>
      <c r="CM37" s="364">
        <f t="shared" si="14"/>
        <v>11.963844746380346</v>
      </c>
      <c r="CN37" s="364">
        <f t="shared" si="14"/>
        <v>1.4115266546432395</v>
      </c>
      <c r="CO37" s="364">
        <f t="shared" si="14"/>
        <v>23.567539766459959</v>
      </c>
      <c r="CP37" s="364">
        <f t="shared" si="14"/>
        <v>103.69693173233759</v>
      </c>
      <c r="CQ37" s="364">
        <f t="shared" si="14"/>
        <v>159.04807767021703</v>
      </c>
      <c r="CR37" s="364">
        <f t="shared" si="14"/>
        <v>5.9571852376539027</v>
      </c>
      <c r="CS37" s="364">
        <f t="shared" si="14"/>
        <v>9.8896132860718353</v>
      </c>
      <c r="CT37" s="364">
        <f t="shared" si="14"/>
        <v>7.0651712721173681</v>
      </c>
      <c r="CU37" s="364">
        <f t="shared" si="14"/>
        <v>6.8199862547571684</v>
      </c>
      <c r="CV37" s="364">
        <f t="shared" si="14"/>
        <v>6.8394790281163296</v>
      </c>
      <c r="CW37" s="364">
        <f t="shared" si="14"/>
        <v>6.6318411508395911</v>
      </c>
      <c r="CX37" s="364">
        <f t="shared" si="14"/>
        <v>6.3023154701022577</v>
      </c>
      <c r="CY37" s="364">
        <f t="shared" si="14"/>
        <v>29.378231061600673</v>
      </c>
      <c r="CZ37" s="364">
        <f t="shared" si="14"/>
        <v>21.393256010567711</v>
      </c>
      <c r="DA37" s="364">
        <f t="shared" si="14"/>
        <v>25.533089146370912</v>
      </c>
      <c r="DB37" s="364">
        <f t="shared" si="14"/>
        <v>22.559679716563551</v>
      </c>
      <c r="DC37" s="364">
        <f t="shared" si="14"/>
        <v>22.301563091135904</v>
      </c>
      <c r="DD37" s="364">
        <f t="shared" si="14"/>
        <v>22.322083957144059</v>
      </c>
      <c r="DE37" s="364">
        <f t="shared" si="14"/>
        <v>22.103494791870617</v>
      </c>
      <c r="DF37" s="364">
        <f t="shared" si="14"/>
        <v>21.756589186625206</v>
      </c>
      <c r="DG37" s="364">
        <f t="shared" si="14"/>
        <v>46.04958039423218</v>
      </c>
      <c r="DH37" s="364">
        <f t="shared" si="14"/>
        <v>40.809638427446771</v>
      </c>
      <c r="DI37" s="364">
        <f t="shared" si="14"/>
        <v>342.83304238703568</v>
      </c>
      <c r="DJ37" s="364">
        <f t="shared" si="14"/>
        <v>22.499565286168945</v>
      </c>
      <c r="DK37" s="364">
        <f t="shared" si="14"/>
        <v>4.121103809887245</v>
      </c>
      <c r="DL37" s="364">
        <f t="shared" si="14"/>
        <v>80.874105315428096</v>
      </c>
      <c r="DM37" s="364">
        <f t="shared" si="14"/>
        <v>84.780914235019736</v>
      </c>
      <c r="DN37" s="364">
        <f t="shared" si="14"/>
        <v>16.259144676296273</v>
      </c>
      <c r="DO37" s="364">
        <f t="shared" si="14"/>
        <v>46.597190405416768</v>
      </c>
      <c r="DP37" s="364">
        <f t="shared" si="14"/>
        <v>13.093163762572658</v>
      </c>
      <c r="DQ37" s="364">
        <f t="shared" si="14"/>
        <v>80.053874512908806</v>
      </c>
      <c r="DR37" s="364">
        <f t="shared" si="14"/>
        <v>956.39758643558889</v>
      </c>
      <c r="DS37" s="364">
        <f t="shared" si="14"/>
        <v>34.445779826310172</v>
      </c>
      <c r="DT37" s="364">
        <f t="shared" si="14"/>
        <v>45.818421523639699</v>
      </c>
      <c r="DU37" s="364">
        <f t="shared" si="14"/>
        <v>63.444961459055776</v>
      </c>
      <c r="DV37" s="364">
        <f t="shared" si="14"/>
        <v>30.557162844168488</v>
      </c>
      <c r="DW37" s="364">
        <f t="shared" si="14"/>
        <v>20.23820202438219</v>
      </c>
      <c r="DX37" s="364">
        <f t="shared" si="14"/>
        <v>2.3976246077845644</v>
      </c>
      <c r="DY37" s="364">
        <f t="shared" si="14"/>
        <v>2.3105984620219715</v>
      </c>
      <c r="DZ37" s="364">
        <f t="shared" si="14"/>
        <v>1.5934033264838945</v>
      </c>
      <c r="EA37" s="364">
        <f t="shared" si="14"/>
        <v>0</v>
      </c>
      <c r="EB37" s="364">
        <f t="shared" si="14"/>
        <v>-30.177054055665394</v>
      </c>
      <c r="EC37" s="364">
        <f t="shared" si="14"/>
        <v>3.5892446762109103</v>
      </c>
      <c r="ED37" s="364">
        <f t="shared" si="14"/>
        <v>13.941894222443807</v>
      </c>
      <c r="EE37" s="364">
        <f t="shared" si="14"/>
        <v>6.0660759716602115</v>
      </c>
      <c r="EF37" s="364">
        <f t="shared" si="14"/>
        <v>6.0692198669066784</v>
      </c>
      <c r="EG37" s="364">
        <f t="shared" si="14"/>
        <v>6.1530157680745106</v>
      </c>
      <c r="EH37" s="364">
        <f t="shared" si="14"/>
        <v>5.4128065157465244</v>
      </c>
      <c r="EI37" s="364">
        <f t="shared" si="14"/>
        <v>5.6054372527469241</v>
      </c>
      <c r="EJ37" s="364">
        <f t="shared" si="14"/>
        <v>5.3123035225289641</v>
      </c>
      <c r="EK37" s="364">
        <f t="shared" si="14"/>
        <v>17.896139739794307</v>
      </c>
      <c r="EL37" s="364">
        <f t="shared" si="14"/>
        <v>17.896139739794307</v>
      </c>
      <c r="EM37" s="364">
        <f t="shared" si="14"/>
        <v>116.08260774393602</v>
      </c>
      <c r="EN37" s="364">
        <f t="shared" si="14"/>
        <v>116.08260774393602</v>
      </c>
      <c r="EO37" s="364">
        <f t="shared" si="14"/>
        <v>29.400106367673288</v>
      </c>
      <c r="EP37" s="364">
        <f t="shared" si="14"/>
        <v>0.18949947539471168</v>
      </c>
      <c r="EQ37" s="364">
        <f t="shared" si="14"/>
        <v>29.400106367673288</v>
      </c>
      <c r="ER37" s="364">
        <f t="shared" si="14"/>
        <v>61.208052523405058</v>
      </c>
      <c r="ES37" s="364">
        <f t="shared" si="14"/>
        <v>22.202293232454394</v>
      </c>
      <c r="ET37" s="365">
        <f t="shared" si="14"/>
        <v>60.600561400572133</v>
      </c>
      <c r="EU37" s="365">
        <f t="shared" si="14"/>
        <v>64.96684991154325</v>
      </c>
      <c r="EV37" s="365">
        <f t="shared" si="14"/>
        <v>60.600561400572133</v>
      </c>
      <c r="EW37" s="365">
        <f t="shared" si="14"/>
        <v>64.96684991154325</v>
      </c>
    </row>
    <row r="38" spans="1:153" ht="15.75" customHeight="1" x14ac:dyDescent="0.2">
      <c r="A38" s="364" t="s">
        <v>565</v>
      </c>
      <c r="B38" s="364">
        <f t="shared" ref="B38:EW38" si="15">B115</f>
        <v>0.1534377684483843</v>
      </c>
      <c r="C38" s="364">
        <f t="shared" si="15"/>
        <v>0.68880409304620116</v>
      </c>
      <c r="D38" s="364">
        <f t="shared" si="15"/>
        <v>0.70714563177534728</v>
      </c>
      <c r="E38" s="364">
        <f t="shared" si="15"/>
        <v>0.70714563177534728</v>
      </c>
      <c r="F38" s="364">
        <f t="shared" si="15"/>
        <v>0.53147333464949043</v>
      </c>
      <c r="G38" s="364">
        <f t="shared" si="15"/>
        <v>0.53147333464949043</v>
      </c>
      <c r="H38" s="364">
        <f t="shared" si="15"/>
        <v>0.53147333464949043</v>
      </c>
      <c r="I38" s="364">
        <f t="shared" si="15"/>
        <v>0.20938896155530529</v>
      </c>
      <c r="J38" s="364">
        <f t="shared" si="15"/>
        <v>0.49424640046345303</v>
      </c>
      <c r="K38" s="364">
        <f t="shared" si="15"/>
        <v>2.3273791539395461E-3</v>
      </c>
      <c r="L38" s="364">
        <f t="shared" si="15"/>
        <v>3.010116257428308E-3</v>
      </c>
      <c r="M38" s="364">
        <f t="shared" si="15"/>
        <v>0.18519105147606751</v>
      </c>
      <c r="N38" s="364">
        <f t="shared" si="15"/>
        <v>0.20158320927021123</v>
      </c>
      <c r="O38" s="364">
        <f t="shared" si="15"/>
        <v>0.20059464239511726</v>
      </c>
      <c r="P38" s="364">
        <f t="shared" si="15"/>
        <v>0.29783735665114364</v>
      </c>
      <c r="Q38" s="364">
        <f t="shared" si="15"/>
        <v>0.23630291873359965</v>
      </c>
      <c r="R38" s="364">
        <f t="shared" si="15"/>
        <v>30.680342927647871</v>
      </c>
      <c r="S38" s="364">
        <f t="shared" si="15"/>
        <v>14.867004246647411</v>
      </c>
      <c r="T38" s="364">
        <f t="shared" si="15"/>
        <v>33.680101453399402</v>
      </c>
      <c r="U38" s="364">
        <f t="shared" si="15"/>
        <v>21.994635820501571</v>
      </c>
      <c r="V38" s="364">
        <f t="shared" si="15"/>
        <v>25.605025854671112</v>
      </c>
      <c r="W38" s="364">
        <f t="shared" si="15"/>
        <v>18.459816016607874</v>
      </c>
      <c r="X38" s="364">
        <f t="shared" si="15"/>
        <v>24.283020020946424</v>
      </c>
      <c r="Y38" s="364">
        <f t="shared" si="15"/>
        <v>35.82079712209088</v>
      </c>
      <c r="Z38" s="364">
        <f t="shared" si="15"/>
        <v>47.873562018212397</v>
      </c>
      <c r="AA38" s="364">
        <f t="shared" si="15"/>
        <v>24.325027954633697</v>
      </c>
      <c r="AB38" s="364">
        <f t="shared" si="15"/>
        <v>37.453211541585915</v>
      </c>
      <c r="AC38" s="364">
        <f t="shared" si="15"/>
        <v>50.270800640413654</v>
      </c>
      <c r="AD38" s="364">
        <f t="shared" si="15"/>
        <v>19.845375376743846</v>
      </c>
      <c r="AE38" s="364">
        <f t="shared" si="15"/>
        <v>20.1215468974533</v>
      </c>
      <c r="AF38" s="364">
        <f t="shared" si="15"/>
        <v>15.977491571789869</v>
      </c>
      <c r="AG38" s="364">
        <f t="shared" si="15"/>
        <v>16.24150181371806</v>
      </c>
      <c r="AH38" s="364">
        <f t="shared" si="15"/>
        <v>23.319222294419887</v>
      </c>
      <c r="AI38" s="364">
        <f t="shared" si="15"/>
        <v>23.763379030657234</v>
      </c>
      <c r="AJ38" s="364">
        <f t="shared" si="15"/>
        <v>65.712608233276114</v>
      </c>
      <c r="AK38" s="364">
        <f t="shared" si="15"/>
        <v>66.148753920180752</v>
      </c>
      <c r="AL38" s="364">
        <f t="shared" si="15"/>
        <v>45.203413015544356</v>
      </c>
      <c r="AM38" s="364">
        <f t="shared" si="15"/>
        <v>45.559314474383427</v>
      </c>
      <c r="AN38" s="364">
        <f t="shared" si="15"/>
        <v>-16.533135425073851</v>
      </c>
      <c r="AO38" s="364">
        <f t="shared" si="15"/>
        <v>-16.381315697391983</v>
      </c>
      <c r="AP38" s="364">
        <f t="shared" si="15"/>
        <v>-17.187455223855068</v>
      </c>
      <c r="AQ38" s="364">
        <f t="shared" si="15"/>
        <v>-18.578002047914197</v>
      </c>
      <c r="AR38" s="364">
        <f t="shared" si="15"/>
        <v>5.0371059746339597E-2</v>
      </c>
      <c r="AS38" s="364">
        <f t="shared" si="15"/>
        <v>0.34857338704750873</v>
      </c>
      <c r="AT38" s="364">
        <f t="shared" si="15"/>
        <v>0.37955996217124266</v>
      </c>
      <c r="AU38" s="364">
        <f t="shared" si="15"/>
        <v>0.71629246277552738</v>
      </c>
      <c r="AV38" s="364">
        <f t="shared" si="15"/>
        <v>3.1521953157778171E-2</v>
      </c>
      <c r="AW38" s="364">
        <f t="shared" si="15"/>
        <v>0.33950014900619863</v>
      </c>
      <c r="AX38" s="364">
        <f t="shared" si="15"/>
        <v>0.60583980440787855</v>
      </c>
      <c r="AY38" s="364">
        <f t="shared" si="15"/>
        <v>0.97863684293952247</v>
      </c>
      <c r="AZ38" s="364">
        <f t="shared" si="15"/>
        <v>12.089455937295043</v>
      </c>
      <c r="BA38" s="364">
        <f t="shared" si="15"/>
        <v>14.026700524314947</v>
      </c>
      <c r="BB38" s="364">
        <f t="shared" si="15"/>
        <v>-34.823264201317215</v>
      </c>
      <c r="BC38" s="364">
        <f t="shared" si="15"/>
        <v>-34.635803234443301</v>
      </c>
      <c r="BD38" s="364">
        <f t="shared" si="15"/>
        <v>19.285642337543322</v>
      </c>
      <c r="BE38" s="364">
        <f t="shared" si="15"/>
        <v>12.205830247346967</v>
      </c>
      <c r="BF38" s="364">
        <f t="shared" si="15"/>
        <v>17.034298294893233</v>
      </c>
      <c r="BG38" s="364">
        <f t="shared" si="15"/>
        <v>19.230843487168386</v>
      </c>
      <c r="BH38" s="364">
        <f t="shared" si="15"/>
        <v>35.532026529705036</v>
      </c>
      <c r="BI38" s="364">
        <f t="shared" si="15"/>
        <v>1.4140974476904375</v>
      </c>
      <c r="BJ38" s="364">
        <f t="shared" si="15"/>
        <v>3.5544718888268108</v>
      </c>
      <c r="BK38" s="364">
        <f t="shared" si="15"/>
        <v>8.8115051177410351</v>
      </c>
      <c r="BL38" s="364">
        <f t="shared" si="15"/>
        <v>1.2136969106941251</v>
      </c>
      <c r="BM38" s="364">
        <f t="shared" si="15"/>
        <v>8.4375036747514969</v>
      </c>
      <c r="BN38" s="364">
        <f t="shared" si="15"/>
        <v>1.4140974476904375</v>
      </c>
      <c r="BO38" s="364">
        <f t="shared" si="15"/>
        <v>1.0658847025042633</v>
      </c>
      <c r="BP38" s="364">
        <f t="shared" si="15"/>
        <v>6.5689700139118941</v>
      </c>
      <c r="BQ38" s="364">
        <f t="shared" si="15"/>
        <v>0.23301213499507867</v>
      </c>
      <c r="BR38" s="364">
        <f t="shared" si="15"/>
        <v>0.98588573408142111</v>
      </c>
      <c r="BS38" s="364">
        <f t="shared" si="15"/>
        <v>-20.699419658144507</v>
      </c>
      <c r="BT38" s="364">
        <f t="shared" si="15"/>
        <v>2.4022194056160515</v>
      </c>
      <c r="BU38" s="364">
        <f t="shared" si="15"/>
        <v>7.6141899728172575</v>
      </c>
      <c r="BV38" s="364">
        <f t="shared" si="15"/>
        <v>0.34165609412593767</v>
      </c>
      <c r="BW38" s="364">
        <f t="shared" si="15"/>
        <v>1.0945296932131896</v>
      </c>
      <c r="BX38" s="364">
        <f t="shared" si="15"/>
        <v>-20.590775700080712</v>
      </c>
      <c r="BY38" s="364">
        <f t="shared" si="15"/>
        <v>0.2845379735208553</v>
      </c>
      <c r="BZ38" s="364">
        <f t="shared" si="15"/>
        <v>1.1837421016862208</v>
      </c>
      <c r="CA38" s="364">
        <f t="shared" si="15"/>
        <v>1.1060896000853973</v>
      </c>
      <c r="CB38" s="364">
        <f t="shared" si="15"/>
        <v>9.0984638574586825</v>
      </c>
      <c r="CC38" s="364">
        <f t="shared" si="15"/>
        <v>9.0561809058999643</v>
      </c>
      <c r="CD38" s="364">
        <f t="shared" si="15"/>
        <v>1.5003854771057377</v>
      </c>
      <c r="CE38" s="364">
        <f t="shared" si="15"/>
        <v>8.6627120821794961</v>
      </c>
      <c r="CF38" s="364">
        <f t="shared" si="15"/>
        <v>0.66918295835785102</v>
      </c>
      <c r="CG38" s="364">
        <f t="shared" si="15"/>
        <v>8.6872815726342196</v>
      </c>
      <c r="CH38" s="364">
        <f t="shared" si="15"/>
        <v>0.85426693808767595</v>
      </c>
      <c r="CI38" s="364">
        <f t="shared" si="15"/>
        <v>7.3898922580556246</v>
      </c>
      <c r="CJ38" s="364">
        <f t="shared" si="15"/>
        <v>1.3021472124528373</v>
      </c>
      <c r="CK38" s="364">
        <f t="shared" si="15"/>
        <v>4.9460146416654425</v>
      </c>
      <c r="CL38" s="364">
        <f t="shared" si="15"/>
        <v>5.4924846186213472</v>
      </c>
      <c r="CM38" s="364">
        <f t="shared" si="15"/>
        <v>1.9949315679987194</v>
      </c>
      <c r="CN38" s="364">
        <f t="shared" si="15"/>
        <v>0.17195168166654184</v>
      </c>
      <c r="CO38" s="364">
        <f t="shared" si="15"/>
        <v>1.1173599648027448</v>
      </c>
      <c r="CP38" s="364">
        <f t="shared" si="15"/>
        <v>8.4168400101107181</v>
      </c>
      <c r="CQ38" s="364">
        <f t="shared" si="15"/>
        <v>10.846644368328271</v>
      </c>
      <c r="CR38" s="364">
        <f t="shared" si="15"/>
        <v>1.1353910821544559</v>
      </c>
      <c r="CS38" s="364">
        <f t="shared" si="15"/>
        <v>1.6132004207183854</v>
      </c>
      <c r="CT38" s="364">
        <f t="shared" si="15"/>
        <v>1.809320972194655</v>
      </c>
      <c r="CU38" s="364">
        <f t="shared" si="15"/>
        <v>1.2660755022325247</v>
      </c>
      <c r="CV38" s="364">
        <f t="shared" si="15"/>
        <v>1.229746918694218</v>
      </c>
      <c r="CW38" s="364">
        <f t="shared" si="15"/>
        <v>-27.332104902404808</v>
      </c>
      <c r="CX38" s="364">
        <f t="shared" si="15"/>
        <v>1.1517995164431341</v>
      </c>
      <c r="CY38" s="364">
        <f t="shared" si="15"/>
        <v>1.6841585129732266</v>
      </c>
      <c r="CZ38" s="364">
        <f t="shared" si="15"/>
        <v>1.5955434333445737</v>
      </c>
      <c r="DA38" s="364">
        <f t="shared" si="15"/>
        <v>2.0985535095678642</v>
      </c>
      <c r="DB38" s="364">
        <f t="shared" si="15"/>
        <v>2.3050178989942651</v>
      </c>
      <c r="DC38" s="364">
        <f t="shared" si="15"/>
        <v>1.733120443244843</v>
      </c>
      <c r="DD38" s="364">
        <f t="shared" si="15"/>
        <v>1.6948758086218731</v>
      </c>
      <c r="DE38" s="364">
        <f t="shared" si="15"/>
        <v>1.7049576582685404</v>
      </c>
      <c r="DF38" s="364">
        <f t="shared" si="15"/>
        <v>1.6128172853059368</v>
      </c>
      <c r="DG38" s="364">
        <f t="shared" si="15"/>
        <v>2.1732540909870295</v>
      </c>
      <c r="DH38" s="364">
        <f t="shared" si="15"/>
        <v>4.9327492907614214</v>
      </c>
      <c r="DI38" s="364">
        <f t="shared" si="15"/>
        <v>9.8537309249804821</v>
      </c>
      <c r="DJ38" s="364">
        <f t="shared" si="15"/>
        <v>0.97172333771595731</v>
      </c>
      <c r="DK38" s="364">
        <f t="shared" si="15"/>
        <v>0.54245587404784601</v>
      </c>
      <c r="DL38" s="364">
        <f t="shared" si="15"/>
        <v>6.5787031248491985</v>
      </c>
      <c r="DM38" s="364">
        <f t="shared" si="15"/>
        <v>7.148910105417599</v>
      </c>
      <c r="DN38" s="364">
        <f t="shared" si="15"/>
        <v>2.5544720752222929</v>
      </c>
      <c r="DO38" s="364">
        <f t="shared" si="15"/>
        <v>2.2283868206432089</v>
      </c>
      <c r="DP38" s="364">
        <f t="shared" si="15"/>
        <v>1.5559511002284125</v>
      </c>
      <c r="DQ38" s="364">
        <f t="shared" si="15"/>
        <v>52.002004938040045</v>
      </c>
      <c r="DR38" s="364">
        <f t="shared" si="15"/>
        <v>25.669280630900175</v>
      </c>
      <c r="DS38" s="364">
        <f t="shared" si="15"/>
        <v>37.555088573477406</v>
      </c>
      <c r="DT38" s="364">
        <f t="shared" si="15"/>
        <v>2.9657417106209323</v>
      </c>
      <c r="DU38" s="364">
        <f t="shared" si="15"/>
        <v>3.3953186871949583</v>
      </c>
      <c r="DV38" s="364">
        <f t="shared" si="15"/>
        <v>1.6933057036367245</v>
      </c>
      <c r="DW38" s="364">
        <f t="shared" si="15"/>
        <v>0.90706986581790261</v>
      </c>
      <c r="DX38" s="364">
        <f t="shared" si="15"/>
        <v>9.8348680198796501E-2</v>
      </c>
      <c r="DY38" s="364">
        <f t="shared" si="15"/>
        <v>8.7013422081327008E-2</v>
      </c>
      <c r="DZ38" s="364">
        <f t="shared" si="15"/>
        <v>0.70386917165569685</v>
      </c>
      <c r="EA38" s="364">
        <f t="shared" si="15"/>
        <v>0</v>
      </c>
      <c r="EB38" s="364">
        <f t="shared" si="15"/>
        <v>7.2293316535842678</v>
      </c>
      <c r="EC38" s="364">
        <f t="shared" si="15"/>
        <v>0.4492177854417605</v>
      </c>
      <c r="ED38" s="364">
        <f t="shared" si="15"/>
        <v>0.33806911172359833</v>
      </c>
      <c r="EE38" s="364">
        <f t="shared" si="15"/>
        <v>0.17297345997121738</v>
      </c>
      <c r="EF38" s="364">
        <f t="shared" si="15"/>
        <v>0.17306310778167244</v>
      </c>
      <c r="EG38" s="364">
        <f t="shared" si="15"/>
        <v>0.17507938166090753</v>
      </c>
      <c r="EH38" s="364">
        <f t="shared" si="15"/>
        <v>0.15725467037736962</v>
      </c>
      <c r="EI38" s="364">
        <f t="shared" si="15"/>
        <v>0.16188969807808462</v>
      </c>
      <c r="EJ38" s="364">
        <f t="shared" si="15"/>
        <v>0.15483639505600877</v>
      </c>
      <c r="EK38" s="364">
        <f t="shared" si="15"/>
        <v>0.63444980699568987</v>
      </c>
      <c r="EL38" s="364">
        <f t="shared" si="15"/>
        <v>0.63444980699568987</v>
      </c>
      <c r="EM38" s="364">
        <f t="shared" si="15"/>
        <v>4.8783918159201676</v>
      </c>
      <c r="EN38" s="364">
        <f t="shared" si="15"/>
        <v>4.8783918159201676</v>
      </c>
      <c r="EO38" s="364">
        <f t="shared" si="15"/>
        <v>3.5795541926636361</v>
      </c>
      <c r="EP38" s="364">
        <f t="shared" si="15"/>
        <v>3.1044626901496031</v>
      </c>
      <c r="EQ38" s="364">
        <f t="shared" si="15"/>
        <v>0.52399863710888894</v>
      </c>
      <c r="ER38" s="364">
        <f t="shared" si="15"/>
        <v>0.57548445122665726</v>
      </c>
      <c r="ES38" s="364">
        <f t="shared" si="15"/>
        <v>0.78767639584111748</v>
      </c>
      <c r="ET38" s="365">
        <f t="shared" si="15"/>
        <v>4.9460146416654425</v>
      </c>
      <c r="EU38" s="365">
        <f t="shared" si="15"/>
        <v>5.4924846186213472</v>
      </c>
      <c r="EV38" s="365">
        <f t="shared" si="15"/>
        <v>4.9460146416654425</v>
      </c>
      <c r="EW38" s="365">
        <f t="shared" si="15"/>
        <v>5.4924846186213472</v>
      </c>
    </row>
    <row r="39" spans="1:153" ht="15.75" customHeight="1" x14ac:dyDescent="0.2">
      <c r="A39" s="364" t="s">
        <v>566</v>
      </c>
      <c r="B39" s="364">
        <f t="shared" ref="B39:EW39" si="16">B151</f>
        <v>13.479694696315164</v>
      </c>
      <c r="C39" s="364">
        <f t="shared" si="16"/>
        <v>35.562949525197837</v>
      </c>
      <c r="D39" s="364">
        <f t="shared" si="16"/>
        <v>37.410026017463679</v>
      </c>
      <c r="E39" s="364">
        <f t="shared" si="16"/>
        <v>37.410026017463679</v>
      </c>
      <c r="F39" s="364">
        <f t="shared" si="16"/>
        <v>36.233430243213661</v>
      </c>
      <c r="G39" s="364">
        <f t="shared" si="16"/>
        <v>36.233430243213661</v>
      </c>
      <c r="H39" s="364">
        <f t="shared" si="16"/>
        <v>36.233430243213661</v>
      </c>
      <c r="I39" s="364">
        <f t="shared" si="16"/>
        <v>26.294727323907864</v>
      </c>
      <c r="J39" s="364">
        <f t="shared" si="16"/>
        <v>32.34641511861264</v>
      </c>
      <c r="K39" s="364">
        <f t="shared" si="16"/>
        <v>15.322902091731521</v>
      </c>
      <c r="L39" s="364">
        <f t="shared" si="16"/>
        <v>20.669838624309705</v>
      </c>
      <c r="M39" s="364">
        <f t="shared" si="16"/>
        <v>27.667531077828244</v>
      </c>
      <c r="N39" s="364">
        <f t="shared" si="16"/>
        <v>32.406977826695766</v>
      </c>
      <c r="O39" s="364">
        <f t="shared" si="16"/>
        <v>32.12115456193078</v>
      </c>
      <c r="P39" s="364">
        <f t="shared" si="16"/>
        <v>37.087695809019351</v>
      </c>
      <c r="Q39" s="364">
        <f t="shared" si="16"/>
        <v>35.651541821565843</v>
      </c>
      <c r="R39" s="364">
        <f t="shared" si="16"/>
        <v>208.18811455758623</v>
      </c>
      <c r="S39" s="364">
        <f t="shared" si="16"/>
        <v>231.46747477349345</v>
      </c>
      <c r="T39" s="364">
        <f t="shared" si="16"/>
        <v>214.9441344950319</v>
      </c>
      <c r="U39" s="364">
        <f t="shared" si="16"/>
        <v>462.57404973916346</v>
      </c>
      <c r="V39" s="364">
        <f t="shared" si="16"/>
        <v>441.88464789616773</v>
      </c>
      <c r="W39" s="364">
        <f t="shared" si="16"/>
        <v>818.28468581771449</v>
      </c>
      <c r="X39" s="364">
        <f t="shared" si="16"/>
        <v>462.05998315028046</v>
      </c>
      <c r="Y39" s="364">
        <f t="shared" si="16"/>
        <v>645.79889391570396</v>
      </c>
      <c r="Z39" s="364">
        <f t="shared" si="16"/>
        <v>512.87678946638334</v>
      </c>
      <c r="AA39" s="364">
        <f t="shared" si="16"/>
        <v>178.04980107399751</v>
      </c>
      <c r="AB39" s="364">
        <f t="shared" si="16"/>
        <v>346.63251133287122</v>
      </c>
      <c r="AC39" s="364">
        <f t="shared" si="16"/>
        <v>405.58940530831751</v>
      </c>
      <c r="AD39" s="364">
        <f t="shared" si="16"/>
        <v>250.16922514054056</v>
      </c>
      <c r="AE39" s="364">
        <f t="shared" si="16"/>
        <v>259.41403511206317</v>
      </c>
      <c r="AF39" s="364">
        <f t="shared" si="16"/>
        <v>90.784684803084019</v>
      </c>
      <c r="AG39" s="364">
        <f t="shared" si="16"/>
        <v>99.528362952140014</v>
      </c>
      <c r="AH39" s="364">
        <f t="shared" si="16"/>
        <v>160.35358720485237</v>
      </c>
      <c r="AI39" s="364">
        <f t="shared" si="16"/>
        <v>262.50921007696888</v>
      </c>
      <c r="AJ39" s="364">
        <f t="shared" si="16"/>
        <v>471.93541128869765</v>
      </c>
      <c r="AK39" s="364">
        <f t="shared" si="16"/>
        <v>482.18395795852484</v>
      </c>
      <c r="AL39" s="364">
        <f t="shared" si="16"/>
        <v>628.38602039588113</v>
      </c>
      <c r="AM39" s="364">
        <f t="shared" si="16"/>
        <v>638.82000763276665</v>
      </c>
      <c r="AN39" s="364">
        <f t="shared" si="16"/>
        <v>-518.49842052691019</v>
      </c>
      <c r="AO39" s="364">
        <f t="shared" si="16"/>
        <v>-511.82790580135043</v>
      </c>
      <c r="AP39" s="364">
        <f t="shared" si="16"/>
        <v>-81.225797707404126</v>
      </c>
      <c r="AQ39" s="364">
        <f t="shared" si="16"/>
        <v>-74.345047647504543</v>
      </c>
      <c r="AR39" s="364">
        <f t="shared" si="16"/>
        <v>1.6504038187781589</v>
      </c>
      <c r="AS39" s="364">
        <f t="shared" si="16"/>
        <v>15.954294169123386</v>
      </c>
      <c r="AT39" s="364">
        <f t="shared" si="16"/>
        <v>3.8358018812486989</v>
      </c>
      <c r="AU39" s="364">
        <f t="shared" si="16"/>
        <v>18.375533653479579</v>
      </c>
      <c r="AV39" s="364">
        <f t="shared" si="16"/>
        <v>0.16961667024403937</v>
      </c>
      <c r="AW39" s="364">
        <f t="shared" si="16"/>
        <v>22.1862751004046</v>
      </c>
      <c r="AX39" s="364">
        <f t="shared" si="16"/>
        <v>7.2885732204740634</v>
      </c>
      <c r="AY39" s="364">
        <f t="shared" si="16"/>
        <v>30.108693572765333</v>
      </c>
      <c r="AZ39" s="364">
        <f t="shared" si="16"/>
        <v>31.699998817349751</v>
      </c>
      <c r="BA39" s="364">
        <f t="shared" si="16"/>
        <v>47.161977052543079</v>
      </c>
      <c r="BB39" s="364">
        <f t="shared" si="16"/>
        <v>1063.3229147931706</v>
      </c>
      <c r="BC39" s="364">
        <f t="shared" si="16"/>
        <v>1136.740601237485</v>
      </c>
      <c r="BD39" s="364">
        <f t="shared" si="16"/>
        <v>254.73706280557599</v>
      </c>
      <c r="BE39" s="364">
        <f t="shared" si="16"/>
        <v>45.27618747006818</v>
      </c>
      <c r="BF39" s="364">
        <f t="shared" si="16"/>
        <v>120.03625499864575</v>
      </c>
      <c r="BG39" s="364">
        <f t="shared" si="16"/>
        <v>252.65552349698555</v>
      </c>
      <c r="BH39" s="364">
        <f t="shared" si="16"/>
        <v>247.75911134068156</v>
      </c>
      <c r="BI39" s="364">
        <f t="shared" si="16"/>
        <v>113.69640733856795</v>
      </c>
      <c r="BJ39" s="364">
        <f t="shared" si="16"/>
        <v>71.644074758587522</v>
      </c>
      <c r="BK39" s="364">
        <f t="shared" si="16"/>
        <v>155.76644629844486</v>
      </c>
      <c r="BL39" s="364">
        <f t="shared" si="16"/>
        <v>51.09330780361779</v>
      </c>
      <c r="BM39" s="364">
        <f t="shared" si="16"/>
        <v>135.87603943480644</v>
      </c>
      <c r="BN39" s="364">
        <f t="shared" si="16"/>
        <v>113.69640733856795</v>
      </c>
      <c r="BO39" s="364">
        <f t="shared" si="16"/>
        <v>86.393124028501916</v>
      </c>
      <c r="BP39" s="364">
        <f t="shared" si="16"/>
        <v>108.54373085132102</v>
      </c>
      <c r="BQ39" s="364">
        <f t="shared" si="16"/>
        <v>3.6806397079853923</v>
      </c>
      <c r="BR39" s="364">
        <f t="shared" si="16"/>
        <v>11.149042173190537</v>
      </c>
      <c r="BS39" s="364">
        <f t="shared" si="16"/>
        <v>-0.73470183804147382</v>
      </c>
      <c r="BT39" s="364">
        <f t="shared" si="16"/>
        <v>71.122776424454059</v>
      </c>
      <c r="BU39" s="364">
        <f t="shared" si="16"/>
        <v>120.2900113996875</v>
      </c>
      <c r="BV39" s="364">
        <f t="shared" si="16"/>
        <v>14.548216093950032</v>
      </c>
      <c r="BW39" s="364">
        <f t="shared" si="16"/>
        <v>22.016618559153358</v>
      </c>
      <c r="BX39" s="364">
        <f t="shared" si="16"/>
        <v>10.132874546902713</v>
      </c>
      <c r="BY39" s="364">
        <f t="shared" si="16"/>
        <v>38.00659506241027</v>
      </c>
      <c r="BZ39" s="364">
        <f t="shared" si="16"/>
        <v>96.099972693464224</v>
      </c>
      <c r="CA39" s="364">
        <f t="shared" si="16"/>
        <v>27.945253152080113</v>
      </c>
      <c r="CB39" s="364">
        <f t="shared" si="16"/>
        <v>169.79130784453673</v>
      </c>
      <c r="CC39" s="364">
        <f t="shared" si="16"/>
        <v>203.75916319253156</v>
      </c>
      <c r="CD39" s="364">
        <f t="shared" si="16"/>
        <v>66.930715710230288</v>
      </c>
      <c r="CE39" s="364">
        <f t="shared" si="16"/>
        <v>138.3339681221405</v>
      </c>
      <c r="CF39" s="364">
        <f t="shared" si="16"/>
        <v>75.855591857925901</v>
      </c>
      <c r="CG39" s="364">
        <f t="shared" si="16"/>
        <v>163.84351774929178</v>
      </c>
      <c r="CH39" s="364">
        <f t="shared" si="16"/>
        <v>86.625854553793033</v>
      </c>
      <c r="CI39" s="364">
        <f t="shared" si="16"/>
        <v>140.67443991053278</v>
      </c>
      <c r="CJ39" s="364">
        <f t="shared" si="16"/>
        <v>59.414864517442766</v>
      </c>
      <c r="CK39" s="364">
        <f t="shared" si="16"/>
        <v>92.019687921943387</v>
      </c>
      <c r="CL39" s="364">
        <f t="shared" si="16"/>
        <v>103.8806689480316</v>
      </c>
      <c r="CM39" s="364">
        <f t="shared" si="16"/>
        <v>39.885366772956331</v>
      </c>
      <c r="CN39" s="364">
        <f t="shared" si="16"/>
        <v>2.715508963301545</v>
      </c>
      <c r="CO39" s="364">
        <f t="shared" si="16"/>
        <v>92.520603859193216</v>
      </c>
      <c r="CP39" s="364">
        <f t="shared" si="16"/>
        <v>160.13255292821032</v>
      </c>
      <c r="CQ39" s="364">
        <f t="shared" si="16"/>
        <v>248.29528549817041</v>
      </c>
      <c r="CR39" s="364">
        <f t="shared" si="16"/>
        <v>22.428860171607994</v>
      </c>
      <c r="CS39" s="364">
        <f t="shared" si="16"/>
        <v>30.08425917956356</v>
      </c>
      <c r="CT39" s="364">
        <f t="shared" si="16"/>
        <v>22.730144284854759</v>
      </c>
      <c r="CU39" s="364">
        <f t="shared" si="16"/>
        <v>27.008597058672422</v>
      </c>
      <c r="CV39" s="364">
        <f t="shared" si="16"/>
        <v>26.074116196294199</v>
      </c>
      <c r="CW39" s="364">
        <f t="shared" si="16"/>
        <v>26.473178337696027</v>
      </c>
      <c r="CX39" s="364">
        <f t="shared" si="16"/>
        <v>24.505729681016419</v>
      </c>
      <c r="CY39" s="364">
        <f t="shared" si="16"/>
        <v>61.58783101112931</v>
      </c>
      <c r="CZ39" s="364">
        <f t="shared" si="16"/>
        <v>48.096558154626109</v>
      </c>
      <c r="DA39" s="364">
        <f t="shared" si="16"/>
        <v>56.155720100057806</v>
      </c>
      <c r="DB39" s="364">
        <f t="shared" si="16"/>
        <v>48.413732668217563</v>
      </c>
      <c r="DC39" s="364">
        <f t="shared" si="16"/>
        <v>52.91784065106549</v>
      </c>
      <c r="DD39" s="364">
        <f t="shared" si="16"/>
        <v>51.934073169188196</v>
      </c>
      <c r="DE39" s="364">
        <f t="shared" si="16"/>
        <v>52.354182744209538</v>
      </c>
      <c r="DF39" s="364">
        <f t="shared" si="16"/>
        <v>50.28296642654459</v>
      </c>
      <c r="DG39" s="364">
        <f t="shared" si="16"/>
        <v>89.320861066094949</v>
      </c>
      <c r="DH39" s="364">
        <f t="shared" si="16"/>
        <v>79.278561163060658</v>
      </c>
      <c r="DI39" s="364">
        <f t="shared" si="16"/>
        <v>2612.6051898546575</v>
      </c>
      <c r="DJ39" s="364">
        <f t="shared" si="16"/>
        <v>81.344957297216752</v>
      </c>
      <c r="DK39" s="364">
        <f t="shared" si="16"/>
        <v>7.7037879322570006</v>
      </c>
      <c r="DL39" s="364">
        <f t="shared" si="16"/>
        <v>123.57393570679869</v>
      </c>
      <c r="DM39" s="364">
        <f t="shared" si="16"/>
        <v>136.37725245951879</v>
      </c>
      <c r="DN39" s="364">
        <f t="shared" si="16"/>
        <v>50.888278989965329</v>
      </c>
      <c r="DO39" s="364">
        <f t="shared" si="16"/>
        <v>151.36703458154807</v>
      </c>
      <c r="DP39" s="364">
        <f t="shared" si="16"/>
        <v>63.365014562336</v>
      </c>
      <c r="DQ39" s="364">
        <f t="shared" si="16"/>
        <v>388.2853993929748</v>
      </c>
      <c r="DR39" s="364">
        <f t="shared" si="16"/>
        <v>426.18617139993148</v>
      </c>
      <c r="DS39" s="364">
        <f t="shared" si="16"/>
        <v>811.11330739200639</v>
      </c>
      <c r="DT39" s="364">
        <f t="shared" si="16"/>
        <v>115.37166379234986</v>
      </c>
      <c r="DU39" s="364">
        <f t="shared" si="16"/>
        <v>229.99259416852146</v>
      </c>
      <c r="DV39" s="364">
        <f t="shared" si="16"/>
        <v>122.1280594470154</v>
      </c>
      <c r="DW39" s="364">
        <f t="shared" si="16"/>
        <v>68.401413873914862</v>
      </c>
      <c r="DX39" s="364">
        <f t="shared" si="16"/>
        <v>11.123993730290749</v>
      </c>
      <c r="DY39" s="364">
        <f t="shared" si="16"/>
        <v>2.7631362907668517</v>
      </c>
      <c r="DZ39" s="364">
        <f t="shared" si="16"/>
        <v>3.3879245021885254</v>
      </c>
      <c r="EA39" s="364">
        <f t="shared" si="16"/>
        <v>0</v>
      </c>
      <c r="EB39" s="364">
        <f t="shared" si="16"/>
        <v>45.112979503353927</v>
      </c>
      <c r="EC39" s="364">
        <f t="shared" si="16"/>
        <v>9.750148872562022</v>
      </c>
      <c r="ED39" s="364">
        <f t="shared" si="16"/>
        <v>22.726343560425448</v>
      </c>
      <c r="EE39" s="364">
        <f t="shared" si="16"/>
        <v>34.125949351294366</v>
      </c>
      <c r="EF39" s="364">
        <f t="shared" si="16"/>
        <v>34.14363597612919</v>
      </c>
      <c r="EG39" s="364">
        <f t="shared" si="16"/>
        <v>34.65024803754568</v>
      </c>
      <c r="EH39" s="364">
        <f t="shared" si="16"/>
        <v>30.176422213247861</v>
      </c>
      <c r="EI39" s="364">
        <f t="shared" si="16"/>
        <v>31.341026369338579</v>
      </c>
      <c r="EJ39" s="364">
        <f t="shared" si="16"/>
        <v>29.568802653548119</v>
      </c>
      <c r="EK39" s="364">
        <f t="shared" si="16"/>
        <v>63.507925444777356</v>
      </c>
      <c r="EL39" s="364">
        <f t="shared" si="16"/>
        <v>63.507925444777356</v>
      </c>
      <c r="EM39" s="364">
        <f t="shared" si="16"/>
        <v>90.933005807077734</v>
      </c>
      <c r="EN39" s="364">
        <f t="shared" si="16"/>
        <v>90.933005807077734</v>
      </c>
      <c r="EO39" s="364">
        <f t="shared" si="16"/>
        <v>56.552729575050762</v>
      </c>
      <c r="EP39" s="364">
        <f t="shared" si="16"/>
        <v>0.46337031257860417</v>
      </c>
      <c r="EQ39" s="364">
        <f t="shared" si="16"/>
        <v>56.552729575050762</v>
      </c>
      <c r="ER39" s="364">
        <f t="shared" si="16"/>
        <v>334.63121842429973</v>
      </c>
      <c r="ES39" s="364">
        <f t="shared" si="16"/>
        <v>118.83847273856372</v>
      </c>
      <c r="ET39" s="365">
        <f t="shared" si="16"/>
        <v>92.019687921943387</v>
      </c>
      <c r="EU39" s="365">
        <f t="shared" si="16"/>
        <v>103.8806689480316</v>
      </c>
      <c r="EV39" s="365">
        <f t="shared" si="16"/>
        <v>92.019687921943387</v>
      </c>
      <c r="EW39" s="365">
        <f t="shared" si="16"/>
        <v>103.8806689480316</v>
      </c>
    </row>
    <row r="40" spans="1:153" ht="15.75" customHeight="1" x14ac:dyDescent="0.2">
      <c r="A40" s="364" t="s">
        <v>567</v>
      </c>
      <c r="B40" s="364">
        <f t="shared" ref="B40:EW40" si="17">B187</f>
        <v>0.66591776469886099</v>
      </c>
      <c r="C40" s="364">
        <f t="shared" si="17"/>
        <v>39.438143808300083</v>
      </c>
      <c r="D40" s="364">
        <f t="shared" si="17"/>
        <v>41.588129806495999</v>
      </c>
      <c r="E40" s="364">
        <f t="shared" si="17"/>
        <v>41.588129806495999</v>
      </c>
      <c r="F40" s="364">
        <f t="shared" si="17"/>
        <v>42.270368072338897</v>
      </c>
      <c r="G40" s="364">
        <f t="shared" si="17"/>
        <v>42.270368072338897</v>
      </c>
      <c r="H40" s="364">
        <f t="shared" si="17"/>
        <v>42.270368072338897</v>
      </c>
      <c r="I40" s="364">
        <f t="shared" si="17"/>
        <v>13.06910721298118</v>
      </c>
      <c r="J40" s="364">
        <f t="shared" si="17"/>
        <v>39.417440435841854</v>
      </c>
      <c r="K40" s="364">
        <f t="shared" si="17"/>
        <v>9.6312810542385705</v>
      </c>
      <c r="L40" s="364">
        <f t="shared" si="17"/>
        <v>12.257877461464886</v>
      </c>
      <c r="M40" s="364">
        <f t="shared" si="17"/>
        <v>34.848766212864575</v>
      </c>
      <c r="N40" s="364">
        <f t="shared" si="17"/>
        <v>6.0836557823067778</v>
      </c>
      <c r="O40" s="364">
        <f t="shared" si="17"/>
        <v>7.8184020955859523</v>
      </c>
      <c r="P40" s="364">
        <f t="shared" si="17"/>
        <v>6.6342971598915028</v>
      </c>
      <c r="Q40" s="364">
        <f t="shared" si="17"/>
        <v>6.1075892309536357</v>
      </c>
      <c r="R40" s="364">
        <f t="shared" si="17"/>
        <v>5.8376245951913006</v>
      </c>
      <c r="S40" s="364">
        <f t="shared" si="17"/>
        <v>205.57914726348827</v>
      </c>
      <c r="T40" s="364">
        <f t="shared" si="17"/>
        <v>19.530824903173198</v>
      </c>
      <c r="U40" s="364">
        <f t="shared" si="17"/>
        <v>9.2935068574552133</v>
      </c>
      <c r="V40" s="364">
        <f t="shared" si="17"/>
        <v>9.4374645766329195</v>
      </c>
      <c r="W40" s="364">
        <f t="shared" si="17"/>
        <v>12.000702842631654</v>
      </c>
      <c r="X40" s="364">
        <f t="shared" si="17"/>
        <v>9.4936387498892145</v>
      </c>
      <c r="Y40" s="364">
        <f t="shared" si="17"/>
        <v>11.565319937802997</v>
      </c>
      <c r="Z40" s="364">
        <f t="shared" si="17"/>
        <v>100.05042028554089</v>
      </c>
      <c r="AA40" s="364">
        <f t="shared" si="17"/>
        <v>11.122690763921128</v>
      </c>
      <c r="AB40" s="364">
        <f t="shared" si="17"/>
        <v>7.8595866670257237</v>
      </c>
      <c r="AC40" s="364">
        <f t="shared" si="17"/>
        <v>8.4776381285628304</v>
      </c>
      <c r="AD40" s="364">
        <f t="shared" si="17"/>
        <v>2.147526608650594</v>
      </c>
      <c r="AE40" s="364">
        <f t="shared" si="17"/>
        <v>3.6075787976537868</v>
      </c>
      <c r="AF40" s="364">
        <f t="shared" si="17"/>
        <v>1.5507538412148278</v>
      </c>
      <c r="AG40" s="364">
        <f t="shared" si="17"/>
        <v>3.0089296759961144</v>
      </c>
      <c r="AH40" s="364">
        <f t="shared" si="17"/>
        <v>9.8337858638551552</v>
      </c>
      <c r="AI40" s="364">
        <f t="shared" si="17"/>
        <v>13.697059167941916</v>
      </c>
      <c r="AJ40" s="364">
        <f t="shared" si="17"/>
        <v>7.6740829127011239</v>
      </c>
      <c r="AK40" s="364">
        <f t="shared" si="17"/>
        <v>9.3785480000151438</v>
      </c>
      <c r="AL40" s="364">
        <f t="shared" si="17"/>
        <v>1.5578611967575853</v>
      </c>
      <c r="AM40" s="364">
        <f t="shared" si="17"/>
        <v>3.0160593783784861</v>
      </c>
      <c r="AN40" s="364">
        <f t="shared" si="17"/>
        <v>5.4964441920928948</v>
      </c>
      <c r="AO40" s="364">
        <f t="shared" si="17"/>
        <v>6.8866437358956318</v>
      </c>
      <c r="AP40" s="364">
        <f t="shared" si="17"/>
        <v>1.2655240302538004</v>
      </c>
      <c r="AQ40" s="364">
        <f t="shared" si="17"/>
        <v>3.6665886622504331</v>
      </c>
      <c r="AR40" s="364">
        <f t="shared" si="17"/>
        <v>0.48444682126023508</v>
      </c>
      <c r="AS40" s="364">
        <f t="shared" si="17"/>
        <v>2.6785602446889243</v>
      </c>
      <c r="AT40" s="364">
        <f t="shared" si="17"/>
        <v>1.6011189952123459</v>
      </c>
      <c r="AU40" s="364">
        <f t="shared" si="17"/>
        <v>3.8863624830828485</v>
      </c>
      <c r="AV40" s="364">
        <f t="shared" si="17"/>
        <v>6.9200435367037016E-2</v>
      </c>
      <c r="AW40" s="364">
        <f t="shared" si="17"/>
        <v>2.4213842124991061</v>
      </c>
      <c r="AX40" s="364">
        <f t="shared" si="17"/>
        <v>3.1268685774448386</v>
      </c>
      <c r="AY40" s="364">
        <f t="shared" si="17"/>
        <v>5.8241478619511327</v>
      </c>
      <c r="AZ40" s="364">
        <f t="shared" si="17"/>
        <v>0.54268467564179446</v>
      </c>
      <c r="BA40" s="364">
        <f t="shared" si="17"/>
        <v>2.0946551880006155</v>
      </c>
      <c r="BB40" s="364">
        <f t="shared" si="17"/>
        <v>61.641396390885348</v>
      </c>
      <c r="BC40" s="364">
        <f t="shared" si="17"/>
        <v>64.776142173592234</v>
      </c>
      <c r="BD40" s="364">
        <f t="shared" si="17"/>
        <v>3.7875295628782624</v>
      </c>
      <c r="BE40" s="364">
        <f t="shared" si="17"/>
        <v>2.3811081479616405</v>
      </c>
      <c r="BF40" s="364">
        <f t="shared" si="17"/>
        <v>8.5414797048215405</v>
      </c>
      <c r="BG40" s="364">
        <f t="shared" si="17"/>
        <v>3.8690412636442488</v>
      </c>
      <c r="BH40" s="364">
        <f t="shared" si="17"/>
        <v>8.205448334083485</v>
      </c>
      <c r="BI40" s="364">
        <f t="shared" si="17"/>
        <v>11.965298934424936</v>
      </c>
      <c r="BJ40" s="364">
        <f t="shared" si="17"/>
        <v>48.643653754275874</v>
      </c>
      <c r="BK40" s="364">
        <f t="shared" si="17"/>
        <v>25.72276821878495</v>
      </c>
      <c r="BL40" s="364">
        <f t="shared" si="17"/>
        <v>4.3502502705669031</v>
      </c>
      <c r="BM40" s="364">
        <f t="shared" si="17"/>
        <v>67.594906976621132</v>
      </c>
      <c r="BN40" s="364">
        <f t="shared" si="17"/>
        <v>11.965298934424936</v>
      </c>
      <c r="BO40" s="364">
        <f t="shared" si="17"/>
        <v>10.595025203714613</v>
      </c>
      <c r="BP40" s="364">
        <f t="shared" si="17"/>
        <v>51.508930973584938</v>
      </c>
      <c r="BQ40" s="364">
        <f t="shared" si="17"/>
        <v>1.8784425945123076</v>
      </c>
      <c r="BR40" s="364">
        <f t="shared" si="17"/>
        <v>5.3231230823439546</v>
      </c>
      <c r="BS40" s="364">
        <f t="shared" si="17"/>
        <v>3.3840374525652805</v>
      </c>
      <c r="BT40" s="364">
        <f t="shared" si="17"/>
        <v>37.262080439497367</v>
      </c>
      <c r="BU40" s="364">
        <f t="shared" si="17"/>
        <v>61.454747693409445</v>
      </c>
      <c r="BV40" s="364">
        <f t="shared" si="17"/>
        <v>7.3608256356892525</v>
      </c>
      <c r="BW40" s="364">
        <f t="shared" si="17"/>
        <v>10.805506123524538</v>
      </c>
      <c r="BX40" s="364">
        <f t="shared" si="17"/>
        <v>8.8664204929427797</v>
      </c>
      <c r="BY40" s="364">
        <f t="shared" si="17"/>
        <v>6.029108254095263</v>
      </c>
      <c r="BZ40" s="364">
        <f t="shared" si="17"/>
        <v>10.590078582219576</v>
      </c>
      <c r="CA40" s="364">
        <f t="shared" si="17"/>
        <v>30.831598841788946</v>
      </c>
      <c r="CB40" s="364">
        <f t="shared" si="17"/>
        <v>25.785407264966125</v>
      </c>
      <c r="CC40" s="364">
        <f t="shared" si="17"/>
        <v>30.288165363715962</v>
      </c>
      <c r="CD40" s="364">
        <f t="shared" si="17"/>
        <v>3.9737936677411199</v>
      </c>
      <c r="CE40" s="364">
        <f t="shared" si="17"/>
        <v>69.602216789673548</v>
      </c>
      <c r="CF40" s="364">
        <f t="shared" si="17"/>
        <v>8.5563072179575101</v>
      </c>
      <c r="CG40" s="364">
        <f t="shared" si="17"/>
        <v>24.698701251711327</v>
      </c>
      <c r="CH40" s="364">
        <f t="shared" si="17"/>
        <v>9.6219686028271099</v>
      </c>
      <c r="CI40" s="364">
        <f t="shared" si="17"/>
        <v>21.096106576260354</v>
      </c>
      <c r="CJ40" s="364">
        <f t="shared" si="17"/>
        <v>3.2622480416612234</v>
      </c>
      <c r="CK40" s="364">
        <f t="shared" si="17"/>
        <v>15.596658932459832</v>
      </c>
      <c r="CL40" s="364">
        <f t="shared" si="17"/>
        <v>19.259598124170225</v>
      </c>
      <c r="CM40" s="364">
        <f t="shared" si="17"/>
        <v>38.800807256207918</v>
      </c>
      <c r="CN40" s="364">
        <f t="shared" si="17"/>
        <v>1.3861177716680686</v>
      </c>
      <c r="CO40" s="364">
        <f t="shared" si="17"/>
        <v>9.6354576633530087</v>
      </c>
      <c r="CP40" s="364">
        <f t="shared" si="17"/>
        <v>24.014160157799324</v>
      </c>
      <c r="CQ40" s="364">
        <f t="shared" si="17"/>
        <v>37.061409049871145</v>
      </c>
      <c r="CR40" s="364">
        <f t="shared" si="17"/>
        <v>2.5639489031382254</v>
      </c>
      <c r="CS40" s="364">
        <f t="shared" si="17"/>
        <v>6.5442075669889164</v>
      </c>
      <c r="CT40" s="364">
        <f t="shared" si="17"/>
        <v>3.5738821176291822</v>
      </c>
      <c r="CU40" s="364">
        <f t="shared" si="17"/>
        <v>2.9019451371759715</v>
      </c>
      <c r="CV40" s="364">
        <f t="shared" si="17"/>
        <v>3.6648450874236005</v>
      </c>
      <c r="CW40" s="364">
        <f t="shared" si="17"/>
        <v>2.6023084146363544</v>
      </c>
      <c r="CX40" s="364">
        <f t="shared" si="17"/>
        <v>2.838746324729982</v>
      </c>
      <c r="CY40" s="364">
        <f t="shared" si="17"/>
        <v>8.0726903130416758</v>
      </c>
      <c r="CZ40" s="364">
        <f t="shared" si="17"/>
        <v>37.690761706773628</v>
      </c>
      <c r="DA40" s="364">
        <f t="shared" si="17"/>
        <v>41.880948152094788</v>
      </c>
      <c r="DB40" s="364">
        <f t="shared" si="17"/>
        <v>38.753961066900956</v>
      </c>
      <c r="DC40" s="364">
        <f t="shared" si="17"/>
        <v>38.046584621322836</v>
      </c>
      <c r="DD40" s="364">
        <f t="shared" si="17"/>
        <v>38.849721628394036</v>
      </c>
      <c r="DE40" s="364">
        <f t="shared" si="17"/>
        <v>37.731144385059451</v>
      </c>
      <c r="DF40" s="364">
        <f t="shared" si="17"/>
        <v>37.980052561564662</v>
      </c>
      <c r="DG40" s="364">
        <f t="shared" si="17"/>
        <v>43.49004651112773</v>
      </c>
      <c r="DH40" s="364">
        <f t="shared" si="17"/>
        <v>40.467504934953467</v>
      </c>
      <c r="DI40" s="364">
        <f t="shared" si="17"/>
        <v>31.940069313772256</v>
      </c>
      <c r="DJ40" s="364">
        <f t="shared" si="17"/>
        <v>11.810598480617045</v>
      </c>
      <c r="DK40" s="364">
        <f t="shared" si="17"/>
        <v>2.260053926675937</v>
      </c>
      <c r="DL40" s="364">
        <f t="shared" si="17"/>
        <v>21.39922501392175</v>
      </c>
      <c r="DM40" s="364">
        <f t="shared" si="17"/>
        <v>25.777449299159343</v>
      </c>
      <c r="DN40" s="364">
        <f t="shared" si="17"/>
        <v>46.795521114574512</v>
      </c>
      <c r="DO40" s="364">
        <f t="shared" si="17"/>
        <v>18.282466529606609</v>
      </c>
      <c r="DP40" s="364">
        <f t="shared" si="17"/>
        <v>6.8801046541320829</v>
      </c>
      <c r="DQ40" s="364">
        <f t="shared" si="17"/>
        <v>14.932610210293205</v>
      </c>
      <c r="DR40" s="364">
        <f t="shared" si="17"/>
        <v>346.42921347030642</v>
      </c>
      <c r="DS40" s="364">
        <f t="shared" si="17"/>
        <v>20.592184489076317</v>
      </c>
      <c r="DT40" s="364">
        <f t="shared" si="17"/>
        <v>75.59439481399022</v>
      </c>
      <c r="DU40" s="364">
        <f t="shared" si="17"/>
        <v>24.98089473915752</v>
      </c>
      <c r="DV40" s="364">
        <f t="shared" si="17"/>
        <v>17.389008113081218</v>
      </c>
      <c r="DW40" s="364">
        <f t="shared" si="17"/>
        <v>5.0162160483014304</v>
      </c>
      <c r="DX40" s="364">
        <f t="shared" si="17"/>
        <v>1.9730038152756606</v>
      </c>
      <c r="DY40" s="364">
        <f t="shared" si="17"/>
        <v>0.24323320787379998</v>
      </c>
      <c r="DZ40" s="364">
        <f t="shared" si="17"/>
        <v>0.90578614822607051</v>
      </c>
      <c r="EA40" s="364">
        <f t="shared" si="17"/>
        <v>0</v>
      </c>
      <c r="EB40" s="364">
        <f t="shared" si="17"/>
        <v>1.1248963946354706</v>
      </c>
      <c r="EC40" s="364">
        <f t="shared" si="17"/>
        <v>3.0110664836042815</v>
      </c>
      <c r="ED40" s="364">
        <f t="shared" si="17"/>
        <v>3.0443417274327658</v>
      </c>
      <c r="EE40" s="364">
        <f t="shared" si="17"/>
        <v>5.5793364700957682</v>
      </c>
      <c r="EF40" s="364">
        <f t="shared" si="17"/>
        <v>5.5822281004484466</v>
      </c>
      <c r="EG40" s="364">
        <f t="shared" si="17"/>
        <v>5.6094554390083431</v>
      </c>
      <c r="EH40" s="364">
        <f t="shared" si="17"/>
        <v>5.3670732400460111</v>
      </c>
      <c r="EI40" s="364">
        <f t="shared" si="17"/>
        <v>5.4296636796761959</v>
      </c>
      <c r="EJ40" s="364">
        <f t="shared" si="17"/>
        <v>5.334417358501014</v>
      </c>
      <c r="EK40" s="364">
        <f t="shared" si="17"/>
        <v>2.6685862315498525</v>
      </c>
      <c r="EL40" s="364">
        <f t="shared" si="17"/>
        <v>2.6685862315498525</v>
      </c>
      <c r="EM40" s="364">
        <f t="shared" si="17"/>
        <v>15.084287275800762</v>
      </c>
      <c r="EN40" s="364">
        <f t="shared" si="17"/>
        <v>15.084287275800762</v>
      </c>
      <c r="EO40" s="364">
        <f t="shared" si="17"/>
        <v>28.878778194524784</v>
      </c>
      <c r="EP40" s="364">
        <f t="shared" si="17"/>
        <v>8.1780109037595139E-2</v>
      </c>
      <c r="EQ40" s="364">
        <f t="shared" si="17"/>
        <v>28.878778194524784</v>
      </c>
      <c r="ER40" s="364">
        <f t="shared" si="17"/>
        <v>447.87864752439782</v>
      </c>
      <c r="ES40" s="364">
        <f t="shared" si="17"/>
        <v>20.358630769864249</v>
      </c>
      <c r="ET40" s="365">
        <f t="shared" si="17"/>
        <v>15.596658932459832</v>
      </c>
      <c r="EU40" s="365">
        <f t="shared" si="17"/>
        <v>19.259598124170225</v>
      </c>
      <c r="EV40" s="365">
        <f t="shared" si="17"/>
        <v>15.596658932459832</v>
      </c>
      <c r="EW40" s="365">
        <f t="shared" si="17"/>
        <v>19.259598124170225</v>
      </c>
    </row>
    <row r="41" spans="1:153" ht="15.75" customHeight="1" x14ac:dyDescent="0.2">
      <c r="A41" s="364" t="s">
        <v>568</v>
      </c>
      <c r="B41" s="364">
        <f t="shared" ref="B41:EW41" si="18">B223</f>
        <v>0.45260490075907001</v>
      </c>
      <c r="C41" s="364">
        <f t="shared" si="18"/>
        <v>3.941034296862199</v>
      </c>
      <c r="D41" s="364">
        <f t="shared" si="18"/>
        <v>4.1004220809481922</v>
      </c>
      <c r="E41" s="364">
        <f t="shared" si="18"/>
        <v>4.1004220809481922</v>
      </c>
      <c r="F41" s="364">
        <f t="shared" si="18"/>
        <v>3.0262811594002414</v>
      </c>
      <c r="G41" s="364">
        <f t="shared" si="18"/>
        <v>3.0262811594002414</v>
      </c>
      <c r="H41" s="364">
        <f t="shared" si="18"/>
        <v>3.0262811594002414</v>
      </c>
      <c r="I41" s="364">
        <f t="shared" si="18"/>
        <v>0.64946993464036495</v>
      </c>
      <c r="J41" s="364">
        <f t="shared" si="18"/>
        <v>2.7022020810927643</v>
      </c>
      <c r="K41" s="364">
        <f t="shared" si="18"/>
        <v>0.32738834534939087</v>
      </c>
      <c r="L41" s="364">
        <f t="shared" si="18"/>
        <v>0.43780370607964869</v>
      </c>
      <c r="M41" s="364">
        <f t="shared" si="18"/>
        <v>0.62342222980441875</v>
      </c>
      <c r="N41" s="364">
        <f t="shared" si="18"/>
        <v>0.33803864942547079</v>
      </c>
      <c r="O41" s="364">
        <f t="shared" si="18"/>
        <v>0.35524936429919762</v>
      </c>
      <c r="P41" s="364">
        <f t="shared" si="18"/>
        <v>0.52038918721700611</v>
      </c>
      <c r="Q41" s="364">
        <f t="shared" si="18"/>
        <v>0.42684952497165796</v>
      </c>
      <c r="R41" s="364">
        <f t="shared" si="18"/>
        <v>17.690656400758598</v>
      </c>
      <c r="S41" s="364">
        <f t="shared" si="18"/>
        <v>83.55741290500373</v>
      </c>
      <c r="T41" s="364">
        <f t="shared" si="18"/>
        <v>37.219093137849995</v>
      </c>
      <c r="U41" s="364">
        <f t="shared" si="18"/>
        <v>20.864337243441696</v>
      </c>
      <c r="V41" s="364">
        <f t="shared" si="18"/>
        <v>20.605004167129664</v>
      </c>
      <c r="W41" s="364">
        <f t="shared" si="18"/>
        <v>23.494148088779184</v>
      </c>
      <c r="X41" s="364">
        <f t="shared" si="18"/>
        <v>20.848254865235504</v>
      </c>
      <c r="Y41" s="364">
        <f t="shared" si="18"/>
        <v>22.743470359477215</v>
      </c>
      <c r="Z41" s="364">
        <f t="shared" si="18"/>
        <v>121.77338801833321</v>
      </c>
      <c r="AA41" s="364">
        <f t="shared" si="18"/>
        <v>15.617802833519818</v>
      </c>
      <c r="AB41" s="364">
        <f t="shared" si="18"/>
        <v>11.836848402490432</v>
      </c>
      <c r="AC41" s="364">
        <f t="shared" si="18"/>
        <v>5.077289790744544</v>
      </c>
      <c r="AD41" s="364">
        <f t="shared" si="18"/>
        <v>15.9883322500595</v>
      </c>
      <c r="AE41" s="364">
        <f t="shared" si="18"/>
        <v>16.445618037517306</v>
      </c>
      <c r="AF41" s="364">
        <f t="shared" si="18"/>
        <v>7.4947877043723565</v>
      </c>
      <c r="AG41" s="364">
        <f t="shared" si="18"/>
        <v>7.925368363275993</v>
      </c>
      <c r="AH41" s="364">
        <f t="shared" si="18"/>
        <v>64.745515825867187</v>
      </c>
      <c r="AI41" s="364">
        <f t="shared" si="18"/>
        <v>67.236866655483027</v>
      </c>
      <c r="AJ41" s="364">
        <f t="shared" si="18"/>
        <v>44.194693212692073</v>
      </c>
      <c r="AK41" s="364">
        <f t="shared" si="18"/>
        <v>44.763479959525284</v>
      </c>
      <c r="AL41" s="364">
        <f t="shared" si="18"/>
        <v>3.8187556580487581</v>
      </c>
      <c r="AM41" s="364">
        <f t="shared" si="18"/>
        <v>4.2377782504117931</v>
      </c>
      <c r="AN41" s="364">
        <f t="shared" si="18"/>
        <v>9.9587749053171137E-2</v>
      </c>
      <c r="AO41" s="364">
        <f t="shared" si="18"/>
        <v>0.49408237390161958</v>
      </c>
      <c r="AP41" s="364">
        <f t="shared" si="18"/>
        <v>22.827433271158952</v>
      </c>
      <c r="AQ41" s="364">
        <f t="shared" si="18"/>
        <v>27.082004315503582</v>
      </c>
      <c r="AR41" s="364">
        <f t="shared" si="18"/>
        <v>0.1056062653533445</v>
      </c>
      <c r="AS41" s="364">
        <f t="shared" si="18"/>
        <v>0.83730062513677694</v>
      </c>
      <c r="AT41" s="364">
        <f t="shared" si="18"/>
        <v>0.67474731640413665</v>
      </c>
      <c r="AU41" s="364">
        <f t="shared" si="18"/>
        <v>1.4747944166720117</v>
      </c>
      <c r="AV41" s="364">
        <f t="shared" si="18"/>
        <v>30.050002016552526</v>
      </c>
      <c r="AW41" s="364">
        <f t="shared" si="18"/>
        <v>34.320321527504348</v>
      </c>
      <c r="AX41" s="364">
        <f t="shared" si="18"/>
        <v>30.965472858953945</v>
      </c>
      <c r="AY41" s="364">
        <f t="shared" si="18"/>
        <v>35.339114529202561</v>
      </c>
      <c r="AZ41" s="364">
        <f t="shared" si="18"/>
        <v>80.493256081166692</v>
      </c>
      <c r="BA41" s="364">
        <f t="shared" si="18"/>
        <v>92.30066056781834</v>
      </c>
      <c r="BB41" s="364">
        <f t="shared" si="18"/>
        <v>151.09379981778329</v>
      </c>
      <c r="BC41" s="364">
        <f t="shared" si="18"/>
        <v>153.20677451178199</v>
      </c>
      <c r="BD41" s="364">
        <f t="shared" si="18"/>
        <v>16.086600703900331</v>
      </c>
      <c r="BE41" s="364">
        <f t="shared" si="18"/>
        <v>80.640502600375839</v>
      </c>
      <c r="BF41" s="364">
        <f t="shared" si="18"/>
        <v>9.1795579807112517</v>
      </c>
      <c r="BG41" s="364">
        <f t="shared" si="18"/>
        <v>16.028148938628874</v>
      </c>
      <c r="BH41" s="364">
        <f t="shared" si="18"/>
        <v>20.833330501911405</v>
      </c>
      <c r="BI41" s="364">
        <f t="shared" si="18"/>
        <v>6.601656776801974</v>
      </c>
      <c r="BJ41" s="364">
        <f t="shared" si="18"/>
        <v>11.055860208842205</v>
      </c>
      <c r="BK41" s="364">
        <f t="shared" si="18"/>
        <v>48.232755815972268</v>
      </c>
      <c r="BL41" s="364">
        <f t="shared" si="18"/>
        <v>0.81629670568509027</v>
      </c>
      <c r="BM41" s="364">
        <f t="shared" si="18"/>
        <v>10.873594588600099</v>
      </c>
      <c r="BN41" s="364">
        <f t="shared" si="18"/>
        <v>6.601656776801974</v>
      </c>
      <c r="BO41" s="364">
        <f t="shared" si="18"/>
        <v>5.2963168752903584</v>
      </c>
      <c r="BP41" s="364">
        <f t="shared" si="18"/>
        <v>8.4465126480718027</v>
      </c>
      <c r="BQ41" s="364">
        <f t="shared" si="18"/>
        <v>0.29994774590159068</v>
      </c>
      <c r="BR41" s="364">
        <f t="shared" si="18"/>
        <v>1.0390408404400659</v>
      </c>
      <c r="BS41" s="364">
        <f t="shared" si="18"/>
        <v>-7.0588543494523037E-3</v>
      </c>
      <c r="BT41" s="364">
        <f t="shared" si="18"/>
        <v>8.2233934707473963</v>
      </c>
      <c r="BU41" s="364">
        <f t="shared" si="18"/>
        <v>9.8020303574885475</v>
      </c>
      <c r="BV41" s="364">
        <f t="shared" si="18"/>
        <v>0.51630457297869725</v>
      </c>
      <c r="BW41" s="364">
        <f t="shared" si="18"/>
        <v>1.2553976675208105</v>
      </c>
      <c r="BX41" s="364">
        <f t="shared" si="18"/>
        <v>0.209297958440402</v>
      </c>
      <c r="BY41" s="364">
        <f t="shared" si="18"/>
        <v>0.74147469297349744</v>
      </c>
      <c r="BZ41" s="364">
        <f t="shared" si="18"/>
        <v>6.0339899694408814</v>
      </c>
      <c r="CA41" s="364">
        <f t="shared" si="18"/>
        <v>9.2804768466594396</v>
      </c>
      <c r="CB41" s="364">
        <f t="shared" si="18"/>
        <v>55.24076537054907</v>
      </c>
      <c r="CC41" s="364">
        <f t="shared" si="18"/>
        <v>53.166554973649909</v>
      </c>
      <c r="CD41" s="364">
        <f t="shared" si="18"/>
        <v>0.94819188186374959</v>
      </c>
      <c r="CE41" s="364">
        <f t="shared" si="18"/>
        <v>11.152737000680645</v>
      </c>
      <c r="CF41" s="364">
        <f t="shared" si="18"/>
        <v>4.7561215576788527</v>
      </c>
      <c r="CG41" s="364">
        <f t="shared" si="18"/>
        <v>53.322508380777435</v>
      </c>
      <c r="CH41" s="364">
        <f t="shared" si="18"/>
        <v>5.3173486332088942</v>
      </c>
      <c r="CI41" s="364">
        <f t="shared" si="18"/>
        <v>44.787118723749245</v>
      </c>
      <c r="CJ41" s="364">
        <f t="shared" si="18"/>
        <v>0.80386792533681728</v>
      </c>
      <c r="CK41" s="364">
        <f t="shared" si="18"/>
        <v>29.300799804602775</v>
      </c>
      <c r="CL41" s="364">
        <f t="shared" si="18"/>
        <v>30.003244363161684</v>
      </c>
      <c r="CM41" s="364">
        <f t="shared" si="18"/>
        <v>7.9014312923245598</v>
      </c>
      <c r="CN41" s="364">
        <f t="shared" si="18"/>
        <v>0.2213154082201072</v>
      </c>
      <c r="CO41" s="364">
        <f t="shared" si="18"/>
        <v>5.386006229375198</v>
      </c>
      <c r="CP41" s="364">
        <f t="shared" si="18"/>
        <v>51.30054003513078</v>
      </c>
      <c r="CQ41" s="364">
        <f t="shared" si="18"/>
        <v>64.222848960969714</v>
      </c>
      <c r="CR41" s="364">
        <f t="shared" si="18"/>
        <v>8.3621141391795391</v>
      </c>
      <c r="CS41" s="364">
        <f t="shared" si="18"/>
        <v>8.9818496892694384</v>
      </c>
      <c r="CT41" s="364">
        <f t="shared" si="18"/>
        <v>7.2833615513609402</v>
      </c>
      <c r="CU41" s="364">
        <f t="shared" si="18"/>
        <v>10.231709728335773</v>
      </c>
      <c r="CV41" s="364">
        <f t="shared" si="18"/>
        <v>9.4155181505011569</v>
      </c>
      <c r="CW41" s="364">
        <f t="shared" si="18"/>
        <v>10.142074737617349</v>
      </c>
      <c r="CX41" s="364">
        <f t="shared" si="18"/>
        <v>9.1264686893364342</v>
      </c>
      <c r="CY41" s="364">
        <f t="shared" si="18"/>
        <v>10.834312984028657</v>
      </c>
      <c r="CZ41" s="364">
        <f t="shared" si="18"/>
        <v>15.234228322649869</v>
      </c>
      <c r="DA41" s="364">
        <f t="shared" si="18"/>
        <v>15.88665011755802</v>
      </c>
      <c r="DB41" s="364">
        <f t="shared" si="18"/>
        <v>14.098579899407923</v>
      </c>
      <c r="DC41" s="364">
        <f t="shared" si="18"/>
        <v>17.202430582234228</v>
      </c>
      <c r="DD41" s="364">
        <f t="shared" si="18"/>
        <v>16.34319122744273</v>
      </c>
      <c r="DE41" s="364">
        <f t="shared" si="18"/>
        <v>17.108068040790386</v>
      </c>
      <c r="DF41" s="364">
        <f t="shared" si="18"/>
        <v>16.03889664849703</v>
      </c>
      <c r="DG41" s="364">
        <f t="shared" si="18"/>
        <v>17.836816487062606</v>
      </c>
      <c r="DH41" s="364">
        <f t="shared" si="18"/>
        <v>6.4201881369299372</v>
      </c>
      <c r="DI41" s="364">
        <f t="shared" si="18"/>
        <v>2.5065539633505978</v>
      </c>
      <c r="DJ41" s="364">
        <f t="shared" si="18"/>
        <v>4.9705915372032905</v>
      </c>
      <c r="DK41" s="364">
        <f t="shared" si="18"/>
        <v>0.70864934611836361</v>
      </c>
      <c r="DL41" s="364">
        <f t="shared" si="18"/>
        <v>39.248604309834263</v>
      </c>
      <c r="DM41" s="364">
        <f t="shared" si="18"/>
        <v>39.267072796601497</v>
      </c>
      <c r="DN41" s="364">
        <f t="shared" si="18"/>
        <v>9.3427506744628772</v>
      </c>
      <c r="DO41" s="364">
        <f t="shared" si="18"/>
        <v>11.686984766769456</v>
      </c>
      <c r="DP41" s="364">
        <f t="shared" si="18"/>
        <v>1.2000655960673612</v>
      </c>
      <c r="DQ41" s="364">
        <f t="shared" si="18"/>
        <v>34.980596132678329</v>
      </c>
      <c r="DR41" s="364">
        <f t="shared" si="18"/>
        <v>144.43140710576699</v>
      </c>
      <c r="DS41" s="364">
        <f t="shared" si="18"/>
        <v>40.248522560112178</v>
      </c>
      <c r="DT41" s="364">
        <f t="shared" si="18"/>
        <v>14.230115607148036</v>
      </c>
      <c r="DU41" s="364">
        <f t="shared" si="18"/>
        <v>16.580347859620815</v>
      </c>
      <c r="DV41" s="364">
        <f t="shared" si="18"/>
        <v>6.7080312076286646</v>
      </c>
      <c r="DW41" s="364">
        <f t="shared" si="18"/>
        <v>4.8020941342110746</v>
      </c>
      <c r="DX41" s="364">
        <f t="shared" si="18"/>
        <v>2.6947352628985755</v>
      </c>
      <c r="DY41" s="364">
        <f t="shared" si="18"/>
        <v>0.12008851399400555</v>
      </c>
      <c r="DZ41" s="364">
        <f t="shared" si="18"/>
        <v>0.50534338125271461</v>
      </c>
      <c r="EA41" s="364">
        <f t="shared" si="18"/>
        <v>0</v>
      </c>
      <c r="EB41" s="364">
        <f t="shared" si="18"/>
        <v>0.40393115143160685</v>
      </c>
      <c r="EC41" s="364">
        <f t="shared" si="18"/>
        <v>0.57743444708376046</v>
      </c>
      <c r="ED41" s="364">
        <f t="shared" si="18"/>
        <v>1.2672893978597131</v>
      </c>
      <c r="EE41" s="364">
        <f t="shared" si="18"/>
        <v>0.33887132903964812</v>
      </c>
      <c r="EF41" s="364">
        <f t="shared" si="18"/>
        <v>0.33904695756064029</v>
      </c>
      <c r="EG41" s="364">
        <f t="shared" si="18"/>
        <v>0.3479238057452676</v>
      </c>
      <c r="EH41" s="364">
        <f t="shared" si="18"/>
        <v>0.26966777966117661</v>
      </c>
      <c r="EI41" s="364">
        <f t="shared" si="18"/>
        <v>0.29007395447661111</v>
      </c>
      <c r="EJ41" s="364">
        <f t="shared" si="18"/>
        <v>0.25902107975707622</v>
      </c>
      <c r="EK41" s="364">
        <f t="shared" si="18"/>
        <v>4.4261927486513741</v>
      </c>
      <c r="EL41" s="364">
        <f t="shared" si="18"/>
        <v>4.4261927486513741</v>
      </c>
      <c r="EM41" s="364">
        <f t="shared" si="18"/>
        <v>29.182827748657473</v>
      </c>
      <c r="EN41" s="364">
        <f t="shared" si="18"/>
        <v>29.182827748657473</v>
      </c>
      <c r="EO41" s="364">
        <f t="shared" si="18"/>
        <v>4.5995449906840804</v>
      </c>
      <c r="EP41" s="364">
        <f t="shared" si="18"/>
        <v>0.16357675019168028</v>
      </c>
      <c r="EQ41" s="364">
        <f t="shared" si="18"/>
        <v>4.5995449906840804</v>
      </c>
      <c r="ER41" s="364">
        <f t="shared" si="18"/>
        <v>26.858784493233543</v>
      </c>
      <c r="ES41" s="364">
        <f t="shared" si="18"/>
        <v>1.4228317500055709</v>
      </c>
      <c r="ET41" s="365">
        <f t="shared" si="18"/>
        <v>29.300799804602775</v>
      </c>
      <c r="EU41" s="365">
        <f t="shared" si="18"/>
        <v>30.003244363161684</v>
      </c>
      <c r="EV41" s="365">
        <f t="shared" si="18"/>
        <v>29.300799804602775</v>
      </c>
      <c r="EW41" s="365">
        <f t="shared" si="18"/>
        <v>30.003244363161684</v>
      </c>
    </row>
    <row r="42" spans="1:153" ht="15.75" customHeight="1" x14ac:dyDescent="0.2">
      <c r="A42" s="364" t="s">
        <v>569</v>
      </c>
      <c r="B42" s="364">
        <f t="shared" ref="B42:EW42" si="19">B205*1000</f>
        <v>1.0033618309535086E-3</v>
      </c>
      <c r="C42" s="364">
        <f t="shared" si="19"/>
        <v>0.25931444906746037</v>
      </c>
      <c r="D42" s="364">
        <f t="shared" si="19"/>
        <v>0.26050029919133522</v>
      </c>
      <c r="E42" s="364">
        <f t="shared" si="19"/>
        <v>0.26050029919133522</v>
      </c>
      <c r="F42" s="364">
        <f t="shared" si="19"/>
        <v>0.26605913808452897</v>
      </c>
      <c r="G42" s="364">
        <f t="shared" si="19"/>
        <v>0.26605913808452897</v>
      </c>
      <c r="H42" s="364">
        <f t="shared" si="19"/>
        <v>0.26605913808452897</v>
      </c>
      <c r="I42" s="364">
        <f t="shared" si="19"/>
        <v>0.26976831395586487</v>
      </c>
      <c r="J42" s="364">
        <f t="shared" si="19"/>
        <v>0.26143332979700062</v>
      </c>
      <c r="K42" s="364">
        <f t="shared" si="19"/>
        <v>3.1690645300841425E-2</v>
      </c>
      <c r="L42" s="364">
        <f t="shared" si="19"/>
        <v>4.06195849791402E-2</v>
      </c>
      <c r="M42" s="364">
        <f t="shared" si="19"/>
        <v>0.36553793688653968</v>
      </c>
      <c r="N42" s="364">
        <f t="shared" si="19"/>
        <v>0.33043143685063114</v>
      </c>
      <c r="O42" s="364">
        <f t="shared" si="19"/>
        <v>0.33254861409659497</v>
      </c>
      <c r="P42" s="364">
        <f t="shared" si="19"/>
        <v>5.8014677051687613E-2</v>
      </c>
      <c r="Q42" s="364">
        <f t="shared" si="19"/>
        <v>4.9552053496881854E-2</v>
      </c>
      <c r="R42" s="364">
        <f t="shared" si="19"/>
        <v>2.2223494088393636</v>
      </c>
      <c r="S42" s="364">
        <f t="shared" si="19"/>
        <v>3.2460296861245297</v>
      </c>
      <c r="T42" s="364">
        <f t="shared" si="19"/>
        <v>16.637261753203347</v>
      </c>
      <c r="U42" s="364">
        <f t="shared" si="19"/>
        <v>2.5198037546942942</v>
      </c>
      <c r="V42" s="364">
        <f t="shared" si="19"/>
        <v>2.4729515098442789</v>
      </c>
      <c r="W42" s="364">
        <f t="shared" si="19"/>
        <v>3.0190998077159747</v>
      </c>
      <c r="X42" s="364">
        <f t="shared" si="19"/>
        <v>2.5033294041350018</v>
      </c>
      <c r="Y42" s="364">
        <f t="shared" si="19"/>
        <v>2.6383479598734993</v>
      </c>
      <c r="Z42" s="364">
        <f t="shared" si="19"/>
        <v>4.6878691209712997</v>
      </c>
      <c r="AA42" s="364">
        <f t="shared" si="19"/>
        <v>5.9846755102626048</v>
      </c>
      <c r="AB42" s="364">
        <f t="shared" si="19"/>
        <v>2.2801892628194764</v>
      </c>
      <c r="AC42" s="364">
        <f t="shared" si="19"/>
        <v>2.696886847843416</v>
      </c>
      <c r="AD42" s="364">
        <f t="shared" si="19"/>
        <v>0.43550348988219412</v>
      </c>
      <c r="AE42" s="364">
        <f t="shared" si="19"/>
        <v>0.86158195745156263</v>
      </c>
      <c r="AF42" s="364">
        <f t="shared" si="19"/>
        <v>0.39401856338372454</v>
      </c>
      <c r="AG42" s="364">
        <f t="shared" si="19"/>
        <v>0.81996672997775022</v>
      </c>
      <c r="AH42" s="364">
        <f t="shared" si="19"/>
        <v>0.47460927453357726</v>
      </c>
      <c r="AI42" s="364">
        <f t="shared" si="19"/>
        <v>1.1431110178818926</v>
      </c>
      <c r="AJ42" s="364">
        <f t="shared" si="19"/>
        <v>0.87397131574107334</v>
      </c>
      <c r="AK42" s="364">
        <f t="shared" si="19"/>
        <v>1.7113715548475739</v>
      </c>
      <c r="AL42" s="364">
        <f t="shared" si="19"/>
        <v>0.40165898462873884</v>
      </c>
      <c r="AM42" s="364">
        <f t="shared" si="19"/>
        <v>0.82763107457139995</v>
      </c>
      <c r="AN42" s="364">
        <f t="shared" si="19"/>
        <v>-0.49594323718338273</v>
      </c>
      <c r="AO42" s="364">
        <f t="shared" si="19"/>
        <v>-7.2864517278503627E-2</v>
      </c>
      <c r="AP42" s="364">
        <f t="shared" si="19"/>
        <v>0.86079615903145168</v>
      </c>
      <c r="AQ42" s="364">
        <f t="shared" si="19"/>
        <v>1.4460946367762517</v>
      </c>
      <c r="AR42" s="364">
        <f t="shared" si="19"/>
        <v>0.28351703213047585</v>
      </c>
      <c r="AS42" s="364">
        <f t="shared" si="19"/>
        <v>0.74462184602452908</v>
      </c>
      <c r="AT42" s="364">
        <f t="shared" si="19"/>
        <v>0.25988963170675561</v>
      </c>
      <c r="AU42" s="364">
        <f t="shared" si="19"/>
        <v>0.61203268705867231</v>
      </c>
      <c r="AV42" s="364">
        <f t="shared" si="19"/>
        <v>1.2243141782164457E-2</v>
      </c>
      <c r="AW42" s="364">
        <f t="shared" si="19"/>
        <v>0.46535765613953117</v>
      </c>
      <c r="AX42" s="364">
        <f t="shared" si="19"/>
        <v>1.8552105493654381</v>
      </c>
      <c r="AY42" s="364">
        <f t="shared" si="19"/>
        <v>2.5163266327581368</v>
      </c>
      <c r="AZ42" s="364">
        <f t="shared" si="19"/>
        <v>0.16611635101071442</v>
      </c>
      <c r="BA42" s="364">
        <f t="shared" si="19"/>
        <v>0.7515544075431535</v>
      </c>
      <c r="BB42" s="364">
        <f t="shared" si="19"/>
        <v>1.3707899488508701</v>
      </c>
      <c r="BC42" s="364">
        <f t="shared" si="19"/>
        <v>1.8233666196465492</v>
      </c>
      <c r="BD42" s="364">
        <f t="shared" si="19"/>
        <v>0.78971803486638237</v>
      </c>
      <c r="BE42" s="364">
        <f t="shared" si="19"/>
        <v>0.96447004762012511</v>
      </c>
      <c r="BF42" s="364">
        <f t="shared" si="19"/>
        <v>1.1467843723949045</v>
      </c>
      <c r="BG42" s="364">
        <f t="shared" si="19"/>
        <v>1.118784812206286</v>
      </c>
      <c r="BH42" s="364">
        <f t="shared" si="19"/>
        <v>3.0572941541322507</v>
      </c>
      <c r="BI42" s="364">
        <f t="shared" si="19"/>
        <v>0.65578243811614811</v>
      </c>
      <c r="BJ42" s="364">
        <f t="shared" si="19"/>
        <v>0.93362735060509294</v>
      </c>
      <c r="BK42" s="364">
        <f t="shared" si="19"/>
        <v>0.97550974987825612</v>
      </c>
      <c r="BL42" s="364">
        <f t="shared" si="19"/>
        <v>0.39361936796922237</v>
      </c>
      <c r="BM42" s="364">
        <f t="shared" si="19"/>
        <v>1.0216274095000699</v>
      </c>
      <c r="BN42" s="364">
        <f t="shared" si="19"/>
        <v>0.65578243811614811</v>
      </c>
      <c r="BO42" s="364">
        <f t="shared" si="19"/>
        <v>3.498798469081521E-2</v>
      </c>
      <c r="BP42" s="364">
        <f t="shared" si="19"/>
        <v>6.8127686972729862E-2</v>
      </c>
      <c r="BQ42" s="364">
        <f t="shared" si="19"/>
        <v>1.6642952687107027E-3</v>
      </c>
      <c r="BR42" s="364">
        <f t="shared" si="19"/>
        <v>1.1502558008942287</v>
      </c>
      <c r="BS42" s="364">
        <f t="shared" si="19"/>
        <v>0.17776341428543674</v>
      </c>
      <c r="BT42" s="364">
        <f t="shared" si="19"/>
        <v>1.5795721556060016</v>
      </c>
      <c r="BU42" s="364">
        <f t="shared" si="19"/>
        <v>0.36573423130903393</v>
      </c>
      <c r="BV42" s="364">
        <f t="shared" si="19"/>
        <v>1.0646181181073189E-2</v>
      </c>
      <c r="BW42" s="364">
        <f t="shared" si="19"/>
        <v>1.1592376831686124</v>
      </c>
      <c r="BX42" s="364">
        <f t="shared" si="19"/>
        <v>0.18674348029890098</v>
      </c>
      <c r="BY42" s="364">
        <f t="shared" si="19"/>
        <v>0.21286426635924727</v>
      </c>
      <c r="BZ42" s="364">
        <f t="shared" si="19"/>
        <v>0.39392038888763636</v>
      </c>
      <c r="CA42" s="364">
        <f t="shared" si="19"/>
        <v>0.45483082067221403</v>
      </c>
      <c r="CB42" s="364">
        <f t="shared" si="19"/>
        <v>0.37055742723168805</v>
      </c>
      <c r="CC42" s="364">
        <f t="shared" si="19"/>
        <v>1.9037122547160834</v>
      </c>
      <c r="CD42" s="364">
        <f t="shared" si="19"/>
        <v>0.26401189097668976</v>
      </c>
      <c r="CE42" s="364">
        <f t="shared" si="19"/>
        <v>0.85968579514883459</v>
      </c>
      <c r="CF42" s="364">
        <f t="shared" si="19"/>
        <v>0.29956703656353056</v>
      </c>
      <c r="CG42" s="364">
        <f t="shared" si="19"/>
        <v>0.31988790624382091</v>
      </c>
      <c r="CH42" s="364">
        <f t="shared" si="19"/>
        <v>0.48671921467757784</v>
      </c>
      <c r="CI42" s="364">
        <f t="shared" si="19"/>
        <v>0.50116302099922905</v>
      </c>
      <c r="CJ42" s="364">
        <f t="shared" si="19"/>
        <v>0.47763243492227048</v>
      </c>
      <c r="CK42" s="364">
        <f t="shared" si="19"/>
        <v>1.7684285467112204E-2</v>
      </c>
      <c r="CL42" s="364">
        <f t="shared" si="19"/>
        <v>0.83139296475565061</v>
      </c>
      <c r="CM42" s="364">
        <f t="shared" si="19"/>
        <v>5.5081676691770554E-2</v>
      </c>
      <c r="CN42" s="364">
        <f t="shared" si="19"/>
        <v>1.2273012544028461E-3</v>
      </c>
      <c r="CO42" s="364">
        <f t="shared" si="19"/>
        <v>0.51282593631185591</v>
      </c>
      <c r="CP42" s="364">
        <f t="shared" si="19"/>
        <v>0.49256791817242629</v>
      </c>
      <c r="CQ42" s="364">
        <f t="shared" si="19"/>
        <v>3.5422509245108813</v>
      </c>
      <c r="CR42" s="364">
        <f t="shared" si="19"/>
        <v>1.3016094044360216</v>
      </c>
      <c r="CS42" s="364">
        <f t="shared" si="19"/>
        <v>1.8246216141051264</v>
      </c>
      <c r="CT42" s="364">
        <f t="shared" si="19"/>
        <v>2.3237355917444802</v>
      </c>
      <c r="CU42" s="364">
        <f t="shared" si="19"/>
        <v>2.2185661255207378</v>
      </c>
      <c r="CV42" s="364">
        <f t="shared" si="19"/>
        <v>3.5960789282398764</v>
      </c>
      <c r="CW42" s="364">
        <f t="shared" si="19"/>
        <v>1.6775339477135276</v>
      </c>
      <c r="CX42" s="364">
        <f t="shared" si="19"/>
        <v>2.1044526383775519</v>
      </c>
      <c r="CY42" s="364">
        <f t="shared" si="19"/>
        <v>3.2519895758014172</v>
      </c>
      <c r="CZ42" s="364">
        <f t="shared" si="19"/>
        <v>1.3317270131665282</v>
      </c>
      <c r="DA42" s="364">
        <f t="shared" si="19"/>
        <v>1.8823240570782218</v>
      </c>
      <c r="DB42" s="364">
        <f t="shared" si="19"/>
        <v>2.4077618727460504</v>
      </c>
      <c r="DC42" s="364">
        <f t="shared" si="19"/>
        <v>2.2970460850046948</v>
      </c>
      <c r="DD42" s="364">
        <f t="shared" si="19"/>
        <v>3.7472120093298145</v>
      </c>
      <c r="DE42" s="364">
        <f t="shared" si="19"/>
        <v>1.7274786587222479</v>
      </c>
      <c r="DF42" s="364">
        <f t="shared" si="19"/>
        <v>2.1769140003016219</v>
      </c>
      <c r="DG42" s="364">
        <f t="shared" si="19"/>
        <v>3.3849746105261147</v>
      </c>
      <c r="DH42" s="364">
        <f t="shared" si="19"/>
        <v>2.2863132253405638</v>
      </c>
      <c r="DI42" s="364">
        <f t="shared" si="19"/>
        <v>2.4637723399791867</v>
      </c>
      <c r="DJ42" s="364">
        <f t="shared" si="19"/>
        <v>2.321344189113006</v>
      </c>
      <c r="DK42" s="364">
        <f t="shared" si="19"/>
        <v>2.2668986302960548</v>
      </c>
      <c r="DL42" s="364">
        <f t="shared" si="19"/>
        <v>2.2538952043760219</v>
      </c>
      <c r="DM42" s="364">
        <f t="shared" si="19"/>
        <v>3.3177203622472007</v>
      </c>
      <c r="DN42" s="364">
        <f t="shared" si="19"/>
        <v>2.1963507460895926</v>
      </c>
      <c r="DO42" s="364">
        <f t="shared" si="19"/>
        <v>3.0119078437564895</v>
      </c>
      <c r="DP42" s="364">
        <f t="shared" si="19"/>
        <v>2.7143738261656836</v>
      </c>
      <c r="DQ42" s="364">
        <f t="shared" si="19"/>
        <v>4.091466536920052</v>
      </c>
      <c r="DR42" s="364">
        <f t="shared" si="19"/>
        <v>4.7183825663523749</v>
      </c>
      <c r="DS42" s="364">
        <f t="shared" si="19"/>
        <v>4.4303614704404026</v>
      </c>
      <c r="DT42" s="364">
        <f t="shared" si="19"/>
        <v>2.6793232827913016</v>
      </c>
      <c r="DU42" s="364">
        <f t="shared" si="19"/>
        <v>2.9338060412555933</v>
      </c>
      <c r="DV42" s="364">
        <f t="shared" si="19"/>
        <v>2.8536070894915611</v>
      </c>
      <c r="DW42" s="364">
        <f t="shared" si="19"/>
        <v>2.3206064361147583</v>
      </c>
      <c r="DX42" s="364">
        <f t="shared" si="19"/>
        <v>0.47578323301422643</v>
      </c>
      <c r="DY42" s="364">
        <f t="shared" si="19"/>
        <v>1.5487350538023748E-2</v>
      </c>
      <c r="DZ42" s="364">
        <f t="shared" si="19"/>
        <v>0.8341701582139649</v>
      </c>
      <c r="EA42" s="364">
        <f t="shared" si="19"/>
        <v>0</v>
      </c>
      <c r="EB42" s="364">
        <f t="shared" si="19"/>
        <v>0.65530865867913235</v>
      </c>
      <c r="EC42" s="364">
        <f t="shared" si="19"/>
        <v>0.66889751724374946</v>
      </c>
      <c r="ED42" s="364">
        <f t="shared" si="19"/>
        <v>0.49945302453124896</v>
      </c>
      <c r="EE42" s="364">
        <f t="shared" si="19"/>
        <v>4.4252486986806616E-2</v>
      </c>
      <c r="EF42" s="364">
        <f t="shared" si="19"/>
        <v>4.4275421714701224E-2</v>
      </c>
      <c r="EG42" s="364">
        <f t="shared" si="19"/>
        <v>4.9069083615904674E-2</v>
      </c>
      <c r="EH42" s="364">
        <f t="shared" si="19"/>
        <v>6.8813023972325027E-3</v>
      </c>
      <c r="EI42" s="364">
        <f t="shared" si="19"/>
        <v>1.790101123333443E-2</v>
      </c>
      <c r="EJ42" s="364">
        <f t="shared" si="19"/>
        <v>1.1318898032186553E-3</v>
      </c>
      <c r="EK42" s="364">
        <f t="shared" si="19"/>
        <v>1.6893463616725057</v>
      </c>
      <c r="EL42" s="364">
        <f t="shared" si="19"/>
        <v>1.6893463616725057</v>
      </c>
      <c r="EM42" s="364">
        <f t="shared" si="19"/>
        <v>1.7225391729880357E-2</v>
      </c>
      <c r="EN42" s="364">
        <f t="shared" si="19"/>
        <v>1.7225391729880357E-2</v>
      </c>
      <c r="EO42" s="364">
        <f t="shared" si="19"/>
        <v>2.5063389330171049E-2</v>
      </c>
      <c r="EP42" s="364">
        <f t="shared" si="19"/>
        <v>6.7599614794744411E-3</v>
      </c>
      <c r="EQ42" s="364">
        <f t="shared" si="19"/>
        <v>2.5063389330171049E-2</v>
      </c>
      <c r="ER42" s="364">
        <f t="shared" si="19"/>
        <v>0.26587085449136794</v>
      </c>
      <c r="ES42" s="364">
        <f t="shared" si="19"/>
        <v>0.16517355106770992</v>
      </c>
      <c r="ET42" s="365">
        <f t="shared" si="19"/>
        <v>1.7684285467112204E-2</v>
      </c>
      <c r="EU42" s="365">
        <f t="shared" si="19"/>
        <v>0.83139296475565061</v>
      </c>
      <c r="EV42" s="365">
        <f t="shared" si="19"/>
        <v>1.7684285467112204E-2</v>
      </c>
      <c r="EW42" s="365">
        <f t="shared" si="19"/>
        <v>0.83139296475565061</v>
      </c>
    </row>
    <row r="43" spans="1:153" ht="15.75" customHeight="1" x14ac:dyDescent="0.2">
      <c r="A43" s="366" t="s">
        <v>570</v>
      </c>
      <c r="B43" s="366">
        <v>7058.5249715544314</v>
      </c>
      <c r="C43" s="366">
        <v>19746.393816588279</v>
      </c>
      <c r="D43" s="366">
        <v>21138.868804916809</v>
      </c>
      <c r="E43" s="366">
        <v>21138.868804916809</v>
      </c>
      <c r="F43" s="366">
        <v>20826.413927877737</v>
      </c>
      <c r="G43" s="366">
        <v>20826.413927877737</v>
      </c>
      <c r="H43" s="366">
        <v>20826.413927877737</v>
      </c>
      <c r="I43" s="366">
        <v>13883.093993518341</v>
      </c>
      <c r="J43" s="366">
        <v>17934.787066076282</v>
      </c>
      <c r="K43" s="366">
        <v>9854.2120629067467</v>
      </c>
      <c r="L43" s="366">
        <v>12321.941610125996</v>
      </c>
      <c r="M43" s="366">
        <v>13530.545466638185</v>
      </c>
      <c r="N43" s="366">
        <v>8944.114209302923</v>
      </c>
      <c r="O43" s="366">
        <v>9220.7095220145147</v>
      </c>
      <c r="P43" s="366">
        <v>11900.482837140391</v>
      </c>
      <c r="Q43" s="366">
        <v>10813.737208958375</v>
      </c>
      <c r="R43" s="366">
        <v>30412.334893679978</v>
      </c>
      <c r="S43" s="366">
        <v>25609.085582383035</v>
      </c>
      <c r="T43" s="366">
        <v>48489.97944381657</v>
      </c>
      <c r="U43" s="366">
        <v>23953.053980029603</v>
      </c>
      <c r="V43" s="366">
        <v>31613.475880933736</v>
      </c>
      <c r="W43" s="366">
        <v>7621.2581225394724</v>
      </c>
      <c r="X43" s="366">
        <v>27798.290761098553</v>
      </c>
      <c r="Y43" s="366">
        <v>29385.06484047883</v>
      </c>
      <c r="Z43" s="366">
        <v>41646.242678092342</v>
      </c>
      <c r="AA43" s="366">
        <v>63294.71248931728</v>
      </c>
      <c r="AB43" s="366">
        <v>37042.153618717828</v>
      </c>
      <c r="AC43" s="366">
        <v>146194.99121990241</v>
      </c>
      <c r="AD43" s="366">
        <v>5114.159804747298</v>
      </c>
      <c r="AE43" s="366">
        <v>5622.2444150232877</v>
      </c>
      <c r="AF43" s="366">
        <v>7813.1839047401063</v>
      </c>
      <c r="AG43" s="366">
        <v>8329.7547009551527</v>
      </c>
      <c r="AH43" s="366">
        <v>97312.950188962743</v>
      </c>
      <c r="AI43" s="366">
        <v>102967.35470752143</v>
      </c>
      <c r="AJ43" s="366">
        <v>36401.292766989645</v>
      </c>
      <c r="AK43" s="366">
        <v>37469.471142067763</v>
      </c>
      <c r="AL43" s="366">
        <v>854.51424538872016</v>
      </c>
      <c r="AM43" s="366">
        <v>1349.2058129623747</v>
      </c>
      <c r="AN43" s="366">
        <v>27351.10998983237</v>
      </c>
      <c r="AO43" s="366">
        <v>27832.609025364902</v>
      </c>
      <c r="AP43" s="366">
        <v>8105.0407303801449</v>
      </c>
      <c r="AQ43" s="366">
        <v>15155.870180025</v>
      </c>
      <c r="AR43" s="366">
        <v>1489.5668923360163</v>
      </c>
      <c r="AS43" s="366">
        <v>7185.1671361005983</v>
      </c>
      <c r="AT43" s="366">
        <v>3081.7842902558555</v>
      </c>
      <c r="AU43" s="366">
        <v>8890.9174500469271</v>
      </c>
      <c r="AV43" s="366">
        <v>137.37015476900018</v>
      </c>
      <c r="AW43" s="366">
        <v>6105.2230100383931</v>
      </c>
      <c r="AX43" s="366">
        <v>6487.9859960626673</v>
      </c>
      <c r="AY43" s="366">
        <v>13172.58406174913</v>
      </c>
      <c r="AZ43" s="366">
        <v>8173.0728201962802</v>
      </c>
      <c r="BA43" s="366">
        <v>12370.570008677118</v>
      </c>
      <c r="BB43" s="366">
        <v>116899.2374733709</v>
      </c>
      <c r="BC43" s="366">
        <v>120791.94039878366</v>
      </c>
      <c r="BD43" s="366">
        <v>15891.580585919059</v>
      </c>
      <c r="BE43" s="366">
        <v>20242.22719173447</v>
      </c>
      <c r="BF43" s="366">
        <v>30635.662549249759</v>
      </c>
      <c r="BG43" s="366">
        <v>16063.706996155272</v>
      </c>
      <c r="BH43" s="366">
        <v>41419.352002700769</v>
      </c>
      <c r="BI43" s="366">
        <v>51239.396597943691</v>
      </c>
      <c r="BJ43" s="366">
        <v>102809.00355546139</v>
      </c>
      <c r="BK43" s="366">
        <v>10605.902392999607</v>
      </c>
      <c r="BL43" s="366">
        <v>94312.813092054304</v>
      </c>
      <c r="BM43" s="366">
        <v>82209.079755471568</v>
      </c>
      <c r="BN43" s="366">
        <v>51239.396597943691</v>
      </c>
      <c r="BO43" s="366">
        <v>91228.089696878553</v>
      </c>
      <c r="BP43" s="366">
        <v>62659.782252171019</v>
      </c>
      <c r="BQ43" s="366">
        <v>62094.173982702043</v>
      </c>
      <c r="BR43" s="366">
        <v>6334.1956780412047</v>
      </c>
      <c r="BS43" s="366">
        <v>2339.6901654700787</v>
      </c>
      <c r="BT43" s="366">
        <v>56595.562704718861</v>
      </c>
      <c r="BU43" s="366">
        <v>75038.571462720458</v>
      </c>
      <c r="BV43" s="366">
        <v>66552.865196578801</v>
      </c>
      <c r="BW43" s="366">
        <v>10792.886891913569</v>
      </c>
      <c r="BX43" s="366">
        <v>6798.3813766647227</v>
      </c>
      <c r="BY43" s="366">
        <v>16139.313377958933</v>
      </c>
      <c r="BZ43" s="366">
        <v>37872.724542456279</v>
      </c>
      <c r="CA43" s="366">
        <v>109141.28527896764</v>
      </c>
      <c r="CB43" s="366">
        <v>4738.563403220387</v>
      </c>
      <c r="CC43" s="366">
        <v>30926.754438860997</v>
      </c>
      <c r="CD43" s="366">
        <v>116832.28871629568</v>
      </c>
      <c r="CE43" s="366">
        <v>84194.113607620573</v>
      </c>
      <c r="CF43" s="366">
        <v>21604.284829903743</v>
      </c>
      <c r="CG43" s="366">
        <v>3945.3493733414848</v>
      </c>
      <c r="CH43" s="366">
        <v>36004.220514105444</v>
      </c>
      <c r="CI43" s="366">
        <v>4182.1585446154768</v>
      </c>
      <c r="CJ43" s="366">
        <v>104016.12272494784</v>
      </c>
      <c r="CK43" s="366">
        <v>5859.6543918219641</v>
      </c>
      <c r="CL43" s="366">
        <v>11123.806872139519</v>
      </c>
      <c r="CM43" s="366">
        <v>84075.982400051929</v>
      </c>
      <c r="CN43" s="366">
        <v>60672.911810339756</v>
      </c>
      <c r="CO43" s="366">
        <v>28473.772857306249</v>
      </c>
      <c r="CP43" s="366">
        <v>4395.9050644237086</v>
      </c>
      <c r="CQ43" s="366">
        <v>42829.109242966602</v>
      </c>
      <c r="CR43" s="366">
        <v>4572.1983312617385</v>
      </c>
      <c r="CS43" s="366">
        <v>9619.7908305819747</v>
      </c>
      <c r="CT43" s="366">
        <v>7755.1707341129722</v>
      </c>
      <c r="CU43" s="366">
        <v>-97838.107151323158</v>
      </c>
      <c r="CV43" s="366">
        <v>-40688.026362076213</v>
      </c>
      <c r="CW43" s="366">
        <v>-5752.8081132919342</v>
      </c>
      <c r="CX43" s="366">
        <v>5125.8482183490451</v>
      </c>
      <c r="CY43" s="366">
        <v>6021.3033117624218</v>
      </c>
      <c r="CZ43" s="366">
        <v>26254.820308387549</v>
      </c>
      <c r="DA43" s="366">
        <v>31568.634172857295</v>
      </c>
      <c r="DB43" s="366">
        <v>29605.669823774177</v>
      </c>
      <c r="DC43" s="366">
        <v>27007.209419823965</v>
      </c>
      <c r="DD43" s="366">
        <v>-21392.530288392099</v>
      </c>
      <c r="DE43" s="366">
        <v>26363.847542261341</v>
      </c>
      <c r="DF43" s="366">
        <v>26837.6709339968</v>
      </c>
      <c r="DG43" s="366">
        <v>27780.354340202444</v>
      </c>
      <c r="DH43" s="366">
        <v>50451.76545813604</v>
      </c>
      <c r="DI43" s="366">
        <v>330079.54703253345</v>
      </c>
      <c r="DJ43" s="366">
        <v>89099.961533332826</v>
      </c>
      <c r="DK43" s="366">
        <v>5657.7052363386792</v>
      </c>
      <c r="DL43" s="366">
        <v>8350.6618083876856</v>
      </c>
      <c r="DM43" s="366">
        <v>15186.689516910188</v>
      </c>
      <c r="DN43" s="366">
        <v>154746.3740924008</v>
      </c>
      <c r="DO43" s="366">
        <v>137506.84887460689</v>
      </c>
      <c r="DP43" s="366">
        <v>10881.98322878181</v>
      </c>
      <c r="DQ43" s="366">
        <v>57804.776824009401</v>
      </c>
      <c r="DR43" s="366">
        <v>48608.007143703653</v>
      </c>
      <c r="DS43" s="366">
        <v>46890.204435836029</v>
      </c>
      <c r="DT43" s="366">
        <v>165833.5081443942</v>
      </c>
      <c r="DU43" s="366">
        <v>191302.62732895263</v>
      </c>
      <c r="DV43" s="366">
        <v>133342.63160387371</v>
      </c>
      <c r="DW43" s="366">
        <v>84872.333895795964</v>
      </c>
      <c r="DX43" s="366">
        <v>7769.0525503181671</v>
      </c>
      <c r="DY43" s="366">
        <v>1249.4462335321941</v>
      </c>
      <c r="DZ43" s="366">
        <v>2753.38846840018</v>
      </c>
      <c r="EA43" s="366">
        <v>0</v>
      </c>
      <c r="EB43" s="366">
        <v>7368.3599546558871</v>
      </c>
      <c r="EC43" s="366">
        <v>4327.3208394880294</v>
      </c>
      <c r="ED43" s="366">
        <v>-6688.8935228924565</v>
      </c>
      <c r="EE43" s="366">
        <v>9200.4938696970894</v>
      </c>
      <c r="EF43" s="366">
        <v>9495.6799493993258</v>
      </c>
      <c r="EG43" s="366">
        <v>9673.8708033185576</v>
      </c>
      <c r="EH43" s="366">
        <v>7811.3251804809825</v>
      </c>
      <c r="EI43" s="366">
        <v>8220.951845250569</v>
      </c>
      <c r="EJ43" s="366">
        <v>7597.6069206023449</v>
      </c>
      <c r="EK43" s="366">
        <v>81371.475661938457</v>
      </c>
      <c r="EL43" s="366">
        <v>81371.475661938457</v>
      </c>
      <c r="EM43" s="366">
        <v>5009.7078316549041</v>
      </c>
      <c r="EN43" s="366">
        <v>5009.7078316549041</v>
      </c>
      <c r="EO43" s="366">
        <v>34664.26709047988</v>
      </c>
      <c r="EP43" s="366">
        <v>1078.0314154948128</v>
      </c>
      <c r="EQ43" s="366">
        <v>33762.89486825787</v>
      </c>
      <c r="ER43" s="366">
        <v>195222.02926162462</v>
      </c>
      <c r="ES43" s="366">
        <v>36045.790696597105</v>
      </c>
      <c r="ET43" s="363">
        <v>5859.6543918219641</v>
      </c>
      <c r="EU43" s="363">
        <v>11123.806872139519</v>
      </c>
      <c r="EV43" s="363">
        <v>5859.6543918219641</v>
      </c>
      <c r="EW43" s="363">
        <v>11123.806872139519</v>
      </c>
    </row>
    <row r="44" spans="1:153" ht="15.75" customHeight="1" x14ac:dyDescent="0.2">
      <c r="A44" s="353"/>
      <c r="B44" s="353"/>
      <c r="C44" s="353"/>
      <c r="D44" s="353"/>
      <c r="E44" s="353"/>
      <c r="F44" s="353"/>
      <c r="G44" s="353"/>
      <c r="H44" s="353"/>
      <c r="I44" s="353"/>
      <c r="J44" s="353"/>
      <c r="K44" s="353"/>
      <c r="L44" s="353"/>
      <c r="M44" s="353"/>
      <c r="N44" s="353"/>
      <c r="O44" s="353"/>
      <c r="P44" s="353"/>
      <c r="Q44" s="353"/>
      <c r="R44" s="353"/>
      <c r="S44" s="353"/>
      <c r="T44" s="353"/>
      <c r="U44" s="353"/>
      <c r="V44" s="353"/>
      <c r="W44" s="353"/>
      <c r="X44" s="353"/>
      <c r="Y44" s="353"/>
      <c r="Z44" s="353"/>
      <c r="AA44" s="353"/>
      <c r="AB44" s="353"/>
      <c r="AC44" s="353"/>
      <c r="AD44" s="353"/>
      <c r="AE44" s="353"/>
      <c r="AF44" s="353"/>
      <c r="AG44" s="353"/>
      <c r="AH44" s="353"/>
      <c r="AI44" s="353"/>
      <c r="AJ44" s="353"/>
      <c r="AK44" s="353"/>
      <c r="AL44" s="353"/>
      <c r="AM44" s="353"/>
      <c r="AN44" s="353"/>
      <c r="AO44" s="353"/>
      <c r="AP44" s="353"/>
      <c r="AQ44" s="353"/>
      <c r="AR44" s="353"/>
      <c r="AS44" s="353"/>
      <c r="AT44" s="353"/>
      <c r="AU44" s="353"/>
      <c r="AV44" s="353"/>
      <c r="AW44" s="353"/>
      <c r="AX44" s="353"/>
      <c r="AY44" s="353"/>
      <c r="AZ44" s="353"/>
      <c r="BA44" s="353"/>
      <c r="BB44" s="353"/>
      <c r="BC44" s="353"/>
      <c r="BD44" s="353"/>
      <c r="BE44" s="353"/>
      <c r="BF44" s="353"/>
      <c r="BG44" s="353"/>
      <c r="BH44" s="353"/>
      <c r="BI44" s="353"/>
      <c r="BJ44" s="353"/>
      <c r="BK44" s="353"/>
      <c r="BL44" s="353"/>
      <c r="BM44" s="353"/>
      <c r="BN44" s="353"/>
      <c r="BO44" s="353"/>
      <c r="BP44" s="353"/>
      <c r="BQ44" s="353"/>
      <c r="BR44" s="353"/>
      <c r="BS44" s="353"/>
      <c r="BT44" s="353"/>
      <c r="BU44" s="353"/>
      <c r="BV44" s="353"/>
      <c r="BW44" s="353"/>
      <c r="BX44" s="353"/>
      <c r="BY44" s="353"/>
      <c r="BZ44" s="353"/>
      <c r="CA44" s="353"/>
      <c r="CB44" s="353"/>
      <c r="CC44" s="353"/>
      <c r="CD44" s="353"/>
      <c r="CE44" s="353"/>
      <c r="CF44" s="353"/>
      <c r="CG44" s="353"/>
      <c r="CH44" s="353"/>
      <c r="CI44" s="353"/>
      <c r="CJ44" s="353"/>
      <c r="CK44" s="353"/>
      <c r="CL44" s="353"/>
      <c r="CM44" s="353"/>
      <c r="CN44" s="353"/>
      <c r="CO44" s="353"/>
      <c r="CP44" s="353"/>
      <c r="CQ44" s="353"/>
      <c r="CR44" s="353"/>
      <c r="CS44" s="353"/>
      <c r="CT44" s="353"/>
      <c r="CU44" s="353"/>
      <c r="CV44" s="353"/>
      <c r="CW44" s="353"/>
      <c r="CX44" s="353"/>
      <c r="CY44" s="353"/>
      <c r="CZ44" s="353"/>
      <c r="DA44" s="353"/>
      <c r="DB44" s="353"/>
      <c r="DC44" s="353"/>
      <c r="DD44" s="353"/>
      <c r="DE44" s="353"/>
      <c r="DF44" s="353"/>
      <c r="DG44" s="353"/>
      <c r="DH44" s="353"/>
      <c r="DI44" s="353"/>
      <c r="DJ44" s="353"/>
      <c r="DK44" s="353"/>
      <c r="DL44" s="353"/>
      <c r="DM44" s="353"/>
      <c r="DN44" s="353"/>
      <c r="DO44" s="353"/>
      <c r="DP44" s="353"/>
      <c r="DQ44" s="353"/>
      <c r="DR44" s="353"/>
      <c r="DS44" s="353"/>
      <c r="DT44" s="353"/>
      <c r="DU44" s="353"/>
      <c r="DV44" s="353"/>
      <c r="DW44" s="353"/>
      <c r="DX44" s="353"/>
      <c r="DY44" s="353"/>
      <c r="DZ44" s="353"/>
      <c r="EA44" s="353"/>
      <c r="EB44" s="353"/>
      <c r="EC44" s="353"/>
      <c r="ED44" s="353"/>
      <c r="EE44" s="353"/>
      <c r="EF44" s="353"/>
      <c r="EG44" s="353"/>
      <c r="EH44" s="353"/>
      <c r="EI44" s="353"/>
      <c r="EJ44" s="353"/>
      <c r="EK44" s="353"/>
      <c r="EL44" s="353"/>
      <c r="EM44" s="353"/>
      <c r="EN44" s="353"/>
      <c r="EO44" s="353"/>
      <c r="EP44" s="353"/>
      <c r="EQ44" s="353"/>
      <c r="ER44" s="353"/>
      <c r="ES44" s="353"/>
      <c r="ET44" s="354"/>
      <c r="EU44" s="354"/>
      <c r="EV44" s="354"/>
      <c r="EW44" s="354"/>
    </row>
    <row r="45" spans="1:153" ht="15.75" customHeight="1" x14ac:dyDescent="0.2">
      <c r="A45" s="359" t="s">
        <v>571</v>
      </c>
      <c r="B45" s="353"/>
      <c r="C45" s="353"/>
      <c r="D45" s="353"/>
      <c r="E45" s="353"/>
      <c r="F45" s="353"/>
      <c r="G45" s="353"/>
      <c r="H45" s="353"/>
      <c r="I45" s="353"/>
      <c r="J45" s="353"/>
      <c r="K45" s="353"/>
      <c r="L45" s="353"/>
      <c r="M45" s="353"/>
      <c r="N45" s="353"/>
      <c r="O45" s="353"/>
      <c r="P45" s="353"/>
      <c r="Q45" s="353"/>
      <c r="R45" s="353"/>
      <c r="S45" s="353"/>
      <c r="T45" s="353"/>
      <c r="U45" s="353"/>
      <c r="V45" s="353"/>
      <c r="W45" s="353"/>
      <c r="X45" s="353"/>
      <c r="Y45" s="353"/>
      <c r="Z45" s="353"/>
      <c r="AA45" s="353"/>
      <c r="AB45" s="353"/>
      <c r="AC45" s="353"/>
      <c r="AD45" s="353"/>
      <c r="AE45" s="353"/>
      <c r="AF45" s="353"/>
      <c r="AG45" s="353"/>
      <c r="AH45" s="353"/>
      <c r="AI45" s="353"/>
      <c r="AJ45" s="353"/>
      <c r="AK45" s="353"/>
      <c r="AL45" s="353"/>
      <c r="AM45" s="353"/>
      <c r="AN45" s="353"/>
      <c r="AO45" s="353"/>
      <c r="AP45" s="353"/>
      <c r="AQ45" s="353"/>
      <c r="AR45" s="353"/>
      <c r="AS45" s="353"/>
      <c r="AT45" s="353"/>
      <c r="AU45" s="353"/>
      <c r="AV45" s="353"/>
      <c r="AW45" s="353"/>
      <c r="AX45" s="353"/>
      <c r="AY45" s="353"/>
      <c r="AZ45" s="353"/>
      <c r="BA45" s="353"/>
      <c r="BB45" s="353"/>
      <c r="BC45" s="353"/>
      <c r="BD45" s="353"/>
      <c r="BE45" s="353"/>
      <c r="BF45" s="353"/>
      <c r="BG45" s="353"/>
      <c r="BH45" s="353"/>
      <c r="BI45" s="353"/>
      <c r="BJ45" s="353"/>
      <c r="BK45" s="353"/>
      <c r="BL45" s="353"/>
      <c r="BM45" s="353"/>
      <c r="BN45" s="353"/>
      <c r="BO45" s="353"/>
      <c r="BP45" s="353"/>
      <c r="BQ45" s="353"/>
      <c r="BR45" s="353"/>
      <c r="BS45" s="353"/>
      <c r="BT45" s="353"/>
      <c r="BU45" s="353"/>
      <c r="BV45" s="353"/>
      <c r="BW45" s="353"/>
      <c r="BX45" s="353"/>
      <c r="BY45" s="353"/>
      <c r="BZ45" s="353"/>
      <c r="CA45" s="353"/>
      <c r="CB45" s="353"/>
      <c r="CC45" s="353"/>
      <c r="CD45" s="353"/>
      <c r="CE45" s="353"/>
      <c r="CF45" s="353"/>
      <c r="CG45" s="353"/>
      <c r="CH45" s="353"/>
      <c r="CI45" s="353"/>
      <c r="CJ45" s="353"/>
      <c r="CK45" s="353"/>
      <c r="CL45" s="353"/>
      <c r="CM45" s="353"/>
      <c r="CN45" s="353"/>
      <c r="CO45" s="353"/>
      <c r="CP45" s="353"/>
      <c r="CQ45" s="353"/>
      <c r="CR45" s="353"/>
      <c r="CS45" s="353"/>
      <c r="CT45" s="353"/>
      <c r="CU45" s="353"/>
      <c r="CV45" s="353"/>
      <c r="CW45" s="353"/>
      <c r="CX45" s="353"/>
      <c r="CY45" s="353"/>
      <c r="CZ45" s="353"/>
      <c r="DA45" s="353"/>
      <c r="DB45" s="353"/>
      <c r="DC45" s="353"/>
      <c r="DD45" s="353"/>
      <c r="DE45" s="353"/>
      <c r="DF45" s="353"/>
      <c r="DG45" s="353"/>
      <c r="DH45" s="353"/>
      <c r="DI45" s="353"/>
      <c r="DJ45" s="353"/>
      <c r="DK45" s="353"/>
      <c r="DL45" s="353"/>
      <c r="DM45" s="353"/>
      <c r="DN45" s="353"/>
      <c r="DO45" s="353"/>
      <c r="DP45" s="353"/>
      <c r="DQ45" s="353"/>
      <c r="DR45" s="353"/>
      <c r="DS45" s="353"/>
      <c r="DT45" s="353"/>
      <c r="DU45" s="353"/>
      <c r="DV45" s="353"/>
      <c r="DW45" s="353"/>
      <c r="DX45" s="353"/>
      <c r="DY45" s="353"/>
      <c r="DZ45" s="353"/>
      <c r="EA45" s="353"/>
      <c r="EB45" s="353"/>
      <c r="EC45" s="353"/>
      <c r="ED45" s="353"/>
      <c r="EE45" s="353"/>
      <c r="EF45" s="353"/>
      <c r="EG45" s="353"/>
      <c r="EH45" s="353"/>
      <c r="EI45" s="353"/>
      <c r="EJ45" s="353"/>
      <c r="EK45" s="353"/>
      <c r="EL45" s="353"/>
      <c r="EM45" s="353"/>
      <c r="EN45" s="353"/>
      <c r="EO45" s="353"/>
      <c r="EP45" s="353"/>
      <c r="EQ45" s="353"/>
      <c r="ER45" s="353"/>
      <c r="ES45" s="353"/>
      <c r="ET45" s="354"/>
      <c r="EU45" s="354"/>
      <c r="EV45" s="354"/>
      <c r="EW45" s="354"/>
    </row>
    <row r="46" spans="1:153" ht="15.75" customHeight="1" x14ac:dyDescent="0.2">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353"/>
      <c r="AU46" s="353"/>
      <c r="AV46" s="353"/>
      <c r="AW46" s="353"/>
      <c r="AX46" s="353"/>
      <c r="AY46" s="353"/>
      <c r="AZ46" s="353"/>
      <c r="BA46" s="353"/>
      <c r="BB46" s="353"/>
      <c r="BC46" s="353"/>
      <c r="BD46" s="353"/>
      <c r="BE46" s="353"/>
      <c r="BF46" s="353"/>
      <c r="BG46" s="353"/>
      <c r="BH46" s="353"/>
      <c r="BI46" s="353"/>
      <c r="BJ46" s="353"/>
      <c r="BK46" s="353"/>
      <c r="BL46" s="353"/>
      <c r="BM46" s="353"/>
      <c r="BN46" s="353"/>
      <c r="BO46" s="353"/>
      <c r="BP46" s="353"/>
      <c r="BQ46" s="353"/>
      <c r="BR46" s="353"/>
      <c r="BS46" s="353"/>
      <c r="BT46" s="353"/>
      <c r="BU46" s="353"/>
      <c r="BV46" s="353"/>
      <c r="BW46" s="353"/>
      <c r="BX46" s="353"/>
      <c r="BY46" s="353"/>
      <c r="BZ46" s="353"/>
      <c r="CA46" s="353"/>
      <c r="CB46" s="353"/>
      <c r="CC46" s="353"/>
      <c r="CD46" s="353"/>
      <c r="CE46" s="353"/>
      <c r="CF46" s="353"/>
      <c r="CG46" s="353"/>
      <c r="CH46" s="353"/>
      <c r="CI46" s="353"/>
      <c r="CJ46" s="353"/>
      <c r="CK46" s="353"/>
      <c r="CL46" s="353"/>
      <c r="CM46" s="353"/>
      <c r="CN46" s="353"/>
      <c r="CO46" s="353"/>
      <c r="CP46" s="353"/>
      <c r="CQ46" s="353"/>
      <c r="CR46" s="353"/>
      <c r="CS46" s="353"/>
      <c r="CT46" s="353"/>
      <c r="CU46" s="353"/>
      <c r="CV46" s="353"/>
      <c r="CW46" s="353"/>
      <c r="CX46" s="353"/>
      <c r="CY46" s="353"/>
      <c r="CZ46" s="353"/>
      <c r="DA46" s="353"/>
      <c r="DB46" s="353"/>
      <c r="DC46" s="353"/>
      <c r="DD46" s="353"/>
      <c r="DE46" s="353"/>
      <c r="DF46" s="353"/>
      <c r="DG46" s="353"/>
      <c r="DH46" s="353"/>
      <c r="DI46" s="353"/>
      <c r="DJ46" s="353"/>
      <c r="DK46" s="353"/>
      <c r="DL46" s="353"/>
      <c r="DM46" s="353"/>
      <c r="DN46" s="353"/>
      <c r="DO46" s="353"/>
      <c r="DP46" s="353"/>
      <c r="DQ46" s="353"/>
      <c r="DR46" s="353"/>
      <c r="DS46" s="353"/>
      <c r="DT46" s="353"/>
      <c r="DU46" s="353"/>
      <c r="DV46" s="353"/>
      <c r="DW46" s="353"/>
      <c r="DX46" s="353"/>
      <c r="DY46" s="353"/>
      <c r="DZ46" s="353"/>
      <c r="EA46" s="353"/>
      <c r="EB46" s="353"/>
      <c r="EC46" s="353"/>
      <c r="ED46" s="353"/>
      <c r="EE46" s="353"/>
      <c r="EF46" s="353"/>
      <c r="EG46" s="353"/>
      <c r="EH46" s="353"/>
      <c r="EI46" s="353"/>
      <c r="EJ46" s="353"/>
      <c r="EK46" s="353"/>
      <c r="EL46" s="353"/>
      <c r="EM46" s="353"/>
      <c r="EN46" s="353"/>
      <c r="EO46" s="353"/>
      <c r="EP46" s="353"/>
      <c r="EQ46" s="353"/>
      <c r="ER46" s="353"/>
      <c r="ES46" s="353"/>
      <c r="ET46" s="354"/>
      <c r="EU46" s="354"/>
      <c r="EV46" s="354"/>
      <c r="EW46" s="354"/>
    </row>
    <row r="47" spans="1:153" ht="33.75" customHeight="1" x14ac:dyDescent="0.2">
      <c r="A47" s="360" t="s">
        <v>417</v>
      </c>
      <c r="B47" s="361" t="s">
        <v>418</v>
      </c>
      <c r="C47" s="361" t="s">
        <v>209</v>
      </c>
      <c r="D47" s="361" t="s">
        <v>419</v>
      </c>
      <c r="E47" s="361" t="s">
        <v>420</v>
      </c>
      <c r="F47" s="361" t="s">
        <v>421</v>
      </c>
      <c r="G47" s="361" t="s">
        <v>422</v>
      </c>
      <c r="H47" s="361" t="s">
        <v>423</v>
      </c>
      <c r="I47" s="361" t="s">
        <v>424</v>
      </c>
      <c r="J47" s="361" t="s">
        <v>425</v>
      </c>
      <c r="K47" s="361" t="s">
        <v>426</v>
      </c>
      <c r="L47" s="361" t="s">
        <v>427</v>
      </c>
      <c r="M47" s="361" t="s">
        <v>428</v>
      </c>
      <c r="N47" s="361" t="s">
        <v>428</v>
      </c>
      <c r="O47" s="361" t="s">
        <v>428</v>
      </c>
      <c r="P47" s="361" t="s">
        <v>429</v>
      </c>
      <c r="Q47" s="361" t="s">
        <v>430</v>
      </c>
      <c r="R47" s="361" t="s">
        <v>431</v>
      </c>
      <c r="S47" s="361" t="s">
        <v>431</v>
      </c>
      <c r="T47" s="361" t="s">
        <v>431</v>
      </c>
      <c r="U47" s="361" t="s">
        <v>431</v>
      </c>
      <c r="V47" s="361" t="s">
        <v>431</v>
      </c>
      <c r="W47" s="361" t="s">
        <v>431</v>
      </c>
      <c r="X47" s="361" t="s">
        <v>431</v>
      </c>
      <c r="Y47" s="361" t="s">
        <v>431</v>
      </c>
      <c r="Z47" s="361" t="s">
        <v>431</v>
      </c>
      <c r="AA47" s="361" t="s">
        <v>431</v>
      </c>
      <c r="AB47" s="361" t="s">
        <v>431</v>
      </c>
      <c r="AC47" s="361" t="s">
        <v>432</v>
      </c>
      <c r="AD47" s="361" t="s">
        <v>433</v>
      </c>
      <c r="AE47" s="361" t="s">
        <v>434</v>
      </c>
      <c r="AF47" s="361" t="s">
        <v>435</v>
      </c>
      <c r="AG47" s="361" t="s">
        <v>434</v>
      </c>
      <c r="AH47" s="361" t="s">
        <v>436</v>
      </c>
      <c r="AI47" s="361" t="s">
        <v>434</v>
      </c>
      <c r="AJ47" s="361" t="s">
        <v>437</v>
      </c>
      <c r="AK47" s="361" t="s">
        <v>434</v>
      </c>
      <c r="AL47" s="361" t="s">
        <v>438</v>
      </c>
      <c r="AM47" s="361" t="s">
        <v>434</v>
      </c>
      <c r="AN47" s="361" t="s">
        <v>439</v>
      </c>
      <c r="AO47" s="361" t="s">
        <v>434</v>
      </c>
      <c r="AP47" s="361" t="s">
        <v>440</v>
      </c>
      <c r="AQ47" s="361" t="s">
        <v>434</v>
      </c>
      <c r="AR47" s="361" t="s">
        <v>441</v>
      </c>
      <c r="AS47" s="361" t="s">
        <v>434</v>
      </c>
      <c r="AT47" s="361" t="s">
        <v>442</v>
      </c>
      <c r="AU47" s="361" t="s">
        <v>434</v>
      </c>
      <c r="AV47" s="361" t="s">
        <v>443</v>
      </c>
      <c r="AW47" s="361" t="s">
        <v>434</v>
      </c>
      <c r="AX47" s="361" t="s">
        <v>444</v>
      </c>
      <c r="AY47" s="361" t="s">
        <v>434</v>
      </c>
      <c r="AZ47" s="361" t="s">
        <v>445</v>
      </c>
      <c r="BA47" s="361" t="s">
        <v>434</v>
      </c>
      <c r="BB47" s="361" t="s">
        <v>446</v>
      </c>
      <c r="BC47" s="361" t="s">
        <v>434</v>
      </c>
      <c r="BD47" s="361" t="s">
        <v>447</v>
      </c>
      <c r="BE47" s="361" t="s">
        <v>448</v>
      </c>
      <c r="BF47" s="361" t="s">
        <v>449</v>
      </c>
      <c r="BG47" s="361" t="s">
        <v>450</v>
      </c>
      <c r="BH47" s="361" t="s">
        <v>451</v>
      </c>
      <c r="BI47" s="361" t="s">
        <v>452</v>
      </c>
      <c r="BJ47" s="361" t="s">
        <v>452</v>
      </c>
      <c r="BK47" s="361" t="s">
        <v>452</v>
      </c>
      <c r="BL47" s="361" t="s">
        <v>452</v>
      </c>
      <c r="BM47" s="361" t="s">
        <v>452</v>
      </c>
      <c r="BN47" s="361" t="s">
        <v>452</v>
      </c>
      <c r="BO47" s="361" t="s">
        <v>453</v>
      </c>
      <c r="BP47" s="361" t="s">
        <v>453</v>
      </c>
      <c r="BQ47" s="361" t="s">
        <v>454</v>
      </c>
      <c r="BR47" s="361" t="s">
        <v>454</v>
      </c>
      <c r="BS47" s="361" t="s">
        <v>454</v>
      </c>
      <c r="BT47" s="361" t="s">
        <v>454</v>
      </c>
      <c r="BU47" s="361" t="s">
        <v>454</v>
      </c>
      <c r="BV47" s="361" t="s">
        <v>455</v>
      </c>
      <c r="BW47" s="361" t="s">
        <v>455</v>
      </c>
      <c r="BX47" s="361" t="s">
        <v>455</v>
      </c>
      <c r="BY47" s="361" t="s">
        <v>456</v>
      </c>
      <c r="BZ47" s="361" t="s">
        <v>457</v>
      </c>
      <c r="CA47" s="361" t="s">
        <v>457</v>
      </c>
      <c r="CB47" s="361" t="s">
        <v>458</v>
      </c>
      <c r="CC47" s="361" t="s">
        <v>457</v>
      </c>
      <c r="CD47" s="361" t="s">
        <v>457</v>
      </c>
      <c r="CE47" s="361" t="s">
        <v>459</v>
      </c>
      <c r="CF47" s="361" t="s">
        <v>209</v>
      </c>
      <c r="CG47" s="361" t="s">
        <v>209</v>
      </c>
      <c r="CH47" s="361" t="s">
        <v>460</v>
      </c>
      <c r="CI47" s="361" t="s">
        <v>460</v>
      </c>
      <c r="CJ47" s="361" t="s">
        <v>460</v>
      </c>
      <c r="CK47" s="361" t="s">
        <v>461</v>
      </c>
      <c r="CL47" s="361" t="s">
        <v>461</v>
      </c>
      <c r="CM47" s="361" t="s">
        <v>462</v>
      </c>
      <c r="CN47" s="361" t="s">
        <v>463</v>
      </c>
      <c r="CO47" s="361" t="s">
        <v>464</v>
      </c>
      <c r="CP47" s="361" t="s">
        <v>464</v>
      </c>
      <c r="CQ47" s="361" t="s">
        <v>464</v>
      </c>
      <c r="CR47" s="361" t="s">
        <v>465</v>
      </c>
      <c r="CS47" s="361" t="s">
        <v>465</v>
      </c>
      <c r="CT47" s="361" t="s">
        <v>466</v>
      </c>
      <c r="CU47" s="361" t="s">
        <v>465</v>
      </c>
      <c r="CV47" s="361" t="s">
        <v>465</v>
      </c>
      <c r="CW47" s="361" t="s">
        <v>465</v>
      </c>
      <c r="CX47" s="361" t="s">
        <v>465</v>
      </c>
      <c r="CY47" s="361" t="s">
        <v>465</v>
      </c>
      <c r="CZ47" s="361" t="s">
        <v>467</v>
      </c>
      <c r="DA47" s="361" t="s">
        <v>467</v>
      </c>
      <c r="DB47" s="361" t="s">
        <v>468</v>
      </c>
      <c r="DC47" s="361" t="s">
        <v>467</v>
      </c>
      <c r="DD47" s="361" t="s">
        <v>467</v>
      </c>
      <c r="DE47" s="361" t="s">
        <v>467</v>
      </c>
      <c r="DF47" s="361" t="s">
        <v>467</v>
      </c>
      <c r="DG47" s="361" t="s">
        <v>467</v>
      </c>
      <c r="DH47" s="361" t="s">
        <v>469</v>
      </c>
      <c r="DI47" s="361" t="s">
        <v>469</v>
      </c>
      <c r="DJ47" s="361" t="s">
        <v>469</v>
      </c>
      <c r="DK47" s="361" t="s">
        <v>469</v>
      </c>
      <c r="DL47" s="361" t="s">
        <v>469</v>
      </c>
      <c r="DM47" s="361" t="s">
        <v>469</v>
      </c>
      <c r="DN47" s="361" t="s">
        <v>469</v>
      </c>
      <c r="DO47" s="361" t="s">
        <v>469</v>
      </c>
      <c r="DP47" s="361" t="s">
        <v>469</v>
      </c>
      <c r="DQ47" s="361" t="s">
        <v>469</v>
      </c>
      <c r="DR47" s="361" t="s">
        <v>469</v>
      </c>
      <c r="DS47" s="361" t="s">
        <v>469</v>
      </c>
      <c r="DT47" s="361" t="s">
        <v>469</v>
      </c>
      <c r="DU47" s="361" t="s">
        <v>469</v>
      </c>
      <c r="DV47" s="361" t="s">
        <v>469</v>
      </c>
      <c r="DW47" s="361" t="s">
        <v>469</v>
      </c>
      <c r="DX47" s="361" t="s">
        <v>75</v>
      </c>
      <c r="DY47" s="361" t="s">
        <v>470</v>
      </c>
      <c r="DZ47" s="361" t="s">
        <v>471</v>
      </c>
      <c r="EA47" s="361" t="s">
        <v>472</v>
      </c>
      <c r="EB47" s="361" t="s">
        <v>473</v>
      </c>
      <c r="EC47" s="361" t="s">
        <v>474</v>
      </c>
      <c r="ED47" s="361" t="s">
        <v>475</v>
      </c>
      <c r="EE47" s="361" t="s">
        <v>476</v>
      </c>
      <c r="EF47" s="361" t="s">
        <v>476</v>
      </c>
      <c r="EG47" s="361" t="s">
        <v>476</v>
      </c>
      <c r="EH47" s="361" t="s">
        <v>476</v>
      </c>
      <c r="EI47" s="361" t="s">
        <v>476</v>
      </c>
      <c r="EJ47" s="361" t="s">
        <v>476</v>
      </c>
      <c r="EK47" s="361" t="s">
        <v>477</v>
      </c>
      <c r="EL47" s="361" t="s">
        <v>477</v>
      </c>
      <c r="EM47" s="361" t="s">
        <v>478</v>
      </c>
      <c r="EN47" s="361" t="s">
        <v>478</v>
      </c>
      <c r="EO47" s="361" t="s">
        <v>479</v>
      </c>
      <c r="EP47" s="361" t="s">
        <v>480</v>
      </c>
      <c r="EQ47" s="361" t="s">
        <v>479</v>
      </c>
      <c r="ER47" s="361" t="s">
        <v>481</v>
      </c>
      <c r="ES47" s="361" t="s">
        <v>482</v>
      </c>
      <c r="ET47" s="361" t="s">
        <v>483</v>
      </c>
      <c r="EU47" s="361" t="s">
        <v>483</v>
      </c>
      <c r="EV47" s="361" t="s">
        <v>484</v>
      </c>
      <c r="EW47" s="361" t="s">
        <v>484</v>
      </c>
    </row>
    <row r="48" spans="1:153" ht="15.75" customHeight="1" x14ac:dyDescent="0.2">
      <c r="A48" s="362" t="s">
        <v>485</v>
      </c>
      <c r="B48" s="363" t="s">
        <v>486</v>
      </c>
      <c r="C48" s="363" t="s">
        <v>487</v>
      </c>
      <c r="D48" s="363" t="s">
        <v>487</v>
      </c>
      <c r="E48" s="363" t="s">
        <v>487</v>
      </c>
      <c r="F48" s="363" t="s">
        <v>487</v>
      </c>
      <c r="G48" s="363" t="s">
        <v>487</v>
      </c>
      <c r="H48" s="363" t="s">
        <v>487</v>
      </c>
      <c r="I48" s="363" t="s">
        <v>487</v>
      </c>
      <c r="J48" s="363" t="s">
        <v>487</v>
      </c>
      <c r="K48" s="363" t="s">
        <v>487</v>
      </c>
      <c r="L48" s="363" t="s">
        <v>487</v>
      </c>
      <c r="M48" s="363" t="s">
        <v>487</v>
      </c>
      <c r="N48" s="363" t="s">
        <v>488</v>
      </c>
      <c r="O48" s="363" t="s">
        <v>489</v>
      </c>
      <c r="P48" s="363" t="s">
        <v>488</v>
      </c>
      <c r="Q48" s="363" t="s">
        <v>488</v>
      </c>
      <c r="R48" s="363" t="s">
        <v>490</v>
      </c>
      <c r="S48" s="363" t="s">
        <v>491</v>
      </c>
      <c r="T48" s="363" t="s">
        <v>492</v>
      </c>
      <c r="U48" s="363" t="s">
        <v>493</v>
      </c>
      <c r="V48" s="363" t="s">
        <v>494</v>
      </c>
      <c r="W48" s="363" t="s">
        <v>495</v>
      </c>
      <c r="X48" s="363" t="s">
        <v>496</v>
      </c>
      <c r="Y48" s="363" t="s">
        <v>497</v>
      </c>
      <c r="Z48" s="363" t="s">
        <v>498</v>
      </c>
      <c r="AA48" s="363" t="s">
        <v>499</v>
      </c>
      <c r="AB48" s="363" t="s">
        <v>500</v>
      </c>
      <c r="AC48" s="363" t="s">
        <v>490</v>
      </c>
      <c r="AD48" s="363" t="s">
        <v>501</v>
      </c>
      <c r="AE48" s="363" t="s">
        <v>433</v>
      </c>
      <c r="AF48" s="363" t="s">
        <v>502</v>
      </c>
      <c r="AG48" s="363" t="s">
        <v>503</v>
      </c>
      <c r="AH48" s="363" t="s">
        <v>504</v>
      </c>
      <c r="AI48" s="363" t="s">
        <v>436</v>
      </c>
      <c r="AJ48" s="363" t="s">
        <v>505</v>
      </c>
      <c r="AK48" s="363" t="s">
        <v>437</v>
      </c>
      <c r="AL48" s="363" t="s">
        <v>506</v>
      </c>
      <c r="AM48" s="363" t="s">
        <v>438</v>
      </c>
      <c r="AN48" s="363" t="s">
        <v>507</v>
      </c>
      <c r="AO48" s="363" t="s">
        <v>439</v>
      </c>
      <c r="AP48" s="363" t="s">
        <v>508</v>
      </c>
      <c r="AQ48" s="363" t="s">
        <v>440</v>
      </c>
      <c r="AR48" s="363" t="s">
        <v>509</v>
      </c>
      <c r="AS48" s="363" t="s">
        <v>441</v>
      </c>
      <c r="AT48" s="363" t="s">
        <v>510</v>
      </c>
      <c r="AU48" s="363" t="s">
        <v>442</v>
      </c>
      <c r="AV48" s="363" t="s">
        <v>511</v>
      </c>
      <c r="AW48" s="363" t="s">
        <v>443</v>
      </c>
      <c r="AX48" s="363" t="s">
        <v>512</v>
      </c>
      <c r="AY48" s="363" t="s">
        <v>444</v>
      </c>
      <c r="AZ48" s="363" t="s">
        <v>490</v>
      </c>
      <c r="BA48" s="363" t="s">
        <v>445</v>
      </c>
      <c r="BB48" s="363" t="s">
        <v>513</v>
      </c>
      <c r="BC48" s="363" t="s">
        <v>446</v>
      </c>
      <c r="BD48" s="363" t="s">
        <v>433</v>
      </c>
      <c r="BE48" s="363" t="s">
        <v>445</v>
      </c>
      <c r="BF48" s="363" t="s">
        <v>435</v>
      </c>
      <c r="BG48" s="363" t="s">
        <v>433</v>
      </c>
      <c r="BH48" s="363" t="s">
        <v>514</v>
      </c>
      <c r="BI48" s="363" t="s">
        <v>488</v>
      </c>
      <c r="BJ48" s="363" t="s">
        <v>486</v>
      </c>
      <c r="BK48" s="363" t="s">
        <v>515</v>
      </c>
      <c r="BL48" s="363" t="s">
        <v>463</v>
      </c>
      <c r="BM48" s="363" t="s">
        <v>516</v>
      </c>
      <c r="BN48" s="363" t="s">
        <v>517</v>
      </c>
      <c r="BO48" s="363" t="s">
        <v>488</v>
      </c>
      <c r="BP48" s="363" t="s">
        <v>289</v>
      </c>
      <c r="BQ48" s="363" t="s">
        <v>463</v>
      </c>
      <c r="BR48" s="363" t="s">
        <v>518</v>
      </c>
      <c r="BS48" s="363" t="s">
        <v>519</v>
      </c>
      <c r="BT48" s="363" t="s">
        <v>475</v>
      </c>
      <c r="BU48" s="363" t="s">
        <v>289</v>
      </c>
      <c r="BV48" s="363" t="s">
        <v>463</v>
      </c>
      <c r="BW48" s="363" t="s">
        <v>518</v>
      </c>
      <c r="BX48" s="363" t="s">
        <v>519</v>
      </c>
      <c r="BY48" s="363" t="s">
        <v>520</v>
      </c>
      <c r="BZ48" s="363" t="s">
        <v>488</v>
      </c>
      <c r="CA48" s="363" t="s">
        <v>418</v>
      </c>
      <c r="CB48" s="363" t="s">
        <v>515</v>
      </c>
      <c r="CC48" s="363" t="s">
        <v>475</v>
      </c>
      <c r="CD48" s="363" t="s">
        <v>463</v>
      </c>
      <c r="CE48" s="363" t="s">
        <v>516</v>
      </c>
      <c r="CF48" s="363" t="s">
        <v>488</v>
      </c>
      <c r="CG48" s="363" t="s">
        <v>515</v>
      </c>
      <c r="CH48" s="363" t="s">
        <v>488</v>
      </c>
      <c r="CI48" s="363" t="s">
        <v>515</v>
      </c>
      <c r="CJ48" s="363" t="s">
        <v>463</v>
      </c>
      <c r="CK48" s="363" t="s">
        <v>515</v>
      </c>
      <c r="CL48" s="363" t="s">
        <v>474</v>
      </c>
      <c r="CM48" s="363" t="s">
        <v>418</v>
      </c>
      <c r="CN48" s="363" t="s">
        <v>521</v>
      </c>
      <c r="CO48" s="363" t="s">
        <v>488</v>
      </c>
      <c r="CP48" s="363" t="s">
        <v>515</v>
      </c>
      <c r="CQ48" s="363" t="s">
        <v>475</v>
      </c>
      <c r="CR48" s="363" t="s">
        <v>515</v>
      </c>
      <c r="CS48" s="363" t="s">
        <v>474</v>
      </c>
      <c r="CT48" s="363" t="s">
        <v>522</v>
      </c>
      <c r="CU48" s="363" t="s">
        <v>523</v>
      </c>
      <c r="CV48" s="363" t="s">
        <v>524</v>
      </c>
      <c r="CW48" s="363" t="s">
        <v>519</v>
      </c>
      <c r="CX48" s="363" t="s">
        <v>525</v>
      </c>
      <c r="CY48" s="363" t="s">
        <v>475</v>
      </c>
      <c r="CZ48" s="363" t="s">
        <v>515</v>
      </c>
      <c r="DA48" s="363" t="s">
        <v>474</v>
      </c>
      <c r="DB48" s="363" t="s">
        <v>522</v>
      </c>
      <c r="DC48" s="363" t="s">
        <v>523</v>
      </c>
      <c r="DD48" s="363" t="s">
        <v>524</v>
      </c>
      <c r="DE48" s="363" t="s">
        <v>519</v>
      </c>
      <c r="DF48" s="363" t="s">
        <v>525</v>
      </c>
      <c r="DG48" s="363" t="s">
        <v>475</v>
      </c>
      <c r="DH48" s="363" t="s">
        <v>526</v>
      </c>
      <c r="DI48" s="363" t="s">
        <v>527</v>
      </c>
      <c r="DJ48" s="363" t="s">
        <v>488</v>
      </c>
      <c r="DK48" s="363" t="s">
        <v>528</v>
      </c>
      <c r="DL48" s="363" t="s">
        <v>515</v>
      </c>
      <c r="DM48" s="363" t="s">
        <v>474</v>
      </c>
      <c r="DN48" s="363" t="s">
        <v>418</v>
      </c>
      <c r="DO48" s="363" t="s">
        <v>452</v>
      </c>
      <c r="DP48" s="363" t="s">
        <v>529</v>
      </c>
      <c r="DQ48" s="363" t="s">
        <v>514</v>
      </c>
      <c r="DR48" s="363" t="s">
        <v>530</v>
      </c>
      <c r="DS48" s="363" t="s">
        <v>531</v>
      </c>
      <c r="DT48" s="363" t="s">
        <v>209</v>
      </c>
      <c r="DU48" s="363" t="s">
        <v>459</v>
      </c>
      <c r="DV48" s="363" t="s">
        <v>428</v>
      </c>
      <c r="DW48" s="363" t="s">
        <v>532</v>
      </c>
      <c r="DX48" s="363" t="s">
        <v>533</v>
      </c>
      <c r="DY48" s="363" t="s">
        <v>534</v>
      </c>
      <c r="DZ48" s="363" t="s">
        <v>522</v>
      </c>
      <c r="EA48" s="363" t="s">
        <v>515</v>
      </c>
      <c r="EB48" s="363" t="s">
        <v>535</v>
      </c>
      <c r="EC48" s="363" t="s">
        <v>515</v>
      </c>
      <c r="ED48" s="363" t="s">
        <v>525</v>
      </c>
      <c r="EE48" s="363" t="s">
        <v>536</v>
      </c>
      <c r="EF48" s="363" t="s">
        <v>537</v>
      </c>
      <c r="EG48" s="363" t="s">
        <v>538</v>
      </c>
      <c r="EH48" s="363" t="s">
        <v>539</v>
      </c>
      <c r="EI48" s="363" t="s">
        <v>540</v>
      </c>
      <c r="EJ48" s="363" t="s">
        <v>541</v>
      </c>
      <c r="EK48" s="363" t="s">
        <v>536</v>
      </c>
      <c r="EL48" s="363" t="s">
        <v>542</v>
      </c>
      <c r="EM48" s="363" t="s">
        <v>536</v>
      </c>
      <c r="EN48" s="363" t="s">
        <v>543</v>
      </c>
      <c r="EO48" s="363" t="s">
        <v>544</v>
      </c>
      <c r="EP48" s="363" t="s">
        <v>544</v>
      </c>
      <c r="EQ48" s="363" t="s">
        <v>536</v>
      </c>
      <c r="ER48" s="363" t="s">
        <v>536</v>
      </c>
      <c r="ES48" s="363" t="s">
        <v>545</v>
      </c>
      <c r="ET48" s="363" t="s">
        <v>515</v>
      </c>
      <c r="EU48" s="363" t="s">
        <v>474</v>
      </c>
      <c r="EV48" s="363" t="s">
        <v>515</v>
      </c>
      <c r="EW48" s="363" t="s">
        <v>474</v>
      </c>
    </row>
    <row r="49" spans="1:153" ht="15.75" customHeight="1" x14ac:dyDescent="0.2">
      <c r="A49" s="364" t="s">
        <v>546</v>
      </c>
      <c r="B49" s="364">
        <v>0</v>
      </c>
      <c r="C49" s="364">
        <v>132.72447515347886</v>
      </c>
      <c r="D49" s="364">
        <v>132.72101346734442</v>
      </c>
      <c r="E49" s="364">
        <v>132.72101346734442</v>
      </c>
      <c r="F49" s="364">
        <v>135.85214278593978</v>
      </c>
      <c r="G49" s="364">
        <v>135.85214278593978</v>
      </c>
      <c r="H49" s="364">
        <v>135.85214278593978</v>
      </c>
      <c r="I49" s="364">
        <v>140.98587383363414</v>
      </c>
      <c r="J49" s="364">
        <v>134.52900164071363</v>
      </c>
      <c r="K49" s="364">
        <v>0</v>
      </c>
      <c r="L49" s="364">
        <v>0</v>
      </c>
      <c r="M49" s="364">
        <v>136.25405360482259</v>
      </c>
      <c r="N49" s="364">
        <v>136.2540536048221</v>
      </c>
      <c r="O49" s="364">
        <v>136.25405360482213</v>
      </c>
      <c r="P49" s="364">
        <v>31.603089614849072</v>
      </c>
      <c r="Q49" s="364">
        <v>500.16961981090554</v>
      </c>
      <c r="R49" s="364">
        <v>208.48326766358812</v>
      </c>
      <c r="S49" s="364">
        <v>208.48326766358812</v>
      </c>
      <c r="T49" s="364">
        <v>208.48326766358812</v>
      </c>
      <c r="U49" s="364">
        <v>208.48326766358812</v>
      </c>
      <c r="V49" s="364">
        <v>208.48326766358812</v>
      </c>
      <c r="W49" s="364">
        <v>208.48326766358812</v>
      </c>
      <c r="X49" s="364">
        <v>208.48326766358812</v>
      </c>
      <c r="Y49" s="364">
        <v>208.48326766358812</v>
      </c>
      <c r="Z49" s="364">
        <v>208.48326766358812</v>
      </c>
      <c r="AA49" s="364">
        <v>208.48326766358812</v>
      </c>
      <c r="AB49" s="364">
        <v>208.48326766358812</v>
      </c>
      <c r="AC49" s="364">
        <v>173.09197638960401</v>
      </c>
      <c r="AD49" s="364">
        <v>2.0892550862378589E-5</v>
      </c>
      <c r="AE49" s="364">
        <v>155.48909769037024</v>
      </c>
      <c r="AF49" s="364">
        <v>2.0892550862378589E-5</v>
      </c>
      <c r="AG49" s="364">
        <v>155.48909769037024</v>
      </c>
      <c r="AH49" s="364">
        <v>2.0892550862378589E-5</v>
      </c>
      <c r="AI49" s="364">
        <v>155.48909769037024</v>
      </c>
      <c r="AJ49" s="364">
        <v>2.0892550862378589E-5</v>
      </c>
      <c r="AK49" s="364">
        <v>155.48909769037024</v>
      </c>
      <c r="AL49" s="364">
        <v>2.0892550862378589E-5</v>
      </c>
      <c r="AM49" s="364">
        <v>155.48909769037024</v>
      </c>
      <c r="AN49" s="364">
        <v>2.0892550862378589E-5</v>
      </c>
      <c r="AO49" s="364">
        <v>155.48909769037024</v>
      </c>
      <c r="AP49" s="364">
        <v>2.0892550862378589E-5</v>
      </c>
      <c r="AQ49" s="364">
        <v>155.48909769037024</v>
      </c>
      <c r="AR49" s="364">
        <v>2.0892550862378589E-5</v>
      </c>
      <c r="AS49" s="364">
        <v>155.48909769037024</v>
      </c>
      <c r="AT49" s="364">
        <v>2.0892550862378589E-5</v>
      </c>
      <c r="AU49" s="364">
        <v>155.48909769037024</v>
      </c>
      <c r="AV49" s="364">
        <v>0</v>
      </c>
      <c r="AW49" s="364">
        <v>155.48909769037024</v>
      </c>
      <c r="AX49" s="364">
        <v>0</v>
      </c>
      <c r="AY49" s="364">
        <v>155.48909769037024</v>
      </c>
      <c r="AZ49" s="364">
        <v>0</v>
      </c>
      <c r="BA49" s="364">
        <v>155.48909769037024</v>
      </c>
      <c r="BB49" s="364">
        <v>2.0892550862378589E-5</v>
      </c>
      <c r="BC49" s="364">
        <v>155.48909769037024</v>
      </c>
      <c r="BD49" s="364">
        <v>128.53123780475121</v>
      </c>
      <c r="BE49" s="364">
        <v>131.46165292423797</v>
      </c>
      <c r="BF49" s="364">
        <v>132.70141857080421</v>
      </c>
      <c r="BG49" s="364">
        <v>136.2540536048221</v>
      </c>
      <c r="BH49" s="364">
        <v>131.46165292423797</v>
      </c>
      <c r="BI49" s="364">
        <v>284.76490814065153</v>
      </c>
      <c r="BJ49" s="364">
        <v>284.76490814065153</v>
      </c>
      <c r="BK49" s="364">
        <v>284.76490814065153</v>
      </c>
      <c r="BL49" s="364">
        <v>284.76490814065153</v>
      </c>
      <c r="BM49" s="364">
        <v>284.76490814065153</v>
      </c>
      <c r="BN49" s="364">
        <v>284.76490814065153</v>
      </c>
      <c r="BO49" s="364">
        <v>303.90730025928843</v>
      </c>
      <c r="BP49" s="364">
        <v>303.90730025928843</v>
      </c>
      <c r="BQ49" s="364">
        <v>500.16961981090554</v>
      </c>
      <c r="BR49" s="364">
        <v>500.16961981090554</v>
      </c>
      <c r="BS49" s="364">
        <v>500.16961981090554</v>
      </c>
      <c r="BT49" s="364">
        <v>500.16961981090554</v>
      </c>
      <c r="BU49" s="364">
        <v>500.16961981090554</v>
      </c>
      <c r="BV49" s="364">
        <v>31.603089614849072</v>
      </c>
      <c r="BW49" s="364">
        <v>31.603089614849072</v>
      </c>
      <c r="BX49" s="364">
        <v>31.603089614849072</v>
      </c>
      <c r="BY49" s="364">
        <v>596.17510076112819</v>
      </c>
      <c r="BZ49" s="364">
        <v>131.37865306483337</v>
      </c>
      <c r="CA49" s="364">
        <v>131.37865306483337</v>
      </c>
      <c r="CB49" s="364">
        <v>131.37865306483337</v>
      </c>
      <c r="CC49" s="364">
        <v>131.37865306483337</v>
      </c>
      <c r="CD49" s="364">
        <v>131.37865306483337</v>
      </c>
      <c r="CE49" s="364">
        <v>131.37865306483337</v>
      </c>
      <c r="CF49" s="364">
        <v>132.72101346734442</v>
      </c>
      <c r="CG49" s="364">
        <v>132.72101346734442</v>
      </c>
      <c r="CH49" s="364">
        <v>196.59071245412753</v>
      </c>
      <c r="CI49" s="364">
        <v>196.59071245412753</v>
      </c>
      <c r="CJ49" s="364">
        <v>196.59071245412753</v>
      </c>
      <c r="CK49" s="364">
        <v>500.16961981090554</v>
      </c>
      <c r="CL49" s="364">
        <v>500.16961981090554</v>
      </c>
      <c r="CM49" s="364">
        <v>500.16961981090554</v>
      </c>
      <c r="CN49" s="364">
        <v>0</v>
      </c>
      <c r="CO49" s="364">
        <v>214.21905387414807</v>
      </c>
      <c r="CP49" s="364">
        <v>214.21905387414807</v>
      </c>
      <c r="CQ49" s="364">
        <v>214.21905387414807</v>
      </c>
      <c r="CR49" s="364">
        <v>355.84814148749922</v>
      </c>
      <c r="CS49" s="364">
        <v>355.84814148749922</v>
      </c>
      <c r="CT49" s="364">
        <v>355.84814148749922</v>
      </c>
      <c r="CU49" s="364">
        <v>355.84814148749922</v>
      </c>
      <c r="CV49" s="364">
        <v>355.84814148749922</v>
      </c>
      <c r="CW49" s="364">
        <v>355.84814148749922</v>
      </c>
      <c r="CX49" s="364">
        <v>355.84814148749922</v>
      </c>
      <c r="CY49" s="364">
        <v>355.84814148749922</v>
      </c>
      <c r="CZ49" s="364">
        <v>135.14210729985274</v>
      </c>
      <c r="DA49" s="364">
        <v>135.14210729985274</v>
      </c>
      <c r="DB49" s="364">
        <v>135.14210729985274</v>
      </c>
      <c r="DC49" s="364">
        <v>135.14210729985274</v>
      </c>
      <c r="DD49" s="364">
        <v>135.14210729985274</v>
      </c>
      <c r="DE49" s="364">
        <v>135.14210729985274</v>
      </c>
      <c r="DF49" s="364">
        <v>135.14210729985274</v>
      </c>
      <c r="DG49" s="364">
        <v>135.14210729985274</v>
      </c>
      <c r="DH49" s="364">
        <v>1835.2422894708436</v>
      </c>
      <c r="DI49" s="364">
        <v>1835.2422894708436</v>
      </c>
      <c r="DJ49" s="364">
        <v>1835.2422894708436</v>
      </c>
      <c r="DK49" s="364">
        <v>598.13981155522413</v>
      </c>
      <c r="DL49" s="364">
        <v>1835.2422894708436</v>
      </c>
      <c r="DM49" s="364">
        <v>1835.2422894708436</v>
      </c>
      <c r="DN49" s="364">
        <v>1835.2422894708436</v>
      </c>
      <c r="DO49" s="364">
        <v>1835.2422894708436</v>
      </c>
      <c r="DP49" s="364">
        <v>1835.2422894708436</v>
      </c>
      <c r="DQ49" s="364">
        <v>1835.2422894708436</v>
      </c>
      <c r="DR49" s="364">
        <v>1835.2422894708436</v>
      </c>
      <c r="DS49" s="364">
        <v>1835.2422894708436</v>
      </c>
      <c r="DT49" s="364">
        <v>1835.2422894708436</v>
      </c>
      <c r="DU49" s="364">
        <v>1835.2422894708436</v>
      </c>
      <c r="DV49" s="364">
        <v>1835.2422894708436</v>
      </c>
      <c r="DW49" s="364">
        <v>1835.2422894708436</v>
      </c>
      <c r="DX49" s="364">
        <v>135.85194807997598</v>
      </c>
      <c r="DY49" s="364">
        <v>0</v>
      </c>
      <c r="DZ49" s="364">
        <v>0</v>
      </c>
      <c r="EA49" s="364">
        <v>0</v>
      </c>
      <c r="EB49" s="364">
        <v>0</v>
      </c>
      <c r="EC49" s="364">
        <v>0</v>
      </c>
      <c r="ED49" s="364">
        <v>0</v>
      </c>
      <c r="EE49" s="364">
        <v>0</v>
      </c>
      <c r="EF49" s="364">
        <v>0</v>
      </c>
      <c r="EG49" s="364">
        <v>0</v>
      </c>
      <c r="EH49" s="364">
        <v>0</v>
      </c>
      <c r="EI49" s="364">
        <v>0</v>
      </c>
      <c r="EJ49" s="364">
        <v>0</v>
      </c>
      <c r="EK49" s="364">
        <v>0</v>
      </c>
      <c r="EL49" s="364">
        <v>0</v>
      </c>
      <c r="EM49" s="364">
        <v>0</v>
      </c>
      <c r="EN49" s="364">
        <v>0</v>
      </c>
      <c r="EO49" s="364">
        <v>0</v>
      </c>
      <c r="EP49" s="364">
        <v>0</v>
      </c>
      <c r="EQ49" s="364">
        <v>0</v>
      </c>
      <c r="ER49" s="364">
        <v>0</v>
      </c>
      <c r="ES49" s="364">
        <v>1667.2320660363594</v>
      </c>
      <c r="ET49" s="365">
        <v>500.16961981090554</v>
      </c>
      <c r="EU49" s="365">
        <v>500.16961981090554</v>
      </c>
      <c r="EV49" s="365">
        <v>500.16961981090554</v>
      </c>
      <c r="EW49" s="365">
        <v>500.16961981090554</v>
      </c>
    </row>
    <row r="50" spans="1:153" ht="15.75" customHeight="1" x14ac:dyDescent="0.2">
      <c r="A50" s="364" t="s">
        <v>547</v>
      </c>
      <c r="B50" s="364">
        <v>0</v>
      </c>
      <c r="C50" s="364">
        <v>564.14122910993945</v>
      </c>
      <c r="D50" s="364">
        <v>553.6291074655154</v>
      </c>
      <c r="E50" s="364">
        <v>553.6291074655154</v>
      </c>
      <c r="F50" s="364">
        <v>506.43802414704555</v>
      </c>
      <c r="G50" s="364">
        <v>506.43802414704555</v>
      </c>
      <c r="H50" s="364">
        <v>506.43802414704555</v>
      </c>
      <c r="I50" s="364">
        <v>524.91020278286851</v>
      </c>
      <c r="J50" s="364">
        <v>500.87024534282358</v>
      </c>
      <c r="K50" s="364">
        <v>0</v>
      </c>
      <c r="L50" s="364">
        <v>0</v>
      </c>
      <c r="M50" s="364">
        <v>647.79476896306574</v>
      </c>
      <c r="N50" s="364">
        <v>647.79476896306335</v>
      </c>
      <c r="O50" s="364">
        <v>647.79476896306346</v>
      </c>
      <c r="P50" s="364">
        <v>274.24690175479742</v>
      </c>
      <c r="Q50" s="364">
        <v>9.6898987621465338</v>
      </c>
      <c r="R50" s="364">
        <v>1514.4973264168989</v>
      </c>
      <c r="S50" s="364">
        <v>1514.4973264168989</v>
      </c>
      <c r="T50" s="364">
        <v>1514.4973264168989</v>
      </c>
      <c r="U50" s="364">
        <v>1514.4973264168989</v>
      </c>
      <c r="V50" s="364">
        <v>1514.4973264168989</v>
      </c>
      <c r="W50" s="364">
        <v>1514.4973264168989</v>
      </c>
      <c r="X50" s="364">
        <v>1514.4973264168989</v>
      </c>
      <c r="Y50" s="364">
        <v>1514.4973264168989</v>
      </c>
      <c r="Z50" s="364">
        <v>8884.9257252117786</v>
      </c>
      <c r="AA50" s="364">
        <v>1514.4973264168989</v>
      </c>
      <c r="AB50" s="364">
        <v>1514.4973264168989</v>
      </c>
      <c r="AC50" s="364">
        <v>1458.7726946319906</v>
      </c>
      <c r="AD50" s="364">
        <v>6.2677652587135757E-2</v>
      </c>
      <c r="AE50" s="364">
        <v>897.22128177928346</v>
      </c>
      <c r="AF50" s="364">
        <v>6.2677652587135757E-2</v>
      </c>
      <c r="AG50" s="364">
        <v>897.22128177928346</v>
      </c>
      <c r="AH50" s="364">
        <v>6.2677652587135757E-2</v>
      </c>
      <c r="AI50" s="364">
        <v>897.22128177928346</v>
      </c>
      <c r="AJ50" s="364">
        <v>6.2677652587135757E-2</v>
      </c>
      <c r="AK50" s="364">
        <v>897.22128177928346</v>
      </c>
      <c r="AL50" s="364">
        <v>6.2677652587135757E-2</v>
      </c>
      <c r="AM50" s="364">
        <v>897.22128177928346</v>
      </c>
      <c r="AN50" s="364">
        <v>6.2677652587135757E-2</v>
      </c>
      <c r="AO50" s="364">
        <v>897.22128177928346</v>
      </c>
      <c r="AP50" s="364">
        <v>6.2677652587135757E-2</v>
      </c>
      <c r="AQ50" s="364">
        <v>897.22128177928346</v>
      </c>
      <c r="AR50" s="364">
        <v>6.2677652587135757E-2</v>
      </c>
      <c r="AS50" s="364">
        <v>897.22128177928346</v>
      </c>
      <c r="AT50" s="364">
        <v>6.2677652587135757E-2</v>
      </c>
      <c r="AU50" s="364">
        <v>897.22128177928346</v>
      </c>
      <c r="AV50" s="364">
        <v>0</v>
      </c>
      <c r="AW50" s="364">
        <v>897.22128177928346</v>
      </c>
      <c r="AX50" s="364">
        <v>0</v>
      </c>
      <c r="AY50" s="364">
        <v>897.22128177928346</v>
      </c>
      <c r="AZ50" s="364">
        <v>0</v>
      </c>
      <c r="BA50" s="364">
        <v>897.21591970799329</v>
      </c>
      <c r="BB50" s="364">
        <v>0</v>
      </c>
      <c r="BC50" s="364">
        <v>897.22128177928346</v>
      </c>
      <c r="BD50" s="364">
        <v>739.43297191975751</v>
      </c>
      <c r="BE50" s="364">
        <v>838.79484372082072</v>
      </c>
      <c r="BF50" s="364">
        <v>849.31019167477064</v>
      </c>
      <c r="BG50" s="364">
        <v>906.20598898461481</v>
      </c>
      <c r="BH50" s="364">
        <v>823.01165863544065</v>
      </c>
      <c r="BI50" s="364">
        <v>3024.7958669452878</v>
      </c>
      <c r="BJ50" s="364">
        <v>3021.0728176122361</v>
      </c>
      <c r="BK50" s="364">
        <v>1767.0552851092307</v>
      </c>
      <c r="BL50" s="364">
        <v>874.37165658386004</v>
      </c>
      <c r="BM50" s="364">
        <v>1434.8904413143125</v>
      </c>
      <c r="BN50" s="364">
        <v>3024.7958669452878</v>
      </c>
      <c r="BO50" s="364">
        <v>1250.6365567938326</v>
      </c>
      <c r="BP50" s="364">
        <v>1250.6365567938326</v>
      </c>
      <c r="BQ50" s="364">
        <v>10.664880728972335</v>
      </c>
      <c r="BR50" s="364">
        <v>10.664880728972335</v>
      </c>
      <c r="BS50" s="364">
        <v>10.664880728972335</v>
      </c>
      <c r="BT50" s="364">
        <v>10.664880728972335</v>
      </c>
      <c r="BU50" s="364">
        <v>10.664880728972335</v>
      </c>
      <c r="BV50" s="364">
        <v>274.24690175479742</v>
      </c>
      <c r="BW50" s="364">
        <v>274.24690175479742</v>
      </c>
      <c r="BX50" s="364">
        <v>274.24690175479742</v>
      </c>
      <c r="BY50" s="364">
        <v>286.11875748254209</v>
      </c>
      <c r="BZ50" s="364">
        <v>1434.0843498426543</v>
      </c>
      <c r="CA50" s="364">
        <v>1434.0843498426543</v>
      </c>
      <c r="CB50" s="364">
        <v>844.20976487706548</v>
      </c>
      <c r="CC50" s="364">
        <v>844.20976487706548</v>
      </c>
      <c r="CD50" s="364">
        <v>1124.1770223249036</v>
      </c>
      <c r="CE50" s="364">
        <v>735.80674678902722</v>
      </c>
      <c r="CF50" s="364">
        <v>740.94692460702447</v>
      </c>
      <c r="CG50" s="364">
        <v>912.81515844382955</v>
      </c>
      <c r="CH50" s="364">
        <v>1358.4188941524151</v>
      </c>
      <c r="CI50" s="364">
        <v>1358.4188941524151</v>
      </c>
      <c r="CJ50" s="364">
        <v>1358.4188941524151</v>
      </c>
      <c r="CK50" s="364">
        <v>10.664880728972335</v>
      </c>
      <c r="CL50" s="364">
        <v>10.664880728972335</v>
      </c>
      <c r="CM50" s="364">
        <v>10.664880728972335</v>
      </c>
      <c r="CN50" s="364">
        <v>0</v>
      </c>
      <c r="CO50" s="364">
        <v>2339.4576566639039</v>
      </c>
      <c r="CP50" s="364">
        <v>1377.1692762950536</v>
      </c>
      <c r="CQ50" s="364">
        <v>1377.1692762950536</v>
      </c>
      <c r="CR50" s="364">
        <v>1900.3645744484797</v>
      </c>
      <c r="CS50" s="364">
        <v>1900.3645744484797</v>
      </c>
      <c r="CT50" s="364">
        <v>1900.3645744484797</v>
      </c>
      <c r="CU50" s="364">
        <v>1900.3645744484797</v>
      </c>
      <c r="CV50" s="364">
        <v>1900.3645744484797</v>
      </c>
      <c r="CW50" s="364">
        <v>1900.3645744484797</v>
      </c>
      <c r="CX50" s="364">
        <v>1900.3645744484797</v>
      </c>
      <c r="CY50" s="364">
        <v>1900.3645744484797</v>
      </c>
      <c r="CZ50" s="364">
        <v>918.41296304430784</v>
      </c>
      <c r="DA50" s="364">
        <v>918.41296304430784</v>
      </c>
      <c r="DB50" s="364">
        <v>918.41296304430784</v>
      </c>
      <c r="DC50" s="364">
        <v>918.41296304430784</v>
      </c>
      <c r="DD50" s="364">
        <v>918.41296304430784</v>
      </c>
      <c r="DE50" s="364">
        <v>918.41296304430784</v>
      </c>
      <c r="DF50" s="364">
        <v>918.41296304430784</v>
      </c>
      <c r="DG50" s="364">
        <v>918.41296304430784</v>
      </c>
      <c r="DH50" s="364">
        <v>3853.7684943814666</v>
      </c>
      <c r="DI50" s="364">
        <v>3853.7684943814666</v>
      </c>
      <c r="DJ50" s="364">
        <v>3853.7684943814666</v>
      </c>
      <c r="DK50" s="364">
        <v>3853.7684943814666</v>
      </c>
      <c r="DL50" s="364">
        <v>3853.7684943814666</v>
      </c>
      <c r="DM50" s="364">
        <v>3853.7684943814666</v>
      </c>
      <c r="DN50" s="364">
        <v>3853.7684943814666</v>
      </c>
      <c r="DO50" s="364">
        <v>3853.7684943814666</v>
      </c>
      <c r="DP50" s="364">
        <v>3853.7684943814666</v>
      </c>
      <c r="DQ50" s="364">
        <v>3853.7684943814666</v>
      </c>
      <c r="DR50" s="364">
        <v>3853.7684943814666</v>
      </c>
      <c r="DS50" s="364">
        <v>3853.7684943814666</v>
      </c>
      <c r="DT50" s="364">
        <v>3853.7684943814666</v>
      </c>
      <c r="DU50" s="364">
        <v>3853.7684943814666</v>
      </c>
      <c r="DV50" s="364">
        <v>3853.7684943814666</v>
      </c>
      <c r="DW50" s="364">
        <v>3853.7684943814666</v>
      </c>
      <c r="DX50" s="364">
        <v>417.20837252572727</v>
      </c>
      <c r="DY50" s="364">
        <v>0</v>
      </c>
      <c r="DZ50" s="364">
        <v>0</v>
      </c>
      <c r="EA50" s="364">
        <v>0</v>
      </c>
      <c r="EB50" s="364">
        <v>0</v>
      </c>
      <c r="EC50" s="364">
        <v>1031.7926511149055</v>
      </c>
      <c r="ED50" s="364">
        <v>0</v>
      </c>
      <c r="EE50" s="364">
        <v>0</v>
      </c>
      <c r="EF50" s="364">
        <v>9.6805898054846775</v>
      </c>
      <c r="EG50" s="364">
        <v>9.6805898054846775</v>
      </c>
      <c r="EH50" s="364">
        <v>0</v>
      </c>
      <c r="EI50" s="364">
        <v>0</v>
      </c>
      <c r="EJ50" s="364">
        <v>0</v>
      </c>
      <c r="EK50" s="364">
        <v>2818.2898681756001</v>
      </c>
      <c r="EL50" s="364">
        <v>2818.2898681756001</v>
      </c>
      <c r="EM50" s="364">
        <v>10.654635120122665</v>
      </c>
      <c r="EN50" s="364">
        <v>10.654635120122665</v>
      </c>
      <c r="EO50" s="364">
        <v>94.705555555555549</v>
      </c>
      <c r="EP50" s="364">
        <v>94.705555555555549</v>
      </c>
      <c r="EQ50" s="364">
        <v>0</v>
      </c>
      <c r="ER50" s="364">
        <v>0</v>
      </c>
      <c r="ES50" s="364">
        <v>32.299662540488448</v>
      </c>
      <c r="ET50" s="365">
        <v>10.664880728972335</v>
      </c>
      <c r="EU50" s="365">
        <v>10.664880728972335</v>
      </c>
      <c r="EV50" s="365">
        <v>10.664880728972335</v>
      </c>
      <c r="EW50" s="365">
        <v>10.664880728972335</v>
      </c>
    </row>
    <row r="51" spans="1:153" ht="15.75" customHeight="1" x14ac:dyDescent="0.2">
      <c r="A51" s="364" t="s">
        <v>548</v>
      </c>
      <c r="B51" s="364">
        <v>96.186586883921578</v>
      </c>
      <c r="C51" s="364">
        <v>8060.5133103356238</v>
      </c>
      <c r="D51" s="364">
        <v>9394.9164495074237</v>
      </c>
      <c r="E51" s="364">
        <v>9394.9164495074237</v>
      </c>
      <c r="F51" s="364">
        <v>8990.4539553975355</v>
      </c>
      <c r="G51" s="364">
        <v>8990.4539553975355</v>
      </c>
      <c r="H51" s="364">
        <v>8990.4539553975355</v>
      </c>
      <c r="I51" s="364">
        <v>2065.7927172900527</v>
      </c>
      <c r="J51" s="364">
        <v>6322.9630644915042</v>
      </c>
      <c r="K51" s="364">
        <v>235.51871494174662</v>
      </c>
      <c r="L51" s="364">
        <v>235.51871494174662</v>
      </c>
      <c r="M51" s="364">
        <v>2172.0631765796425</v>
      </c>
      <c r="N51" s="364">
        <v>2888.3560735738838</v>
      </c>
      <c r="O51" s="364">
        <v>2845.1583787383502</v>
      </c>
      <c r="P51" s="364">
        <v>3669.5249337642354</v>
      </c>
      <c r="Q51" s="364">
        <v>2716.6872471472789</v>
      </c>
      <c r="R51" s="364">
        <v>18854.752417416796</v>
      </c>
      <c r="S51" s="364">
        <v>12849.967816161141</v>
      </c>
      <c r="T51" s="364">
        <v>11867.70728780784</v>
      </c>
      <c r="U51" s="364">
        <v>28779.196284403883</v>
      </c>
      <c r="V51" s="364">
        <v>31430.744302006715</v>
      </c>
      <c r="W51" s="364">
        <v>33812.911455297821</v>
      </c>
      <c r="X51" s="364">
        <v>32692.752612354107</v>
      </c>
      <c r="Y51" s="364">
        <v>32692.752612354107</v>
      </c>
      <c r="Z51" s="364">
        <v>1078.2172515002987</v>
      </c>
      <c r="AA51" s="364">
        <v>35445.746245680828</v>
      </c>
      <c r="AB51" s="364">
        <v>18969.598917076717</v>
      </c>
      <c r="AC51" s="364">
        <v>207208.68309758927</v>
      </c>
      <c r="AD51" s="364">
        <v>3615.0318688429088</v>
      </c>
      <c r="AE51" s="364">
        <v>2861.7726211416971</v>
      </c>
      <c r="AF51" s="364">
        <v>10328.495641331845</v>
      </c>
      <c r="AG51" s="364">
        <v>2861.7726211416971</v>
      </c>
      <c r="AH51" s="364">
        <v>1346.6153845493659</v>
      </c>
      <c r="AI51" s="364">
        <v>2861.7726211416971</v>
      </c>
      <c r="AJ51" s="364">
        <v>3960.7570830808577</v>
      </c>
      <c r="AK51" s="364">
        <v>2861.7726211416971</v>
      </c>
      <c r="AL51" s="364">
        <v>4304.175561437266</v>
      </c>
      <c r="AM51" s="364">
        <v>2861.7726211416971</v>
      </c>
      <c r="AN51" s="364">
        <v>15550.25911249323</v>
      </c>
      <c r="AO51" s="364">
        <v>2782.989798146315</v>
      </c>
      <c r="AP51" s="364">
        <v>14235.655383648429</v>
      </c>
      <c r="AQ51" s="364">
        <v>7580.0119886734574</v>
      </c>
      <c r="AR51" s="364">
        <v>1085.1515186592935</v>
      </c>
      <c r="AS51" s="364">
        <v>7580.111989271134</v>
      </c>
      <c r="AT51" s="364">
        <v>2698.0227432598467</v>
      </c>
      <c r="AU51" s="364">
        <v>7580.111989271134</v>
      </c>
      <c r="AV51" s="364">
        <v>176.11463257230187</v>
      </c>
      <c r="AW51" s="364">
        <v>7580.111989271134</v>
      </c>
      <c r="AX51" s="364">
        <v>4130.6921338188004</v>
      </c>
      <c r="AY51" s="364">
        <v>7580.111989271134</v>
      </c>
      <c r="AZ51" s="364">
        <v>126.6667061445271</v>
      </c>
      <c r="BA51" s="364">
        <v>5137.2161879926143</v>
      </c>
      <c r="BB51" s="364">
        <v>86490.753530093614</v>
      </c>
      <c r="BC51" s="364">
        <v>2861.3494813463772</v>
      </c>
      <c r="BD51" s="364">
        <v>9595.2407950778397</v>
      </c>
      <c r="BE51" s="364">
        <v>14549.318449639892</v>
      </c>
      <c r="BF51" s="364">
        <v>20844.226581832831</v>
      </c>
      <c r="BG51" s="364">
        <v>9595.2407950778397</v>
      </c>
      <c r="BH51" s="364">
        <v>6874.9998412359719</v>
      </c>
      <c r="BI51" s="364">
        <v>32996.981118600146</v>
      </c>
      <c r="BJ51" s="364">
        <v>87295.824062734988</v>
      </c>
      <c r="BK51" s="364">
        <v>5790.2157279187004</v>
      </c>
      <c r="BL51" s="364">
        <v>1599.5894194343093</v>
      </c>
      <c r="BM51" s="364">
        <v>65233.796347703363</v>
      </c>
      <c r="BN51" s="364">
        <v>32996.981118600146</v>
      </c>
      <c r="BO51" s="364">
        <v>77295.259678733506</v>
      </c>
      <c r="BP51" s="364">
        <v>49762.037208277405</v>
      </c>
      <c r="BQ51" s="364">
        <v>0</v>
      </c>
      <c r="BR51" s="364">
        <v>4232.7146718456997</v>
      </c>
      <c r="BS51" s="364">
        <v>4459.3809219885061</v>
      </c>
      <c r="BT51" s="364">
        <v>61315.380685027587</v>
      </c>
      <c r="BU51" s="364">
        <v>59589.891214901872</v>
      </c>
      <c r="BV51" s="364">
        <v>3669.5249337642354</v>
      </c>
      <c r="BW51" s="364">
        <v>3669.5249337642354</v>
      </c>
      <c r="BX51" s="364">
        <v>3669.5249337642354</v>
      </c>
      <c r="BY51" s="364">
        <v>7482.5101989543873</v>
      </c>
      <c r="BZ51" s="364">
        <v>22358.034026233945</v>
      </c>
      <c r="CA51" s="364">
        <v>95021.088319390183</v>
      </c>
      <c r="CB51" s="364">
        <v>1396.557066627628</v>
      </c>
      <c r="CC51" s="364">
        <v>41302.100695771478</v>
      </c>
      <c r="CD51" s="364">
        <v>663.47502912701657</v>
      </c>
      <c r="CE51" s="364">
        <v>67549.132396530593</v>
      </c>
      <c r="CF51" s="364">
        <v>10363.861505385035</v>
      </c>
      <c r="CG51" s="364">
        <v>705.08200777661978</v>
      </c>
      <c r="CH51" s="364">
        <v>21786.434310429871</v>
      </c>
      <c r="CI51" s="364">
        <v>642.14657902122497</v>
      </c>
      <c r="CJ51" s="364">
        <v>60.356270078750661</v>
      </c>
      <c r="CK51" s="364">
        <v>2799.1082131268008</v>
      </c>
      <c r="CL51" s="364">
        <v>2799.1082131268008</v>
      </c>
      <c r="CM51" s="364">
        <v>74858.267265568778</v>
      </c>
      <c r="CN51" s="364">
        <v>49533.835781077403</v>
      </c>
      <c r="CO51" s="364">
        <v>13266.742743075045</v>
      </c>
      <c r="CP51" s="364">
        <v>557.25015680506647</v>
      </c>
      <c r="CQ51" s="364">
        <v>53702.033603078235</v>
      </c>
      <c r="CR51" s="364">
        <v>1642.5845045781662</v>
      </c>
      <c r="CS51" s="364">
        <v>1642.5845045781662</v>
      </c>
      <c r="CT51" s="364">
        <v>1875.8954859076839</v>
      </c>
      <c r="CU51" s="364">
        <v>1252.191005954701</v>
      </c>
      <c r="CV51" s="364">
        <v>1248.6551100786451</v>
      </c>
      <c r="CW51" s="364">
        <v>1251.9552795629638</v>
      </c>
      <c r="CX51" s="364">
        <v>1247.839177881174</v>
      </c>
      <c r="CY51" s="364">
        <v>12909.24950399181</v>
      </c>
      <c r="CZ51" s="364">
        <v>20571.792151602043</v>
      </c>
      <c r="DA51" s="364">
        <v>20571.792151602043</v>
      </c>
      <c r="DB51" s="364">
        <v>20571.792151602043</v>
      </c>
      <c r="DC51" s="364">
        <v>20571.792151602043</v>
      </c>
      <c r="DD51" s="364">
        <v>20571.792151602043</v>
      </c>
      <c r="DE51" s="364">
        <v>20571.792151602043</v>
      </c>
      <c r="DF51" s="364">
        <v>20571.792151602043</v>
      </c>
      <c r="DG51" s="364">
        <v>20571.792151602043</v>
      </c>
      <c r="DH51" s="364">
        <v>35988.423475261319</v>
      </c>
      <c r="DI51" s="364">
        <v>240381.64344720205</v>
      </c>
      <c r="DJ51" s="364">
        <v>68991.236454340324</v>
      </c>
      <c r="DK51" s="364">
        <v>494.02371982465127</v>
      </c>
      <c r="DL51" s="364">
        <v>369.18297055417599</v>
      </c>
      <c r="DM51" s="364">
        <v>360.48477307842603</v>
      </c>
      <c r="DN51" s="364">
        <v>143141.89098308279</v>
      </c>
      <c r="DO51" s="364">
        <v>71405.543525160974</v>
      </c>
      <c r="DP51" s="364">
        <v>457.73697076206884</v>
      </c>
      <c r="DQ51" s="364">
        <v>2353.8060819520801</v>
      </c>
      <c r="DR51" s="364">
        <v>2353.8060819520801</v>
      </c>
      <c r="DS51" s="364">
        <v>2353.8060819520801</v>
      </c>
      <c r="DT51" s="364">
        <v>124174.97748219551</v>
      </c>
      <c r="DU51" s="364">
        <v>118155.80719462229</v>
      </c>
      <c r="DV51" s="364">
        <v>110145.08965757435</v>
      </c>
      <c r="DW51" s="364">
        <v>68991.236454340324</v>
      </c>
      <c r="DX51" s="364">
        <v>9773.4108274099617</v>
      </c>
      <c r="DY51" s="364">
        <v>748.52078761310702</v>
      </c>
      <c r="DZ51" s="364">
        <v>0</v>
      </c>
      <c r="EA51" s="364">
        <v>0</v>
      </c>
      <c r="EB51" s="364">
        <v>1217.6769779746644</v>
      </c>
      <c r="EC51" s="364">
        <v>2682.7397640990339</v>
      </c>
      <c r="ED51" s="364">
        <v>18531.183052309236</v>
      </c>
      <c r="EE51" s="364">
        <v>2712.10486432377</v>
      </c>
      <c r="EF51" s="364">
        <v>2713.5104803479612</v>
      </c>
      <c r="EG51" s="364">
        <v>2713.7006662659533</v>
      </c>
      <c r="EH51" s="364">
        <v>2710.6221826002361</v>
      </c>
      <c r="EI51" s="364">
        <v>2711.0593836212779</v>
      </c>
      <c r="EJ51" s="364">
        <v>2710.3940777196926</v>
      </c>
      <c r="EK51" s="364">
        <v>68856.313800333781</v>
      </c>
      <c r="EL51" s="364">
        <v>68856.313800333781</v>
      </c>
      <c r="EM51" s="364">
        <v>2744.9648952377511</v>
      </c>
      <c r="EN51" s="364">
        <v>2744.9648952377511</v>
      </c>
      <c r="EO51" s="364">
        <v>26478.381365662797</v>
      </c>
      <c r="EP51" s="364">
        <v>161.91477059370638</v>
      </c>
      <c r="EQ51" s="364">
        <v>26478.381365662797</v>
      </c>
      <c r="ER51" s="364">
        <v>175034.50473517826</v>
      </c>
      <c r="ES51" s="364">
        <v>9055.6241571576047</v>
      </c>
      <c r="ET51" s="365">
        <v>2799.1082131268008</v>
      </c>
      <c r="EU51" s="365">
        <v>2799.1082131268008</v>
      </c>
      <c r="EV51" s="365">
        <v>2799.1082131268008</v>
      </c>
      <c r="EW51" s="365">
        <v>2799.1082131268008</v>
      </c>
    </row>
    <row r="52" spans="1:153" ht="15.75" customHeight="1" x14ac:dyDescent="0.2">
      <c r="A52" s="364" t="s">
        <v>549</v>
      </c>
      <c r="B52" s="364">
        <v>728.052823386917</v>
      </c>
      <c r="C52" s="364">
        <v>376.18402157578231</v>
      </c>
      <c r="D52" s="364">
        <v>376.10841251926854</v>
      </c>
      <c r="E52" s="364">
        <v>376.10841251926854</v>
      </c>
      <c r="F52" s="364">
        <v>384.6039907121243</v>
      </c>
      <c r="G52" s="364">
        <v>384.6039907121243</v>
      </c>
      <c r="H52" s="364">
        <v>384.6039907121243</v>
      </c>
      <c r="I52" s="364">
        <v>399.13791384866857</v>
      </c>
      <c r="J52" s="364">
        <v>380.85810444363131</v>
      </c>
      <c r="K52" s="364">
        <v>339.20330171442311</v>
      </c>
      <c r="L52" s="364">
        <v>451.01557499324844</v>
      </c>
      <c r="M52" s="364">
        <v>373.54442758900444</v>
      </c>
      <c r="N52" s="364">
        <v>0</v>
      </c>
      <c r="O52" s="364">
        <v>22.527458052726743</v>
      </c>
      <c r="P52" s="364">
        <v>1603.2891239257156</v>
      </c>
      <c r="Q52" s="364">
        <v>1602.6666696920088</v>
      </c>
      <c r="R52" s="364">
        <v>1203.5210231541205</v>
      </c>
      <c r="S52" s="364">
        <v>1897.8136119747294</v>
      </c>
      <c r="T52" s="364">
        <v>22449.024666641577</v>
      </c>
      <c r="U52" s="364">
        <v>1304.0461090167144</v>
      </c>
      <c r="V52" s="364">
        <v>1464.2289287760907</v>
      </c>
      <c r="W52" s="364">
        <v>1647.8615997117063</v>
      </c>
      <c r="X52" s="364">
        <v>1508.8666641676944</v>
      </c>
      <c r="Y52" s="364">
        <v>1344.5346512385397</v>
      </c>
      <c r="Z52" s="364">
        <v>1815.2111124863441</v>
      </c>
      <c r="AA52" s="364">
        <v>5009.7564291258041</v>
      </c>
      <c r="AB52" s="364">
        <v>1203.1816670635915</v>
      </c>
      <c r="AC52" s="364">
        <v>2344.9758827468272</v>
      </c>
      <c r="AD52" s="364">
        <v>689.84555965654488</v>
      </c>
      <c r="AE52" s="364">
        <v>838.739149316213</v>
      </c>
      <c r="AF52" s="364">
        <v>1570.3594355493192</v>
      </c>
      <c r="AG52" s="364">
        <v>1722.0215090421807</v>
      </c>
      <c r="AH52" s="364">
        <v>261.48694225480068</v>
      </c>
      <c r="AI52" s="364">
        <v>5243.1117208895794</v>
      </c>
      <c r="AJ52" s="364">
        <v>240.38407646474795</v>
      </c>
      <c r="AK52" s="364">
        <v>828.0382808858426</v>
      </c>
      <c r="AL52" s="364">
        <v>953.70989418808233</v>
      </c>
      <c r="AM52" s="364">
        <v>1103.4331177289498</v>
      </c>
      <c r="AN52" s="364">
        <v>9.6153630585899197E-5</v>
      </c>
      <c r="AO52" s="364">
        <v>146.72469556181258</v>
      </c>
      <c r="AP52" s="364">
        <v>1375.5561836488173</v>
      </c>
      <c r="AQ52" s="364">
        <v>1734.7792760552015</v>
      </c>
      <c r="AR52" s="364">
        <v>303.49772444868233</v>
      </c>
      <c r="AS52" s="364">
        <v>485.21386019220216</v>
      </c>
      <c r="AT52" s="364">
        <v>148.05695361241212</v>
      </c>
      <c r="AU52" s="364">
        <v>196.34388970641297</v>
      </c>
      <c r="AV52" s="364">
        <v>2.8654176137849787E-2</v>
      </c>
      <c r="AW52" s="364">
        <v>554.38623789286498</v>
      </c>
      <c r="AX52" s="364">
        <v>1834.057488823235</v>
      </c>
      <c r="AY52" s="364">
        <v>2595.4078140080046</v>
      </c>
      <c r="AZ52" s="364">
        <v>0</v>
      </c>
      <c r="BA52" s="364">
        <v>292.52768805694512</v>
      </c>
      <c r="BB52" s="364">
        <v>0</v>
      </c>
      <c r="BC52" s="364">
        <v>3177.1583745575181</v>
      </c>
      <c r="BD52" s="364">
        <v>829.89162297785242</v>
      </c>
      <c r="BE52" s="364">
        <v>417.56734198733386</v>
      </c>
      <c r="BF52" s="364">
        <v>1868.5828615818953</v>
      </c>
      <c r="BG52" s="364">
        <v>829.89162297785242</v>
      </c>
      <c r="BH52" s="364">
        <v>4151.1631216547376</v>
      </c>
      <c r="BI52" s="364">
        <v>356.79652047431506</v>
      </c>
      <c r="BJ52" s="364">
        <v>12.09555116471723</v>
      </c>
      <c r="BK52" s="364">
        <v>0</v>
      </c>
      <c r="BL52" s="364">
        <v>0</v>
      </c>
      <c r="BM52" s="364">
        <v>397.53911266829579</v>
      </c>
      <c r="BN52" s="364">
        <v>356.79652047431506</v>
      </c>
      <c r="BO52" s="364">
        <v>289.81461425012458</v>
      </c>
      <c r="BP52" s="364">
        <v>0</v>
      </c>
      <c r="BQ52" s="364">
        <v>0</v>
      </c>
      <c r="BR52" s="364">
        <v>1173.9513223918775</v>
      </c>
      <c r="BS52" s="364">
        <v>331.24638985580395</v>
      </c>
      <c r="BT52" s="364">
        <v>985.8523507613213</v>
      </c>
      <c r="BU52" s="364">
        <v>334.44055147227061</v>
      </c>
      <c r="BV52" s="364">
        <v>10.664880728972335</v>
      </c>
      <c r="BW52" s="364">
        <v>10.664880728972335</v>
      </c>
      <c r="BX52" s="364">
        <v>10.664880728972335</v>
      </c>
      <c r="BY52" s="364">
        <v>1646.3744218766678</v>
      </c>
      <c r="BZ52" s="364">
        <v>333.42773923448692</v>
      </c>
      <c r="CA52" s="364">
        <v>13.263089243478891</v>
      </c>
      <c r="CB52" s="364">
        <v>0</v>
      </c>
      <c r="CC52" s="364">
        <v>520.57846746418761</v>
      </c>
      <c r="CD52" s="364">
        <v>0</v>
      </c>
      <c r="CE52" s="364">
        <v>462.71205710628107</v>
      </c>
      <c r="CF52" s="364">
        <v>332.44886418859102</v>
      </c>
      <c r="CG52" s="364">
        <v>0</v>
      </c>
      <c r="CH52" s="364">
        <v>314.32447223970962</v>
      </c>
      <c r="CI52" s="364">
        <v>0</v>
      </c>
      <c r="CJ52" s="364">
        <v>0</v>
      </c>
      <c r="CK52" s="364">
        <v>0</v>
      </c>
      <c r="CL52" s="364">
        <v>1255.1678151468741</v>
      </c>
      <c r="CM52" s="364">
        <v>10.417482227525879</v>
      </c>
      <c r="CN52" s="364">
        <v>0</v>
      </c>
      <c r="CO52" s="364">
        <v>294.3890923102694</v>
      </c>
      <c r="CP52" s="364">
        <v>0</v>
      </c>
      <c r="CQ52" s="364">
        <v>1923.2039713531528</v>
      </c>
      <c r="CR52" s="364">
        <v>0</v>
      </c>
      <c r="CS52" s="364">
        <v>0</v>
      </c>
      <c r="CT52" s="364">
        <v>1246.0776970452557</v>
      </c>
      <c r="CU52" s="364">
        <v>1030.6817469367534</v>
      </c>
      <c r="CV52" s="364">
        <v>2509.7769811771595</v>
      </c>
      <c r="CW52" s="364">
        <v>449.752035026947</v>
      </c>
      <c r="CX52" s="364">
        <v>908.15314765056632</v>
      </c>
      <c r="CY52" s="364">
        <v>1249.3112084081861</v>
      </c>
      <c r="CZ52" s="364">
        <v>710.20945122581236</v>
      </c>
      <c r="DA52" s="364">
        <v>710.20945122581236</v>
      </c>
      <c r="DB52" s="364">
        <v>2022.0080846664391</v>
      </c>
      <c r="DC52" s="364">
        <v>1795.2516683763583</v>
      </c>
      <c r="DD52" s="364">
        <v>3352.3577072742205</v>
      </c>
      <c r="DE52" s="364">
        <v>1183.6824187096872</v>
      </c>
      <c r="DF52" s="364">
        <v>1666.2606355682522</v>
      </c>
      <c r="DG52" s="364">
        <v>2025.4121386810202</v>
      </c>
      <c r="DH52" s="364">
        <v>0</v>
      </c>
      <c r="DI52" s="364">
        <v>0</v>
      </c>
      <c r="DJ52" s="364">
        <v>2210.4759824151338</v>
      </c>
      <c r="DK52" s="364">
        <v>0</v>
      </c>
      <c r="DL52" s="364">
        <v>0</v>
      </c>
      <c r="DM52" s="364">
        <v>1640.9828295451014</v>
      </c>
      <c r="DN52" s="364">
        <v>11.889487784682188</v>
      </c>
      <c r="DO52" s="364">
        <v>3887.2276412670249</v>
      </c>
      <c r="DP52" s="364">
        <v>1361.4579095570234</v>
      </c>
      <c r="DQ52" s="364">
        <v>2871.2622624857854</v>
      </c>
      <c r="DR52" s="364">
        <v>2871.2622624857854</v>
      </c>
      <c r="DS52" s="364">
        <v>2871.2622624857854</v>
      </c>
      <c r="DT52" s="364">
        <v>1241.9542286093176</v>
      </c>
      <c r="DU52" s="364">
        <v>2764.8804540550504</v>
      </c>
      <c r="DV52" s="364">
        <v>1417.9930574021073</v>
      </c>
      <c r="DW52" s="364">
        <v>2210.4759824151338</v>
      </c>
      <c r="DX52" s="364">
        <v>435.97043678178545</v>
      </c>
      <c r="DY52" s="364">
        <v>0</v>
      </c>
      <c r="DZ52" s="364">
        <v>798.24144147784716</v>
      </c>
      <c r="EA52" s="364">
        <v>0</v>
      </c>
      <c r="EB52" s="364">
        <v>2008.2796607809514</v>
      </c>
      <c r="EC52" s="364">
        <v>0</v>
      </c>
      <c r="ED52" s="364">
        <v>520.57846746418625</v>
      </c>
      <c r="EE52" s="364">
        <v>1440.2678534986453</v>
      </c>
      <c r="EF52" s="364">
        <v>1441.0143082543725</v>
      </c>
      <c r="EG52" s="364">
        <v>1601.1270091715248</v>
      </c>
      <c r="EH52" s="364">
        <v>192.03571379981938</v>
      </c>
      <c r="EI52" s="364">
        <v>560.104165249473</v>
      </c>
      <c r="EJ52" s="364">
        <v>0</v>
      </c>
      <c r="EK52" s="364">
        <v>2206.153066904516</v>
      </c>
      <c r="EL52" s="364">
        <v>2206.153066904516</v>
      </c>
      <c r="EM52" s="364">
        <v>0</v>
      </c>
      <c r="EN52" s="364">
        <v>0</v>
      </c>
      <c r="EO52" s="364">
        <v>567.7042342670095</v>
      </c>
      <c r="EP52" s="364">
        <v>0</v>
      </c>
      <c r="EQ52" s="364">
        <v>567.7042342670095</v>
      </c>
      <c r="ER52" s="364">
        <v>2432.3363207203934</v>
      </c>
      <c r="ES52" s="364">
        <v>5342.2222323067062</v>
      </c>
      <c r="ET52" s="365">
        <v>0</v>
      </c>
      <c r="EU52" s="365">
        <v>1255.1678151468741</v>
      </c>
      <c r="EV52" s="365">
        <v>0</v>
      </c>
      <c r="EW52" s="365">
        <v>1255.1678151468741</v>
      </c>
    </row>
    <row r="53" spans="1:153" ht="15.75" customHeight="1" x14ac:dyDescent="0.2">
      <c r="A53" s="364" t="s">
        <v>550</v>
      </c>
      <c r="B53" s="364">
        <v>668.81279347651264</v>
      </c>
      <c r="C53" s="364">
        <v>5743.7292670000643</v>
      </c>
      <c r="D53" s="364">
        <v>5742.5748374500527</v>
      </c>
      <c r="E53" s="364">
        <v>5742.5748374500527</v>
      </c>
      <c r="F53" s="364">
        <v>5872.2887495455007</v>
      </c>
      <c r="G53" s="364">
        <v>5872.2887495455007</v>
      </c>
      <c r="H53" s="364">
        <v>5872.2887495455007</v>
      </c>
      <c r="I53" s="364">
        <v>6094.1985460701308</v>
      </c>
      <c r="J53" s="364">
        <v>5816.0224018666286</v>
      </c>
      <c r="K53" s="364">
        <v>5182.1332756717138</v>
      </c>
      <c r="L53" s="364">
        <v>6961.5941816714849</v>
      </c>
      <c r="M53" s="364">
        <v>5707.3355156593534</v>
      </c>
      <c r="N53" s="364">
        <v>2246.8687451890182</v>
      </c>
      <c r="O53" s="364">
        <v>2455.5601731880365</v>
      </c>
      <c r="P53" s="364">
        <v>2116.3375264082688</v>
      </c>
      <c r="Q53" s="364">
        <v>2115.5158884182101</v>
      </c>
      <c r="R53" s="364">
        <v>1409.3705476634891</v>
      </c>
      <c r="S53" s="364">
        <v>679.21572722733765</v>
      </c>
      <c r="T53" s="364">
        <v>11222.095261993036</v>
      </c>
      <c r="U53" s="364">
        <v>3250.0664940342772</v>
      </c>
      <c r="V53" s="364">
        <v>3375.6391957074229</v>
      </c>
      <c r="W53" s="364">
        <v>4628.4682153937547</v>
      </c>
      <c r="X53" s="364">
        <v>3987.0082725750353</v>
      </c>
      <c r="Y53" s="364">
        <v>7116.9214059191154</v>
      </c>
      <c r="Z53" s="364">
        <v>6876.1084409860168</v>
      </c>
      <c r="AA53" s="364">
        <v>5531.0209199994315</v>
      </c>
      <c r="AB53" s="364">
        <v>5933.6737243944426</v>
      </c>
      <c r="AC53" s="364">
        <v>2746.0591718316377</v>
      </c>
      <c r="AD53" s="364">
        <v>1912.8273889751295</v>
      </c>
      <c r="AE53" s="364">
        <v>1918.841640251633</v>
      </c>
      <c r="AF53" s="364">
        <v>4522.6534929181298</v>
      </c>
      <c r="AG53" s="364">
        <v>4536.8734767492588</v>
      </c>
      <c r="AH53" s="364">
        <v>1398.2497552765935</v>
      </c>
      <c r="AI53" s="364">
        <v>1402.646087859456</v>
      </c>
      <c r="AJ53" s="364">
        <v>11355.101469129579</v>
      </c>
      <c r="AK53" s="364">
        <v>11390.803819430057</v>
      </c>
      <c r="AL53" s="364">
        <v>3767.3270326923202</v>
      </c>
      <c r="AM53" s="364">
        <v>3779.1721429965569</v>
      </c>
      <c r="AN53" s="364">
        <v>3221.6580617033483</v>
      </c>
      <c r="AO53" s="364">
        <v>3231.787496916234</v>
      </c>
      <c r="AP53" s="364">
        <v>0</v>
      </c>
      <c r="AQ53" s="364">
        <v>0</v>
      </c>
      <c r="AR53" s="364">
        <v>0</v>
      </c>
      <c r="AS53" s="364">
        <v>0</v>
      </c>
      <c r="AT53" s="364">
        <v>0</v>
      </c>
      <c r="AU53" s="364">
        <v>0</v>
      </c>
      <c r="AV53" s="364">
        <v>0</v>
      </c>
      <c r="AW53" s="364">
        <v>0</v>
      </c>
      <c r="AX53" s="364">
        <v>0</v>
      </c>
      <c r="AY53" s="364">
        <v>0</v>
      </c>
      <c r="AZ53" s="364">
        <v>2232.3078733111333</v>
      </c>
      <c r="BA53" s="364">
        <v>2544.68934659669</v>
      </c>
      <c r="BB53" s="364">
        <v>53853.734016217815</v>
      </c>
      <c r="BC53" s="364">
        <v>54023.059220581948</v>
      </c>
      <c r="BD53" s="364">
        <v>1898.602526555346</v>
      </c>
      <c r="BE53" s="364">
        <v>3186.4979050272759</v>
      </c>
      <c r="BF53" s="364">
        <v>4923.0095538602081</v>
      </c>
      <c r="BG53" s="364">
        <v>1898.602526555346</v>
      </c>
      <c r="BH53" s="364">
        <v>2152.4972571029166</v>
      </c>
      <c r="BI53" s="364">
        <v>8958.0428027868293</v>
      </c>
      <c r="BJ53" s="364">
        <v>1078.0552397770707</v>
      </c>
      <c r="BK53" s="364">
        <v>0</v>
      </c>
      <c r="BL53" s="364">
        <v>0</v>
      </c>
      <c r="BM53" s="364">
        <v>0</v>
      </c>
      <c r="BN53" s="364">
        <v>8958.0428027868293</v>
      </c>
      <c r="BO53" s="364">
        <v>7276.3369885852417</v>
      </c>
      <c r="BP53" s="364">
        <v>0</v>
      </c>
      <c r="BQ53" s="364">
        <v>0</v>
      </c>
      <c r="BR53" s="364">
        <v>166.86804578310338</v>
      </c>
      <c r="BS53" s="364">
        <v>0</v>
      </c>
      <c r="BT53" s="364">
        <v>24978.132757574178</v>
      </c>
      <c r="BU53" s="364">
        <v>0</v>
      </c>
      <c r="BV53" s="364">
        <v>0</v>
      </c>
      <c r="BW53" s="364">
        <v>1340.8193681749808</v>
      </c>
      <c r="BX53" s="364">
        <v>331.24638985580395</v>
      </c>
      <c r="BY53" s="364">
        <v>2171.9490291815873</v>
      </c>
      <c r="BZ53" s="364">
        <v>8371.3259191214474</v>
      </c>
      <c r="CA53" s="364">
        <v>1182.115858950822</v>
      </c>
      <c r="CB53" s="364">
        <v>0</v>
      </c>
      <c r="CC53" s="364">
        <v>40186.51720157572</v>
      </c>
      <c r="CD53" s="364">
        <v>0</v>
      </c>
      <c r="CE53" s="364">
        <v>0</v>
      </c>
      <c r="CF53" s="364">
        <v>8346.7494334873973</v>
      </c>
      <c r="CG53" s="364">
        <v>0</v>
      </c>
      <c r="CH53" s="364">
        <v>7891.7027344984926</v>
      </c>
      <c r="CI53" s="364">
        <v>0</v>
      </c>
      <c r="CJ53" s="364">
        <v>0</v>
      </c>
      <c r="CK53" s="364">
        <v>0</v>
      </c>
      <c r="CL53" s="364">
        <v>0</v>
      </c>
      <c r="CM53" s="364">
        <v>928.49190150412903</v>
      </c>
      <c r="CN53" s="364">
        <v>0</v>
      </c>
      <c r="CO53" s="364">
        <v>7391.1878010559203</v>
      </c>
      <c r="CP53" s="364">
        <v>0</v>
      </c>
      <c r="CQ53" s="364">
        <v>48727.422599596903</v>
      </c>
      <c r="CR53" s="364">
        <v>0</v>
      </c>
      <c r="CS53" s="364">
        <v>0</v>
      </c>
      <c r="CT53" s="364">
        <v>445.96348336847592</v>
      </c>
      <c r="CU53" s="364">
        <v>0</v>
      </c>
      <c r="CV53" s="364">
        <v>0</v>
      </c>
      <c r="CW53" s="364">
        <v>0</v>
      </c>
      <c r="CX53" s="364">
        <v>0</v>
      </c>
      <c r="CY53" s="364">
        <v>864.90775966720582</v>
      </c>
      <c r="CZ53" s="364">
        <v>0</v>
      </c>
      <c r="DA53" s="364">
        <v>0</v>
      </c>
      <c r="DB53" s="364">
        <v>469.48459910196232</v>
      </c>
      <c r="DC53" s="364">
        <v>0</v>
      </c>
      <c r="DD53" s="364">
        <v>0</v>
      </c>
      <c r="DE53" s="364">
        <v>0</v>
      </c>
      <c r="DF53" s="364">
        <v>0</v>
      </c>
      <c r="DG53" s="364">
        <v>910.52493746898995</v>
      </c>
      <c r="DH53" s="364">
        <v>0</v>
      </c>
      <c r="DI53" s="364">
        <v>0</v>
      </c>
      <c r="DJ53" s="364">
        <v>2900.2871655427066</v>
      </c>
      <c r="DK53" s="364">
        <v>244.53102480987238</v>
      </c>
      <c r="DL53" s="364">
        <v>0</v>
      </c>
      <c r="DM53" s="364">
        <v>0</v>
      </c>
      <c r="DN53" s="364">
        <v>1059.689172489376</v>
      </c>
      <c r="DO53" s="364">
        <v>10497.36559934479</v>
      </c>
      <c r="DP53" s="364">
        <v>0</v>
      </c>
      <c r="DQ53" s="364">
        <v>2343.2317576548744</v>
      </c>
      <c r="DR53" s="364">
        <v>1129.2699886316625</v>
      </c>
      <c r="DS53" s="364">
        <v>5403.5888829496962</v>
      </c>
      <c r="DT53" s="364">
        <v>10367.26299407178</v>
      </c>
      <c r="DU53" s="364">
        <v>14751.132933135383</v>
      </c>
      <c r="DV53" s="364">
        <v>4054.2103383361582</v>
      </c>
      <c r="DW53" s="364">
        <v>2900.2871655427066</v>
      </c>
      <c r="DX53" s="364">
        <v>0</v>
      </c>
      <c r="DY53" s="364">
        <v>370.50155274223175</v>
      </c>
      <c r="DZ53" s="364">
        <v>285.68566362648943</v>
      </c>
      <c r="EA53" s="364">
        <v>0</v>
      </c>
      <c r="EB53" s="364">
        <v>2500.2351496567167</v>
      </c>
      <c r="EC53" s="364">
        <v>0</v>
      </c>
      <c r="ED53" s="364">
        <v>0</v>
      </c>
      <c r="EE53" s="364">
        <v>2111.9475337317708</v>
      </c>
      <c r="EF53" s="364">
        <v>2113.0421032429704</v>
      </c>
      <c r="EG53" s="364">
        <v>2113.1902032245516</v>
      </c>
      <c r="EH53" s="364">
        <v>2110.7929522660916</v>
      </c>
      <c r="EI53" s="364">
        <v>2111.1334057752024</v>
      </c>
      <c r="EJ53" s="364">
        <v>2110.615324348295</v>
      </c>
      <c r="EK53" s="364">
        <v>2894.6152213673745</v>
      </c>
      <c r="EL53" s="364">
        <v>2894.6152213673745</v>
      </c>
      <c r="EM53" s="364">
        <v>0</v>
      </c>
      <c r="EN53" s="364">
        <v>0</v>
      </c>
      <c r="EO53" s="364">
        <v>952.69666051023069</v>
      </c>
      <c r="EP53" s="364">
        <v>0</v>
      </c>
      <c r="EQ53" s="364">
        <v>952.69666051023069</v>
      </c>
      <c r="ER53" s="364">
        <v>7326.968067663006</v>
      </c>
      <c r="ES53" s="364">
        <v>7051.7196280607041</v>
      </c>
      <c r="ET53" s="365">
        <v>0</v>
      </c>
      <c r="EU53" s="365">
        <v>0</v>
      </c>
      <c r="EV53" s="365">
        <v>0</v>
      </c>
      <c r="EW53" s="365">
        <v>0</v>
      </c>
    </row>
    <row r="54" spans="1:153" ht="15.75" customHeight="1" x14ac:dyDescent="0.2">
      <c r="A54" s="364" t="s">
        <v>551</v>
      </c>
      <c r="B54" s="364">
        <v>0</v>
      </c>
      <c r="C54" s="364">
        <v>1454.7314518966584</v>
      </c>
      <c r="D54" s="364">
        <v>1454.4390660794775</v>
      </c>
      <c r="E54" s="364">
        <v>1454.4390660794775</v>
      </c>
      <c r="F54" s="364">
        <v>1487.2920956882986</v>
      </c>
      <c r="G54" s="364">
        <v>1487.2920956882986</v>
      </c>
      <c r="H54" s="364">
        <v>1487.2920956882986</v>
      </c>
      <c r="I54" s="364">
        <v>1543.4958520775638</v>
      </c>
      <c r="J54" s="364">
        <v>1472.8064762641175</v>
      </c>
      <c r="K54" s="364">
        <v>1311.724271339785</v>
      </c>
      <c r="L54" s="364">
        <v>1763.9161050059072</v>
      </c>
      <c r="M54" s="364">
        <v>1445.517573721658</v>
      </c>
      <c r="N54" s="364">
        <v>0</v>
      </c>
      <c r="O54" s="364">
        <v>87.175270466951361</v>
      </c>
      <c r="P54" s="364">
        <v>0</v>
      </c>
      <c r="Q54" s="364">
        <v>0</v>
      </c>
      <c r="R54" s="364">
        <v>0</v>
      </c>
      <c r="S54" s="364">
        <v>0</v>
      </c>
      <c r="T54" s="364">
        <v>0</v>
      </c>
      <c r="U54" s="364">
        <v>0</v>
      </c>
      <c r="V54" s="364">
        <v>0</v>
      </c>
      <c r="W54" s="364">
        <v>0</v>
      </c>
      <c r="X54" s="364">
        <v>0</v>
      </c>
      <c r="Y54" s="364">
        <v>0</v>
      </c>
      <c r="Z54" s="364">
        <v>0</v>
      </c>
      <c r="AA54" s="364">
        <v>0</v>
      </c>
      <c r="AB54" s="364">
        <v>0</v>
      </c>
      <c r="AC54" s="364">
        <v>0</v>
      </c>
      <c r="AD54" s="364">
        <v>0</v>
      </c>
      <c r="AE54" s="364">
        <v>3626.3981375178037</v>
      </c>
      <c r="AF54" s="364">
        <v>0</v>
      </c>
      <c r="AG54" s="364">
        <v>10360.970170112261</v>
      </c>
      <c r="AH54" s="364">
        <v>0</v>
      </c>
      <c r="AI54" s="364">
        <v>1350.8493699796063</v>
      </c>
      <c r="AJ54" s="364">
        <v>0</v>
      </c>
      <c r="AK54" s="364">
        <v>3973.2103700215071</v>
      </c>
      <c r="AL54" s="364">
        <v>0</v>
      </c>
      <c r="AM54" s="364">
        <v>4317.7086138777895</v>
      </c>
      <c r="AN54" s="364">
        <v>0</v>
      </c>
      <c r="AO54" s="364">
        <v>15599.151744550001</v>
      </c>
      <c r="AP54" s="364">
        <v>0</v>
      </c>
      <c r="AQ54" s="364">
        <v>16227.743954896216</v>
      </c>
      <c r="AR54" s="364">
        <v>0</v>
      </c>
      <c r="AS54" s="364">
        <v>1192.2990514076444</v>
      </c>
      <c r="AT54" s="364">
        <v>0</v>
      </c>
      <c r="AU54" s="364">
        <v>3038.3447945094117</v>
      </c>
      <c r="AV54" s="364">
        <v>0</v>
      </c>
      <c r="AW54" s="364">
        <v>195.99133784547297</v>
      </c>
      <c r="AX54" s="364">
        <v>0</v>
      </c>
      <c r="AY54" s="364">
        <v>4596.8916137763536</v>
      </c>
      <c r="AZ54" s="364">
        <v>0</v>
      </c>
      <c r="BA54" s="364">
        <v>144.39200862395847</v>
      </c>
      <c r="BB54" s="364">
        <v>0</v>
      </c>
      <c r="BC54" s="364">
        <v>86762.695017246209</v>
      </c>
      <c r="BD54" s="364">
        <v>3588.1484546499664</v>
      </c>
      <c r="BE54" s="364">
        <v>180.80982403540767</v>
      </c>
      <c r="BF54" s="364">
        <v>11242.798679779522</v>
      </c>
      <c r="BG54" s="364">
        <v>3588.1484546499664</v>
      </c>
      <c r="BH54" s="364">
        <v>28796.403422171235</v>
      </c>
      <c r="BI54" s="364">
        <v>0</v>
      </c>
      <c r="BJ54" s="364">
        <v>155.04256945725677</v>
      </c>
      <c r="BK54" s="364">
        <v>0</v>
      </c>
      <c r="BL54" s="364">
        <v>74246.55149706082</v>
      </c>
      <c r="BM54" s="364">
        <v>0</v>
      </c>
      <c r="BN54" s="364">
        <v>0</v>
      </c>
      <c r="BO54" s="364">
        <v>0</v>
      </c>
      <c r="BP54" s="364">
        <v>0</v>
      </c>
      <c r="BQ54" s="364">
        <v>49533.835781077403</v>
      </c>
      <c r="BR54" s="364">
        <v>0</v>
      </c>
      <c r="BS54" s="364">
        <v>0</v>
      </c>
      <c r="BT54" s="364">
        <v>0</v>
      </c>
      <c r="BU54" s="364">
        <v>0</v>
      </c>
      <c r="BV54" s="364">
        <v>49533.835781077403</v>
      </c>
      <c r="BW54" s="364">
        <v>4232.7146718456997</v>
      </c>
      <c r="BX54" s="364">
        <v>4459.3809219885061</v>
      </c>
      <c r="BY54" s="364">
        <v>0</v>
      </c>
      <c r="BZ54" s="364">
        <v>0</v>
      </c>
      <c r="CA54" s="364">
        <v>170.0082457795088</v>
      </c>
      <c r="CB54" s="364">
        <v>0</v>
      </c>
      <c r="CC54" s="364">
        <v>0</v>
      </c>
      <c r="CD54" s="364">
        <v>93453.636217488063</v>
      </c>
      <c r="CE54" s="364">
        <v>0</v>
      </c>
      <c r="CF54" s="364">
        <v>0</v>
      </c>
      <c r="CG54" s="364">
        <v>0</v>
      </c>
      <c r="CH54" s="364">
        <v>0</v>
      </c>
      <c r="CI54" s="364">
        <v>0</v>
      </c>
      <c r="CJ54" s="364">
        <v>85238.268458658233</v>
      </c>
      <c r="CK54" s="364">
        <v>0</v>
      </c>
      <c r="CL54" s="364">
        <v>3263.5322655896948</v>
      </c>
      <c r="CM54" s="364">
        <v>133.5328328437258</v>
      </c>
      <c r="CN54" s="364">
        <v>0</v>
      </c>
      <c r="CO54" s="364">
        <v>0</v>
      </c>
      <c r="CP54" s="364">
        <v>0</v>
      </c>
      <c r="CQ54" s="364">
        <v>0</v>
      </c>
      <c r="CR54" s="364">
        <v>0</v>
      </c>
      <c r="CS54" s="364">
        <v>4205.5139540066766</v>
      </c>
      <c r="CT54" s="364">
        <v>0</v>
      </c>
      <c r="CU54" s="364">
        <v>0</v>
      </c>
      <c r="CV54" s="364">
        <v>0</v>
      </c>
      <c r="CW54" s="364">
        <v>0</v>
      </c>
      <c r="CX54" s="364">
        <v>0</v>
      </c>
      <c r="CY54" s="364">
        <v>30788.372972530451</v>
      </c>
      <c r="CZ54" s="364">
        <v>1729.2181005452426</v>
      </c>
      <c r="DA54" s="364">
        <v>6156.5403059446726</v>
      </c>
      <c r="DB54" s="364">
        <v>1974.8344270395585</v>
      </c>
      <c r="DC54" s="364">
        <v>1318.2343719922649</v>
      </c>
      <c r="DD54" s="364">
        <v>1314.5119850261894</v>
      </c>
      <c r="DE54" s="364">
        <v>1317.9862128611931</v>
      </c>
      <c r="DF54" s="364">
        <v>1313.6530187320643</v>
      </c>
      <c r="DG54" s="364">
        <v>46002.333229485965</v>
      </c>
      <c r="DH54" s="364">
        <v>0</v>
      </c>
      <c r="DI54" s="364">
        <v>0</v>
      </c>
      <c r="DJ54" s="364">
        <v>3724.4689103167766</v>
      </c>
      <c r="DK54" s="364">
        <v>0</v>
      </c>
      <c r="DL54" s="364">
        <v>0</v>
      </c>
      <c r="DM54" s="364">
        <v>4266.6807950875054</v>
      </c>
      <c r="DN54" s="364">
        <v>152.40121847815672</v>
      </c>
      <c r="DO54" s="364">
        <v>38667.081872935923</v>
      </c>
      <c r="DP54" s="364">
        <v>1874.4579942643084</v>
      </c>
      <c r="DQ54" s="364">
        <v>31348.075721077166</v>
      </c>
      <c r="DR54" s="364">
        <v>21364.468500913514</v>
      </c>
      <c r="DS54" s="364">
        <v>47848.542603076945</v>
      </c>
      <c r="DT54" s="364">
        <v>16960.957827521164</v>
      </c>
      <c r="DU54" s="364">
        <v>39397.143920918264</v>
      </c>
      <c r="DV54" s="364">
        <v>5211.6987604873048</v>
      </c>
      <c r="DW54" s="364">
        <v>0</v>
      </c>
      <c r="DX54" s="364">
        <v>0</v>
      </c>
      <c r="DY54" s="364">
        <v>0</v>
      </c>
      <c r="DZ54" s="364">
        <v>0</v>
      </c>
      <c r="EA54" s="364">
        <v>0</v>
      </c>
      <c r="EB54" s="364">
        <v>0</v>
      </c>
      <c r="EC54" s="364">
        <v>0</v>
      </c>
      <c r="ED54" s="364">
        <v>0</v>
      </c>
      <c r="EE54" s="364">
        <v>0</v>
      </c>
      <c r="EF54" s="364">
        <v>0</v>
      </c>
      <c r="EG54" s="364">
        <v>0</v>
      </c>
      <c r="EH54" s="364">
        <v>0</v>
      </c>
      <c r="EI54" s="364">
        <v>0</v>
      </c>
      <c r="EJ54" s="364">
        <v>0</v>
      </c>
      <c r="EK54" s="364">
        <v>0</v>
      </c>
      <c r="EL54" s="364">
        <v>0</v>
      </c>
      <c r="EM54" s="364">
        <v>0</v>
      </c>
      <c r="EN54" s="364">
        <v>0</v>
      </c>
      <c r="EO54" s="364">
        <v>7.2941081335700195</v>
      </c>
      <c r="EP54" s="364">
        <v>0</v>
      </c>
      <c r="EQ54" s="364">
        <v>7.2941081335700195</v>
      </c>
      <c r="ER54" s="364">
        <v>1313.0728079866228</v>
      </c>
      <c r="ES54" s="364">
        <v>0</v>
      </c>
      <c r="ET54" s="365">
        <v>0</v>
      </c>
      <c r="EU54" s="365">
        <v>3263.5322655896948</v>
      </c>
      <c r="EV54" s="365">
        <v>0</v>
      </c>
      <c r="EW54" s="365">
        <v>3263.5322655896948</v>
      </c>
    </row>
    <row r="55" spans="1:153" ht="15.75" customHeight="1" x14ac:dyDescent="0.2">
      <c r="A55" s="364" t="s">
        <v>552</v>
      </c>
      <c r="B55" s="364">
        <v>0</v>
      </c>
      <c r="C55" s="364">
        <v>0</v>
      </c>
      <c r="D55" s="364">
        <v>0</v>
      </c>
      <c r="E55" s="364">
        <v>0</v>
      </c>
      <c r="F55" s="364">
        <v>0</v>
      </c>
      <c r="G55" s="364">
        <v>0</v>
      </c>
      <c r="H55" s="364">
        <v>0</v>
      </c>
      <c r="I55" s="364">
        <v>0</v>
      </c>
      <c r="J55" s="364">
        <v>0</v>
      </c>
      <c r="K55" s="364">
        <v>0</v>
      </c>
      <c r="L55" s="364">
        <v>0</v>
      </c>
      <c r="M55" s="364">
        <v>0</v>
      </c>
      <c r="N55" s="364">
        <v>0</v>
      </c>
      <c r="O55" s="364">
        <v>0</v>
      </c>
      <c r="P55" s="364">
        <v>0</v>
      </c>
      <c r="Q55" s="364">
        <v>0</v>
      </c>
      <c r="R55" s="364">
        <v>-895.56649323691261</v>
      </c>
      <c r="S55" s="364">
        <v>1.2882968166407012</v>
      </c>
      <c r="T55" s="364">
        <v>-1867.105890127877</v>
      </c>
      <c r="U55" s="364">
        <v>-23203.352197421093</v>
      </c>
      <c r="V55" s="364">
        <v>-21384.194523443526</v>
      </c>
      <c r="W55" s="364">
        <v>-35537.257450323988</v>
      </c>
      <c r="X55" s="364">
        <v>-26752.494015719105</v>
      </c>
      <c r="Y55" s="364">
        <v>-33790.587989198968</v>
      </c>
      <c r="Z55" s="364">
        <v>3228.0471932308692</v>
      </c>
      <c r="AA55" s="364">
        <v>433.0207267957075</v>
      </c>
      <c r="AB55" s="364">
        <v>-3013.0766343938353</v>
      </c>
      <c r="AC55" s="364">
        <v>-1744.9481875546574</v>
      </c>
      <c r="AD55" s="364">
        <v>-17979.483272669819</v>
      </c>
      <c r="AE55" s="364">
        <v>-18036.01379437124</v>
      </c>
      <c r="AF55" s="364">
        <v>-4693.4222788894349</v>
      </c>
      <c r="AG55" s="364">
        <v>-4708.1791885273224</v>
      </c>
      <c r="AH55" s="364">
        <v>63181.583457297129</v>
      </c>
      <c r="AI55" s="364">
        <v>63380.236990360121</v>
      </c>
      <c r="AJ55" s="364">
        <v>492.72739620015989</v>
      </c>
      <c r="AK55" s="364">
        <v>494.27661406929167</v>
      </c>
      <c r="AL55" s="364">
        <v>-33650.281696591679</v>
      </c>
      <c r="AM55" s="364">
        <v>-33756.083846234083</v>
      </c>
      <c r="AN55" s="364">
        <v>26.119316460720057</v>
      </c>
      <c r="AO55" s="364">
        <v>26.201439988054872</v>
      </c>
      <c r="AP55" s="364">
        <v>0</v>
      </c>
      <c r="AQ55" s="364">
        <v>0</v>
      </c>
      <c r="AR55" s="364">
        <v>0</v>
      </c>
      <c r="AS55" s="364">
        <v>0</v>
      </c>
      <c r="AT55" s="364">
        <v>0</v>
      </c>
      <c r="AU55" s="364">
        <v>0</v>
      </c>
      <c r="AV55" s="364">
        <v>0</v>
      </c>
      <c r="AW55" s="364">
        <v>0</v>
      </c>
      <c r="AX55" s="364">
        <v>0</v>
      </c>
      <c r="AY55" s="364">
        <v>0</v>
      </c>
      <c r="AZ55" s="364">
        <v>0</v>
      </c>
      <c r="BA55" s="364">
        <v>0</v>
      </c>
      <c r="BB55" s="364">
        <v>0</v>
      </c>
      <c r="BC55" s="364">
        <v>0</v>
      </c>
      <c r="BD55" s="364">
        <v>-17845.777702890442</v>
      </c>
      <c r="BE55" s="364">
        <v>0</v>
      </c>
      <c r="BF55" s="364">
        <v>-5108.8951995667085</v>
      </c>
      <c r="BG55" s="364">
        <v>-17845.777702890442</v>
      </c>
      <c r="BH55" s="364">
        <v>-1367.7768585710535</v>
      </c>
      <c r="BI55" s="364">
        <v>0</v>
      </c>
      <c r="BJ55" s="364">
        <v>0</v>
      </c>
      <c r="BK55" s="364">
        <v>0</v>
      </c>
      <c r="BL55" s="364">
        <v>0</v>
      </c>
      <c r="BM55" s="364">
        <v>0</v>
      </c>
      <c r="BN55" s="364">
        <v>0</v>
      </c>
      <c r="BO55" s="364">
        <v>0</v>
      </c>
      <c r="BP55" s="364">
        <v>0</v>
      </c>
      <c r="BQ55" s="364">
        <v>0</v>
      </c>
      <c r="BR55" s="364">
        <v>0.31650558661088429</v>
      </c>
      <c r="BS55" s="364">
        <v>0</v>
      </c>
      <c r="BT55" s="364">
        <v>0</v>
      </c>
      <c r="BU55" s="364">
        <v>0</v>
      </c>
      <c r="BV55" s="364">
        <v>0</v>
      </c>
      <c r="BW55" s="364">
        <v>0.31650558661088429</v>
      </c>
      <c r="BX55" s="364">
        <v>0</v>
      </c>
      <c r="BY55" s="364">
        <v>0</v>
      </c>
      <c r="BZ55" s="364">
        <v>0</v>
      </c>
      <c r="CA55" s="364">
        <v>0</v>
      </c>
      <c r="CB55" s="364">
        <v>0</v>
      </c>
      <c r="CC55" s="364">
        <v>0</v>
      </c>
      <c r="CD55" s="364">
        <v>0</v>
      </c>
      <c r="CE55" s="364">
        <v>0</v>
      </c>
      <c r="CF55" s="364">
        <v>0</v>
      </c>
      <c r="CG55" s="364">
        <v>0</v>
      </c>
      <c r="CH55" s="364">
        <v>0</v>
      </c>
      <c r="CI55" s="364">
        <v>0</v>
      </c>
      <c r="CJ55" s="364">
        <v>0</v>
      </c>
      <c r="CK55" s="364">
        <v>0</v>
      </c>
      <c r="CL55" s="364">
        <v>0</v>
      </c>
      <c r="CM55" s="364">
        <v>0</v>
      </c>
      <c r="CN55" s="364">
        <v>0</v>
      </c>
      <c r="CO55" s="364">
        <v>0</v>
      </c>
      <c r="CP55" s="364">
        <v>0</v>
      </c>
      <c r="CQ55" s="364">
        <v>0</v>
      </c>
      <c r="CR55" s="364">
        <v>0</v>
      </c>
      <c r="CS55" s="364">
        <v>0</v>
      </c>
      <c r="CT55" s="364">
        <v>0.84587755102040807</v>
      </c>
      <c r="CU55" s="364">
        <v>0</v>
      </c>
      <c r="CV55" s="364">
        <v>0</v>
      </c>
      <c r="CW55" s="364">
        <v>0</v>
      </c>
      <c r="CX55" s="364">
        <v>0</v>
      </c>
      <c r="CY55" s="364">
        <v>0</v>
      </c>
      <c r="CZ55" s="364">
        <v>0</v>
      </c>
      <c r="DA55" s="364">
        <v>0</v>
      </c>
      <c r="DB55" s="364">
        <v>0.89049103287688114</v>
      </c>
      <c r="DC55" s="364">
        <v>0</v>
      </c>
      <c r="DD55" s="364">
        <v>0</v>
      </c>
      <c r="DE55" s="364">
        <v>0</v>
      </c>
      <c r="DF55" s="364">
        <v>0</v>
      </c>
      <c r="DG55" s="364">
        <v>0</v>
      </c>
      <c r="DH55" s="364">
        <v>0</v>
      </c>
      <c r="DI55" s="364">
        <v>0</v>
      </c>
      <c r="DJ55" s="364">
        <v>0</v>
      </c>
      <c r="DK55" s="364">
        <v>0</v>
      </c>
      <c r="DL55" s="364">
        <v>0</v>
      </c>
      <c r="DM55" s="364">
        <v>0</v>
      </c>
      <c r="DN55" s="364">
        <v>0</v>
      </c>
      <c r="DO55" s="364">
        <v>0</v>
      </c>
      <c r="DP55" s="364">
        <v>0</v>
      </c>
      <c r="DQ55" s="364">
        <v>-1488.9766580714725</v>
      </c>
      <c r="DR55" s="364">
        <v>2.1419335170887606</v>
      </c>
      <c r="DS55" s="364">
        <v>-38578.09562090414</v>
      </c>
      <c r="DT55" s="364">
        <v>0</v>
      </c>
      <c r="DU55" s="364">
        <v>0</v>
      </c>
      <c r="DV55" s="364">
        <v>0</v>
      </c>
      <c r="DW55" s="364">
        <v>0</v>
      </c>
      <c r="DX55" s="364">
        <v>0</v>
      </c>
      <c r="DY55" s="364">
        <v>0</v>
      </c>
      <c r="DZ55" s="364">
        <v>0.54187192118226601</v>
      </c>
      <c r="EA55" s="364">
        <v>0</v>
      </c>
      <c r="EB55" s="364">
        <v>-415.98326031316554</v>
      </c>
      <c r="EC55" s="364">
        <v>0</v>
      </c>
      <c r="ED55" s="364">
        <v>0</v>
      </c>
      <c r="EE55" s="364">
        <v>0</v>
      </c>
      <c r="EF55" s="364">
        <v>0</v>
      </c>
      <c r="EG55" s="364">
        <v>0</v>
      </c>
      <c r="EH55" s="364">
        <v>0</v>
      </c>
      <c r="EI55" s="364">
        <v>0</v>
      </c>
      <c r="EJ55" s="364">
        <v>0</v>
      </c>
      <c r="EK55" s="364">
        <v>0</v>
      </c>
      <c r="EL55" s="364">
        <v>0</v>
      </c>
      <c r="EM55" s="364">
        <v>0</v>
      </c>
      <c r="EN55" s="364">
        <v>0</v>
      </c>
      <c r="EO55" s="364">
        <v>0</v>
      </c>
      <c r="EP55" s="364">
        <v>0</v>
      </c>
      <c r="EQ55" s="364">
        <v>0</v>
      </c>
      <c r="ER55" s="364">
        <v>0</v>
      </c>
      <c r="ES55" s="364">
        <v>0</v>
      </c>
      <c r="ET55" s="365">
        <v>0</v>
      </c>
      <c r="EU55" s="365">
        <v>0</v>
      </c>
      <c r="EV55" s="365">
        <v>0</v>
      </c>
      <c r="EW55" s="365">
        <v>0</v>
      </c>
    </row>
    <row r="56" spans="1:153" ht="15.75" customHeight="1" x14ac:dyDescent="0.2">
      <c r="A56" s="364" t="s">
        <v>553</v>
      </c>
      <c r="B56" s="364">
        <v>3384.284743622457</v>
      </c>
      <c r="C56" s="364">
        <v>141.56228918374575</v>
      </c>
      <c r="D56" s="364">
        <v>141.56228918374575</v>
      </c>
      <c r="E56" s="364">
        <v>141.56228918374575</v>
      </c>
      <c r="F56" s="364">
        <v>141.56228918374575</v>
      </c>
      <c r="G56" s="364">
        <v>141.56228918374575</v>
      </c>
      <c r="H56" s="364">
        <v>141.56228918374575</v>
      </c>
      <c r="I56" s="364">
        <v>141.56228918374575</v>
      </c>
      <c r="J56" s="364">
        <v>141.56228918374575</v>
      </c>
      <c r="K56" s="364">
        <v>141.56228918374575</v>
      </c>
      <c r="L56" s="364">
        <v>141.56228918374575</v>
      </c>
      <c r="M56" s="364">
        <v>141.56228918374575</v>
      </c>
      <c r="N56" s="364">
        <v>0</v>
      </c>
      <c r="O56" s="364">
        <v>8.5372402742507862</v>
      </c>
      <c r="P56" s="364">
        <v>0</v>
      </c>
      <c r="Q56" s="364">
        <v>0</v>
      </c>
      <c r="R56" s="364">
        <v>0</v>
      </c>
      <c r="S56" s="364">
        <v>0</v>
      </c>
      <c r="T56" s="364">
        <v>0</v>
      </c>
      <c r="U56" s="364">
        <v>0</v>
      </c>
      <c r="V56" s="364">
        <v>0</v>
      </c>
      <c r="W56" s="364">
        <v>0</v>
      </c>
      <c r="X56" s="364">
        <v>0</v>
      </c>
      <c r="Y56" s="364">
        <v>0</v>
      </c>
      <c r="Z56" s="364">
        <v>0</v>
      </c>
      <c r="AA56" s="364">
        <v>0</v>
      </c>
      <c r="AB56" s="364">
        <v>0</v>
      </c>
      <c r="AC56" s="364">
        <v>0</v>
      </c>
      <c r="AD56" s="364">
        <v>0</v>
      </c>
      <c r="AE56" s="364">
        <v>0</v>
      </c>
      <c r="AF56" s="364">
        <v>0</v>
      </c>
      <c r="AG56" s="364">
        <v>0</v>
      </c>
      <c r="AH56" s="364">
        <v>0</v>
      </c>
      <c r="AI56" s="364">
        <v>0</v>
      </c>
      <c r="AJ56" s="364">
        <v>0</v>
      </c>
      <c r="AK56" s="364">
        <v>0</v>
      </c>
      <c r="AL56" s="364">
        <v>0</v>
      </c>
      <c r="AM56" s="364">
        <v>0</v>
      </c>
      <c r="AN56" s="364">
        <v>0</v>
      </c>
      <c r="AO56" s="364">
        <v>0</v>
      </c>
      <c r="AP56" s="364">
        <v>0</v>
      </c>
      <c r="AQ56" s="364">
        <v>0</v>
      </c>
      <c r="AR56" s="364">
        <v>0</v>
      </c>
      <c r="AS56" s="364">
        <v>0</v>
      </c>
      <c r="AT56" s="364">
        <v>0</v>
      </c>
      <c r="AU56" s="364">
        <v>0</v>
      </c>
      <c r="AV56" s="364">
        <v>0</v>
      </c>
      <c r="AW56" s="364">
        <v>0</v>
      </c>
      <c r="AX56" s="364">
        <v>0</v>
      </c>
      <c r="AY56" s="364">
        <v>0</v>
      </c>
      <c r="AZ56" s="364">
        <v>0</v>
      </c>
      <c r="BA56" s="364">
        <v>0</v>
      </c>
      <c r="BB56" s="364">
        <v>0</v>
      </c>
      <c r="BC56" s="364">
        <v>0</v>
      </c>
      <c r="BD56" s="364">
        <v>0</v>
      </c>
      <c r="BE56" s="364">
        <v>0</v>
      </c>
      <c r="BF56" s="364">
        <v>0</v>
      </c>
      <c r="BG56" s="364">
        <v>0</v>
      </c>
      <c r="BH56" s="364">
        <v>0</v>
      </c>
      <c r="BI56" s="364">
        <v>0</v>
      </c>
      <c r="BJ56" s="364">
        <v>5455.1078214204599</v>
      </c>
      <c r="BK56" s="364">
        <v>0</v>
      </c>
      <c r="BL56" s="364">
        <v>0</v>
      </c>
      <c r="BM56" s="364">
        <v>0</v>
      </c>
      <c r="BN56" s="364">
        <v>0</v>
      </c>
      <c r="BO56" s="364">
        <v>0</v>
      </c>
      <c r="BP56" s="364">
        <v>0</v>
      </c>
      <c r="BQ56" s="364">
        <v>0</v>
      </c>
      <c r="BR56" s="364">
        <v>0</v>
      </c>
      <c r="BS56" s="364">
        <v>0</v>
      </c>
      <c r="BT56" s="364">
        <v>0</v>
      </c>
      <c r="BU56" s="364">
        <v>0</v>
      </c>
      <c r="BV56" s="364">
        <v>0</v>
      </c>
      <c r="BW56" s="364">
        <v>0</v>
      </c>
      <c r="BX56" s="364">
        <v>0</v>
      </c>
      <c r="BY56" s="364">
        <v>0</v>
      </c>
      <c r="BZ56" s="364">
        <v>0</v>
      </c>
      <c r="CA56" s="364">
        <v>5981.668870067625</v>
      </c>
      <c r="CB56" s="364">
        <v>0</v>
      </c>
      <c r="CC56" s="364">
        <v>0</v>
      </c>
      <c r="CD56" s="364">
        <v>0</v>
      </c>
      <c r="CE56" s="364">
        <v>0</v>
      </c>
      <c r="CF56" s="364">
        <v>0</v>
      </c>
      <c r="CG56" s="364">
        <v>0</v>
      </c>
      <c r="CH56" s="364">
        <v>0</v>
      </c>
      <c r="CI56" s="364">
        <v>0</v>
      </c>
      <c r="CJ56" s="364">
        <v>0</v>
      </c>
      <c r="CK56" s="364">
        <v>0</v>
      </c>
      <c r="CL56" s="364">
        <v>0</v>
      </c>
      <c r="CM56" s="364">
        <v>4698.2967543185605</v>
      </c>
      <c r="CN56" s="364">
        <v>0</v>
      </c>
      <c r="CO56" s="364">
        <v>0</v>
      </c>
      <c r="CP56" s="364">
        <v>0</v>
      </c>
      <c r="CQ56" s="364">
        <v>0</v>
      </c>
      <c r="CR56" s="364">
        <v>0</v>
      </c>
      <c r="CS56" s="364">
        <v>0</v>
      </c>
      <c r="CT56" s="364">
        <v>0</v>
      </c>
      <c r="CU56" s="364">
        <v>0</v>
      </c>
      <c r="CV56" s="364">
        <v>0</v>
      </c>
      <c r="CW56" s="364">
        <v>0</v>
      </c>
      <c r="CX56" s="364">
        <v>0</v>
      </c>
      <c r="CY56" s="364">
        <v>0</v>
      </c>
      <c r="CZ56" s="364">
        <v>0</v>
      </c>
      <c r="DA56" s="364">
        <v>0</v>
      </c>
      <c r="DB56" s="364">
        <v>0</v>
      </c>
      <c r="DC56" s="364">
        <v>0</v>
      </c>
      <c r="DD56" s="364">
        <v>0</v>
      </c>
      <c r="DE56" s="364">
        <v>0</v>
      </c>
      <c r="DF56" s="364">
        <v>0</v>
      </c>
      <c r="DG56" s="364">
        <v>0</v>
      </c>
      <c r="DH56" s="364">
        <v>0</v>
      </c>
      <c r="DI56" s="364">
        <v>0</v>
      </c>
      <c r="DJ56" s="364">
        <v>0</v>
      </c>
      <c r="DK56" s="364">
        <v>0</v>
      </c>
      <c r="DL56" s="364">
        <v>0</v>
      </c>
      <c r="DM56" s="364">
        <v>0</v>
      </c>
      <c r="DN56" s="364">
        <v>5362.1729943233277</v>
      </c>
      <c r="DO56" s="364">
        <v>0</v>
      </c>
      <c r="DP56" s="364">
        <v>0</v>
      </c>
      <c r="DQ56" s="364">
        <v>0</v>
      </c>
      <c r="DR56" s="364">
        <v>0</v>
      </c>
      <c r="DS56" s="364">
        <v>0</v>
      </c>
      <c r="DT56" s="364">
        <v>255.56714950229849</v>
      </c>
      <c r="DU56" s="364">
        <v>0</v>
      </c>
      <c r="DV56" s="364">
        <v>0</v>
      </c>
      <c r="DW56" s="364">
        <v>0</v>
      </c>
      <c r="DX56" s="364">
        <v>0</v>
      </c>
      <c r="DY56" s="364">
        <v>0</v>
      </c>
      <c r="DZ56" s="364">
        <v>0</v>
      </c>
      <c r="EA56" s="364">
        <v>0</v>
      </c>
      <c r="EB56" s="364">
        <v>0</v>
      </c>
      <c r="EC56" s="364">
        <v>0</v>
      </c>
      <c r="ED56" s="364">
        <v>0</v>
      </c>
      <c r="EE56" s="364">
        <v>0</v>
      </c>
      <c r="EF56" s="364">
        <v>0</v>
      </c>
      <c r="EG56" s="364">
        <v>0</v>
      </c>
      <c r="EH56" s="364">
        <v>0</v>
      </c>
      <c r="EI56" s="364">
        <v>0</v>
      </c>
      <c r="EJ56" s="364">
        <v>0</v>
      </c>
      <c r="EK56" s="364">
        <v>0</v>
      </c>
      <c r="EL56" s="364">
        <v>0</v>
      </c>
      <c r="EM56" s="364">
        <v>0</v>
      </c>
      <c r="EN56" s="364">
        <v>0</v>
      </c>
      <c r="EO56" s="364">
        <v>228.48781012248563</v>
      </c>
      <c r="EP56" s="364">
        <v>0</v>
      </c>
      <c r="EQ56" s="364">
        <v>228.48781012248563</v>
      </c>
      <c r="ER56" s="364">
        <v>2814.0779175210514</v>
      </c>
      <c r="ES56" s="364">
        <v>0</v>
      </c>
      <c r="ET56" s="365">
        <v>0</v>
      </c>
      <c r="EU56" s="365">
        <v>0</v>
      </c>
      <c r="EV56" s="365">
        <v>0</v>
      </c>
      <c r="EW56" s="365">
        <v>0</v>
      </c>
    </row>
    <row r="57" spans="1:153" ht="15.75" customHeight="1" x14ac:dyDescent="0.2">
      <c r="A57" s="364" t="s">
        <v>554</v>
      </c>
      <c r="B57" s="364">
        <v>0</v>
      </c>
      <c r="C57" s="364">
        <v>0</v>
      </c>
      <c r="D57" s="364">
        <v>0</v>
      </c>
      <c r="E57" s="364">
        <v>0</v>
      </c>
      <c r="F57" s="364">
        <v>0</v>
      </c>
      <c r="G57" s="364">
        <v>0</v>
      </c>
      <c r="H57" s="364">
        <v>0</v>
      </c>
      <c r="I57" s="364">
        <v>0</v>
      </c>
      <c r="J57" s="364">
        <v>0</v>
      </c>
      <c r="K57" s="364">
        <v>0</v>
      </c>
      <c r="L57" s="364">
        <v>0</v>
      </c>
      <c r="M57" s="364">
        <v>0</v>
      </c>
      <c r="N57" s="364">
        <v>0</v>
      </c>
      <c r="O57" s="364">
        <v>0</v>
      </c>
      <c r="P57" s="364">
        <v>0</v>
      </c>
      <c r="Q57" s="364">
        <v>0</v>
      </c>
      <c r="R57" s="364">
        <v>4552.6755825259579</v>
      </c>
      <c r="S57" s="364">
        <v>3267.3857472025688</v>
      </c>
      <c r="T57" s="364">
        <v>24760.733195713026</v>
      </c>
      <c r="U57" s="364">
        <v>9671.9381930690342</v>
      </c>
      <c r="V57" s="364">
        <v>12385.761457381792</v>
      </c>
      <c r="W57" s="364">
        <v>9550.0854462948319</v>
      </c>
      <c r="X57" s="364">
        <v>10339.870343647959</v>
      </c>
      <c r="Y57" s="364">
        <v>12711.100353051346</v>
      </c>
      <c r="Z57" s="364">
        <v>5151.7825794191913</v>
      </c>
      <c r="AA57" s="364">
        <v>4361.9941749874679</v>
      </c>
      <c r="AB57" s="364">
        <v>7270.2630573832012</v>
      </c>
      <c r="AC57" s="364">
        <v>8870.5674746045552</v>
      </c>
      <c r="AD57" s="364">
        <v>11075.007753900192</v>
      </c>
      <c r="AE57" s="364">
        <v>11109.829442414841</v>
      </c>
      <c r="AF57" s="364">
        <v>5945.310879534738</v>
      </c>
      <c r="AG57" s="364">
        <v>5964.0039376499344</v>
      </c>
      <c r="AH57" s="364">
        <v>2890.5060356809013</v>
      </c>
      <c r="AI57" s="364">
        <v>2899.5942731847304</v>
      </c>
      <c r="AJ57" s="364">
        <v>2870.2199728390747</v>
      </c>
      <c r="AK57" s="364">
        <v>2879.2444275467951</v>
      </c>
      <c r="AL57" s="364">
        <v>13329.176534918948</v>
      </c>
      <c r="AM57" s="364">
        <v>13371.085709500996</v>
      </c>
      <c r="AN57" s="364">
        <v>10354.464618143282</v>
      </c>
      <c r="AO57" s="364">
        <v>10387.020797757872</v>
      </c>
      <c r="AP57" s="364">
        <v>0</v>
      </c>
      <c r="AQ57" s="364">
        <v>0</v>
      </c>
      <c r="AR57" s="364">
        <v>0</v>
      </c>
      <c r="AS57" s="364">
        <v>0</v>
      </c>
      <c r="AT57" s="364">
        <v>0</v>
      </c>
      <c r="AU57" s="364">
        <v>0</v>
      </c>
      <c r="AV57" s="364">
        <v>0</v>
      </c>
      <c r="AW57" s="364">
        <v>0</v>
      </c>
      <c r="AX57" s="364">
        <v>0</v>
      </c>
      <c r="AY57" s="364">
        <v>0</v>
      </c>
      <c r="AZ57" s="364">
        <v>0</v>
      </c>
      <c r="BA57" s="364">
        <v>0</v>
      </c>
      <c r="BB57" s="364">
        <v>0</v>
      </c>
      <c r="BC57" s="364">
        <v>0</v>
      </c>
      <c r="BD57" s="364">
        <v>10992.647755028745</v>
      </c>
      <c r="BE57" s="364">
        <v>0</v>
      </c>
      <c r="BF57" s="364">
        <v>6471.6039613579978</v>
      </c>
      <c r="BG57" s="364">
        <v>10992.647755028745</v>
      </c>
      <c r="BH57" s="364">
        <v>6953.1903587120887</v>
      </c>
      <c r="BI57" s="364">
        <v>0</v>
      </c>
      <c r="BJ57" s="364">
        <v>0</v>
      </c>
      <c r="BK57" s="364">
        <v>0</v>
      </c>
      <c r="BL57" s="364">
        <v>0</v>
      </c>
      <c r="BM57" s="364">
        <v>0</v>
      </c>
      <c r="BN57" s="364">
        <v>0</v>
      </c>
      <c r="BO57" s="364">
        <v>0</v>
      </c>
      <c r="BP57" s="364">
        <v>0</v>
      </c>
      <c r="BQ57" s="364">
        <v>0</v>
      </c>
      <c r="BR57" s="364">
        <v>802.72327715516587</v>
      </c>
      <c r="BS57" s="364">
        <v>0</v>
      </c>
      <c r="BT57" s="364">
        <v>0</v>
      </c>
      <c r="BU57" s="364">
        <v>0</v>
      </c>
      <c r="BV57" s="364">
        <v>0</v>
      </c>
      <c r="BW57" s="364">
        <v>802.72327715516587</v>
      </c>
      <c r="BX57" s="364">
        <v>0</v>
      </c>
      <c r="BY57" s="364">
        <v>0</v>
      </c>
      <c r="BZ57" s="364">
        <v>0</v>
      </c>
      <c r="CA57" s="364">
        <v>0</v>
      </c>
      <c r="CB57" s="364">
        <v>0</v>
      </c>
      <c r="CC57" s="364">
        <v>0</v>
      </c>
      <c r="CD57" s="364">
        <v>0</v>
      </c>
      <c r="CE57" s="364">
        <v>0</v>
      </c>
      <c r="CF57" s="364">
        <v>0</v>
      </c>
      <c r="CG57" s="364">
        <v>0</v>
      </c>
      <c r="CH57" s="364">
        <v>0</v>
      </c>
      <c r="CI57" s="364">
        <v>0</v>
      </c>
      <c r="CJ57" s="364">
        <v>0</v>
      </c>
      <c r="CK57" s="364">
        <v>0</v>
      </c>
      <c r="CL57" s="364">
        <v>0</v>
      </c>
      <c r="CM57" s="364">
        <v>0</v>
      </c>
      <c r="CN57" s="364">
        <v>0</v>
      </c>
      <c r="CO57" s="364">
        <v>0</v>
      </c>
      <c r="CP57" s="364">
        <v>0</v>
      </c>
      <c r="CQ57" s="364">
        <v>0</v>
      </c>
      <c r="CR57" s="364">
        <v>0</v>
      </c>
      <c r="CS57" s="364">
        <v>0</v>
      </c>
      <c r="CT57" s="364">
        <v>2145.3194779208288</v>
      </c>
      <c r="CU57" s="364">
        <v>0</v>
      </c>
      <c r="CV57" s="364">
        <v>0</v>
      </c>
      <c r="CW57" s="364">
        <v>0</v>
      </c>
      <c r="CX57" s="364">
        <v>0</v>
      </c>
      <c r="CY57" s="364">
        <v>0</v>
      </c>
      <c r="CZ57" s="364">
        <v>0</v>
      </c>
      <c r="DA57" s="364">
        <v>0</v>
      </c>
      <c r="DB57" s="364">
        <v>2258.4684455096967</v>
      </c>
      <c r="DC57" s="364">
        <v>0</v>
      </c>
      <c r="DD57" s="364">
        <v>0</v>
      </c>
      <c r="DE57" s="364">
        <v>0</v>
      </c>
      <c r="DF57" s="364">
        <v>0</v>
      </c>
      <c r="DG57" s="364">
        <v>0</v>
      </c>
      <c r="DH57" s="364">
        <v>0</v>
      </c>
      <c r="DI57" s="364">
        <v>0</v>
      </c>
      <c r="DJ57" s="364">
        <v>0</v>
      </c>
      <c r="DK57" s="364">
        <v>0</v>
      </c>
      <c r="DL57" s="364">
        <v>0</v>
      </c>
      <c r="DM57" s="364">
        <v>0</v>
      </c>
      <c r="DN57" s="364">
        <v>0</v>
      </c>
      <c r="DO57" s="364">
        <v>0</v>
      </c>
      <c r="DP57" s="364">
        <v>0</v>
      </c>
      <c r="DQ57" s="364">
        <v>7569.3181079741762</v>
      </c>
      <c r="DR57" s="364">
        <v>5432.3840242346378</v>
      </c>
      <c r="DS57" s="364">
        <v>16080.648747518582</v>
      </c>
      <c r="DT57" s="364">
        <v>0</v>
      </c>
      <c r="DU57" s="364">
        <v>0</v>
      </c>
      <c r="DV57" s="364">
        <v>0</v>
      </c>
      <c r="DW57" s="364">
        <v>0</v>
      </c>
      <c r="DX57" s="364">
        <v>0</v>
      </c>
      <c r="DY57" s="364">
        <v>0</v>
      </c>
      <c r="DZ57" s="364">
        <v>1374.2986625526939</v>
      </c>
      <c r="EA57" s="364">
        <v>0</v>
      </c>
      <c r="EB57" s="364">
        <v>5516.5861652290587</v>
      </c>
      <c r="EC57" s="364">
        <v>0</v>
      </c>
      <c r="ED57" s="364">
        <v>0</v>
      </c>
      <c r="EE57" s="364">
        <v>0</v>
      </c>
      <c r="EF57" s="364">
        <v>0</v>
      </c>
      <c r="EG57" s="364">
        <v>0</v>
      </c>
      <c r="EH57" s="364">
        <v>0</v>
      </c>
      <c r="EI57" s="364">
        <v>0</v>
      </c>
      <c r="EJ57" s="364">
        <v>0</v>
      </c>
      <c r="EK57" s="364">
        <v>0</v>
      </c>
      <c r="EL57" s="364">
        <v>0</v>
      </c>
      <c r="EM57" s="364">
        <v>0</v>
      </c>
      <c r="EN57" s="364">
        <v>0</v>
      </c>
      <c r="EO57" s="364">
        <v>0</v>
      </c>
      <c r="EP57" s="364">
        <v>0</v>
      </c>
      <c r="EQ57" s="364">
        <v>0</v>
      </c>
      <c r="ER57" s="364">
        <v>0</v>
      </c>
      <c r="ES57" s="364">
        <v>0</v>
      </c>
      <c r="ET57" s="365">
        <v>0</v>
      </c>
      <c r="EU57" s="365">
        <v>0</v>
      </c>
      <c r="EV57" s="365">
        <v>0</v>
      </c>
      <c r="EW57" s="365">
        <v>0</v>
      </c>
    </row>
    <row r="58" spans="1:153" ht="15.75" customHeight="1" x14ac:dyDescent="0.2">
      <c r="A58" s="364" t="s">
        <v>555</v>
      </c>
      <c r="B58" s="364">
        <v>0</v>
      </c>
      <c r="C58" s="364">
        <v>0</v>
      </c>
      <c r="D58" s="364">
        <v>0</v>
      </c>
      <c r="E58" s="364">
        <v>0</v>
      </c>
      <c r="F58" s="364">
        <v>0</v>
      </c>
      <c r="G58" s="364">
        <v>0</v>
      </c>
      <c r="H58" s="364">
        <v>0</v>
      </c>
      <c r="I58" s="364">
        <v>0</v>
      </c>
      <c r="J58" s="364">
        <v>0</v>
      </c>
      <c r="K58" s="364">
        <v>0</v>
      </c>
      <c r="L58" s="364">
        <v>0</v>
      </c>
      <c r="M58" s="364">
        <v>0</v>
      </c>
      <c r="N58" s="364">
        <v>0</v>
      </c>
      <c r="O58" s="364">
        <v>0</v>
      </c>
      <c r="P58" s="364">
        <v>0</v>
      </c>
      <c r="Q58" s="364">
        <v>0</v>
      </c>
      <c r="R58" s="364">
        <v>0</v>
      </c>
      <c r="S58" s="364">
        <v>0</v>
      </c>
      <c r="T58" s="364">
        <v>-26235.570386612326</v>
      </c>
      <c r="U58" s="364">
        <v>0</v>
      </c>
      <c r="V58" s="364">
        <v>0</v>
      </c>
      <c r="W58" s="364">
        <v>0</v>
      </c>
      <c r="X58" s="364">
        <v>0</v>
      </c>
      <c r="Y58" s="364">
        <v>0</v>
      </c>
      <c r="Z58" s="364">
        <v>0</v>
      </c>
      <c r="AA58" s="364">
        <v>0</v>
      </c>
      <c r="AB58" s="364">
        <v>0</v>
      </c>
      <c r="AC58" s="364">
        <v>0</v>
      </c>
      <c r="AD58" s="364">
        <v>0</v>
      </c>
      <c r="AE58" s="364">
        <v>384.21449463209865</v>
      </c>
      <c r="AF58" s="364">
        <v>0</v>
      </c>
      <c r="AG58" s="364">
        <v>-14284.231469846698</v>
      </c>
      <c r="AH58" s="364">
        <v>0</v>
      </c>
      <c r="AI58" s="364">
        <v>-181.33480484983332</v>
      </c>
      <c r="AJ58" s="364">
        <v>0</v>
      </c>
      <c r="AK58" s="364">
        <v>0</v>
      </c>
      <c r="AL58" s="364">
        <v>0</v>
      </c>
      <c r="AM58" s="364">
        <v>647.72863887874917</v>
      </c>
      <c r="AN58" s="364">
        <v>0</v>
      </c>
      <c r="AO58" s="364">
        <v>682.69599470510843</v>
      </c>
      <c r="AP58" s="364">
        <v>0</v>
      </c>
      <c r="AQ58" s="364">
        <v>-4131.9408387259518</v>
      </c>
      <c r="AR58" s="364">
        <v>0</v>
      </c>
      <c r="AS58" s="364">
        <v>0</v>
      </c>
      <c r="AT58" s="364">
        <v>0</v>
      </c>
      <c r="AU58" s="364">
        <v>0</v>
      </c>
      <c r="AV58" s="364">
        <v>0</v>
      </c>
      <c r="AW58" s="364">
        <v>0</v>
      </c>
      <c r="AX58" s="364">
        <v>0</v>
      </c>
      <c r="AY58" s="364">
        <v>0</v>
      </c>
      <c r="AZ58" s="364">
        <v>0</v>
      </c>
      <c r="BA58" s="364">
        <v>0</v>
      </c>
      <c r="BB58" s="364">
        <v>0</v>
      </c>
      <c r="BC58" s="364">
        <v>-14096.302625589569</v>
      </c>
      <c r="BD58" s="364">
        <v>380.16196592054484</v>
      </c>
      <c r="BE58" s="364">
        <v>0</v>
      </c>
      <c r="BF58" s="364">
        <v>-15499.971148851275</v>
      </c>
      <c r="BG58" s="364">
        <v>380.16196592054484</v>
      </c>
      <c r="BH58" s="364">
        <v>-4124.5737477736993</v>
      </c>
      <c r="BI58" s="364">
        <v>0</v>
      </c>
      <c r="BJ58" s="364">
        <v>0</v>
      </c>
      <c r="BK58" s="364">
        <v>0</v>
      </c>
      <c r="BL58" s="364">
        <v>0</v>
      </c>
      <c r="BM58" s="364">
        <v>0</v>
      </c>
      <c r="BN58" s="364">
        <v>0</v>
      </c>
      <c r="BO58" s="364">
        <v>0</v>
      </c>
      <c r="BP58" s="364">
        <v>0</v>
      </c>
      <c r="BQ58" s="364">
        <v>0</v>
      </c>
      <c r="BR58" s="364">
        <v>0</v>
      </c>
      <c r="BS58" s="364">
        <v>0</v>
      </c>
      <c r="BT58" s="364">
        <v>0</v>
      </c>
      <c r="BU58" s="364">
        <v>0</v>
      </c>
      <c r="BV58" s="364">
        <v>0</v>
      </c>
      <c r="BW58" s="364">
        <v>0</v>
      </c>
      <c r="BX58" s="364">
        <v>-7428.5465346891742</v>
      </c>
      <c r="BY58" s="364">
        <v>0</v>
      </c>
      <c r="BZ58" s="364">
        <v>0</v>
      </c>
      <c r="CA58" s="364">
        <v>0</v>
      </c>
      <c r="CB58" s="364">
        <v>0</v>
      </c>
      <c r="CC58" s="364">
        <v>0</v>
      </c>
      <c r="CD58" s="364">
        <v>0</v>
      </c>
      <c r="CE58" s="364">
        <v>0</v>
      </c>
      <c r="CF58" s="364">
        <v>0</v>
      </c>
      <c r="CG58" s="364">
        <v>0</v>
      </c>
      <c r="CH58" s="364">
        <v>0</v>
      </c>
      <c r="CI58" s="364">
        <v>0</v>
      </c>
      <c r="CJ58" s="364">
        <v>0</v>
      </c>
      <c r="CK58" s="364">
        <v>0</v>
      </c>
      <c r="CL58" s="364">
        <v>0</v>
      </c>
      <c r="CM58" s="364">
        <v>0</v>
      </c>
      <c r="CN58" s="364">
        <v>0</v>
      </c>
      <c r="CO58" s="364">
        <v>0</v>
      </c>
      <c r="CP58" s="364">
        <v>0</v>
      </c>
      <c r="CQ58" s="364">
        <v>0</v>
      </c>
      <c r="CR58" s="364">
        <v>0</v>
      </c>
      <c r="CS58" s="364">
        <v>0</v>
      </c>
      <c r="CT58" s="364">
        <v>0</v>
      </c>
      <c r="CU58" s="364">
        <v>0</v>
      </c>
      <c r="CV58" s="364">
        <v>0</v>
      </c>
      <c r="CW58" s="364">
        <v>0</v>
      </c>
      <c r="CX58" s="364">
        <v>0</v>
      </c>
      <c r="CY58" s="364">
        <v>0</v>
      </c>
      <c r="CZ58" s="364">
        <v>0</v>
      </c>
      <c r="DA58" s="364">
        <v>0</v>
      </c>
      <c r="DB58" s="364">
        <v>-1252.0901512300059</v>
      </c>
      <c r="DC58" s="364">
        <v>0</v>
      </c>
      <c r="DD58" s="364">
        <v>0</v>
      </c>
      <c r="DE58" s="364">
        <v>0</v>
      </c>
      <c r="DF58" s="364">
        <v>0</v>
      </c>
      <c r="DG58" s="364">
        <v>0</v>
      </c>
      <c r="DH58" s="364">
        <v>0</v>
      </c>
      <c r="DI58" s="364">
        <v>0</v>
      </c>
      <c r="DJ58" s="364">
        <v>0</v>
      </c>
      <c r="DK58" s="364">
        <v>0</v>
      </c>
      <c r="DL58" s="364">
        <v>0</v>
      </c>
      <c r="DM58" s="364">
        <v>0</v>
      </c>
      <c r="DN58" s="364">
        <v>-729.53898771418926</v>
      </c>
      <c r="DO58" s="364">
        <v>0</v>
      </c>
      <c r="DP58" s="364">
        <v>0</v>
      </c>
      <c r="DQ58" s="364">
        <v>-4490.055520712247</v>
      </c>
      <c r="DR58" s="364">
        <v>-2197.6054298471495</v>
      </c>
      <c r="DS58" s="364">
        <v>-2453.8155482616089</v>
      </c>
      <c r="DT58" s="364">
        <v>-113.9816024487007</v>
      </c>
      <c r="DU58" s="364">
        <v>-501.08839327587845</v>
      </c>
      <c r="DV58" s="364">
        <v>0</v>
      </c>
      <c r="DW58" s="364">
        <v>0</v>
      </c>
      <c r="DX58" s="364">
        <v>0</v>
      </c>
      <c r="DY58" s="364">
        <v>0</v>
      </c>
      <c r="DZ58" s="364">
        <v>0</v>
      </c>
      <c r="EA58" s="364">
        <v>0</v>
      </c>
      <c r="EB58" s="364">
        <v>0</v>
      </c>
      <c r="EC58" s="364">
        <v>0</v>
      </c>
      <c r="ED58" s="364">
        <v>0</v>
      </c>
      <c r="EE58" s="364">
        <v>0</v>
      </c>
      <c r="EF58" s="364">
        <v>0</v>
      </c>
      <c r="EG58" s="364">
        <v>0</v>
      </c>
      <c r="EH58" s="364">
        <v>0</v>
      </c>
      <c r="EI58" s="364">
        <v>0</v>
      </c>
      <c r="EJ58" s="364">
        <v>0</v>
      </c>
      <c r="EK58" s="364">
        <v>0</v>
      </c>
      <c r="EL58" s="364">
        <v>0</v>
      </c>
      <c r="EM58" s="364">
        <v>0</v>
      </c>
      <c r="EN58" s="364">
        <v>0</v>
      </c>
      <c r="EO58" s="364">
        <v>0</v>
      </c>
      <c r="EP58" s="364">
        <v>0</v>
      </c>
      <c r="EQ58" s="364">
        <v>0</v>
      </c>
      <c r="ER58" s="364">
        <v>0</v>
      </c>
      <c r="ES58" s="364">
        <v>0</v>
      </c>
      <c r="ET58" s="365">
        <v>0</v>
      </c>
      <c r="EU58" s="365">
        <v>0</v>
      </c>
      <c r="EV58" s="365">
        <v>0</v>
      </c>
      <c r="EW58" s="365">
        <v>0</v>
      </c>
    </row>
    <row r="59" spans="1:153" ht="15.75" customHeight="1" x14ac:dyDescent="0.2">
      <c r="A59" s="364" t="s">
        <v>556</v>
      </c>
      <c r="B59" s="364">
        <v>0</v>
      </c>
      <c r="C59" s="364">
        <v>0</v>
      </c>
      <c r="D59" s="364">
        <v>0</v>
      </c>
      <c r="E59" s="364">
        <v>0</v>
      </c>
      <c r="F59" s="364">
        <v>0</v>
      </c>
      <c r="G59" s="364">
        <v>0</v>
      </c>
      <c r="H59" s="364">
        <v>0</v>
      </c>
      <c r="I59" s="364">
        <v>0</v>
      </c>
      <c r="J59" s="364">
        <v>0</v>
      </c>
      <c r="K59" s="364">
        <v>0</v>
      </c>
      <c r="L59" s="364">
        <v>0</v>
      </c>
      <c r="M59" s="364">
        <v>0</v>
      </c>
      <c r="N59" s="364">
        <v>0</v>
      </c>
      <c r="O59" s="364">
        <v>0</v>
      </c>
      <c r="P59" s="364">
        <v>0</v>
      </c>
      <c r="Q59" s="364">
        <v>0</v>
      </c>
      <c r="R59" s="364">
        <v>0</v>
      </c>
      <c r="S59" s="364">
        <v>0</v>
      </c>
      <c r="T59" s="364">
        <v>0</v>
      </c>
      <c r="U59" s="364">
        <v>0</v>
      </c>
      <c r="V59" s="364">
        <v>0</v>
      </c>
      <c r="W59" s="364">
        <v>0</v>
      </c>
      <c r="X59" s="364">
        <v>0</v>
      </c>
      <c r="Y59" s="364">
        <v>0</v>
      </c>
      <c r="Z59" s="364">
        <v>0</v>
      </c>
      <c r="AA59" s="364">
        <v>0</v>
      </c>
      <c r="AB59" s="364">
        <v>0</v>
      </c>
      <c r="AC59" s="364">
        <v>0</v>
      </c>
      <c r="AD59" s="364">
        <v>0</v>
      </c>
      <c r="AE59" s="364">
        <v>0</v>
      </c>
      <c r="AF59" s="364">
        <v>0</v>
      </c>
      <c r="AG59" s="364">
        <v>0</v>
      </c>
      <c r="AH59" s="364">
        <v>0</v>
      </c>
      <c r="AI59" s="364">
        <v>0</v>
      </c>
      <c r="AJ59" s="364">
        <v>0</v>
      </c>
      <c r="AK59" s="364">
        <v>0</v>
      </c>
      <c r="AL59" s="364">
        <v>0</v>
      </c>
      <c r="AM59" s="364">
        <v>0</v>
      </c>
      <c r="AN59" s="364">
        <v>0</v>
      </c>
      <c r="AO59" s="364">
        <v>0</v>
      </c>
      <c r="AP59" s="364">
        <v>0</v>
      </c>
      <c r="AQ59" s="364">
        <v>0</v>
      </c>
      <c r="AR59" s="364">
        <v>0</v>
      </c>
      <c r="AS59" s="364">
        <v>0</v>
      </c>
      <c r="AT59" s="364">
        <v>0</v>
      </c>
      <c r="AU59" s="364">
        <v>0</v>
      </c>
      <c r="AV59" s="364">
        <v>0</v>
      </c>
      <c r="AW59" s="364">
        <v>0</v>
      </c>
      <c r="AX59" s="364">
        <v>0</v>
      </c>
      <c r="AY59" s="364">
        <v>0</v>
      </c>
      <c r="AZ59" s="364">
        <v>0</v>
      </c>
      <c r="BA59" s="364">
        <v>0</v>
      </c>
      <c r="BB59" s="364">
        <v>0</v>
      </c>
      <c r="BC59" s="364">
        <v>0</v>
      </c>
      <c r="BD59" s="364">
        <v>0</v>
      </c>
      <c r="BE59" s="364">
        <v>0</v>
      </c>
      <c r="BF59" s="364">
        <v>0</v>
      </c>
      <c r="BG59" s="364">
        <v>0</v>
      </c>
      <c r="BH59" s="364">
        <v>0</v>
      </c>
      <c r="BI59" s="364">
        <v>0</v>
      </c>
      <c r="BJ59" s="364">
        <v>0</v>
      </c>
      <c r="BK59" s="364">
        <v>0</v>
      </c>
      <c r="BL59" s="364">
        <v>0</v>
      </c>
      <c r="BM59" s="364">
        <v>0</v>
      </c>
      <c r="BN59" s="364">
        <v>0</v>
      </c>
      <c r="BO59" s="364">
        <v>0</v>
      </c>
      <c r="BP59" s="364">
        <v>0</v>
      </c>
      <c r="BQ59" s="364">
        <v>0</v>
      </c>
      <c r="BR59" s="364">
        <v>-446.46469868898987</v>
      </c>
      <c r="BS59" s="364">
        <v>-91.186819842213168</v>
      </c>
      <c r="BT59" s="364">
        <v>-1183.6750652594976</v>
      </c>
      <c r="BU59" s="364">
        <v>0</v>
      </c>
      <c r="BV59" s="364">
        <v>0</v>
      </c>
      <c r="BW59" s="364">
        <v>-446.46469868898987</v>
      </c>
      <c r="BX59" s="364">
        <v>-91.186819842213168</v>
      </c>
      <c r="BY59" s="364">
        <v>0</v>
      </c>
      <c r="BZ59" s="364">
        <v>0</v>
      </c>
      <c r="CA59" s="364">
        <v>0</v>
      </c>
      <c r="CB59" s="364">
        <v>0</v>
      </c>
      <c r="CC59" s="364">
        <v>-1904.3768736757543</v>
      </c>
      <c r="CD59" s="364">
        <v>0</v>
      </c>
      <c r="CE59" s="364">
        <v>0</v>
      </c>
      <c r="CF59" s="364">
        <v>0</v>
      </c>
      <c r="CG59" s="364">
        <v>0</v>
      </c>
      <c r="CH59" s="364">
        <v>0</v>
      </c>
      <c r="CI59" s="364">
        <v>0</v>
      </c>
      <c r="CJ59" s="364">
        <v>0</v>
      </c>
      <c r="CK59" s="364">
        <v>0</v>
      </c>
      <c r="CL59" s="364">
        <v>0</v>
      </c>
      <c r="CM59" s="364">
        <v>0</v>
      </c>
      <c r="CN59" s="364">
        <v>0</v>
      </c>
      <c r="CO59" s="364">
        <v>0</v>
      </c>
      <c r="CP59" s="364">
        <v>0</v>
      </c>
      <c r="CQ59" s="364">
        <v>-2309.1171660145537</v>
      </c>
      <c r="CR59" s="364">
        <v>0</v>
      </c>
      <c r="CS59" s="364">
        <v>0</v>
      </c>
      <c r="CT59" s="364">
        <v>0</v>
      </c>
      <c r="CU59" s="364">
        <v>-3437.5000000000005</v>
      </c>
      <c r="CV59" s="364">
        <v>-1583.3333333333335</v>
      </c>
      <c r="CW59" s="364">
        <v>-123.80952380952381</v>
      </c>
      <c r="CX59" s="364">
        <v>0</v>
      </c>
      <c r="CY59" s="364">
        <v>-1499.9999999999998</v>
      </c>
      <c r="CZ59" s="364">
        <v>0</v>
      </c>
      <c r="DA59" s="364">
        <v>0</v>
      </c>
      <c r="DB59" s="364">
        <v>0</v>
      </c>
      <c r="DC59" s="364">
        <v>0</v>
      </c>
      <c r="DD59" s="364">
        <v>-1666.8418894526005</v>
      </c>
      <c r="DE59" s="364">
        <v>0</v>
      </c>
      <c r="DF59" s="364">
        <v>0</v>
      </c>
      <c r="DG59" s="364">
        <v>-1579.1133689550948</v>
      </c>
      <c r="DH59" s="364">
        <v>0</v>
      </c>
      <c r="DI59" s="364">
        <v>0</v>
      </c>
      <c r="DJ59" s="364">
        <v>0</v>
      </c>
      <c r="DK59" s="364">
        <v>0</v>
      </c>
      <c r="DL59" s="364">
        <v>0</v>
      </c>
      <c r="DM59" s="364">
        <v>0</v>
      </c>
      <c r="DN59" s="364">
        <v>0</v>
      </c>
      <c r="DO59" s="364">
        <v>0</v>
      </c>
      <c r="DP59" s="364">
        <v>0</v>
      </c>
      <c r="DQ59" s="364">
        <v>0</v>
      </c>
      <c r="DR59" s="364">
        <v>0</v>
      </c>
      <c r="DS59" s="364">
        <v>0</v>
      </c>
      <c r="DT59" s="364">
        <v>0</v>
      </c>
      <c r="DU59" s="364">
        <v>0</v>
      </c>
      <c r="DV59" s="364">
        <v>0</v>
      </c>
      <c r="DW59" s="364">
        <v>0</v>
      </c>
      <c r="DX59" s="364">
        <v>0</v>
      </c>
      <c r="DY59" s="364">
        <v>0</v>
      </c>
      <c r="DZ59" s="364">
        <v>0</v>
      </c>
      <c r="EA59" s="364">
        <v>0</v>
      </c>
      <c r="EB59" s="364">
        <v>0</v>
      </c>
      <c r="EC59" s="364">
        <v>0</v>
      </c>
      <c r="ED59" s="364">
        <v>-902.8335015710079</v>
      </c>
      <c r="EE59" s="364">
        <v>0</v>
      </c>
      <c r="EF59" s="364">
        <v>0</v>
      </c>
      <c r="EG59" s="364">
        <v>0</v>
      </c>
      <c r="EH59" s="364">
        <v>0</v>
      </c>
      <c r="EI59" s="364">
        <v>0</v>
      </c>
      <c r="EJ59" s="364">
        <v>0</v>
      </c>
      <c r="EK59" s="364">
        <v>0</v>
      </c>
      <c r="EL59" s="364">
        <v>0</v>
      </c>
      <c r="EM59" s="364">
        <v>0</v>
      </c>
      <c r="EN59" s="364">
        <v>0</v>
      </c>
      <c r="EO59" s="364">
        <v>0</v>
      </c>
      <c r="EP59" s="364">
        <v>0</v>
      </c>
      <c r="EQ59" s="364">
        <v>0</v>
      </c>
      <c r="ER59" s="364">
        <v>0</v>
      </c>
      <c r="ES59" s="364">
        <v>0</v>
      </c>
      <c r="ET59" s="365">
        <v>0</v>
      </c>
      <c r="EU59" s="365">
        <v>0</v>
      </c>
      <c r="EV59" s="365">
        <v>0</v>
      </c>
      <c r="EW59" s="365">
        <v>0</v>
      </c>
    </row>
    <row r="60" spans="1:153" ht="15.75" customHeight="1" x14ac:dyDescent="0.2">
      <c r="A60" s="364" t="s">
        <v>557</v>
      </c>
      <c r="B60" s="364">
        <v>-460.4416285361703</v>
      </c>
      <c r="C60" s="364">
        <v>-63.136035280323966</v>
      </c>
      <c r="D60" s="364">
        <v>-63.136035280323966</v>
      </c>
      <c r="E60" s="364">
        <v>-63.136035280323966</v>
      </c>
      <c r="F60" s="364">
        <v>-63.136035280323966</v>
      </c>
      <c r="G60" s="364">
        <v>-63.136035280323966</v>
      </c>
      <c r="H60" s="364">
        <v>-63.136035280323966</v>
      </c>
      <c r="I60" s="364">
        <v>-63.136035280323966</v>
      </c>
      <c r="J60" s="364">
        <v>-63.136035280323966</v>
      </c>
      <c r="K60" s="364">
        <v>-63.136035280323966</v>
      </c>
      <c r="L60" s="364">
        <v>-63.136035280323966</v>
      </c>
      <c r="M60" s="364">
        <v>-63.136035280323966</v>
      </c>
      <c r="N60" s="364">
        <v>0</v>
      </c>
      <c r="O60" s="364">
        <v>-3.8075641914216045</v>
      </c>
      <c r="P60" s="364">
        <v>0</v>
      </c>
      <c r="Q60" s="364">
        <v>0</v>
      </c>
      <c r="R60" s="364">
        <v>-2700.6086732960612</v>
      </c>
      <c r="S60" s="364">
        <v>-1321.7814917753576</v>
      </c>
      <c r="T60" s="364">
        <v>-6650.2139770709309</v>
      </c>
      <c r="U60" s="364">
        <v>-1475.8827639735662</v>
      </c>
      <c r="V60" s="364">
        <v>-830.86933808878268</v>
      </c>
      <c r="W60" s="364">
        <v>-8679.7762275128771</v>
      </c>
      <c r="X60" s="364">
        <v>1330.7016643544443</v>
      </c>
      <c r="Y60" s="364">
        <v>-533.07783533073541</v>
      </c>
      <c r="Z60" s="364">
        <v>-364.07176537308061</v>
      </c>
      <c r="AA60" s="364">
        <v>2035.6371958462269</v>
      </c>
      <c r="AB60" s="364">
        <v>-3873.588636590745</v>
      </c>
      <c r="AC60" s="364">
        <v>-92973.4921336978</v>
      </c>
      <c r="AD60" s="364">
        <v>383.0102459511553</v>
      </c>
      <c r="AE60" s="364">
        <v>-3882.5387105069753</v>
      </c>
      <c r="AF60" s="364">
        <v>-14239.460210170661</v>
      </c>
      <c r="AG60" s="364">
        <v>-3882.5387105069753</v>
      </c>
      <c r="AH60" s="364">
        <v>-180.76644472115763</v>
      </c>
      <c r="AI60" s="364">
        <v>-3882.5387105069753</v>
      </c>
      <c r="AJ60" s="364">
        <v>0</v>
      </c>
      <c r="AK60" s="364">
        <v>-3882.5387105069753</v>
      </c>
      <c r="AL60" s="364">
        <v>645.69845425563676</v>
      </c>
      <c r="AM60" s="364">
        <v>-3882.5387105069753</v>
      </c>
      <c r="AN60" s="364">
        <v>680.55621142624966</v>
      </c>
      <c r="AO60" s="364">
        <v>-3882.5387105069753</v>
      </c>
      <c r="AP60" s="364">
        <v>-3760.6185049463561</v>
      </c>
      <c r="AQ60" s="364">
        <v>-3882.5387105069753</v>
      </c>
      <c r="AR60" s="364">
        <v>0</v>
      </c>
      <c r="AS60" s="364">
        <v>-3882.5387105069753</v>
      </c>
      <c r="AT60" s="364">
        <v>0</v>
      </c>
      <c r="AU60" s="364">
        <v>-3882.5387105069753</v>
      </c>
      <c r="AV60" s="364">
        <v>0</v>
      </c>
      <c r="AW60" s="364">
        <v>-3882.5387105069753</v>
      </c>
      <c r="AX60" s="364">
        <v>0</v>
      </c>
      <c r="AY60" s="364">
        <v>-3882.5387105069753</v>
      </c>
      <c r="AZ60" s="364">
        <v>0</v>
      </c>
      <c r="BA60" s="364">
        <v>-3882.5387105069753</v>
      </c>
      <c r="BB60" s="364">
        <v>-14052.120393829005</v>
      </c>
      <c r="BC60" s="364">
        <v>-3882.5387105069753</v>
      </c>
      <c r="BD60" s="364">
        <v>-322.95668298536771</v>
      </c>
      <c r="BE60" s="364">
        <v>-5585.9233673473582</v>
      </c>
      <c r="BF60" s="364">
        <v>-881.24590284958117</v>
      </c>
      <c r="BG60" s="364">
        <v>-322.95668298536771</v>
      </c>
      <c r="BH60" s="364">
        <v>-10662.589595521891</v>
      </c>
      <c r="BI60" s="364">
        <v>0</v>
      </c>
      <c r="BJ60" s="364">
        <v>0</v>
      </c>
      <c r="BK60" s="364">
        <v>0</v>
      </c>
      <c r="BL60" s="364">
        <v>0</v>
      </c>
      <c r="BM60" s="364">
        <v>0</v>
      </c>
      <c r="BN60" s="364">
        <v>0</v>
      </c>
      <c r="BO60" s="364">
        <v>0</v>
      </c>
      <c r="BP60" s="364">
        <v>0</v>
      </c>
      <c r="BQ60" s="364">
        <v>0</v>
      </c>
      <c r="BR60" s="364">
        <v>0</v>
      </c>
      <c r="BS60" s="364">
        <v>-7428.5465346882393</v>
      </c>
      <c r="BT60" s="364">
        <v>0</v>
      </c>
      <c r="BU60" s="364">
        <v>0</v>
      </c>
      <c r="BV60" s="364">
        <v>0</v>
      </c>
      <c r="BW60" s="364">
        <v>0</v>
      </c>
      <c r="BX60" s="364">
        <v>0</v>
      </c>
      <c r="BY60" s="364">
        <v>0</v>
      </c>
      <c r="BZ60" s="364">
        <v>-284.36963272010831</v>
      </c>
      <c r="CA60" s="364">
        <v>0</v>
      </c>
      <c r="CB60" s="364">
        <v>-45.774042651763189</v>
      </c>
      <c r="CC60" s="364">
        <v>0</v>
      </c>
      <c r="CD60" s="364">
        <v>0</v>
      </c>
      <c r="CE60" s="364">
        <v>0</v>
      </c>
      <c r="CF60" s="364">
        <v>-2625.7604753338983</v>
      </c>
      <c r="CG60" s="364">
        <v>-77.92817819843134</v>
      </c>
      <c r="CH60" s="364">
        <v>-296.98632154944562</v>
      </c>
      <c r="CI60" s="364">
        <v>0</v>
      </c>
      <c r="CJ60" s="364">
        <v>-1894.9893975340904</v>
      </c>
      <c r="CK60" s="364">
        <v>0</v>
      </c>
      <c r="CL60" s="364">
        <v>0</v>
      </c>
      <c r="CM60" s="364">
        <v>-2217.7511416449624</v>
      </c>
      <c r="CN60" s="364">
        <v>0</v>
      </c>
      <c r="CO60" s="364">
        <v>0</v>
      </c>
      <c r="CP60" s="364">
        <v>0</v>
      </c>
      <c r="CQ60" s="364">
        <v>0</v>
      </c>
      <c r="CR60" s="364">
        <v>0</v>
      </c>
      <c r="CS60" s="364">
        <v>0</v>
      </c>
      <c r="CT60" s="364">
        <v>-1189.3606018212374</v>
      </c>
      <c r="CU60" s="364">
        <v>0</v>
      </c>
      <c r="CV60" s="364">
        <v>0</v>
      </c>
      <c r="CW60" s="364">
        <v>0</v>
      </c>
      <c r="CX60" s="364">
        <v>0</v>
      </c>
      <c r="CY60" s="364">
        <v>0</v>
      </c>
      <c r="CZ60" s="364">
        <v>0</v>
      </c>
      <c r="DA60" s="364">
        <v>0</v>
      </c>
      <c r="DB60" s="364">
        <v>0</v>
      </c>
      <c r="DC60" s="364">
        <v>0</v>
      </c>
      <c r="DD60" s="364">
        <v>0</v>
      </c>
      <c r="DE60" s="364">
        <v>0</v>
      </c>
      <c r="DF60" s="364">
        <v>0</v>
      </c>
      <c r="DG60" s="364">
        <v>0</v>
      </c>
      <c r="DH60" s="364">
        <v>0</v>
      </c>
      <c r="DI60" s="364">
        <v>0</v>
      </c>
      <c r="DJ60" s="364">
        <v>0</v>
      </c>
      <c r="DK60" s="364">
        <v>0</v>
      </c>
      <c r="DL60" s="364">
        <v>0</v>
      </c>
      <c r="DM60" s="364">
        <v>0</v>
      </c>
      <c r="DN60" s="364">
        <v>-5402.8645073653252</v>
      </c>
      <c r="DO60" s="364">
        <v>0</v>
      </c>
      <c r="DP60" s="364">
        <v>0</v>
      </c>
      <c r="DQ60" s="364">
        <v>0</v>
      </c>
      <c r="DR60" s="364">
        <v>0</v>
      </c>
      <c r="DS60" s="364">
        <v>0</v>
      </c>
      <c r="DT60" s="364">
        <v>0</v>
      </c>
      <c r="DU60" s="364">
        <v>0</v>
      </c>
      <c r="DV60" s="364">
        <v>0</v>
      </c>
      <c r="DW60" s="364">
        <v>0</v>
      </c>
      <c r="DX60" s="364">
        <v>-3112.560642759066</v>
      </c>
      <c r="DY60" s="364">
        <v>0</v>
      </c>
      <c r="DZ60" s="364">
        <v>0</v>
      </c>
      <c r="EA60" s="364">
        <v>0</v>
      </c>
      <c r="EB60" s="364">
        <v>-5848.1111787683631</v>
      </c>
      <c r="EC60" s="364">
        <v>0</v>
      </c>
      <c r="ED60" s="364">
        <v>0</v>
      </c>
      <c r="EE60" s="364">
        <v>0</v>
      </c>
      <c r="EF60" s="364">
        <v>0</v>
      </c>
      <c r="EG60" s="364">
        <v>0</v>
      </c>
      <c r="EH60" s="364">
        <v>0</v>
      </c>
      <c r="EI60" s="364">
        <v>0</v>
      </c>
      <c r="EJ60" s="364">
        <v>0</v>
      </c>
      <c r="EK60" s="364">
        <v>0</v>
      </c>
      <c r="EL60" s="364">
        <v>0</v>
      </c>
      <c r="EM60" s="364">
        <v>0</v>
      </c>
      <c r="EN60" s="364">
        <v>0</v>
      </c>
      <c r="EO60" s="364">
        <v>-31.2937661970034</v>
      </c>
      <c r="EP60" s="364">
        <v>0</v>
      </c>
      <c r="EQ60" s="364">
        <v>-31.2937661970034</v>
      </c>
      <c r="ER60" s="364">
        <v>-420.18933280230505</v>
      </c>
      <c r="ES60" s="364">
        <v>0</v>
      </c>
      <c r="ET60" s="365">
        <v>0</v>
      </c>
      <c r="EU60" s="365">
        <v>0</v>
      </c>
      <c r="EV60" s="365">
        <v>0</v>
      </c>
      <c r="EW60" s="365">
        <v>0</v>
      </c>
    </row>
    <row r="61" spans="1:153" ht="15.75" customHeight="1" x14ac:dyDescent="0.2">
      <c r="A61" s="370" t="s">
        <v>62</v>
      </c>
      <c r="B61" s="361">
        <v>4416.8953188336372</v>
      </c>
      <c r="C61" s="361">
        <v>16410.450008974967</v>
      </c>
      <c r="D61" s="361">
        <v>17732.815140392504</v>
      </c>
      <c r="E61" s="361">
        <v>17732.815140392504</v>
      </c>
      <c r="F61" s="361">
        <v>17455.355212179868</v>
      </c>
      <c r="G61" s="361">
        <v>17455.355212179868</v>
      </c>
      <c r="H61" s="361">
        <v>17455.355212179868</v>
      </c>
      <c r="I61" s="361">
        <v>10846.947359806341</v>
      </c>
      <c r="J61" s="361">
        <v>14706.475547952841</v>
      </c>
      <c r="K61" s="361">
        <v>7147.0058175710901</v>
      </c>
      <c r="L61" s="361">
        <v>9490.4708305158092</v>
      </c>
      <c r="M61" s="361">
        <v>10560.935770020969</v>
      </c>
      <c r="N61" s="361">
        <v>5919.2736413307875</v>
      </c>
      <c r="O61" s="361">
        <v>6199.1997790967789</v>
      </c>
      <c r="P61" s="361">
        <v>7695.0015754678661</v>
      </c>
      <c r="Q61" s="361">
        <v>6944.7293238305492</v>
      </c>
      <c r="R61" s="361">
        <v>24147.124998307878</v>
      </c>
      <c r="S61" s="361">
        <v>19096.870301687548</v>
      </c>
      <c r="T61" s="361">
        <v>37269.65075242483</v>
      </c>
      <c r="U61" s="361">
        <v>20048.99271320974</v>
      </c>
      <c r="V61" s="361">
        <v>28164.290616420203</v>
      </c>
      <c r="W61" s="361">
        <v>7145.2736329417367</v>
      </c>
      <c r="X61" s="361">
        <v>24829.686135460619</v>
      </c>
      <c r="Y61" s="361">
        <v>21264.623792113885</v>
      </c>
      <c r="Z61" s="361">
        <v>26878.703805125009</v>
      </c>
      <c r="AA61" s="361">
        <v>54540.156286515958</v>
      </c>
      <c r="AB61" s="361">
        <v>28213.032689013864</v>
      </c>
      <c r="AC61" s="361">
        <v>128083.70997654142</v>
      </c>
      <c r="AD61" s="361">
        <v>-303.69775679874977</v>
      </c>
      <c r="AE61" s="361">
        <v>-126.04664013427509</v>
      </c>
      <c r="AF61" s="361">
        <v>3433.9996588190752</v>
      </c>
      <c r="AG61" s="361">
        <v>3623.4027252839874</v>
      </c>
      <c r="AH61" s="361">
        <v>68897.73782888276</v>
      </c>
      <c r="AI61" s="361">
        <v>74127.047927528038</v>
      </c>
      <c r="AJ61" s="361">
        <v>18919.252696259555</v>
      </c>
      <c r="AK61" s="361">
        <v>19597.517802057868</v>
      </c>
      <c r="AL61" s="361">
        <v>-10650.131520554287</v>
      </c>
      <c r="AM61" s="361">
        <v>-10505.011333146665</v>
      </c>
      <c r="AN61" s="361">
        <v>29833.120114925601</v>
      </c>
      <c r="AO61" s="361">
        <v>30026.743636588079</v>
      </c>
      <c r="AP61" s="361">
        <v>11850.655760896028</v>
      </c>
      <c r="AQ61" s="361">
        <v>18580.766049861602</v>
      </c>
      <c r="AR61" s="361">
        <v>1388.7119416531136</v>
      </c>
      <c r="AS61" s="361">
        <v>6427.7965698336593</v>
      </c>
      <c r="AT61" s="361">
        <v>2846.142395417397</v>
      </c>
      <c r="AU61" s="361">
        <v>7984.9723424496387</v>
      </c>
      <c r="AV61" s="361">
        <v>176.14328674843972</v>
      </c>
      <c r="AW61" s="361">
        <v>5500.6612339721505</v>
      </c>
      <c r="AX61" s="361">
        <v>5964.7496226420353</v>
      </c>
      <c r="AY61" s="361">
        <v>11942.583086018172</v>
      </c>
      <c r="AZ61" s="361">
        <v>2358.9745794556602</v>
      </c>
      <c r="BA61" s="361">
        <v>5288.9915381615956</v>
      </c>
      <c r="BB61" s="361">
        <v>126292.36717337498</v>
      </c>
      <c r="BC61" s="361">
        <v>129898.13113710514</v>
      </c>
      <c r="BD61" s="361">
        <v>9983.9229440589897</v>
      </c>
      <c r="BE61" s="361">
        <v>13718.526649987612</v>
      </c>
      <c r="BF61" s="361">
        <v>24842.120997390462</v>
      </c>
      <c r="BG61" s="361">
        <v>10158.41877692392</v>
      </c>
      <c r="BH61" s="361">
        <v>33727.787110569989</v>
      </c>
      <c r="BI61" s="361">
        <v>45621.381216947237</v>
      </c>
      <c r="BJ61" s="361">
        <v>97301.962970307388</v>
      </c>
      <c r="BK61" s="361">
        <v>7842.0359211685827</v>
      </c>
      <c r="BL61" s="361">
        <v>77005.277481219644</v>
      </c>
      <c r="BM61" s="361">
        <v>67350.990809826617</v>
      </c>
      <c r="BN61" s="361">
        <v>45621.381216947237</v>
      </c>
      <c r="BO61" s="361">
        <v>86415.955138621997</v>
      </c>
      <c r="BP61" s="361">
        <v>51316.581065330523</v>
      </c>
      <c r="BQ61" s="361">
        <v>50044.670281617284</v>
      </c>
      <c r="BR61" s="361">
        <v>6440.9436246133455</v>
      </c>
      <c r="BS61" s="361">
        <v>-2218.2715421462644</v>
      </c>
      <c r="BT61" s="361">
        <v>86606.52522864347</v>
      </c>
      <c r="BU61" s="361">
        <v>60435.166266914021</v>
      </c>
      <c r="BV61" s="361">
        <v>53519.875586940259</v>
      </c>
      <c r="BW61" s="361">
        <v>9916.148929936322</v>
      </c>
      <c r="BX61" s="361">
        <v>1256.9337631757764</v>
      </c>
      <c r="BY61" s="361">
        <v>12183.127508256313</v>
      </c>
      <c r="BZ61" s="361">
        <v>32343.881054777263</v>
      </c>
      <c r="CA61" s="361">
        <v>103933.60738633912</v>
      </c>
      <c r="CB61" s="361">
        <v>2326.3714419177641</v>
      </c>
      <c r="CC61" s="361">
        <v>81080.407909077549</v>
      </c>
      <c r="CD61" s="361">
        <v>95372.666922004821</v>
      </c>
      <c r="CE61" s="361">
        <v>68879.029853490734</v>
      </c>
      <c r="CF61" s="361">
        <v>17290.967265801497</v>
      </c>
      <c r="CG61" s="361">
        <v>1672.6900014893624</v>
      </c>
      <c r="CH61" s="361">
        <v>31250.484802225172</v>
      </c>
      <c r="CI61" s="361">
        <v>2197.1561856277676</v>
      </c>
      <c r="CJ61" s="361">
        <v>84958.644937809426</v>
      </c>
      <c r="CK61" s="361">
        <v>3309.9427136666786</v>
      </c>
      <c r="CL61" s="361">
        <v>7828.6427944032475</v>
      </c>
      <c r="CM61" s="361">
        <v>78922.08959535764</v>
      </c>
      <c r="CN61" s="361">
        <v>49533.835781077403</v>
      </c>
      <c r="CO61" s="361">
        <v>23505.996346979286</v>
      </c>
      <c r="CP61" s="361">
        <v>2148.6384869742683</v>
      </c>
      <c r="CQ61" s="361">
        <v>103634.93133818296</v>
      </c>
      <c r="CR61" s="361">
        <v>3898.797220514145</v>
      </c>
      <c r="CS61" s="361">
        <v>8104.3111745208216</v>
      </c>
      <c r="CT61" s="361">
        <v>6780.9541359080058</v>
      </c>
      <c r="CU61" s="361">
        <v>1101.5854688274326</v>
      </c>
      <c r="CV61" s="361">
        <v>4431.31147385845</v>
      </c>
      <c r="CW61" s="361">
        <v>3834.1105067163658</v>
      </c>
      <c r="CX61" s="361">
        <v>4412.2050414677187</v>
      </c>
      <c r="CY61" s="361">
        <v>46568.054160533633</v>
      </c>
      <c r="CZ61" s="361">
        <v>24064.774773717261</v>
      </c>
      <c r="DA61" s="361">
        <v>28492.09697911669</v>
      </c>
      <c r="DB61" s="361">
        <v>27098.943118066734</v>
      </c>
      <c r="DC61" s="361">
        <v>24738.833262314827</v>
      </c>
      <c r="DD61" s="361">
        <v>24625.375024794015</v>
      </c>
      <c r="DE61" s="361">
        <v>24127.015853517085</v>
      </c>
      <c r="DF61" s="361">
        <v>24605.260876246521</v>
      </c>
      <c r="DG61" s="361">
        <v>68984.504158627096</v>
      </c>
      <c r="DH61" s="361">
        <v>41677.43425911363</v>
      </c>
      <c r="DI61" s="361">
        <v>246070.65423105436</v>
      </c>
      <c r="DJ61" s="361">
        <v>83515.479296467252</v>
      </c>
      <c r="DK61" s="361">
        <v>5190.4630505712139</v>
      </c>
      <c r="DL61" s="361">
        <v>6058.1937544064858</v>
      </c>
      <c r="DM61" s="361">
        <v>11957.159181563344</v>
      </c>
      <c r="DN61" s="361">
        <v>149284.65114493112</v>
      </c>
      <c r="DO61" s="361">
        <v>130146.22942256101</v>
      </c>
      <c r="DP61" s="361">
        <v>9382.6636584357111</v>
      </c>
      <c r="DQ61" s="361">
        <v>46195.672536212674</v>
      </c>
      <c r="DR61" s="361">
        <v>36644.738145739924</v>
      </c>
      <c r="DS61" s="361">
        <v>39214.948192669654</v>
      </c>
      <c r="DT61" s="361">
        <v>158575.74886330368</v>
      </c>
      <c r="DU61" s="361">
        <v>180256.88689330741</v>
      </c>
      <c r="DV61" s="361">
        <v>126518.00259765223</v>
      </c>
      <c r="DW61" s="361">
        <v>79791.010386150476</v>
      </c>
      <c r="DX61" s="361">
        <v>7649.8809420383841</v>
      </c>
      <c r="DY61" s="361">
        <v>1119.0223403553387</v>
      </c>
      <c r="DZ61" s="361">
        <v>2458.7676395782128</v>
      </c>
      <c r="EA61" s="361">
        <v>0</v>
      </c>
      <c r="EB61" s="361">
        <v>4978.6835145598625</v>
      </c>
      <c r="EC61" s="361">
        <v>3714.5324152139392</v>
      </c>
      <c r="ED61" s="361">
        <v>18148.928018202416</v>
      </c>
      <c r="EE61" s="361">
        <v>6264.3202515541861</v>
      </c>
      <c r="EF61" s="361">
        <v>6277.2474816507884</v>
      </c>
      <c r="EG61" s="361">
        <v>6437.6984684675144</v>
      </c>
      <c r="EH61" s="361">
        <v>5013.4508486661471</v>
      </c>
      <c r="EI61" s="361">
        <v>5382.2969546459535</v>
      </c>
      <c r="EJ61" s="361">
        <v>4821.009402067988</v>
      </c>
      <c r="EK61" s="361">
        <v>76775.37195678128</v>
      </c>
      <c r="EL61" s="361">
        <v>76775.37195678128</v>
      </c>
      <c r="EM61" s="361">
        <v>2755.6195303578738</v>
      </c>
      <c r="EN61" s="361">
        <v>2755.6195303578738</v>
      </c>
      <c r="EO61" s="361">
        <v>28297.975968054649</v>
      </c>
      <c r="EP61" s="361">
        <v>256.62032614926193</v>
      </c>
      <c r="EQ61" s="361">
        <v>28203.270412499092</v>
      </c>
      <c r="ER61" s="361">
        <v>188500.77051626699</v>
      </c>
      <c r="ES61" s="361">
        <v>23149.097746101863</v>
      </c>
      <c r="ET61" s="361">
        <v>3309.9427136666786</v>
      </c>
      <c r="EU61" s="361">
        <v>7828.6427944032475</v>
      </c>
      <c r="EV61" s="361">
        <v>3309.9427136666786</v>
      </c>
      <c r="EW61" s="361">
        <v>7828.6427944032475</v>
      </c>
    </row>
    <row r="62" spans="1:153" ht="15.75" customHeight="1" x14ac:dyDescent="0.2">
      <c r="A62" s="353"/>
      <c r="B62" s="353"/>
      <c r="C62" s="353"/>
      <c r="D62" s="353"/>
      <c r="E62" s="353"/>
      <c r="F62" s="353"/>
      <c r="G62" s="353"/>
      <c r="H62" s="353"/>
      <c r="I62" s="353"/>
      <c r="J62" s="353"/>
      <c r="K62" s="353"/>
      <c r="L62" s="353"/>
      <c r="M62" s="353"/>
      <c r="N62" s="353"/>
      <c r="O62" s="353"/>
      <c r="P62" s="353"/>
      <c r="Q62" s="353"/>
      <c r="R62" s="353"/>
      <c r="S62" s="353"/>
      <c r="T62" s="353"/>
      <c r="U62" s="353"/>
      <c r="V62" s="353"/>
      <c r="W62" s="353"/>
      <c r="X62" s="353"/>
      <c r="Y62" s="353"/>
      <c r="Z62" s="353"/>
      <c r="AA62" s="353"/>
      <c r="AB62" s="353"/>
      <c r="AC62" s="353"/>
      <c r="AD62" s="353"/>
      <c r="AE62" s="353"/>
      <c r="AF62" s="353"/>
      <c r="AG62" s="353"/>
      <c r="AH62" s="353"/>
      <c r="AI62" s="353"/>
      <c r="AJ62" s="353"/>
      <c r="AK62" s="353"/>
      <c r="AL62" s="353"/>
      <c r="AM62" s="353"/>
      <c r="AN62" s="353"/>
      <c r="AO62" s="353"/>
      <c r="AP62" s="353"/>
      <c r="AQ62" s="353"/>
      <c r="AR62" s="353"/>
      <c r="AS62" s="353"/>
      <c r="AT62" s="353"/>
      <c r="AU62" s="353"/>
      <c r="AV62" s="353"/>
      <c r="AW62" s="353"/>
      <c r="AX62" s="353"/>
      <c r="AY62" s="353"/>
      <c r="AZ62" s="353"/>
      <c r="BA62" s="353"/>
      <c r="BB62" s="353"/>
      <c r="BC62" s="353"/>
      <c r="BD62" s="353"/>
      <c r="BE62" s="353"/>
      <c r="BF62" s="353"/>
      <c r="BG62" s="353"/>
      <c r="BH62" s="353"/>
      <c r="BI62" s="353"/>
      <c r="BJ62" s="353"/>
      <c r="BK62" s="353"/>
      <c r="BL62" s="353"/>
      <c r="BM62" s="353"/>
      <c r="BN62" s="353"/>
      <c r="BO62" s="353"/>
      <c r="BP62" s="353"/>
      <c r="BQ62" s="353"/>
      <c r="BR62" s="353"/>
      <c r="BS62" s="353"/>
      <c r="BT62" s="353"/>
      <c r="BU62" s="353"/>
      <c r="BV62" s="353"/>
      <c r="BW62" s="353"/>
      <c r="BX62" s="353"/>
      <c r="BY62" s="353"/>
      <c r="BZ62" s="353"/>
      <c r="CA62" s="353"/>
      <c r="CB62" s="353"/>
      <c r="CC62" s="353"/>
      <c r="CD62" s="353"/>
      <c r="CE62" s="353"/>
      <c r="CF62" s="353"/>
      <c r="CG62" s="353"/>
      <c r="CH62" s="353"/>
      <c r="CI62" s="353"/>
      <c r="CJ62" s="353"/>
      <c r="CK62" s="353"/>
      <c r="CL62" s="353"/>
      <c r="CM62" s="353"/>
      <c r="CN62" s="353"/>
      <c r="CO62" s="353"/>
      <c r="CP62" s="353"/>
      <c r="CQ62" s="353"/>
      <c r="CR62" s="353"/>
      <c r="CS62" s="353"/>
      <c r="CT62" s="353"/>
      <c r="CU62" s="353"/>
      <c r="CV62" s="353"/>
      <c r="CW62" s="353"/>
      <c r="CX62" s="353"/>
      <c r="CY62" s="353"/>
      <c r="CZ62" s="353"/>
      <c r="DA62" s="353"/>
      <c r="DB62" s="353"/>
      <c r="DC62" s="353"/>
      <c r="DD62" s="353"/>
      <c r="DE62" s="353"/>
      <c r="DF62" s="353"/>
      <c r="DG62" s="353"/>
      <c r="DH62" s="353"/>
      <c r="DI62" s="353"/>
      <c r="DJ62" s="353"/>
      <c r="DK62" s="353"/>
      <c r="DL62" s="353"/>
      <c r="DM62" s="353"/>
      <c r="DN62" s="353"/>
      <c r="DO62" s="353"/>
      <c r="DP62" s="353"/>
      <c r="DQ62" s="353"/>
      <c r="DR62" s="353"/>
      <c r="DS62" s="353"/>
      <c r="DT62" s="353"/>
      <c r="DU62" s="353"/>
      <c r="DV62" s="353"/>
      <c r="DW62" s="353"/>
      <c r="DX62" s="353"/>
      <c r="DY62" s="353"/>
      <c r="DZ62" s="353"/>
      <c r="EA62" s="353"/>
      <c r="EB62" s="353"/>
      <c r="EC62" s="353"/>
      <c r="ED62" s="353"/>
      <c r="EE62" s="353"/>
      <c r="EF62" s="353"/>
      <c r="EG62" s="353"/>
      <c r="EH62" s="353"/>
      <c r="EI62" s="353"/>
      <c r="EJ62" s="353"/>
      <c r="EK62" s="353"/>
      <c r="EL62" s="353"/>
      <c r="EM62" s="353"/>
      <c r="EN62" s="353"/>
      <c r="EO62" s="353"/>
      <c r="EP62" s="353"/>
      <c r="EQ62" s="353"/>
      <c r="ER62" s="353"/>
      <c r="ES62" s="353"/>
      <c r="ET62" s="354"/>
      <c r="EU62" s="354"/>
      <c r="EV62" s="354"/>
      <c r="EW62" s="354"/>
    </row>
    <row r="63" spans="1:153" ht="15.75" customHeight="1" x14ac:dyDescent="0.2">
      <c r="A63" s="359" t="s">
        <v>572</v>
      </c>
      <c r="B63" s="353"/>
      <c r="C63" s="353"/>
      <c r="D63" s="353"/>
      <c r="E63" s="353"/>
      <c r="F63" s="353"/>
      <c r="G63" s="353"/>
      <c r="H63" s="353"/>
      <c r="I63" s="353"/>
      <c r="J63" s="353"/>
      <c r="K63" s="353"/>
      <c r="L63" s="353"/>
      <c r="M63" s="353"/>
      <c r="N63" s="353"/>
      <c r="O63" s="353"/>
      <c r="P63" s="353"/>
      <c r="Q63" s="353"/>
      <c r="R63" s="353"/>
      <c r="S63" s="353"/>
      <c r="T63" s="353"/>
      <c r="U63" s="353"/>
      <c r="V63" s="353"/>
      <c r="W63" s="353"/>
      <c r="X63" s="353"/>
      <c r="Y63" s="353"/>
      <c r="Z63" s="353"/>
      <c r="AA63" s="353"/>
      <c r="AB63" s="353"/>
      <c r="AC63" s="353"/>
      <c r="AD63" s="353"/>
      <c r="AE63" s="353"/>
      <c r="AF63" s="353"/>
      <c r="AG63" s="353"/>
      <c r="AH63" s="353"/>
      <c r="AI63" s="353"/>
      <c r="AJ63" s="353"/>
      <c r="AK63" s="353"/>
      <c r="AL63" s="353"/>
      <c r="AM63" s="353"/>
      <c r="AN63" s="353"/>
      <c r="AO63" s="353"/>
      <c r="AP63" s="353"/>
      <c r="AQ63" s="353"/>
      <c r="AR63" s="353"/>
      <c r="AS63" s="353"/>
      <c r="AT63" s="353"/>
      <c r="AU63" s="353"/>
      <c r="AV63" s="353"/>
      <c r="AW63" s="353"/>
      <c r="AX63" s="353"/>
      <c r="AY63" s="353"/>
      <c r="AZ63" s="353"/>
      <c r="BA63" s="353"/>
      <c r="BB63" s="353"/>
      <c r="BC63" s="353"/>
      <c r="BD63" s="353"/>
      <c r="BE63" s="353"/>
      <c r="BF63" s="353"/>
      <c r="BG63" s="353"/>
      <c r="BH63" s="353"/>
      <c r="BI63" s="353"/>
      <c r="BJ63" s="353"/>
      <c r="BK63" s="353"/>
      <c r="BL63" s="353"/>
      <c r="BM63" s="353"/>
      <c r="BN63" s="353"/>
      <c r="BO63" s="353"/>
      <c r="BP63" s="353"/>
      <c r="BQ63" s="353"/>
      <c r="BR63" s="353"/>
      <c r="BS63" s="353"/>
      <c r="BT63" s="353"/>
      <c r="BU63" s="353"/>
      <c r="BV63" s="353"/>
      <c r="BW63" s="353"/>
      <c r="BX63" s="353"/>
      <c r="BY63" s="353"/>
      <c r="BZ63" s="353"/>
      <c r="CA63" s="353"/>
      <c r="CB63" s="353"/>
      <c r="CC63" s="353"/>
      <c r="CD63" s="353"/>
      <c r="CE63" s="353"/>
      <c r="CF63" s="353"/>
      <c r="CG63" s="353"/>
      <c r="CH63" s="353"/>
      <c r="CI63" s="353"/>
      <c r="CJ63" s="353"/>
      <c r="CK63" s="353"/>
      <c r="CL63" s="353"/>
      <c r="CM63" s="353"/>
      <c r="CN63" s="353"/>
      <c r="CO63" s="353"/>
      <c r="CP63" s="353"/>
      <c r="CQ63" s="353"/>
      <c r="CR63" s="353"/>
      <c r="CS63" s="353"/>
      <c r="CT63" s="353"/>
      <c r="CU63" s="353"/>
      <c r="CV63" s="353"/>
      <c r="CW63" s="353"/>
      <c r="CX63" s="353"/>
      <c r="CY63" s="353"/>
      <c r="CZ63" s="353"/>
      <c r="DA63" s="353"/>
      <c r="DB63" s="353"/>
      <c r="DC63" s="353"/>
      <c r="DD63" s="353"/>
      <c r="DE63" s="353"/>
      <c r="DF63" s="353"/>
      <c r="DG63" s="353"/>
      <c r="DH63" s="353"/>
      <c r="DI63" s="353"/>
      <c r="DJ63" s="353"/>
      <c r="DK63" s="353"/>
      <c r="DL63" s="353"/>
      <c r="DM63" s="353"/>
      <c r="DN63" s="353"/>
      <c r="DO63" s="353"/>
      <c r="DP63" s="353"/>
      <c r="DQ63" s="353"/>
      <c r="DR63" s="353"/>
      <c r="DS63" s="353"/>
      <c r="DT63" s="353"/>
      <c r="DU63" s="353"/>
      <c r="DV63" s="353"/>
      <c r="DW63" s="353"/>
      <c r="DX63" s="353"/>
      <c r="DY63" s="353"/>
      <c r="DZ63" s="353"/>
      <c r="EA63" s="353"/>
      <c r="EB63" s="353"/>
      <c r="EC63" s="353"/>
      <c r="ED63" s="353"/>
      <c r="EE63" s="353"/>
      <c r="EF63" s="353"/>
      <c r="EG63" s="353"/>
      <c r="EH63" s="353"/>
      <c r="EI63" s="353"/>
      <c r="EJ63" s="353"/>
      <c r="EK63" s="353"/>
      <c r="EL63" s="353"/>
      <c r="EM63" s="353"/>
      <c r="EN63" s="353"/>
      <c r="EO63" s="353"/>
      <c r="EP63" s="353"/>
      <c r="EQ63" s="353"/>
      <c r="ER63" s="353"/>
      <c r="ES63" s="353"/>
      <c r="ET63" s="354"/>
      <c r="EU63" s="354"/>
      <c r="EV63" s="354"/>
      <c r="EW63" s="354"/>
    </row>
    <row r="64" spans="1:153" ht="15.75" customHeight="1" x14ac:dyDescent="0.2">
      <c r="A64" s="353"/>
      <c r="B64" s="353"/>
      <c r="C64" s="353"/>
      <c r="D64" s="353"/>
      <c r="E64" s="353"/>
      <c r="F64" s="353"/>
      <c r="G64" s="353"/>
      <c r="H64" s="353"/>
      <c r="I64" s="353"/>
      <c r="J64" s="353"/>
      <c r="K64" s="353"/>
      <c r="L64" s="353"/>
      <c r="M64" s="353"/>
      <c r="N64" s="353"/>
      <c r="O64" s="353"/>
      <c r="P64" s="353"/>
      <c r="Q64" s="353"/>
      <c r="R64" s="353"/>
      <c r="S64" s="353"/>
      <c r="T64" s="353"/>
      <c r="U64" s="353"/>
      <c r="V64" s="353"/>
      <c r="W64" s="353"/>
      <c r="X64" s="353"/>
      <c r="Y64" s="353"/>
      <c r="Z64" s="353"/>
      <c r="AA64" s="353"/>
      <c r="AB64" s="353"/>
      <c r="AC64" s="353"/>
      <c r="AD64" s="353"/>
      <c r="AE64" s="353"/>
      <c r="AF64" s="353"/>
      <c r="AG64" s="353"/>
      <c r="AH64" s="353"/>
      <c r="AI64" s="353"/>
      <c r="AJ64" s="353"/>
      <c r="AK64" s="353"/>
      <c r="AL64" s="353"/>
      <c r="AM64" s="353"/>
      <c r="AN64" s="353"/>
      <c r="AO64" s="353"/>
      <c r="AP64" s="353"/>
      <c r="AQ64" s="353"/>
      <c r="AR64" s="353"/>
      <c r="AS64" s="353"/>
      <c r="AT64" s="353"/>
      <c r="AU64" s="353"/>
      <c r="AV64" s="353"/>
      <c r="AW64" s="353"/>
      <c r="AX64" s="353"/>
      <c r="AY64" s="353"/>
      <c r="AZ64" s="353"/>
      <c r="BA64" s="353"/>
      <c r="BB64" s="353"/>
      <c r="BC64" s="353"/>
      <c r="BD64" s="353"/>
      <c r="BE64" s="353"/>
      <c r="BF64" s="353"/>
      <c r="BG64" s="353"/>
      <c r="BH64" s="353"/>
      <c r="BI64" s="353"/>
      <c r="BJ64" s="353"/>
      <c r="BK64" s="353"/>
      <c r="BL64" s="353"/>
      <c r="BM64" s="353"/>
      <c r="BN64" s="353"/>
      <c r="BO64" s="353"/>
      <c r="BP64" s="353"/>
      <c r="BQ64" s="353"/>
      <c r="BR64" s="353"/>
      <c r="BS64" s="353"/>
      <c r="BT64" s="353"/>
      <c r="BU64" s="353"/>
      <c r="BV64" s="353"/>
      <c r="BW64" s="353"/>
      <c r="BX64" s="353"/>
      <c r="BY64" s="353"/>
      <c r="BZ64" s="353"/>
      <c r="CA64" s="353"/>
      <c r="CB64" s="353"/>
      <c r="CC64" s="353"/>
      <c r="CD64" s="353"/>
      <c r="CE64" s="353"/>
      <c r="CF64" s="353"/>
      <c r="CG64" s="353"/>
      <c r="CH64" s="353"/>
      <c r="CI64" s="353"/>
      <c r="CJ64" s="353"/>
      <c r="CK64" s="353"/>
      <c r="CL64" s="353"/>
      <c r="CM64" s="353"/>
      <c r="CN64" s="353"/>
      <c r="CO64" s="353"/>
      <c r="CP64" s="353"/>
      <c r="CQ64" s="353"/>
      <c r="CR64" s="353"/>
      <c r="CS64" s="353"/>
      <c r="CT64" s="353"/>
      <c r="CU64" s="353"/>
      <c r="CV64" s="353"/>
      <c r="CW64" s="353"/>
      <c r="CX64" s="353"/>
      <c r="CY64" s="353"/>
      <c r="CZ64" s="353"/>
      <c r="DA64" s="353"/>
      <c r="DB64" s="353"/>
      <c r="DC64" s="353"/>
      <c r="DD64" s="353"/>
      <c r="DE64" s="353"/>
      <c r="DF64" s="353"/>
      <c r="DG64" s="353"/>
      <c r="DH64" s="353"/>
      <c r="DI64" s="353"/>
      <c r="DJ64" s="353"/>
      <c r="DK64" s="353"/>
      <c r="DL64" s="353"/>
      <c r="DM64" s="353"/>
      <c r="DN64" s="353"/>
      <c r="DO64" s="353"/>
      <c r="DP64" s="353"/>
      <c r="DQ64" s="353"/>
      <c r="DR64" s="353"/>
      <c r="DS64" s="353"/>
      <c r="DT64" s="353"/>
      <c r="DU64" s="353"/>
      <c r="DV64" s="353"/>
      <c r="DW64" s="353"/>
      <c r="DX64" s="353"/>
      <c r="DY64" s="353"/>
      <c r="DZ64" s="353"/>
      <c r="EA64" s="353"/>
      <c r="EB64" s="353"/>
      <c r="EC64" s="353"/>
      <c r="ED64" s="353"/>
      <c r="EE64" s="353"/>
      <c r="EF64" s="353"/>
      <c r="EG64" s="353"/>
      <c r="EH64" s="353"/>
      <c r="EI64" s="353"/>
      <c r="EJ64" s="353"/>
      <c r="EK64" s="353"/>
      <c r="EL64" s="353"/>
      <c r="EM64" s="353"/>
      <c r="EN64" s="353"/>
      <c r="EO64" s="353"/>
      <c r="EP64" s="353"/>
      <c r="EQ64" s="353"/>
      <c r="ER64" s="353"/>
      <c r="ES64" s="353"/>
      <c r="ET64" s="354"/>
      <c r="EU64" s="354"/>
      <c r="EV64" s="354"/>
      <c r="EW64" s="354"/>
    </row>
    <row r="65" spans="1:153" ht="33.75" customHeight="1" x14ac:dyDescent="0.2">
      <c r="A65" s="360" t="s">
        <v>417</v>
      </c>
      <c r="B65" s="361" t="s">
        <v>418</v>
      </c>
      <c r="C65" s="361" t="s">
        <v>209</v>
      </c>
      <c r="D65" s="361" t="s">
        <v>419</v>
      </c>
      <c r="E65" s="361" t="s">
        <v>420</v>
      </c>
      <c r="F65" s="361" t="s">
        <v>421</v>
      </c>
      <c r="G65" s="361" t="s">
        <v>422</v>
      </c>
      <c r="H65" s="361" t="s">
        <v>423</v>
      </c>
      <c r="I65" s="361" t="s">
        <v>424</v>
      </c>
      <c r="J65" s="361" t="s">
        <v>425</v>
      </c>
      <c r="K65" s="361" t="s">
        <v>426</v>
      </c>
      <c r="L65" s="361" t="s">
        <v>427</v>
      </c>
      <c r="M65" s="361" t="s">
        <v>428</v>
      </c>
      <c r="N65" s="361" t="s">
        <v>428</v>
      </c>
      <c r="O65" s="361" t="s">
        <v>428</v>
      </c>
      <c r="P65" s="361" t="s">
        <v>429</v>
      </c>
      <c r="Q65" s="361" t="s">
        <v>430</v>
      </c>
      <c r="R65" s="361" t="s">
        <v>431</v>
      </c>
      <c r="S65" s="361" t="s">
        <v>431</v>
      </c>
      <c r="T65" s="361" t="s">
        <v>431</v>
      </c>
      <c r="U65" s="361" t="s">
        <v>431</v>
      </c>
      <c r="V65" s="361" t="s">
        <v>431</v>
      </c>
      <c r="W65" s="361" t="s">
        <v>431</v>
      </c>
      <c r="X65" s="361" t="s">
        <v>431</v>
      </c>
      <c r="Y65" s="361" t="s">
        <v>431</v>
      </c>
      <c r="Z65" s="361" t="s">
        <v>431</v>
      </c>
      <c r="AA65" s="361" t="s">
        <v>431</v>
      </c>
      <c r="AB65" s="361" t="s">
        <v>431</v>
      </c>
      <c r="AC65" s="361" t="s">
        <v>432</v>
      </c>
      <c r="AD65" s="361" t="s">
        <v>433</v>
      </c>
      <c r="AE65" s="361" t="s">
        <v>434</v>
      </c>
      <c r="AF65" s="361" t="s">
        <v>435</v>
      </c>
      <c r="AG65" s="361" t="s">
        <v>434</v>
      </c>
      <c r="AH65" s="361" t="s">
        <v>436</v>
      </c>
      <c r="AI65" s="361" t="s">
        <v>434</v>
      </c>
      <c r="AJ65" s="361" t="s">
        <v>437</v>
      </c>
      <c r="AK65" s="361" t="s">
        <v>434</v>
      </c>
      <c r="AL65" s="361" t="s">
        <v>438</v>
      </c>
      <c r="AM65" s="361" t="s">
        <v>434</v>
      </c>
      <c r="AN65" s="361" t="s">
        <v>439</v>
      </c>
      <c r="AO65" s="361" t="s">
        <v>434</v>
      </c>
      <c r="AP65" s="361" t="s">
        <v>440</v>
      </c>
      <c r="AQ65" s="361" t="s">
        <v>434</v>
      </c>
      <c r="AR65" s="361" t="s">
        <v>441</v>
      </c>
      <c r="AS65" s="361" t="s">
        <v>434</v>
      </c>
      <c r="AT65" s="361" t="s">
        <v>442</v>
      </c>
      <c r="AU65" s="361" t="s">
        <v>434</v>
      </c>
      <c r="AV65" s="361" t="s">
        <v>443</v>
      </c>
      <c r="AW65" s="361" t="s">
        <v>434</v>
      </c>
      <c r="AX65" s="361" t="s">
        <v>444</v>
      </c>
      <c r="AY65" s="361" t="s">
        <v>434</v>
      </c>
      <c r="AZ65" s="361" t="s">
        <v>445</v>
      </c>
      <c r="BA65" s="361" t="s">
        <v>434</v>
      </c>
      <c r="BB65" s="361" t="s">
        <v>446</v>
      </c>
      <c r="BC65" s="361" t="s">
        <v>434</v>
      </c>
      <c r="BD65" s="361" t="s">
        <v>447</v>
      </c>
      <c r="BE65" s="361" t="s">
        <v>448</v>
      </c>
      <c r="BF65" s="361" t="s">
        <v>449</v>
      </c>
      <c r="BG65" s="361" t="s">
        <v>450</v>
      </c>
      <c r="BH65" s="361" t="s">
        <v>451</v>
      </c>
      <c r="BI65" s="361" t="s">
        <v>452</v>
      </c>
      <c r="BJ65" s="361" t="s">
        <v>452</v>
      </c>
      <c r="BK65" s="361" t="s">
        <v>452</v>
      </c>
      <c r="BL65" s="361" t="s">
        <v>452</v>
      </c>
      <c r="BM65" s="361" t="s">
        <v>452</v>
      </c>
      <c r="BN65" s="361" t="s">
        <v>452</v>
      </c>
      <c r="BO65" s="361" t="s">
        <v>453</v>
      </c>
      <c r="BP65" s="361" t="s">
        <v>453</v>
      </c>
      <c r="BQ65" s="361" t="s">
        <v>454</v>
      </c>
      <c r="BR65" s="361" t="s">
        <v>454</v>
      </c>
      <c r="BS65" s="361" t="s">
        <v>454</v>
      </c>
      <c r="BT65" s="361" t="s">
        <v>454</v>
      </c>
      <c r="BU65" s="361" t="s">
        <v>454</v>
      </c>
      <c r="BV65" s="361" t="s">
        <v>455</v>
      </c>
      <c r="BW65" s="361" t="s">
        <v>455</v>
      </c>
      <c r="BX65" s="361" t="s">
        <v>455</v>
      </c>
      <c r="BY65" s="361" t="s">
        <v>456</v>
      </c>
      <c r="BZ65" s="361" t="s">
        <v>457</v>
      </c>
      <c r="CA65" s="361" t="s">
        <v>457</v>
      </c>
      <c r="CB65" s="361" t="s">
        <v>458</v>
      </c>
      <c r="CC65" s="361" t="s">
        <v>457</v>
      </c>
      <c r="CD65" s="361" t="s">
        <v>457</v>
      </c>
      <c r="CE65" s="361" t="s">
        <v>459</v>
      </c>
      <c r="CF65" s="361" t="s">
        <v>209</v>
      </c>
      <c r="CG65" s="361" t="s">
        <v>209</v>
      </c>
      <c r="CH65" s="361" t="s">
        <v>460</v>
      </c>
      <c r="CI65" s="361" t="s">
        <v>460</v>
      </c>
      <c r="CJ65" s="361" t="s">
        <v>460</v>
      </c>
      <c r="CK65" s="361" t="s">
        <v>461</v>
      </c>
      <c r="CL65" s="361" t="s">
        <v>461</v>
      </c>
      <c r="CM65" s="361" t="s">
        <v>462</v>
      </c>
      <c r="CN65" s="361" t="s">
        <v>463</v>
      </c>
      <c r="CO65" s="361" t="s">
        <v>464</v>
      </c>
      <c r="CP65" s="361" t="s">
        <v>464</v>
      </c>
      <c r="CQ65" s="361" t="s">
        <v>464</v>
      </c>
      <c r="CR65" s="361" t="s">
        <v>465</v>
      </c>
      <c r="CS65" s="361" t="s">
        <v>465</v>
      </c>
      <c r="CT65" s="361" t="s">
        <v>466</v>
      </c>
      <c r="CU65" s="361" t="s">
        <v>465</v>
      </c>
      <c r="CV65" s="361" t="s">
        <v>465</v>
      </c>
      <c r="CW65" s="361" t="s">
        <v>465</v>
      </c>
      <c r="CX65" s="361" t="s">
        <v>465</v>
      </c>
      <c r="CY65" s="361" t="s">
        <v>465</v>
      </c>
      <c r="CZ65" s="361" t="s">
        <v>467</v>
      </c>
      <c r="DA65" s="361" t="s">
        <v>467</v>
      </c>
      <c r="DB65" s="361" t="s">
        <v>468</v>
      </c>
      <c r="DC65" s="361" t="s">
        <v>467</v>
      </c>
      <c r="DD65" s="361" t="s">
        <v>467</v>
      </c>
      <c r="DE65" s="361" t="s">
        <v>467</v>
      </c>
      <c r="DF65" s="361" t="s">
        <v>467</v>
      </c>
      <c r="DG65" s="361" t="s">
        <v>467</v>
      </c>
      <c r="DH65" s="361" t="s">
        <v>469</v>
      </c>
      <c r="DI65" s="361" t="s">
        <v>469</v>
      </c>
      <c r="DJ65" s="361" t="s">
        <v>469</v>
      </c>
      <c r="DK65" s="361" t="s">
        <v>469</v>
      </c>
      <c r="DL65" s="361" t="s">
        <v>469</v>
      </c>
      <c r="DM65" s="361" t="s">
        <v>469</v>
      </c>
      <c r="DN65" s="361" t="s">
        <v>469</v>
      </c>
      <c r="DO65" s="361" t="s">
        <v>469</v>
      </c>
      <c r="DP65" s="361" t="s">
        <v>469</v>
      </c>
      <c r="DQ65" s="361" t="s">
        <v>469</v>
      </c>
      <c r="DR65" s="361" t="s">
        <v>469</v>
      </c>
      <c r="DS65" s="361" t="s">
        <v>469</v>
      </c>
      <c r="DT65" s="361" t="s">
        <v>469</v>
      </c>
      <c r="DU65" s="361" t="s">
        <v>469</v>
      </c>
      <c r="DV65" s="361" t="s">
        <v>469</v>
      </c>
      <c r="DW65" s="361" t="s">
        <v>469</v>
      </c>
      <c r="DX65" s="361" t="s">
        <v>75</v>
      </c>
      <c r="DY65" s="361" t="s">
        <v>470</v>
      </c>
      <c r="DZ65" s="361" t="s">
        <v>471</v>
      </c>
      <c r="EA65" s="361" t="s">
        <v>472</v>
      </c>
      <c r="EB65" s="361" t="s">
        <v>473</v>
      </c>
      <c r="EC65" s="361" t="s">
        <v>474</v>
      </c>
      <c r="ED65" s="361" t="s">
        <v>475</v>
      </c>
      <c r="EE65" s="361" t="s">
        <v>476</v>
      </c>
      <c r="EF65" s="361" t="s">
        <v>476</v>
      </c>
      <c r="EG65" s="361" t="s">
        <v>476</v>
      </c>
      <c r="EH65" s="361" t="s">
        <v>476</v>
      </c>
      <c r="EI65" s="361" t="s">
        <v>476</v>
      </c>
      <c r="EJ65" s="361" t="s">
        <v>476</v>
      </c>
      <c r="EK65" s="361" t="s">
        <v>477</v>
      </c>
      <c r="EL65" s="361" t="s">
        <v>477</v>
      </c>
      <c r="EM65" s="361" t="s">
        <v>478</v>
      </c>
      <c r="EN65" s="361" t="s">
        <v>478</v>
      </c>
      <c r="EO65" s="361" t="s">
        <v>479</v>
      </c>
      <c r="EP65" s="361" t="s">
        <v>480</v>
      </c>
      <c r="EQ65" s="361" t="s">
        <v>479</v>
      </c>
      <c r="ER65" s="361" t="s">
        <v>481</v>
      </c>
      <c r="ES65" s="361" t="s">
        <v>482</v>
      </c>
      <c r="ET65" s="361" t="s">
        <v>483</v>
      </c>
      <c r="EU65" s="361" t="s">
        <v>483</v>
      </c>
      <c r="EV65" s="361" t="s">
        <v>484</v>
      </c>
      <c r="EW65" s="361" t="s">
        <v>484</v>
      </c>
    </row>
    <row r="66" spans="1:153" ht="15.75" customHeight="1" x14ac:dyDescent="0.2">
      <c r="A66" s="362" t="s">
        <v>485</v>
      </c>
      <c r="B66" s="363" t="s">
        <v>486</v>
      </c>
      <c r="C66" s="363" t="s">
        <v>487</v>
      </c>
      <c r="D66" s="363" t="s">
        <v>487</v>
      </c>
      <c r="E66" s="363" t="s">
        <v>487</v>
      </c>
      <c r="F66" s="363" t="s">
        <v>487</v>
      </c>
      <c r="G66" s="363" t="s">
        <v>487</v>
      </c>
      <c r="H66" s="363" t="s">
        <v>487</v>
      </c>
      <c r="I66" s="363" t="s">
        <v>487</v>
      </c>
      <c r="J66" s="363" t="s">
        <v>487</v>
      </c>
      <c r="K66" s="363" t="s">
        <v>487</v>
      </c>
      <c r="L66" s="363" t="s">
        <v>487</v>
      </c>
      <c r="M66" s="363" t="s">
        <v>487</v>
      </c>
      <c r="N66" s="363" t="s">
        <v>488</v>
      </c>
      <c r="O66" s="363" t="s">
        <v>489</v>
      </c>
      <c r="P66" s="363" t="s">
        <v>488</v>
      </c>
      <c r="Q66" s="363" t="s">
        <v>488</v>
      </c>
      <c r="R66" s="363" t="s">
        <v>490</v>
      </c>
      <c r="S66" s="363" t="s">
        <v>491</v>
      </c>
      <c r="T66" s="363" t="s">
        <v>492</v>
      </c>
      <c r="U66" s="363" t="s">
        <v>493</v>
      </c>
      <c r="V66" s="363" t="s">
        <v>494</v>
      </c>
      <c r="W66" s="363" t="s">
        <v>495</v>
      </c>
      <c r="X66" s="363" t="s">
        <v>496</v>
      </c>
      <c r="Y66" s="363" t="s">
        <v>497</v>
      </c>
      <c r="Z66" s="363" t="s">
        <v>498</v>
      </c>
      <c r="AA66" s="363" t="s">
        <v>499</v>
      </c>
      <c r="AB66" s="363" t="s">
        <v>500</v>
      </c>
      <c r="AC66" s="363" t="s">
        <v>490</v>
      </c>
      <c r="AD66" s="363" t="s">
        <v>501</v>
      </c>
      <c r="AE66" s="363" t="s">
        <v>433</v>
      </c>
      <c r="AF66" s="363" t="s">
        <v>502</v>
      </c>
      <c r="AG66" s="363" t="s">
        <v>503</v>
      </c>
      <c r="AH66" s="363" t="s">
        <v>504</v>
      </c>
      <c r="AI66" s="363" t="s">
        <v>436</v>
      </c>
      <c r="AJ66" s="363" t="s">
        <v>505</v>
      </c>
      <c r="AK66" s="363" t="s">
        <v>437</v>
      </c>
      <c r="AL66" s="363" t="s">
        <v>506</v>
      </c>
      <c r="AM66" s="363" t="s">
        <v>438</v>
      </c>
      <c r="AN66" s="363" t="s">
        <v>507</v>
      </c>
      <c r="AO66" s="363" t="s">
        <v>439</v>
      </c>
      <c r="AP66" s="363" t="s">
        <v>508</v>
      </c>
      <c r="AQ66" s="363" t="s">
        <v>440</v>
      </c>
      <c r="AR66" s="363" t="s">
        <v>509</v>
      </c>
      <c r="AS66" s="363" t="s">
        <v>441</v>
      </c>
      <c r="AT66" s="363" t="s">
        <v>510</v>
      </c>
      <c r="AU66" s="363" t="s">
        <v>442</v>
      </c>
      <c r="AV66" s="363" t="s">
        <v>511</v>
      </c>
      <c r="AW66" s="363" t="s">
        <v>443</v>
      </c>
      <c r="AX66" s="363" t="s">
        <v>512</v>
      </c>
      <c r="AY66" s="363" t="s">
        <v>444</v>
      </c>
      <c r="AZ66" s="363" t="s">
        <v>490</v>
      </c>
      <c r="BA66" s="363" t="s">
        <v>445</v>
      </c>
      <c r="BB66" s="363" t="s">
        <v>513</v>
      </c>
      <c r="BC66" s="363" t="s">
        <v>446</v>
      </c>
      <c r="BD66" s="363" t="s">
        <v>433</v>
      </c>
      <c r="BE66" s="363" t="s">
        <v>445</v>
      </c>
      <c r="BF66" s="363" t="s">
        <v>435</v>
      </c>
      <c r="BG66" s="363" t="s">
        <v>433</v>
      </c>
      <c r="BH66" s="363" t="s">
        <v>514</v>
      </c>
      <c r="BI66" s="363" t="s">
        <v>488</v>
      </c>
      <c r="BJ66" s="363" t="s">
        <v>486</v>
      </c>
      <c r="BK66" s="363" t="s">
        <v>515</v>
      </c>
      <c r="BL66" s="363" t="s">
        <v>463</v>
      </c>
      <c r="BM66" s="363" t="s">
        <v>516</v>
      </c>
      <c r="BN66" s="363" t="s">
        <v>517</v>
      </c>
      <c r="BO66" s="363" t="s">
        <v>488</v>
      </c>
      <c r="BP66" s="363" t="s">
        <v>289</v>
      </c>
      <c r="BQ66" s="363" t="s">
        <v>463</v>
      </c>
      <c r="BR66" s="363" t="s">
        <v>518</v>
      </c>
      <c r="BS66" s="363" t="s">
        <v>519</v>
      </c>
      <c r="BT66" s="363" t="s">
        <v>475</v>
      </c>
      <c r="BU66" s="363" t="s">
        <v>289</v>
      </c>
      <c r="BV66" s="363" t="s">
        <v>463</v>
      </c>
      <c r="BW66" s="363" t="s">
        <v>518</v>
      </c>
      <c r="BX66" s="363" t="s">
        <v>519</v>
      </c>
      <c r="BY66" s="363" t="s">
        <v>520</v>
      </c>
      <c r="BZ66" s="363" t="s">
        <v>488</v>
      </c>
      <c r="CA66" s="363" t="s">
        <v>418</v>
      </c>
      <c r="CB66" s="363" t="s">
        <v>515</v>
      </c>
      <c r="CC66" s="363" t="s">
        <v>475</v>
      </c>
      <c r="CD66" s="363" t="s">
        <v>463</v>
      </c>
      <c r="CE66" s="363" t="s">
        <v>516</v>
      </c>
      <c r="CF66" s="363" t="s">
        <v>488</v>
      </c>
      <c r="CG66" s="363" t="s">
        <v>515</v>
      </c>
      <c r="CH66" s="363" t="s">
        <v>488</v>
      </c>
      <c r="CI66" s="363" t="s">
        <v>515</v>
      </c>
      <c r="CJ66" s="363" t="s">
        <v>463</v>
      </c>
      <c r="CK66" s="363" t="s">
        <v>515</v>
      </c>
      <c r="CL66" s="363" t="s">
        <v>474</v>
      </c>
      <c r="CM66" s="363" t="s">
        <v>418</v>
      </c>
      <c r="CN66" s="363" t="s">
        <v>521</v>
      </c>
      <c r="CO66" s="363" t="s">
        <v>488</v>
      </c>
      <c r="CP66" s="363" t="s">
        <v>515</v>
      </c>
      <c r="CQ66" s="363" t="s">
        <v>475</v>
      </c>
      <c r="CR66" s="363" t="s">
        <v>515</v>
      </c>
      <c r="CS66" s="363" t="s">
        <v>474</v>
      </c>
      <c r="CT66" s="363" t="s">
        <v>522</v>
      </c>
      <c r="CU66" s="363" t="s">
        <v>523</v>
      </c>
      <c r="CV66" s="363" t="s">
        <v>524</v>
      </c>
      <c r="CW66" s="363" t="s">
        <v>519</v>
      </c>
      <c r="CX66" s="363" t="s">
        <v>525</v>
      </c>
      <c r="CY66" s="363" t="s">
        <v>475</v>
      </c>
      <c r="CZ66" s="363" t="s">
        <v>515</v>
      </c>
      <c r="DA66" s="363" t="s">
        <v>474</v>
      </c>
      <c r="DB66" s="363" t="s">
        <v>522</v>
      </c>
      <c r="DC66" s="363" t="s">
        <v>523</v>
      </c>
      <c r="DD66" s="363" t="s">
        <v>524</v>
      </c>
      <c r="DE66" s="363" t="s">
        <v>519</v>
      </c>
      <c r="DF66" s="363" t="s">
        <v>525</v>
      </c>
      <c r="DG66" s="363" t="s">
        <v>475</v>
      </c>
      <c r="DH66" s="363" t="s">
        <v>526</v>
      </c>
      <c r="DI66" s="363" t="s">
        <v>527</v>
      </c>
      <c r="DJ66" s="363" t="s">
        <v>488</v>
      </c>
      <c r="DK66" s="363" t="s">
        <v>528</v>
      </c>
      <c r="DL66" s="363" t="s">
        <v>515</v>
      </c>
      <c r="DM66" s="363" t="s">
        <v>474</v>
      </c>
      <c r="DN66" s="363" t="s">
        <v>418</v>
      </c>
      <c r="DO66" s="363" t="s">
        <v>452</v>
      </c>
      <c r="DP66" s="363" t="s">
        <v>529</v>
      </c>
      <c r="DQ66" s="363" t="s">
        <v>514</v>
      </c>
      <c r="DR66" s="363" t="s">
        <v>530</v>
      </c>
      <c r="DS66" s="363" t="s">
        <v>531</v>
      </c>
      <c r="DT66" s="363" t="s">
        <v>209</v>
      </c>
      <c r="DU66" s="363" t="s">
        <v>459</v>
      </c>
      <c r="DV66" s="363" t="s">
        <v>428</v>
      </c>
      <c r="DW66" s="363" t="s">
        <v>532</v>
      </c>
      <c r="DX66" s="363" t="s">
        <v>533</v>
      </c>
      <c r="DY66" s="363" t="s">
        <v>534</v>
      </c>
      <c r="DZ66" s="363" t="s">
        <v>522</v>
      </c>
      <c r="EA66" s="363" t="s">
        <v>515</v>
      </c>
      <c r="EB66" s="363" t="s">
        <v>535</v>
      </c>
      <c r="EC66" s="363" t="s">
        <v>515</v>
      </c>
      <c r="ED66" s="363" t="s">
        <v>525</v>
      </c>
      <c r="EE66" s="363" t="s">
        <v>536</v>
      </c>
      <c r="EF66" s="363" t="s">
        <v>537</v>
      </c>
      <c r="EG66" s="363" t="s">
        <v>538</v>
      </c>
      <c r="EH66" s="363" t="s">
        <v>539</v>
      </c>
      <c r="EI66" s="363" t="s">
        <v>540</v>
      </c>
      <c r="EJ66" s="363" t="s">
        <v>541</v>
      </c>
      <c r="EK66" s="363" t="s">
        <v>536</v>
      </c>
      <c r="EL66" s="363" t="s">
        <v>542</v>
      </c>
      <c r="EM66" s="363" t="s">
        <v>536</v>
      </c>
      <c r="EN66" s="363" t="s">
        <v>543</v>
      </c>
      <c r="EO66" s="363" t="s">
        <v>544</v>
      </c>
      <c r="EP66" s="363" t="s">
        <v>544</v>
      </c>
      <c r="EQ66" s="363" t="s">
        <v>536</v>
      </c>
      <c r="ER66" s="363" t="s">
        <v>536</v>
      </c>
      <c r="ES66" s="363" t="s">
        <v>545</v>
      </c>
      <c r="ET66" s="363" t="s">
        <v>515</v>
      </c>
      <c r="EU66" s="363" t="s">
        <v>474</v>
      </c>
      <c r="EV66" s="363" t="s">
        <v>515</v>
      </c>
      <c r="EW66" s="363" t="s">
        <v>474</v>
      </c>
    </row>
    <row r="67" spans="1:153" ht="15.75" customHeight="1" x14ac:dyDescent="0.2">
      <c r="A67" s="364" t="s">
        <v>546</v>
      </c>
      <c r="B67" s="364">
        <v>0</v>
      </c>
      <c r="C67" s="364">
        <v>131.57282800527486</v>
      </c>
      <c r="D67" s="364">
        <v>131.57016885499996</v>
      </c>
      <c r="E67" s="364">
        <v>131.57016885499996</v>
      </c>
      <c r="F67" s="364">
        <v>134.67859278333839</v>
      </c>
      <c r="G67" s="364">
        <v>134.67859278333839</v>
      </c>
      <c r="H67" s="364">
        <v>134.67859278333839</v>
      </c>
      <c r="I67" s="364">
        <v>139.76798422977268</v>
      </c>
      <c r="J67" s="364">
        <v>133.36688412215028</v>
      </c>
      <c r="K67" s="364">
        <v>0</v>
      </c>
      <c r="L67" s="364">
        <v>0</v>
      </c>
      <c r="M67" s="364">
        <v>135.07644913762212</v>
      </c>
      <c r="N67" s="364">
        <v>135.07644913762132</v>
      </c>
      <c r="O67" s="364">
        <v>135.07644913762138</v>
      </c>
      <c r="P67" s="364">
        <v>1.5175902245444939</v>
      </c>
      <c r="Q67" s="364">
        <v>476.85051391384394</v>
      </c>
      <c r="R67" s="364">
        <v>206.68043992472397</v>
      </c>
      <c r="S67" s="364">
        <v>206.68043992472397</v>
      </c>
      <c r="T67" s="364">
        <v>206.68043992472397</v>
      </c>
      <c r="U67" s="364">
        <v>206.68043992472397</v>
      </c>
      <c r="V67" s="364">
        <v>206.68043992472397</v>
      </c>
      <c r="W67" s="364">
        <v>206.68043992472397</v>
      </c>
      <c r="X67" s="364">
        <v>206.68043992472397</v>
      </c>
      <c r="Y67" s="364">
        <v>206.68043992472397</v>
      </c>
      <c r="Z67" s="364">
        <v>206.68043992472397</v>
      </c>
      <c r="AA67" s="364">
        <v>206.68043992472397</v>
      </c>
      <c r="AB67" s="364">
        <v>206.68043992472397</v>
      </c>
      <c r="AC67" s="364">
        <v>171.59519433404762</v>
      </c>
      <c r="AD67" s="364">
        <v>0</v>
      </c>
      <c r="AE67" s="364">
        <v>154.14593609367054</v>
      </c>
      <c r="AF67" s="364">
        <v>0</v>
      </c>
      <c r="AG67" s="364">
        <v>154.14593609367054</v>
      </c>
      <c r="AH67" s="364">
        <v>0</v>
      </c>
      <c r="AI67" s="364">
        <v>154.14593609367054</v>
      </c>
      <c r="AJ67" s="364">
        <v>0</v>
      </c>
      <c r="AK67" s="364">
        <v>154.14593609367054</v>
      </c>
      <c r="AL67" s="364">
        <v>0</v>
      </c>
      <c r="AM67" s="364">
        <v>154.14593609367054</v>
      </c>
      <c r="AN67" s="364">
        <v>0</v>
      </c>
      <c r="AO67" s="364">
        <v>154.14593609367054</v>
      </c>
      <c r="AP67" s="364">
        <v>0</v>
      </c>
      <c r="AQ67" s="364">
        <v>154.14593609367054</v>
      </c>
      <c r="AR67" s="364">
        <v>0</v>
      </c>
      <c r="AS67" s="364">
        <v>154.14593609367054</v>
      </c>
      <c r="AT67" s="364">
        <v>0</v>
      </c>
      <c r="AU67" s="364">
        <v>154.14593609367054</v>
      </c>
      <c r="AV67" s="364">
        <v>0</v>
      </c>
      <c r="AW67" s="364">
        <v>154.14593609367054</v>
      </c>
      <c r="AX67" s="364">
        <v>0</v>
      </c>
      <c r="AY67" s="364">
        <v>154.14593609367054</v>
      </c>
      <c r="AZ67" s="364">
        <v>0</v>
      </c>
      <c r="BA67" s="364">
        <v>154.14593609367054</v>
      </c>
      <c r="BB67" s="364">
        <v>0</v>
      </c>
      <c r="BC67" s="364">
        <v>154.14593609367054</v>
      </c>
      <c r="BD67" s="364">
        <v>127.42094407743043</v>
      </c>
      <c r="BE67" s="364">
        <v>130.32604476570626</v>
      </c>
      <c r="BF67" s="364">
        <v>131.55510033677572</v>
      </c>
      <c r="BG67" s="364">
        <v>135.07644913762132</v>
      </c>
      <c r="BH67" s="364">
        <v>130.32604476570626</v>
      </c>
      <c r="BI67" s="364">
        <v>280.99359084839</v>
      </c>
      <c r="BJ67" s="364">
        <v>280.99359084839</v>
      </c>
      <c r="BK67" s="364">
        <v>280.99359084839</v>
      </c>
      <c r="BL67" s="364">
        <v>280.99359084839</v>
      </c>
      <c r="BM67" s="364">
        <v>280.99359084839</v>
      </c>
      <c r="BN67" s="364">
        <v>280.99359084839</v>
      </c>
      <c r="BO67" s="364">
        <v>301.28113404394014</v>
      </c>
      <c r="BP67" s="364">
        <v>301.28113404394014</v>
      </c>
      <c r="BQ67" s="364">
        <v>476.85051391384394</v>
      </c>
      <c r="BR67" s="364">
        <v>476.85051391384394</v>
      </c>
      <c r="BS67" s="364">
        <v>476.85051391384394</v>
      </c>
      <c r="BT67" s="364">
        <v>476.85051391384394</v>
      </c>
      <c r="BU67" s="364">
        <v>476.85051391384394</v>
      </c>
      <c r="BV67" s="364">
        <v>1.5175902245444939</v>
      </c>
      <c r="BW67" s="364">
        <v>1.5175902245444939</v>
      </c>
      <c r="BX67" s="364">
        <v>1.5175902245444939</v>
      </c>
      <c r="BY67" s="364">
        <v>573.0665654737146</v>
      </c>
      <c r="BZ67" s="364">
        <v>130.24374366314308</v>
      </c>
      <c r="CA67" s="364">
        <v>130.24374366314308</v>
      </c>
      <c r="CB67" s="364">
        <v>130.24374366314308</v>
      </c>
      <c r="CC67" s="364">
        <v>130.24374366314308</v>
      </c>
      <c r="CD67" s="364">
        <v>130.24374366314308</v>
      </c>
      <c r="CE67" s="364">
        <v>130.24374366314308</v>
      </c>
      <c r="CF67" s="364">
        <v>131.57016885499996</v>
      </c>
      <c r="CG67" s="364">
        <v>131.57016885499996</v>
      </c>
      <c r="CH67" s="364">
        <v>194.89173207286464</v>
      </c>
      <c r="CI67" s="364">
        <v>194.89173207286464</v>
      </c>
      <c r="CJ67" s="364">
        <v>194.89173207286464</v>
      </c>
      <c r="CK67" s="364">
        <v>476.85051391384394</v>
      </c>
      <c r="CL67" s="364">
        <v>476.85051391384394</v>
      </c>
      <c r="CM67" s="364">
        <v>476.85051391384394</v>
      </c>
      <c r="CN67" s="364">
        <v>0</v>
      </c>
      <c r="CO67" s="364">
        <v>212.36853241494231</v>
      </c>
      <c r="CP67" s="364">
        <v>212.36853241494231</v>
      </c>
      <c r="CQ67" s="364">
        <v>212.36853241494231</v>
      </c>
      <c r="CR67" s="364">
        <v>352.7741976013329</v>
      </c>
      <c r="CS67" s="364">
        <v>352.7741976013329</v>
      </c>
      <c r="CT67" s="364">
        <v>352.7741976013329</v>
      </c>
      <c r="CU67" s="364">
        <v>352.7741976013329</v>
      </c>
      <c r="CV67" s="364">
        <v>352.7741976013329</v>
      </c>
      <c r="CW67" s="364">
        <v>352.7741976013329</v>
      </c>
      <c r="CX67" s="364">
        <v>352.7741976013329</v>
      </c>
      <c r="CY67" s="364">
        <v>352.7741976013329</v>
      </c>
      <c r="CZ67" s="364">
        <v>133.97468756285011</v>
      </c>
      <c r="DA67" s="364">
        <v>133.97468756285011</v>
      </c>
      <c r="DB67" s="364">
        <v>133.97468756285011</v>
      </c>
      <c r="DC67" s="364">
        <v>133.97468756285011</v>
      </c>
      <c r="DD67" s="364">
        <v>133.97468756285011</v>
      </c>
      <c r="DE67" s="364">
        <v>133.97468756285011</v>
      </c>
      <c r="DF67" s="364">
        <v>133.97468756285011</v>
      </c>
      <c r="DG67" s="364">
        <v>133.97468756285011</v>
      </c>
      <c r="DH67" s="364">
        <v>1814.8514233283418</v>
      </c>
      <c r="DI67" s="364">
        <v>1814.8514233283418</v>
      </c>
      <c r="DJ67" s="364">
        <v>1814.8514233283418</v>
      </c>
      <c r="DK67" s="364">
        <v>592.83591000255501</v>
      </c>
      <c r="DL67" s="364">
        <v>1814.8514233283418</v>
      </c>
      <c r="DM67" s="364">
        <v>1814.8514233283418</v>
      </c>
      <c r="DN67" s="364">
        <v>1814.8514233283418</v>
      </c>
      <c r="DO67" s="364">
        <v>1814.8514233283418</v>
      </c>
      <c r="DP67" s="364">
        <v>1814.8514233283418</v>
      </c>
      <c r="DQ67" s="364">
        <v>1814.8514233283418</v>
      </c>
      <c r="DR67" s="364">
        <v>1814.8514233283418</v>
      </c>
      <c r="DS67" s="364">
        <v>1814.8514233283418</v>
      </c>
      <c r="DT67" s="364">
        <v>1814.8514233283418</v>
      </c>
      <c r="DU67" s="364">
        <v>1814.8514233283418</v>
      </c>
      <c r="DV67" s="364">
        <v>1814.8514233283418</v>
      </c>
      <c r="DW67" s="364">
        <v>1814.8514233283418</v>
      </c>
      <c r="DX67" s="364">
        <v>134.67841721370021</v>
      </c>
      <c r="DY67" s="364">
        <v>0</v>
      </c>
      <c r="DZ67" s="364">
        <v>0</v>
      </c>
      <c r="EA67" s="364">
        <v>0</v>
      </c>
      <c r="EB67" s="364">
        <v>0</v>
      </c>
      <c r="EC67" s="364">
        <v>0</v>
      </c>
      <c r="ED67" s="364">
        <v>0</v>
      </c>
      <c r="EE67" s="364">
        <v>0</v>
      </c>
      <c r="EF67" s="364">
        <v>0</v>
      </c>
      <c r="EG67" s="364">
        <v>0</v>
      </c>
      <c r="EH67" s="364">
        <v>0</v>
      </c>
      <c r="EI67" s="364">
        <v>0</v>
      </c>
      <c r="EJ67" s="364">
        <v>0</v>
      </c>
      <c r="EK67" s="364">
        <v>0</v>
      </c>
      <c r="EL67" s="364">
        <v>0</v>
      </c>
      <c r="EM67" s="364">
        <v>0</v>
      </c>
      <c r="EN67" s="364">
        <v>0</v>
      </c>
      <c r="EO67" s="364">
        <v>0</v>
      </c>
      <c r="EP67" s="364">
        <v>0</v>
      </c>
      <c r="EQ67" s="364">
        <v>0</v>
      </c>
      <c r="ER67" s="364">
        <v>0</v>
      </c>
      <c r="ES67" s="364">
        <v>1589.5017130461599</v>
      </c>
      <c r="ET67" s="365">
        <v>476.85051391384394</v>
      </c>
      <c r="EU67" s="365">
        <v>476.85051391384394</v>
      </c>
      <c r="EV67" s="365">
        <v>476.85051391384394</v>
      </c>
      <c r="EW67" s="365">
        <v>476.85051391384394</v>
      </c>
    </row>
    <row r="68" spans="1:153" ht="15.75" customHeight="1" x14ac:dyDescent="0.2">
      <c r="A68" s="364" t="s">
        <v>547</v>
      </c>
      <c r="B68" s="364">
        <v>0</v>
      </c>
      <c r="C68" s="364">
        <v>545.40739622286731</v>
      </c>
      <c r="D68" s="364">
        <v>537.30981819477813</v>
      </c>
      <c r="E68" s="364">
        <v>537.30981819477813</v>
      </c>
      <c r="F68" s="364">
        <v>503.6236935126654</v>
      </c>
      <c r="G68" s="364">
        <v>503.6236935126654</v>
      </c>
      <c r="H68" s="364">
        <v>503.6236935126654</v>
      </c>
      <c r="I68" s="364">
        <v>522.10867735475381</v>
      </c>
      <c r="J68" s="364">
        <v>498.1970248165797</v>
      </c>
      <c r="K68" s="364">
        <v>0</v>
      </c>
      <c r="L68" s="364">
        <v>0</v>
      </c>
      <c r="M68" s="364">
        <v>642.9520302756423</v>
      </c>
      <c r="N68" s="364">
        <v>642.95203027564037</v>
      </c>
      <c r="O68" s="364">
        <v>642.95203027564048</v>
      </c>
      <c r="P68" s="364">
        <v>268.09312736054841</v>
      </c>
      <c r="Q68" s="364">
        <v>0</v>
      </c>
      <c r="R68" s="364">
        <v>1503.4396530257034</v>
      </c>
      <c r="S68" s="364">
        <v>1503.4396530257034</v>
      </c>
      <c r="T68" s="364">
        <v>1503.4396530257034</v>
      </c>
      <c r="U68" s="364">
        <v>1503.4396530257034</v>
      </c>
      <c r="V68" s="364">
        <v>1503.4396530257034</v>
      </c>
      <c r="W68" s="364">
        <v>1503.4396530257034</v>
      </c>
      <c r="X68" s="364">
        <v>1503.4396530257034</v>
      </c>
      <c r="Y68" s="364">
        <v>1503.4396530257034</v>
      </c>
      <c r="Z68" s="364">
        <v>8724.6517365288237</v>
      </c>
      <c r="AA68" s="364">
        <v>1503.4396530257034</v>
      </c>
      <c r="AB68" s="364">
        <v>1503.4396530257034</v>
      </c>
      <c r="AC68" s="364">
        <v>1448.9917763577034</v>
      </c>
      <c r="AD68" s="364">
        <v>0</v>
      </c>
      <c r="AE68" s="364">
        <v>889.75518517190494</v>
      </c>
      <c r="AF68" s="364">
        <v>0</v>
      </c>
      <c r="AG68" s="364">
        <v>889.75518517190494</v>
      </c>
      <c r="AH68" s="364">
        <v>0</v>
      </c>
      <c r="AI68" s="364">
        <v>889.75518517190494</v>
      </c>
      <c r="AJ68" s="364">
        <v>0</v>
      </c>
      <c r="AK68" s="364">
        <v>889.75518517190494</v>
      </c>
      <c r="AL68" s="364">
        <v>0</v>
      </c>
      <c r="AM68" s="364">
        <v>889.75518517190494</v>
      </c>
      <c r="AN68" s="364">
        <v>0</v>
      </c>
      <c r="AO68" s="364">
        <v>889.75518517190494</v>
      </c>
      <c r="AP68" s="364">
        <v>0</v>
      </c>
      <c r="AQ68" s="364">
        <v>889.75518517190494</v>
      </c>
      <c r="AR68" s="364">
        <v>0</v>
      </c>
      <c r="AS68" s="364">
        <v>889.75518517190494</v>
      </c>
      <c r="AT68" s="364">
        <v>0</v>
      </c>
      <c r="AU68" s="364">
        <v>889.75518517190494</v>
      </c>
      <c r="AV68" s="364">
        <v>0</v>
      </c>
      <c r="AW68" s="364">
        <v>889.75518517190494</v>
      </c>
      <c r="AX68" s="364">
        <v>0</v>
      </c>
      <c r="AY68" s="364">
        <v>889.75518517190494</v>
      </c>
      <c r="AZ68" s="364">
        <v>0</v>
      </c>
      <c r="BA68" s="364">
        <v>889.74986734882248</v>
      </c>
      <c r="BB68" s="364">
        <v>0</v>
      </c>
      <c r="BC68" s="364">
        <v>889.75518517190494</v>
      </c>
      <c r="BD68" s="364">
        <v>733.28701178921369</v>
      </c>
      <c r="BE68" s="364">
        <v>834.8832648299325</v>
      </c>
      <c r="BF68" s="364">
        <v>845.34148888698439</v>
      </c>
      <c r="BG68" s="364">
        <v>900.1380275093868</v>
      </c>
      <c r="BH68" s="364">
        <v>819.15868680707615</v>
      </c>
      <c r="BI68" s="364">
        <v>2988.152701425674</v>
      </c>
      <c r="BJ68" s="364">
        <v>2984.4434815880281</v>
      </c>
      <c r="BK68" s="364">
        <v>1748.4023533506404</v>
      </c>
      <c r="BL68" s="364">
        <v>866.73281722888987</v>
      </c>
      <c r="BM68" s="364">
        <v>1421.4384848128639</v>
      </c>
      <c r="BN68" s="364">
        <v>2988.152701425674</v>
      </c>
      <c r="BO68" s="364">
        <v>1234.0501916255268</v>
      </c>
      <c r="BP68" s="364">
        <v>1234.0501916255268</v>
      </c>
      <c r="BQ68" s="364">
        <v>0.97004389401933178</v>
      </c>
      <c r="BR68" s="364">
        <v>0.97004389401933178</v>
      </c>
      <c r="BS68" s="364">
        <v>0.97004389401933178</v>
      </c>
      <c r="BT68" s="364">
        <v>0.97004389401933178</v>
      </c>
      <c r="BU68" s="364">
        <v>0.97004389401933178</v>
      </c>
      <c r="BV68" s="364">
        <v>268.09312736054841</v>
      </c>
      <c r="BW68" s="364">
        <v>268.09312736054841</v>
      </c>
      <c r="BX68" s="364">
        <v>268.09312736054841</v>
      </c>
      <c r="BY68" s="364">
        <v>275.9897185806729</v>
      </c>
      <c r="BZ68" s="364">
        <v>1418.4341064145258</v>
      </c>
      <c r="CA68" s="364">
        <v>1418.4341064145258</v>
      </c>
      <c r="CB68" s="364">
        <v>837.17879961699191</v>
      </c>
      <c r="CC68" s="364">
        <v>837.17879961699191</v>
      </c>
      <c r="CD68" s="364">
        <v>1113.2233749952445</v>
      </c>
      <c r="CE68" s="364">
        <v>730.63697797438181</v>
      </c>
      <c r="CF68" s="364">
        <v>722.7895069254904</v>
      </c>
      <c r="CG68" s="364">
        <v>892.14639317511626</v>
      </c>
      <c r="CH68" s="364">
        <v>1344.7843340352852</v>
      </c>
      <c r="CI68" s="364">
        <v>1344.7843340352852</v>
      </c>
      <c r="CJ68" s="364">
        <v>1344.7843340352852</v>
      </c>
      <c r="CK68" s="364">
        <v>0.97004389401933178</v>
      </c>
      <c r="CL68" s="364">
        <v>0.97004389401933178</v>
      </c>
      <c r="CM68" s="364">
        <v>0.97004389401933178</v>
      </c>
      <c r="CN68" s="364">
        <v>0</v>
      </c>
      <c r="CO68" s="364">
        <v>2313.9316543101054</v>
      </c>
      <c r="CP68" s="364">
        <v>1365.7042818905461</v>
      </c>
      <c r="CQ68" s="364">
        <v>1365.7042818905461</v>
      </c>
      <c r="CR68" s="364">
        <v>1893.2580849173844</v>
      </c>
      <c r="CS68" s="364">
        <v>1893.2580849173844</v>
      </c>
      <c r="CT68" s="364">
        <v>1893.2580849173844</v>
      </c>
      <c r="CU68" s="364">
        <v>1893.2580849173844</v>
      </c>
      <c r="CV68" s="364">
        <v>1893.2580849173844</v>
      </c>
      <c r="CW68" s="364">
        <v>1893.2580849173844</v>
      </c>
      <c r="CX68" s="364">
        <v>1893.2580849173844</v>
      </c>
      <c r="CY68" s="364">
        <v>1893.2580849173844</v>
      </c>
      <c r="CZ68" s="364">
        <v>914.95635381985778</v>
      </c>
      <c r="DA68" s="364">
        <v>914.95635381985778</v>
      </c>
      <c r="DB68" s="364">
        <v>914.95635381985778</v>
      </c>
      <c r="DC68" s="364">
        <v>914.95635381985778</v>
      </c>
      <c r="DD68" s="364">
        <v>914.95635381985778</v>
      </c>
      <c r="DE68" s="364">
        <v>914.95635381985778</v>
      </c>
      <c r="DF68" s="364">
        <v>914.95635381985778</v>
      </c>
      <c r="DG68" s="364">
        <v>914.95635381985778</v>
      </c>
      <c r="DH68" s="364">
        <v>3837.9718192885211</v>
      </c>
      <c r="DI68" s="364">
        <v>3837.9718192885211</v>
      </c>
      <c r="DJ68" s="364">
        <v>3837.9718192885211</v>
      </c>
      <c r="DK68" s="364">
        <v>3837.9718192885211</v>
      </c>
      <c r="DL68" s="364">
        <v>3837.9718192885211</v>
      </c>
      <c r="DM68" s="364">
        <v>3837.9718192885211</v>
      </c>
      <c r="DN68" s="364">
        <v>3837.9718192885211</v>
      </c>
      <c r="DO68" s="364">
        <v>3837.9718192885211</v>
      </c>
      <c r="DP68" s="364">
        <v>3837.9718192885211</v>
      </c>
      <c r="DQ68" s="364">
        <v>3837.9718192885211</v>
      </c>
      <c r="DR68" s="364">
        <v>3837.9718192885211</v>
      </c>
      <c r="DS68" s="364">
        <v>3837.9718192885211</v>
      </c>
      <c r="DT68" s="364">
        <v>3837.9718192885211</v>
      </c>
      <c r="DU68" s="364">
        <v>3837.9718192885211</v>
      </c>
      <c r="DV68" s="364">
        <v>3837.9718192885211</v>
      </c>
      <c r="DW68" s="364">
        <v>3837.9718192885211</v>
      </c>
      <c r="DX68" s="364">
        <v>415.45880887510918</v>
      </c>
      <c r="DY68" s="364">
        <v>0</v>
      </c>
      <c r="DZ68" s="364">
        <v>0</v>
      </c>
      <c r="EA68" s="364">
        <v>0</v>
      </c>
      <c r="EB68" s="364">
        <v>0</v>
      </c>
      <c r="EC68" s="364">
        <v>1023.4287283624506</v>
      </c>
      <c r="ED68" s="364">
        <v>0</v>
      </c>
      <c r="EE68" s="364">
        <v>0</v>
      </c>
      <c r="EF68" s="364">
        <v>0</v>
      </c>
      <c r="EG68" s="364">
        <v>0</v>
      </c>
      <c r="EH68" s="364">
        <v>0</v>
      </c>
      <c r="EI68" s="364">
        <v>0</v>
      </c>
      <c r="EJ68" s="364">
        <v>0</v>
      </c>
      <c r="EK68" s="364">
        <v>2806.5509278680688</v>
      </c>
      <c r="EL68" s="364">
        <v>2806.5509278680688</v>
      </c>
      <c r="EM68" s="364">
        <v>0.96911198577228186</v>
      </c>
      <c r="EN68" s="364">
        <v>0.96911198577228186</v>
      </c>
      <c r="EO68" s="364">
        <v>91.65</v>
      </c>
      <c r="EP68" s="364">
        <v>91.649999999999991</v>
      </c>
      <c r="EQ68" s="364">
        <v>0</v>
      </c>
      <c r="ER68" s="364">
        <v>0</v>
      </c>
      <c r="ES68" s="364">
        <v>0</v>
      </c>
      <c r="ET68" s="365">
        <v>0.97004389401933178</v>
      </c>
      <c r="EU68" s="365">
        <v>0.97004389401933178</v>
      </c>
      <c r="EV68" s="365">
        <v>0.97004389401933178</v>
      </c>
      <c r="EW68" s="365">
        <v>0.97004389401933178</v>
      </c>
    </row>
    <row r="69" spans="1:153" ht="15.75" customHeight="1" x14ac:dyDescent="0.2">
      <c r="A69" s="364" t="s">
        <v>548</v>
      </c>
      <c r="B69" s="364">
        <v>7.0971256035027555</v>
      </c>
      <c r="C69" s="364">
        <v>7901.4174791784471</v>
      </c>
      <c r="D69" s="364">
        <v>9228.5563573429699</v>
      </c>
      <c r="E69" s="364">
        <v>9228.5563573429699</v>
      </c>
      <c r="F69" s="364">
        <v>8829.0964558984324</v>
      </c>
      <c r="G69" s="364">
        <v>8829.0964558984324</v>
      </c>
      <c r="H69" s="364">
        <v>8829.0964558984324</v>
      </c>
      <c r="I69" s="364">
        <v>1964.4465176991448</v>
      </c>
      <c r="J69" s="364">
        <v>6174.6365225415311</v>
      </c>
      <c r="K69" s="364">
        <v>151.50427447174641</v>
      </c>
      <c r="L69" s="364">
        <v>151.50427447174641</v>
      </c>
      <c r="M69" s="364">
        <v>2046.0450548579613</v>
      </c>
      <c r="N69" s="364">
        <v>2857.0226374503877</v>
      </c>
      <c r="O69" s="364">
        <v>2808.1147643187519</v>
      </c>
      <c r="P69" s="364">
        <v>3629.4673564651625</v>
      </c>
      <c r="Q69" s="364">
        <v>2687.2161071085511</v>
      </c>
      <c r="R69" s="364">
        <v>18747.626839162891</v>
      </c>
      <c r="S69" s="364">
        <v>11578.533610561559</v>
      </c>
      <c r="T69" s="364">
        <v>11762.57788340731</v>
      </c>
      <c r="U69" s="364">
        <v>28627.231960308516</v>
      </c>
      <c r="V69" s="364">
        <v>31267.1209718549</v>
      </c>
      <c r="W69" s="364">
        <v>33638.912760532949</v>
      </c>
      <c r="X69" s="364">
        <v>32521.858219129994</v>
      </c>
      <c r="Y69" s="364">
        <v>32521.858219129994</v>
      </c>
      <c r="Z69" s="364">
        <v>556.8819075581132</v>
      </c>
      <c r="AA69" s="364">
        <v>35284.558955075496</v>
      </c>
      <c r="AB69" s="364">
        <v>18865.695384721748</v>
      </c>
      <c r="AC69" s="364">
        <v>206279.52146760235</v>
      </c>
      <c r="AD69" s="364">
        <v>3546.5382761895303</v>
      </c>
      <c r="AE69" s="364">
        <v>2846.5823689870563</v>
      </c>
      <c r="AF69" s="364">
        <v>10228.533462301944</v>
      </c>
      <c r="AG69" s="364">
        <v>2846.5823689870563</v>
      </c>
      <c r="AH69" s="364">
        <v>473.91828898239538</v>
      </c>
      <c r="AI69" s="364">
        <v>2846.5823689870563</v>
      </c>
      <c r="AJ69" s="364">
        <v>3889.7118656129342</v>
      </c>
      <c r="AK69" s="364">
        <v>2846.5823689870563</v>
      </c>
      <c r="AL69" s="364">
        <v>4232.2301421686698</v>
      </c>
      <c r="AM69" s="364">
        <v>2846.5823689870563</v>
      </c>
      <c r="AN69" s="364">
        <v>15414.806213964001</v>
      </c>
      <c r="AO69" s="364">
        <v>2768.6748800046507</v>
      </c>
      <c r="AP69" s="364">
        <v>14120.130929036655</v>
      </c>
      <c r="AQ69" s="364">
        <v>7543.3074959807136</v>
      </c>
      <c r="AR69" s="364">
        <v>1059.5033982179511</v>
      </c>
      <c r="AS69" s="364">
        <v>7543.4074965783902</v>
      </c>
      <c r="AT69" s="364">
        <v>2664.6933702014903</v>
      </c>
      <c r="AU69" s="364">
        <v>7543.4074965783902</v>
      </c>
      <c r="AV69" s="364">
        <v>126.0884672746721</v>
      </c>
      <c r="AW69" s="364">
        <v>7543.4074965783902</v>
      </c>
      <c r="AX69" s="364">
        <v>4055.8136802028334</v>
      </c>
      <c r="AY69" s="364">
        <v>7543.4074965783902</v>
      </c>
      <c r="AZ69" s="364">
        <v>26.865542349339457</v>
      </c>
      <c r="BA69" s="364">
        <v>5090.1694057758586</v>
      </c>
      <c r="BB69" s="364">
        <v>85642.639918161833</v>
      </c>
      <c r="BC69" s="364">
        <v>2846.1562833557673</v>
      </c>
      <c r="BD69" s="364">
        <v>9552.4918740435714</v>
      </c>
      <c r="BE69" s="364">
        <v>14485.94043527203</v>
      </c>
      <c r="BF69" s="364">
        <v>20757.710396414535</v>
      </c>
      <c r="BG69" s="364">
        <v>9552.4918740435714</v>
      </c>
      <c r="BH69" s="364">
        <v>6839.5411742455044</v>
      </c>
      <c r="BI69" s="364">
        <v>32935.773420809623</v>
      </c>
      <c r="BJ69" s="364">
        <v>87072.200754621896</v>
      </c>
      <c r="BK69" s="364">
        <v>5439.6581636360215</v>
      </c>
      <c r="BL69" s="364">
        <v>1529.858658111689</v>
      </c>
      <c r="BM69" s="364">
        <v>64508.012164916334</v>
      </c>
      <c r="BN69" s="364">
        <v>32935.773420809623</v>
      </c>
      <c r="BO69" s="364">
        <v>77230.343702707367</v>
      </c>
      <c r="BP69" s="364">
        <v>49209.145066725483</v>
      </c>
      <c r="BQ69" s="364">
        <v>0</v>
      </c>
      <c r="BR69" s="364">
        <v>3815.5087259523766</v>
      </c>
      <c r="BS69" s="364">
        <v>4039.6565504942687</v>
      </c>
      <c r="BT69" s="364">
        <v>61145.71814316581</v>
      </c>
      <c r="BU69" s="364">
        <v>58918.390788958975</v>
      </c>
      <c r="BV69" s="364">
        <v>3629.4673564651625</v>
      </c>
      <c r="BW69" s="364">
        <v>3629.4673564651625</v>
      </c>
      <c r="BX69" s="364">
        <v>3629.4673564651625</v>
      </c>
      <c r="BY69" s="364">
        <v>7451.1622677268588</v>
      </c>
      <c r="BZ69" s="364">
        <v>22287.659588671824</v>
      </c>
      <c r="CA69" s="364">
        <v>94937.777088440736</v>
      </c>
      <c r="CB69" s="364">
        <v>1004.4717455926491</v>
      </c>
      <c r="CC69" s="364">
        <v>40955.67510694707</v>
      </c>
      <c r="CD69" s="364">
        <v>591.89393511681317</v>
      </c>
      <c r="CE69" s="364">
        <v>66797.623889467577</v>
      </c>
      <c r="CF69" s="364">
        <v>10309.575786986627</v>
      </c>
      <c r="CG69" s="364">
        <v>295.09749267858905</v>
      </c>
      <c r="CH69" s="364">
        <v>21737.042640952783</v>
      </c>
      <c r="CI69" s="364">
        <v>336.19869037968311</v>
      </c>
      <c r="CJ69" s="364">
        <v>3.55390553048755E-2</v>
      </c>
      <c r="CK69" s="364">
        <v>2578.2400032672526</v>
      </c>
      <c r="CL69" s="364">
        <v>2578.2400032672526</v>
      </c>
      <c r="CM69" s="364">
        <v>74703.162000812241</v>
      </c>
      <c r="CN69" s="364">
        <v>49145.171789376327</v>
      </c>
      <c r="CO69" s="364">
        <v>13207.449895548336</v>
      </c>
      <c r="CP69" s="364">
        <v>207.17279190403363</v>
      </c>
      <c r="CQ69" s="364">
        <v>53286.651505579408</v>
      </c>
      <c r="CR69" s="364">
        <v>1596.7474675953192</v>
      </c>
      <c r="CS69" s="364">
        <v>1596.7474675953192</v>
      </c>
      <c r="CT69" s="364">
        <v>1827.5985765124301</v>
      </c>
      <c r="CU69" s="364">
        <v>1199.8175530590763</v>
      </c>
      <c r="CV69" s="364">
        <v>1199.8173714687348</v>
      </c>
      <c r="CW69" s="364">
        <v>1199.8175409530534</v>
      </c>
      <c r="CX69" s="364">
        <v>1199.8173295655195</v>
      </c>
      <c r="CY69" s="364">
        <v>12862.872477226767</v>
      </c>
      <c r="CZ69" s="364">
        <v>20434.643100560806</v>
      </c>
      <c r="DA69" s="364">
        <v>20434.643100560806</v>
      </c>
      <c r="DB69" s="364">
        <v>20434.643100560806</v>
      </c>
      <c r="DC69" s="364">
        <v>20434.643100560806</v>
      </c>
      <c r="DD69" s="364">
        <v>20434.643100560806</v>
      </c>
      <c r="DE69" s="364">
        <v>20434.643100560806</v>
      </c>
      <c r="DF69" s="364">
        <v>20434.643100560806</v>
      </c>
      <c r="DG69" s="364">
        <v>20434.643100560806</v>
      </c>
      <c r="DH69" s="364">
        <v>35588.56612129019</v>
      </c>
      <c r="DI69" s="364">
        <v>234349.66428953435</v>
      </c>
      <c r="DJ69" s="364">
        <v>68935.666256226716</v>
      </c>
      <c r="DK69" s="364">
        <v>491.8949388413518</v>
      </c>
      <c r="DL69" s="364">
        <v>102.9670072055378</v>
      </c>
      <c r="DM69" s="364">
        <v>100.4616788331136</v>
      </c>
      <c r="DN69" s="364">
        <v>142964.86911634129</v>
      </c>
      <c r="DO69" s="364">
        <v>71375.585798622691</v>
      </c>
      <c r="DP69" s="364">
        <v>452.6511827149904</v>
      </c>
      <c r="DQ69" s="364">
        <v>2276.9420157279533</v>
      </c>
      <c r="DR69" s="364">
        <v>2276.9420157279533</v>
      </c>
      <c r="DS69" s="364">
        <v>2276.9420157279533</v>
      </c>
      <c r="DT69" s="364">
        <v>124073.99151030931</v>
      </c>
      <c r="DU69" s="364">
        <v>118057.28681323961</v>
      </c>
      <c r="DV69" s="364">
        <v>110042.95916787487</v>
      </c>
      <c r="DW69" s="364">
        <v>68935.666256226716</v>
      </c>
      <c r="DX69" s="364">
        <v>9746.9081538051178</v>
      </c>
      <c r="DY69" s="364">
        <v>745.29536188083557</v>
      </c>
      <c r="DZ69" s="364">
        <v>0</v>
      </c>
      <c r="EA69" s="364">
        <v>0</v>
      </c>
      <c r="EB69" s="364">
        <v>1211.7454268198906</v>
      </c>
      <c r="EC69" s="364">
        <v>2655.9488687588364</v>
      </c>
      <c r="ED69" s="364">
        <v>18446.202614621365</v>
      </c>
      <c r="EE69" s="364">
        <v>2682.6834348455955</v>
      </c>
      <c r="EF69" s="364">
        <v>2684.0738024797729</v>
      </c>
      <c r="EG69" s="364">
        <v>2684.2619252247482</v>
      </c>
      <c r="EH69" s="364">
        <v>2681.2168375354413</v>
      </c>
      <c r="EI69" s="364">
        <v>2681.6492957166406</v>
      </c>
      <c r="EJ69" s="364">
        <v>2680.9912071800331</v>
      </c>
      <c r="EK69" s="364">
        <v>68800.852278031743</v>
      </c>
      <c r="EL69" s="364">
        <v>68800.852278031743</v>
      </c>
      <c r="EM69" s="364">
        <v>2457.8418665666463</v>
      </c>
      <c r="EN69" s="364">
        <v>2457.8418665666463</v>
      </c>
      <c r="EO69" s="364">
        <v>26213.53311478399</v>
      </c>
      <c r="EP69" s="364">
        <v>160.84886515627792</v>
      </c>
      <c r="EQ69" s="364">
        <v>26213.53311478399</v>
      </c>
      <c r="ER69" s="364">
        <v>174052.05550680516</v>
      </c>
      <c r="ES69" s="364">
        <v>8957.3870236951789</v>
      </c>
      <c r="ET69" s="365">
        <v>2578.2400032672526</v>
      </c>
      <c r="EU69" s="365">
        <v>2578.2400032672526</v>
      </c>
      <c r="EV69" s="365">
        <v>2578.2400032672526</v>
      </c>
      <c r="EW69" s="365">
        <v>2578.2400032672526</v>
      </c>
    </row>
    <row r="70" spans="1:153" ht="15.75" customHeight="1" x14ac:dyDescent="0.2">
      <c r="A70" s="364" t="s">
        <v>549</v>
      </c>
      <c r="B70" s="364">
        <v>712.6446477905065</v>
      </c>
      <c r="C70" s="364">
        <v>368.34190438800005</v>
      </c>
      <c r="D70" s="364">
        <v>368.26787151507631</v>
      </c>
      <c r="E70" s="364">
        <v>368.26787151507631</v>
      </c>
      <c r="F70" s="364">
        <v>376.58634670529182</v>
      </c>
      <c r="G70" s="364">
        <v>376.58634670529182</v>
      </c>
      <c r="H70" s="364">
        <v>376.58634670529182</v>
      </c>
      <c r="I70" s="364">
        <v>390.81728852977085</v>
      </c>
      <c r="J70" s="364">
        <v>372.918549024843</v>
      </c>
      <c r="K70" s="364">
        <v>332.13210280654681</v>
      </c>
      <c r="L70" s="364">
        <v>442.42019192606591</v>
      </c>
      <c r="M70" s="364">
        <v>365.79780869247219</v>
      </c>
      <c r="N70" s="364">
        <v>0</v>
      </c>
      <c r="O70" s="364">
        <v>22.060280337432062</v>
      </c>
      <c r="P70" s="364">
        <v>1590.6911510100419</v>
      </c>
      <c r="Q70" s="364">
        <v>1590.0735877604131</v>
      </c>
      <c r="R70" s="364">
        <v>1199.8459933722165</v>
      </c>
      <c r="S70" s="364">
        <v>1892.0185145810442</v>
      </c>
      <c r="T70" s="364">
        <v>22367.963498278597</v>
      </c>
      <c r="U70" s="364">
        <v>1300.0641193419078</v>
      </c>
      <c r="V70" s="364">
        <v>1459.7578104347801</v>
      </c>
      <c r="W70" s="364">
        <v>1642.8297470569639</v>
      </c>
      <c r="X70" s="364">
        <v>1504.2592415958761</v>
      </c>
      <c r="Y70" s="364">
        <v>1340.4290271646423</v>
      </c>
      <c r="Z70" s="364">
        <v>1809.299566732826</v>
      </c>
      <c r="AA70" s="364">
        <v>4994.4588117822614</v>
      </c>
      <c r="AB70" s="364">
        <v>1199.5076735275989</v>
      </c>
      <c r="AC70" s="364">
        <v>2337.8153462533678</v>
      </c>
      <c r="AD70" s="364">
        <v>687.73907133778846</v>
      </c>
      <c r="AE70" s="364">
        <v>836.17800472988267</v>
      </c>
      <c r="AF70" s="364">
        <v>1565.564240797496</v>
      </c>
      <c r="AG70" s="364">
        <v>1716.7632042771972</v>
      </c>
      <c r="AH70" s="364">
        <v>260.68847485632779</v>
      </c>
      <c r="AI70" s="364">
        <v>5132.0517847386755</v>
      </c>
      <c r="AJ70" s="364">
        <v>239.6500480405596</v>
      </c>
      <c r="AK70" s="364">
        <v>825.50981209778865</v>
      </c>
      <c r="AL70" s="364">
        <v>950.79767894879058</v>
      </c>
      <c r="AM70" s="364">
        <v>1100.0637128810267</v>
      </c>
      <c r="AN70" s="364">
        <v>9.5860019216223848E-5</v>
      </c>
      <c r="AO70" s="364">
        <v>146.27666215354085</v>
      </c>
      <c r="AP70" s="364">
        <v>1371.3558333065002</v>
      </c>
      <c r="AQ70" s="364">
        <v>1729.4820146182353</v>
      </c>
      <c r="AR70" s="364">
        <v>302.57097439228045</v>
      </c>
      <c r="AS70" s="364">
        <v>483.73222808732578</v>
      </c>
      <c r="AT70" s="364">
        <v>147.60485206746563</v>
      </c>
      <c r="AU70" s="364">
        <v>195.7443408590859</v>
      </c>
      <c r="AV70" s="364">
        <v>2.8369677194663167E-2</v>
      </c>
      <c r="AW70" s="364">
        <v>544.68386002559521</v>
      </c>
      <c r="AX70" s="364">
        <v>1828.4570749015199</v>
      </c>
      <c r="AY70" s="364">
        <v>2579.473263142695</v>
      </c>
      <c r="AZ70" s="364">
        <v>0</v>
      </c>
      <c r="BA70" s="364">
        <v>291.6344357207098</v>
      </c>
      <c r="BB70" s="364">
        <v>0</v>
      </c>
      <c r="BC70" s="364">
        <v>3104.5522325196339</v>
      </c>
      <c r="BD70" s="364">
        <v>827.35749488908561</v>
      </c>
      <c r="BE70" s="364">
        <v>416.29227292893705</v>
      </c>
      <c r="BF70" s="364">
        <v>1862.8770221871901</v>
      </c>
      <c r="BG70" s="364">
        <v>827.35749488908561</v>
      </c>
      <c r="BH70" s="364">
        <v>4128.6622234896795</v>
      </c>
      <c r="BI70" s="364">
        <v>353.99296319056276</v>
      </c>
      <c r="BJ70" s="364">
        <v>12.027679153059452</v>
      </c>
      <c r="BK70" s="364">
        <v>0</v>
      </c>
      <c r="BL70" s="364">
        <v>0</v>
      </c>
      <c r="BM70" s="364">
        <v>396.32520111177081</v>
      </c>
      <c r="BN70" s="364">
        <v>353.99296319056276</v>
      </c>
      <c r="BO70" s="364">
        <v>287.53737266817569</v>
      </c>
      <c r="BP70" s="364">
        <v>0</v>
      </c>
      <c r="BQ70" s="364">
        <v>0</v>
      </c>
      <c r="BR70" s="364">
        <v>1170.3665856159523</v>
      </c>
      <c r="BS70" s="364">
        <v>330.23490744340876</v>
      </c>
      <c r="BT70" s="364">
        <v>982.84198643871673</v>
      </c>
      <c r="BU70" s="364">
        <v>333.41931547947024</v>
      </c>
      <c r="BV70" s="364">
        <v>0.97004389401933178</v>
      </c>
      <c r="BW70" s="364">
        <v>0.97004389401933178</v>
      </c>
      <c r="BX70" s="364">
        <v>0.97004389401933178</v>
      </c>
      <c r="BY70" s="364">
        <v>1632.490119393889</v>
      </c>
      <c r="BZ70" s="364">
        <v>330.80780402409528</v>
      </c>
      <c r="CA70" s="364">
        <v>13.188665801711524</v>
      </c>
      <c r="CB70" s="364">
        <v>0</v>
      </c>
      <c r="CC70" s="364">
        <v>518.98884722910861</v>
      </c>
      <c r="CD70" s="364">
        <v>0</v>
      </c>
      <c r="CE70" s="364">
        <v>461.29913572177963</v>
      </c>
      <c r="CF70" s="364">
        <v>329.83662056740303</v>
      </c>
      <c r="CG70" s="364">
        <v>0</v>
      </c>
      <c r="CH70" s="364">
        <v>311.85464248229567</v>
      </c>
      <c r="CI70" s="364">
        <v>0</v>
      </c>
      <c r="CJ70" s="364">
        <v>0</v>
      </c>
      <c r="CK70" s="364">
        <v>0</v>
      </c>
      <c r="CL70" s="364">
        <v>1244.9931675217797</v>
      </c>
      <c r="CM70" s="364">
        <v>10.359026398141781</v>
      </c>
      <c r="CN70" s="364">
        <v>0</v>
      </c>
      <c r="CO70" s="364">
        <v>292.0759063999738</v>
      </c>
      <c r="CP70" s="364">
        <v>0</v>
      </c>
      <c r="CQ70" s="364">
        <v>1917.3313428444496</v>
      </c>
      <c r="CR70" s="364">
        <v>0</v>
      </c>
      <c r="CS70" s="364">
        <v>0</v>
      </c>
      <c r="CT70" s="364">
        <v>1242.2727176895842</v>
      </c>
      <c r="CU70" s="364">
        <v>1027.5344931349625</v>
      </c>
      <c r="CV70" s="364">
        <v>2502.1132138026687</v>
      </c>
      <c r="CW70" s="364">
        <v>448.37868791343817</v>
      </c>
      <c r="CX70" s="364">
        <v>905.38004290213507</v>
      </c>
      <c r="CY70" s="364">
        <v>1245.496355315106</v>
      </c>
      <c r="CZ70" s="364">
        <v>708.04078043865468</v>
      </c>
      <c r="DA70" s="364">
        <v>708.04078043865468</v>
      </c>
      <c r="DB70" s="364">
        <v>2015.8337513665219</v>
      </c>
      <c r="DC70" s="364">
        <v>1789.7697505532656</v>
      </c>
      <c r="DD70" s="364">
        <v>3342.1210648086494</v>
      </c>
      <c r="DE70" s="364">
        <v>1180.0679673977577</v>
      </c>
      <c r="DF70" s="364">
        <v>1661.1726002599207</v>
      </c>
      <c r="DG70" s="364">
        <v>2019.2274108806073</v>
      </c>
      <c r="DH70" s="364">
        <v>0</v>
      </c>
      <c r="DI70" s="364">
        <v>0</v>
      </c>
      <c r="DJ70" s="364">
        <v>2179.9269124365483</v>
      </c>
      <c r="DK70" s="364">
        <v>0</v>
      </c>
      <c r="DL70" s="364">
        <v>0</v>
      </c>
      <c r="DM70" s="364">
        <v>1627.6806863193383</v>
      </c>
      <c r="DN70" s="364">
        <v>11.82277206064963</v>
      </c>
      <c r="DO70" s="364">
        <v>3839.759017673081</v>
      </c>
      <c r="DP70" s="364">
        <v>1348.0561685634154</v>
      </c>
      <c r="DQ70" s="364">
        <v>2849.8308710364217</v>
      </c>
      <c r="DR70" s="364">
        <v>2849.8308710364217</v>
      </c>
      <c r="DS70" s="364">
        <v>2849.8308710364217</v>
      </c>
      <c r="DT70" s="364">
        <v>1210.34192755665</v>
      </c>
      <c r="DU70" s="364">
        <v>2735.2349492482945</v>
      </c>
      <c r="DV70" s="364">
        <v>1407.1049538163186</v>
      </c>
      <c r="DW70" s="364">
        <v>2179.9269124365483</v>
      </c>
      <c r="DX70" s="364">
        <v>434.63917267556843</v>
      </c>
      <c r="DY70" s="364">
        <v>0</v>
      </c>
      <c r="DZ70" s="364">
        <v>795.80395927841471</v>
      </c>
      <c r="EA70" s="364">
        <v>0</v>
      </c>
      <c r="EB70" s="364">
        <v>1999.3597144891305</v>
      </c>
      <c r="EC70" s="364">
        <v>0</v>
      </c>
      <c r="ED70" s="364">
        <v>518.98884722910736</v>
      </c>
      <c r="EE70" s="364">
        <v>1428.9508332937903</v>
      </c>
      <c r="EF70" s="364">
        <v>1429.6914227213897</v>
      </c>
      <c r="EG70" s="364">
        <v>1588.5460252459889</v>
      </c>
      <c r="EH70" s="364">
        <v>190.52677777250537</v>
      </c>
      <c r="EI70" s="364">
        <v>555.70310183647393</v>
      </c>
      <c r="EJ70" s="364">
        <v>0</v>
      </c>
      <c r="EK70" s="364">
        <v>2175.6637401891439</v>
      </c>
      <c r="EL70" s="364">
        <v>2175.6637401891439</v>
      </c>
      <c r="EM70" s="364">
        <v>0</v>
      </c>
      <c r="EN70" s="364">
        <v>0</v>
      </c>
      <c r="EO70" s="364">
        <v>562.57307852292388</v>
      </c>
      <c r="EP70" s="364">
        <v>0</v>
      </c>
      <c r="EQ70" s="364">
        <v>562.57307852292388</v>
      </c>
      <c r="ER70" s="364">
        <v>2402.2286123855811</v>
      </c>
      <c r="ES70" s="364">
        <v>5300.2452925347134</v>
      </c>
      <c r="ET70" s="365">
        <v>0</v>
      </c>
      <c r="EU70" s="365">
        <v>1244.9931675217797</v>
      </c>
      <c r="EV70" s="365">
        <v>0</v>
      </c>
      <c r="EW70" s="365">
        <v>1244.9931675217797</v>
      </c>
    </row>
    <row r="71" spans="1:153" ht="15.75" customHeight="1" x14ac:dyDescent="0.2">
      <c r="A71" s="364" t="s">
        <v>550</v>
      </c>
      <c r="B71" s="364">
        <v>664.56902014847151</v>
      </c>
      <c r="C71" s="364">
        <v>5715.8717185680407</v>
      </c>
      <c r="D71" s="364">
        <v>5714.722888094102</v>
      </c>
      <c r="E71" s="364">
        <v>5714.722888094102</v>
      </c>
      <c r="F71" s="364">
        <v>5843.8076772938612</v>
      </c>
      <c r="G71" s="364">
        <v>5843.8076772938612</v>
      </c>
      <c r="H71" s="364">
        <v>5843.8076772938612</v>
      </c>
      <c r="I71" s="364">
        <v>6064.641193475728</v>
      </c>
      <c r="J71" s="364">
        <v>5787.8162578233678</v>
      </c>
      <c r="K71" s="364">
        <v>5157.0061749815141</v>
      </c>
      <c r="L71" s="364">
        <v>6927.8235547742015</v>
      </c>
      <c r="M71" s="364">
        <v>5679.6544480456523</v>
      </c>
      <c r="N71" s="364">
        <v>2131.0473707854762</v>
      </c>
      <c r="O71" s="364">
        <v>2345.0543032260366</v>
      </c>
      <c r="P71" s="364">
        <v>2007.3392145048781</v>
      </c>
      <c r="Q71" s="364">
        <v>2006.5598935615076</v>
      </c>
      <c r="R71" s="364">
        <v>1363.2485865610765</v>
      </c>
      <c r="S71" s="364">
        <v>674.74436408866973</v>
      </c>
      <c r="T71" s="364">
        <v>11074.287219990363</v>
      </c>
      <c r="U71" s="364">
        <v>3227.9244839378403</v>
      </c>
      <c r="V71" s="364">
        <v>3352.2385186307656</v>
      </c>
      <c r="W71" s="364">
        <v>4596.1987175404438</v>
      </c>
      <c r="X71" s="364">
        <v>3959.3968577669052</v>
      </c>
      <c r="Y71" s="364">
        <v>7032.8076737404981</v>
      </c>
      <c r="Z71" s="364">
        <v>6827.8439000770959</v>
      </c>
      <c r="AA71" s="364">
        <v>5494.6095089120963</v>
      </c>
      <c r="AB71" s="364">
        <v>5847.9693102990468</v>
      </c>
      <c r="AC71" s="364">
        <v>2656.1937815564447</v>
      </c>
      <c r="AD71" s="364">
        <v>1900.1502950809693</v>
      </c>
      <c r="AE71" s="364">
        <v>1906.1246874404712</v>
      </c>
      <c r="AF71" s="364">
        <v>4408.9843747265986</v>
      </c>
      <c r="AG71" s="364">
        <v>4422.8469637174394</v>
      </c>
      <c r="AH71" s="364">
        <v>1389.0449000828535</v>
      </c>
      <c r="AI71" s="364">
        <v>1393.412291051633</v>
      </c>
      <c r="AJ71" s="364">
        <v>11279.588176270085</v>
      </c>
      <c r="AK71" s="364">
        <v>11315.053100067475</v>
      </c>
      <c r="AL71" s="364">
        <v>3742.3590861165562</v>
      </c>
      <c r="AM71" s="364">
        <v>3754.1256929941746</v>
      </c>
      <c r="AN71" s="364">
        <v>3186.5729409914043</v>
      </c>
      <c r="AO71" s="364">
        <v>3196.5920626792727</v>
      </c>
      <c r="AP71" s="364">
        <v>0</v>
      </c>
      <c r="AQ71" s="364">
        <v>0</v>
      </c>
      <c r="AR71" s="364">
        <v>0</v>
      </c>
      <c r="AS71" s="364">
        <v>0</v>
      </c>
      <c r="AT71" s="364">
        <v>0</v>
      </c>
      <c r="AU71" s="364">
        <v>0</v>
      </c>
      <c r="AV71" s="364">
        <v>0</v>
      </c>
      <c r="AW71" s="364">
        <v>0</v>
      </c>
      <c r="AX71" s="364">
        <v>0</v>
      </c>
      <c r="AY71" s="364">
        <v>0</v>
      </c>
      <c r="AZ71" s="364">
        <v>2076.8095019897605</v>
      </c>
      <c r="BA71" s="364">
        <v>2367.4310688987721</v>
      </c>
      <c r="BB71" s="364">
        <v>52623.039351273226</v>
      </c>
      <c r="BC71" s="364">
        <v>52788.49504446124</v>
      </c>
      <c r="BD71" s="364">
        <v>1886.0197066754363</v>
      </c>
      <c r="BE71" s="364">
        <v>2964.5324492876284</v>
      </c>
      <c r="BF71" s="364">
        <v>4799.27817454671</v>
      </c>
      <c r="BG71" s="364">
        <v>1886.0197066754363</v>
      </c>
      <c r="BH71" s="364">
        <v>2082.0563110155044</v>
      </c>
      <c r="BI71" s="364">
        <v>8701.4235828013134</v>
      </c>
      <c r="BJ71" s="364">
        <v>1071.2147275779248</v>
      </c>
      <c r="BK71" s="364">
        <v>0</v>
      </c>
      <c r="BL71" s="364">
        <v>0</v>
      </c>
      <c r="BM71" s="364">
        <v>0</v>
      </c>
      <c r="BN71" s="364">
        <v>8701.4235828013134</v>
      </c>
      <c r="BO71" s="364">
        <v>7067.8932511003513</v>
      </c>
      <c r="BP71" s="364">
        <v>0</v>
      </c>
      <c r="BQ71" s="364">
        <v>0</v>
      </c>
      <c r="BR71" s="364">
        <v>165.76953230788996</v>
      </c>
      <c r="BS71" s="364">
        <v>0</v>
      </c>
      <c r="BT71" s="364">
        <v>24864.633625360806</v>
      </c>
      <c r="BU71" s="364">
        <v>0</v>
      </c>
      <c r="BV71" s="364">
        <v>0</v>
      </c>
      <c r="BW71" s="364">
        <v>1336.1361179238422</v>
      </c>
      <c r="BX71" s="364">
        <v>330.23490744340876</v>
      </c>
      <c r="BY71" s="364">
        <v>2060.0865428026877</v>
      </c>
      <c r="BZ71" s="364">
        <v>8131.5142577012575</v>
      </c>
      <c r="CA71" s="364">
        <v>1174.6150578270976</v>
      </c>
      <c r="CB71" s="364">
        <v>0</v>
      </c>
      <c r="CC71" s="364">
        <v>40003.912085599892</v>
      </c>
      <c r="CD71" s="364">
        <v>0</v>
      </c>
      <c r="CE71" s="364">
        <v>0</v>
      </c>
      <c r="CF71" s="364">
        <v>8107.6418096245461</v>
      </c>
      <c r="CG71" s="364">
        <v>0</v>
      </c>
      <c r="CH71" s="364">
        <v>7665.6307403510064</v>
      </c>
      <c r="CI71" s="364">
        <v>0</v>
      </c>
      <c r="CJ71" s="364">
        <v>0</v>
      </c>
      <c r="CK71" s="364">
        <v>0</v>
      </c>
      <c r="CL71" s="364">
        <v>0</v>
      </c>
      <c r="CM71" s="364">
        <v>922.60040360615449</v>
      </c>
      <c r="CN71" s="364">
        <v>0</v>
      </c>
      <c r="CO71" s="364">
        <v>7179.4539558365859</v>
      </c>
      <c r="CP71" s="364">
        <v>0</v>
      </c>
      <c r="CQ71" s="364">
        <v>48506.008123433887</v>
      </c>
      <c r="CR71" s="364">
        <v>0</v>
      </c>
      <c r="CS71" s="364">
        <v>0</v>
      </c>
      <c r="CT71" s="364">
        <v>443.02764928691573</v>
      </c>
      <c r="CU71" s="364">
        <v>0</v>
      </c>
      <c r="CV71" s="364">
        <v>0</v>
      </c>
      <c r="CW71" s="364">
        <v>0</v>
      </c>
      <c r="CX71" s="364">
        <v>0</v>
      </c>
      <c r="CY71" s="364">
        <v>862.26670752584289</v>
      </c>
      <c r="CZ71" s="364">
        <v>0</v>
      </c>
      <c r="DA71" s="364">
        <v>0</v>
      </c>
      <c r="DB71" s="364">
        <v>466.3939225371451</v>
      </c>
      <c r="DC71" s="364">
        <v>0</v>
      </c>
      <c r="DD71" s="364">
        <v>0</v>
      </c>
      <c r="DE71" s="364">
        <v>0</v>
      </c>
      <c r="DF71" s="364">
        <v>0</v>
      </c>
      <c r="DG71" s="364">
        <v>907.74459030596768</v>
      </c>
      <c r="DH71" s="364">
        <v>0</v>
      </c>
      <c r="DI71" s="364">
        <v>0</v>
      </c>
      <c r="DJ71" s="364">
        <v>2750.912880423009</v>
      </c>
      <c r="DK71" s="364">
        <v>240.26901905392518</v>
      </c>
      <c r="DL71" s="364">
        <v>0</v>
      </c>
      <c r="DM71" s="364">
        <v>0</v>
      </c>
      <c r="DN71" s="364">
        <v>1052.9651972752531</v>
      </c>
      <c r="DO71" s="364">
        <v>10196.649714043526</v>
      </c>
      <c r="DP71" s="364">
        <v>0</v>
      </c>
      <c r="DQ71" s="364">
        <v>2266.5489830930915</v>
      </c>
      <c r="DR71" s="364">
        <v>1121.8358613016255</v>
      </c>
      <c r="DS71" s="364">
        <v>5366.7753839573261</v>
      </c>
      <c r="DT71" s="364">
        <v>10316.980935579892</v>
      </c>
      <c r="DU71" s="364">
        <v>14328.56024504483</v>
      </c>
      <c r="DV71" s="364">
        <v>3845.2242929729964</v>
      </c>
      <c r="DW71" s="364">
        <v>2750.912880423009</v>
      </c>
      <c r="DX71" s="364">
        <v>0</v>
      </c>
      <c r="DY71" s="364">
        <v>364.04396826351854</v>
      </c>
      <c r="DZ71" s="364">
        <v>283.80495872760736</v>
      </c>
      <c r="EA71" s="364">
        <v>0</v>
      </c>
      <c r="EB71" s="364">
        <v>2467.3041458299081</v>
      </c>
      <c r="EC71" s="364">
        <v>0</v>
      </c>
      <c r="ED71" s="364">
        <v>0</v>
      </c>
      <c r="EE71" s="364">
        <v>2003.1753208248947</v>
      </c>
      <c r="EF71" s="364">
        <v>2004.213516422438</v>
      </c>
      <c r="EG71" s="364">
        <v>2004.3539887700599</v>
      </c>
      <c r="EH71" s="364">
        <v>2002.0802040850183</v>
      </c>
      <c r="EI71" s="364">
        <v>2002.4031231237</v>
      </c>
      <c r="EJ71" s="364">
        <v>2001.9117245865762</v>
      </c>
      <c r="EK71" s="364">
        <v>2745.5330599437357</v>
      </c>
      <c r="EL71" s="364">
        <v>2745.5330599437357</v>
      </c>
      <c r="EM71" s="364">
        <v>0</v>
      </c>
      <c r="EN71" s="364">
        <v>0</v>
      </c>
      <c r="EO71" s="364">
        <v>911.25495343616694</v>
      </c>
      <c r="EP71" s="364">
        <v>0</v>
      </c>
      <c r="EQ71" s="364">
        <v>911.25495343616694</v>
      </c>
      <c r="ER71" s="364">
        <v>7217.0802486845314</v>
      </c>
      <c r="ES71" s="364">
        <v>6688.5329785383756</v>
      </c>
      <c r="ET71" s="365">
        <v>0</v>
      </c>
      <c r="EU71" s="365">
        <v>0</v>
      </c>
      <c r="EV71" s="365">
        <v>0</v>
      </c>
      <c r="EW71" s="365">
        <v>0</v>
      </c>
    </row>
    <row r="72" spans="1:153" ht="15.75" customHeight="1" x14ac:dyDescent="0.2">
      <c r="A72" s="364" t="s">
        <v>551</v>
      </c>
      <c r="B72" s="364">
        <v>0</v>
      </c>
      <c r="C72" s="364">
        <v>1442.0029578925862</v>
      </c>
      <c r="D72" s="364">
        <v>1441.7131303696638</v>
      </c>
      <c r="E72" s="364">
        <v>1441.7131303696638</v>
      </c>
      <c r="F72" s="364">
        <v>1474.2787051428543</v>
      </c>
      <c r="G72" s="364">
        <v>1474.2787051428543</v>
      </c>
      <c r="H72" s="364">
        <v>1474.2787051428543</v>
      </c>
      <c r="I72" s="364">
        <v>1529.9906943573092</v>
      </c>
      <c r="J72" s="364">
        <v>1459.9198308438615</v>
      </c>
      <c r="K72" s="364">
        <v>1300.2470502341466</v>
      </c>
      <c r="L72" s="364">
        <v>1748.4823316197735</v>
      </c>
      <c r="M72" s="364">
        <v>1432.8696985788554</v>
      </c>
      <c r="N72" s="364">
        <v>0</v>
      </c>
      <c r="O72" s="364">
        <v>86.412511192038266</v>
      </c>
      <c r="P72" s="364">
        <v>0</v>
      </c>
      <c r="Q72" s="364">
        <v>0</v>
      </c>
      <c r="R72" s="364">
        <v>0</v>
      </c>
      <c r="S72" s="364">
        <v>0</v>
      </c>
      <c r="T72" s="364">
        <v>0</v>
      </c>
      <c r="U72" s="364">
        <v>0</v>
      </c>
      <c r="V72" s="364">
        <v>0</v>
      </c>
      <c r="W72" s="364">
        <v>0</v>
      </c>
      <c r="X72" s="364">
        <v>0</v>
      </c>
      <c r="Y72" s="364">
        <v>0</v>
      </c>
      <c r="Z72" s="364">
        <v>0</v>
      </c>
      <c r="AA72" s="364">
        <v>0</v>
      </c>
      <c r="AB72" s="364">
        <v>0</v>
      </c>
      <c r="AC72" s="364">
        <v>0</v>
      </c>
      <c r="AD72" s="364">
        <v>0</v>
      </c>
      <c r="AE72" s="364">
        <v>3557.6891894803366</v>
      </c>
      <c r="AF72" s="364">
        <v>0</v>
      </c>
      <c r="AG72" s="364">
        <v>10260.693693165937</v>
      </c>
      <c r="AH72" s="364">
        <v>0</v>
      </c>
      <c r="AI72" s="364">
        <v>475.40836785250087</v>
      </c>
      <c r="AJ72" s="364">
        <v>0</v>
      </c>
      <c r="AK72" s="364">
        <v>3901.9417744315901</v>
      </c>
      <c r="AL72" s="364">
        <v>0</v>
      </c>
      <c r="AM72" s="364">
        <v>4245.5369861012168</v>
      </c>
      <c r="AN72" s="364">
        <v>0</v>
      </c>
      <c r="AO72" s="364">
        <v>15463.272959308471</v>
      </c>
      <c r="AP72" s="364">
        <v>0</v>
      </c>
      <c r="AQ72" s="364">
        <v>16096.053406098426</v>
      </c>
      <c r="AR72" s="364">
        <v>0</v>
      </c>
      <c r="AS72" s="364">
        <v>1164.1184433111976</v>
      </c>
      <c r="AT72" s="364">
        <v>0</v>
      </c>
      <c r="AU72" s="364">
        <v>3000.8113350939561</v>
      </c>
      <c r="AV72" s="364">
        <v>0</v>
      </c>
      <c r="AW72" s="364">
        <v>140.31910368323761</v>
      </c>
      <c r="AX72" s="364">
        <v>0</v>
      </c>
      <c r="AY72" s="364">
        <v>4513.5622044839783</v>
      </c>
      <c r="AZ72" s="364">
        <v>0</v>
      </c>
      <c r="BA72" s="364">
        <v>30.625013791445721</v>
      </c>
      <c r="BB72" s="364">
        <v>0</v>
      </c>
      <c r="BC72" s="364">
        <v>85911.914793364718</v>
      </c>
      <c r="BD72" s="364">
        <v>3520.1642189504601</v>
      </c>
      <c r="BE72" s="364">
        <v>38.349098454153975</v>
      </c>
      <c r="BF72" s="364">
        <v>11133.987610534559</v>
      </c>
      <c r="BG72" s="364">
        <v>3520.1642189504601</v>
      </c>
      <c r="BH72" s="364">
        <v>28632.793139737441</v>
      </c>
      <c r="BI72" s="364">
        <v>0</v>
      </c>
      <c r="BJ72" s="364">
        <v>11.439813231504582</v>
      </c>
      <c r="BK72" s="364">
        <v>0</v>
      </c>
      <c r="BL72" s="364">
        <v>73663.980803314742</v>
      </c>
      <c r="BM72" s="364">
        <v>0</v>
      </c>
      <c r="BN72" s="364">
        <v>0</v>
      </c>
      <c r="BO72" s="364">
        <v>0</v>
      </c>
      <c r="BP72" s="364">
        <v>0</v>
      </c>
      <c r="BQ72" s="364">
        <v>49145.171789376327</v>
      </c>
      <c r="BR72" s="364">
        <v>0</v>
      </c>
      <c r="BS72" s="364">
        <v>0</v>
      </c>
      <c r="BT72" s="364">
        <v>0</v>
      </c>
      <c r="BU72" s="364">
        <v>0</v>
      </c>
      <c r="BV72" s="364">
        <v>49145.171789376327</v>
      </c>
      <c r="BW72" s="364">
        <v>3815.5087259523766</v>
      </c>
      <c r="BX72" s="364">
        <v>4039.6565504942687</v>
      </c>
      <c r="BY72" s="364">
        <v>0</v>
      </c>
      <c r="BZ72" s="364">
        <v>0</v>
      </c>
      <c r="CA72" s="364">
        <v>12.544055392925371</v>
      </c>
      <c r="CB72" s="364">
        <v>0</v>
      </c>
      <c r="CC72" s="364">
        <v>0</v>
      </c>
      <c r="CD72" s="364">
        <v>92720.358393985749</v>
      </c>
      <c r="CE72" s="364">
        <v>0</v>
      </c>
      <c r="CF72" s="364">
        <v>0</v>
      </c>
      <c r="CG72" s="364">
        <v>0</v>
      </c>
      <c r="CH72" s="364">
        <v>0</v>
      </c>
      <c r="CI72" s="364">
        <v>0</v>
      </c>
      <c r="CJ72" s="364">
        <v>84569.451979125937</v>
      </c>
      <c r="CK72" s="364">
        <v>0</v>
      </c>
      <c r="CL72" s="364">
        <v>3230.9413477016396</v>
      </c>
      <c r="CM72" s="364">
        <v>9.8527176978131887</v>
      </c>
      <c r="CN72" s="364">
        <v>0</v>
      </c>
      <c r="CO72" s="364">
        <v>0</v>
      </c>
      <c r="CP72" s="364">
        <v>0</v>
      </c>
      <c r="CQ72" s="364">
        <v>0</v>
      </c>
      <c r="CR72" s="364">
        <v>0</v>
      </c>
      <c r="CS72" s="364">
        <v>4163.5160361686139</v>
      </c>
      <c r="CT72" s="364">
        <v>0</v>
      </c>
      <c r="CU72" s="364">
        <v>0</v>
      </c>
      <c r="CV72" s="364">
        <v>0</v>
      </c>
      <c r="CW72" s="364">
        <v>0</v>
      </c>
      <c r="CX72" s="364">
        <v>0</v>
      </c>
      <c r="CY72" s="364">
        <v>30647.183421732883</v>
      </c>
      <c r="CZ72" s="364">
        <v>1680.9635152833073</v>
      </c>
      <c r="DA72" s="364">
        <v>6064.072738331829</v>
      </c>
      <c r="DB72" s="364">
        <v>1923.9902301693862</v>
      </c>
      <c r="DC72" s="364">
        <v>1263.0986255617179</v>
      </c>
      <c r="DD72" s="364">
        <v>1263.0984343938937</v>
      </c>
      <c r="DE72" s="364">
        <v>1263.098612817196</v>
      </c>
      <c r="DF72" s="364">
        <v>1263.0983902806086</v>
      </c>
      <c r="DG72" s="364">
        <v>45804.873969353786</v>
      </c>
      <c r="DH72" s="364">
        <v>0</v>
      </c>
      <c r="DI72" s="364">
        <v>0</v>
      </c>
      <c r="DJ72" s="364">
        <v>3684.0651630907782</v>
      </c>
      <c r="DK72" s="364">
        <v>0</v>
      </c>
      <c r="DL72" s="364">
        <v>0</v>
      </c>
      <c r="DM72" s="364">
        <v>4224.0720410961885</v>
      </c>
      <c r="DN72" s="364">
        <v>11.244921196461998</v>
      </c>
      <c r="DO72" s="364">
        <v>38595.356430744308</v>
      </c>
      <c r="DP72" s="364">
        <v>1792.7449112573286</v>
      </c>
      <c r="DQ72" s="364">
        <v>31169.967800886949</v>
      </c>
      <c r="DR72" s="364">
        <v>19250.570907928628</v>
      </c>
      <c r="DS72" s="364">
        <v>47595.885393203243</v>
      </c>
      <c r="DT72" s="364">
        <v>16660.62237243239</v>
      </c>
      <c r="DU72" s="364">
        <v>39273.136960300202</v>
      </c>
      <c r="DV72" s="364">
        <v>5155.1612609384447</v>
      </c>
      <c r="DW72" s="364">
        <v>0</v>
      </c>
      <c r="DX72" s="364">
        <v>0</v>
      </c>
      <c r="DY72" s="364">
        <v>0</v>
      </c>
      <c r="DZ72" s="364">
        <v>0</v>
      </c>
      <c r="EA72" s="364">
        <v>0</v>
      </c>
      <c r="EB72" s="364">
        <v>0</v>
      </c>
      <c r="EC72" s="364">
        <v>0</v>
      </c>
      <c r="ED72" s="364">
        <v>0</v>
      </c>
      <c r="EE72" s="364">
        <v>0</v>
      </c>
      <c r="EF72" s="364">
        <v>0</v>
      </c>
      <c r="EG72" s="364">
        <v>0</v>
      </c>
      <c r="EH72" s="364">
        <v>0</v>
      </c>
      <c r="EI72" s="364">
        <v>0</v>
      </c>
      <c r="EJ72" s="364">
        <v>0</v>
      </c>
      <c r="EK72" s="364">
        <v>0</v>
      </c>
      <c r="EL72" s="364">
        <v>0</v>
      </c>
      <c r="EM72" s="364">
        <v>0</v>
      </c>
      <c r="EN72" s="364">
        <v>0</v>
      </c>
      <c r="EO72" s="364">
        <v>7.2302867241116422</v>
      </c>
      <c r="EP72" s="364">
        <v>0</v>
      </c>
      <c r="EQ72" s="364">
        <v>7.2302867241116422</v>
      </c>
      <c r="ER72" s="364">
        <v>1301.5837875618379</v>
      </c>
      <c r="ES72" s="364">
        <v>0</v>
      </c>
      <c r="ET72" s="365">
        <v>0</v>
      </c>
      <c r="EU72" s="365">
        <v>3230.9413477016396</v>
      </c>
      <c r="EV72" s="365">
        <v>0</v>
      </c>
      <c r="EW72" s="365">
        <v>3230.9413477016396</v>
      </c>
    </row>
    <row r="73" spans="1:153" ht="15.75" customHeight="1" x14ac:dyDescent="0.2">
      <c r="A73" s="364" t="s">
        <v>552</v>
      </c>
      <c r="B73" s="364">
        <v>0</v>
      </c>
      <c r="C73" s="364">
        <v>0</v>
      </c>
      <c r="D73" s="364">
        <v>0</v>
      </c>
      <c r="E73" s="364">
        <v>0</v>
      </c>
      <c r="F73" s="364">
        <v>0</v>
      </c>
      <c r="G73" s="364">
        <v>0</v>
      </c>
      <c r="H73" s="364">
        <v>0</v>
      </c>
      <c r="I73" s="364">
        <v>0</v>
      </c>
      <c r="J73" s="364">
        <v>0</v>
      </c>
      <c r="K73" s="364">
        <v>0</v>
      </c>
      <c r="L73" s="364">
        <v>0</v>
      </c>
      <c r="M73" s="364">
        <v>0</v>
      </c>
      <c r="N73" s="364">
        <v>0</v>
      </c>
      <c r="O73" s="364">
        <v>0</v>
      </c>
      <c r="P73" s="364">
        <v>0</v>
      </c>
      <c r="Q73" s="364">
        <v>0</v>
      </c>
      <c r="R73" s="364">
        <v>-1151.3379761230296</v>
      </c>
      <c r="S73" s="364">
        <v>0</v>
      </c>
      <c r="T73" s="364">
        <v>-3100.1498252484216</v>
      </c>
      <c r="U73" s="364">
        <v>-23690.407570018684</v>
      </c>
      <c r="V73" s="364">
        <v>-21971.962898915277</v>
      </c>
      <c r="W73" s="364">
        <v>-36248.514595004344</v>
      </c>
      <c r="X73" s="364">
        <v>-27370.827686129425</v>
      </c>
      <c r="Y73" s="364">
        <v>-34500.167418540914</v>
      </c>
      <c r="Z73" s="364">
        <v>2951.2860209934388</v>
      </c>
      <c r="AA73" s="364">
        <v>193.78825584283601</v>
      </c>
      <c r="AB73" s="364">
        <v>-3421.4196892063942</v>
      </c>
      <c r="AC73" s="364">
        <v>-2243.3008937587188</v>
      </c>
      <c r="AD73" s="364">
        <v>-18565.543588365381</v>
      </c>
      <c r="AE73" s="364">
        <v>-18623.91678234455</v>
      </c>
      <c r="AF73" s="364">
        <v>-5210.9808671487717</v>
      </c>
      <c r="AG73" s="364">
        <v>-5227.3650681031904</v>
      </c>
      <c r="AH73" s="364">
        <v>63011.093741129836</v>
      </c>
      <c r="AI73" s="364">
        <v>63209.211225828512</v>
      </c>
      <c r="AJ73" s="364">
        <v>0</v>
      </c>
      <c r="AK73" s="364">
        <v>0</v>
      </c>
      <c r="AL73" s="364">
        <v>-34861.084479084588</v>
      </c>
      <c r="AM73" s="364">
        <v>-34970.6935964765</v>
      </c>
      <c r="AN73" s="364">
        <v>0</v>
      </c>
      <c r="AO73" s="364">
        <v>0</v>
      </c>
      <c r="AP73" s="364">
        <v>0</v>
      </c>
      <c r="AQ73" s="364">
        <v>0</v>
      </c>
      <c r="AR73" s="364">
        <v>0</v>
      </c>
      <c r="AS73" s="364">
        <v>0</v>
      </c>
      <c r="AT73" s="364">
        <v>0</v>
      </c>
      <c r="AU73" s="364">
        <v>0</v>
      </c>
      <c r="AV73" s="364">
        <v>0</v>
      </c>
      <c r="AW73" s="364">
        <v>0</v>
      </c>
      <c r="AX73" s="364">
        <v>0</v>
      </c>
      <c r="AY73" s="364">
        <v>0</v>
      </c>
      <c r="AZ73" s="364">
        <v>0</v>
      </c>
      <c r="BA73" s="364">
        <v>0</v>
      </c>
      <c r="BB73" s="364">
        <v>0</v>
      </c>
      <c r="BC73" s="364">
        <v>0</v>
      </c>
      <c r="BD73" s="364">
        <v>-18427.479743809872</v>
      </c>
      <c r="BE73" s="364">
        <v>0</v>
      </c>
      <c r="BF73" s="364">
        <v>-5672.2693069735342</v>
      </c>
      <c r="BG73" s="364">
        <v>-18427.479743809872</v>
      </c>
      <c r="BH73" s="364">
        <v>-1758.410405064722</v>
      </c>
      <c r="BI73" s="364">
        <v>0</v>
      </c>
      <c r="BJ73" s="364">
        <v>0</v>
      </c>
      <c r="BK73" s="364">
        <v>0</v>
      </c>
      <c r="BL73" s="364">
        <v>0</v>
      </c>
      <c r="BM73" s="364">
        <v>0</v>
      </c>
      <c r="BN73" s="364">
        <v>0</v>
      </c>
      <c r="BO73" s="364">
        <v>0</v>
      </c>
      <c r="BP73" s="364">
        <v>0</v>
      </c>
      <c r="BQ73" s="364">
        <v>0</v>
      </c>
      <c r="BR73" s="364">
        <v>0</v>
      </c>
      <c r="BS73" s="364">
        <v>0</v>
      </c>
      <c r="BT73" s="364">
        <v>0</v>
      </c>
      <c r="BU73" s="364">
        <v>0</v>
      </c>
      <c r="BV73" s="364">
        <v>0</v>
      </c>
      <c r="BW73" s="364">
        <v>0</v>
      </c>
      <c r="BX73" s="364">
        <v>0</v>
      </c>
      <c r="BY73" s="364">
        <v>0</v>
      </c>
      <c r="BZ73" s="364">
        <v>0</v>
      </c>
      <c r="CA73" s="364">
        <v>0</v>
      </c>
      <c r="CB73" s="364">
        <v>0</v>
      </c>
      <c r="CC73" s="364">
        <v>0</v>
      </c>
      <c r="CD73" s="364">
        <v>0</v>
      </c>
      <c r="CE73" s="364">
        <v>0</v>
      </c>
      <c r="CF73" s="364">
        <v>0</v>
      </c>
      <c r="CG73" s="364">
        <v>0</v>
      </c>
      <c r="CH73" s="364">
        <v>0</v>
      </c>
      <c r="CI73" s="364">
        <v>0</v>
      </c>
      <c r="CJ73" s="364">
        <v>0</v>
      </c>
      <c r="CK73" s="364">
        <v>0</v>
      </c>
      <c r="CL73" s="364">
        <v>0</v>
      </c>
      <c r="CM73" s="364">
        <v>0</v>
      </c>
      <c r="CN73" s="364">
        <v>0</v>
      </c>
      <c r="CO73" s="364">
        <v>0</v>
      </c>
      <c r="CP73" s="364">
        <v>0</v>
      </c>
      <c r="CQ73" s="364">
        <v>0</v>
      </c>
      <c r="CR73" s="364">
        <v>0</v>
      </c>
      <c r="CS73" s="364">
        <v>0</v>
      </c>
      <c r="CT73" s="364">
        <v>0</v>
      </c>
      <c r="CU73" s="364">
        <v>0</v>
      </c>
      <c r="CV73" s="364">
        <v>0</v>
      </c>
      <c r="CW73" s="364">
        <v>0</v>
      </c>
      <c r="CX73" s="364">
        <v>0</v>
      </c>
      <c r="CY73" s="364">
        <v>0</v>
      </c>
      <c r="CZ73" s="364">
        <v>0</v>
      </c>
      <c r="DA73" s="364">
        <v>0</v>
      </c>
      <c r="DB73" s="364">
        <v>0</v>
      </c>
      <c r="DC73" s="364">
        <v>0</v>
      </c>
      <c r="DD73" s="364">
        <v>0</v>
      </c>
      <c r="DE73" s="364">
        <v>0</v>
      </c>
      <c r="DF73" s="364">
        <v>0</v>
      </c>
      <c r="DG73" s="364">
        <v>0</v>
      </c>
      <c r="DH73" s="364">
        <v>0</v>
      </c>
      <c r="DI73" s="364">
        <v>0</v>
      </c>
      <c r="DJ73" s="364">
        <v>0</v>
      </c>
      <c r="DK73" s="364">
        <v>0</v>
      </c>
      <c r="DL73" s="364">
        <v>0</v>
      </c>
      <c r="DM73" s="364">
        <v>0</v>
      </c>
      <c r="DN73" s="364">
        <v>0</v>
      </c>
      <c r="DO73" s="364">
        <v>0</v>
      </c>
      <c r="DP73" s="364">
        <v>0</v>
      </c>
      <c r="DQ73" s="364">
        <v>-1914.2245550101634</v>
      </c>
      <c r="DR73" s="364">
        <v>0</v>
      </c>
      <c r="DS73" s="364">
        <v>-39387.878128917502</v>
      </c>
      <c r="DT73" s="364">
        <v>0</v>
      </c>
      <c r="DU73" s="364">
        <v>0</v>
      </c>
      <c r="DV73" s="364">
        <v>0</v>
      </c>
      <c r="DW73" s="364">
        <v>0</v>
      </c>
      <c r="DX73" s="364">
        <v>0</v>
      </c>
      <c r="DY73" s="364">
        <v>0</v>
      </c>
      <c r="DZ73" s="364">
        <v>0</v>
      </c>
      <c r="EA73" s="364">
        <v>0</v>
      </c>
      <c r="EB73" s="364">
        <v>-690.70021072977499</v>
      </c>
      <c r="EC73" s="364">
        <v>0</v>
      </c>
      <c r="ED73" s="364">
        <v>0</v>
      </c>
      <c r="EE73" s="364">
        <v>0</v>
      </c>
      <c r="EF73" s="364">
        <v>0</v>
      </c>
      <c r="EG73" s="364">
        <v>0</v>
      </c>
      <c r="EH73" s="364">
        <v>0</v>
      </c>
      <c r="EI73" s="364">
        <v>0</v>
      </c>
      <c r="EJ73" s="364">
        <v>0</v>
      </c>
      <c r="EK73" s="364">
        <v>0</v>
      </c>
      <c r="EL73" s="364">
        <v>0</v>
      </c>
      <c r="EM73" s="364">
        <v>0</v>
      </c>
      <c r="EN73" s="364">
        <v>0</v>
      </c>
      <c r="EO73" s="364">
        <v>0</v>
      </c>
      <c r="EP73" s="364">
        <v>0</v>
      </c>
      <c r="EQ73" s="364">
        <v>0</v>
      </c>
      <c r="ER73" s="364">
        <v>0</v>
      </c>
      <c r="ES73" s="364">
        <v>0</v>
      </c>
      <c r="ET73" s="365">
        <v>0</v>
      </c>
      <c r="EU73" s="365">
        <v>0</v>
      </c>
      <c r="EV73" s="365">
        <v>0</v>
      </c>
      <c r="EW73" s="365">
        <v>0</v>
      </c>
    </row>
    <row r="74" spans="1:153" ht="15.75" customHeight="1" x14ac:dyDescent="0.2">
      <c r="A74" s="364" t="s">
        <v>553</v>
      </c>
      <c r="B74" s="364">
        <v>3384.284743622457</v>
      </c>
      <c r="C74" s="364">
        <v>141.562289183746</v>
      </c>
      <c r="D74" s="364">
        <v>141.562289183746</v>
      </c>
      <c r="E74" s="364">
        <v>141.562289183746</v>
      </c>
      <c r="F74" s="364">
        <v>141.562289183746</v>
      </c>
      <c r="G74" s="364">
        <v>141.562289183746</v>
      </c>
      <c r="H74" s="364">
        <v>141.562289183746</v>
      </c>
      <c r="I74" s="364">
        <v>141.562289183746</v>
      </c>
      <c r="J74" s="364">
        <v>141.562289183746</v>
      </c>
      <c r="K74" s="364">
        <v>141.562289183746</v>
      </c>
      <c r="L74" s="364">
        <v>141.562289183746</v>
      </c>
      <c r="M74" s="364">
        <v>141.562289183746</v>
      </c>
      <c r="N74" s="364">
        <v>0</v>
      </c>
      <c r="O74" s="364">
        <v>8.5372402742508005</v>
      </c>
      <c r="P74" s="364">
        <v>0</v>
      </c>
      <c r="Q74" s="364">
        <v>0</v>
      </c>
      <c r="R74" s="364">
        <v>0</v>
      </c>
      <c r="S74" s="364">
        <v>0</v>
      </c>
      <c r="T74" s="364">
        <v>0</v>
      </c>
      <c r="U74" s="364">
        <v>0</v>
      </c>
      <c r="V74" s="364">
        <v>0</v>
      </c>
      <c r="W74" s="364">
        <v>0</v>
      </c>
      <c r="X74" s="364">
        <v>0</v>
      </c>
      <c r="Y74" s="364">
        <v>0</v>
      </c>
      <c r="Z74" s="364">
        <v>0</v>
      </c>
      <c r="AA74" s="364">
        <v>0</v>
      </c>
      <c r="AB74" s="364">
        <v>0</v>
      </c>
      <c r="AC74" s="364">
        <v>0</v>
      </c>
      <c r="AD74" s="364">
        <v>0</v>
      </c>
      <c r="AE74" s="364">
        <v>0</v>
      </c>
      <c r="AF74" s="364">
        <v>0</v>
      </c>
      <c r="AG74" s="364">
        <v>0</v>
      </c>
      <c r="AH74" s="364">
        <v>0</v>
      </c>
      <c r="AI74" s="364">
        <v>0</v>
      </c>
      <c r="AJ74" s="364">
        <v>0</v>
      </c>
      <c r="AK74" s="364">
        <v>0</v>
      </c>
      <c r="AL74" s="364">
        <v>0</v>
      </c>
      <c r="AM74" s="364">
        <v>0</v>
      </c>
      <c r="AN74" s="364">
        <v>0</v>
      </c>
      <c r="AO74" s="364">
        <v>0</v>
      </c>
      <c r="AP74" s="364">
        <v>0</v>
      </c>
      <c r="AQ74" s="364">
        <v>0</v>
      </c>
      <c r="AR74" s="364">
        <v>0</v>
      </c>
      <c r="AS74" s="364">
        <v>0</v>
      </c>
      <c r="AT74" s="364">
        <v>0</v>
      </c>
      <c r="AU74" s="364">
        <v>0</v>
      </c>
      <c r="AV74" s="364">
        <v>0</v>
      </c>
      <c r="AW74" s="364">
        <v>0</v>
      </c>
      <c r="AX74" s="364">
        <v>0</v>
      </c>
      <c r="AY74" s="364">
        <v>0</v>
      </c>
      <c r="AZ74" s="364">
        <v>0</v>
      </c>
      <c r="BA74" s="364">
        <v>0</v>
      </c>
      <c r="BB74" s="364">
        <v>0</v>
      </c>
      <c r="BC74" s="364">
        <v>0</v>
      </c>
      <c r="BD74" s="364">
        <v>0</v>
      </c>
      <c r="BE74" s="364">
        <v>0</v>
      </c>
      <c r="BF74" s="364">
        <v>0</v>
      </c>
      <c r="BG74" s="364">
        <v>0</v>
      </c>
      <c r="BH74" s="364">
        <v>0</v>
      </c>
      <c r="BI74" s="364">
        <v>0</v>
      </c>
      <c r="BJ74" s="364">
        <v>5455.1078214204599</v>
      </c>
      <c r="BK74" s="364">
        <v>0</v>
      </c>
      <c r="BL74" s="364">
        <v>0</v>
      </c>
      <c r="BM74" s="364">
        <v>0</v>
      </c>
      <c r="BN74" s="364">
        <v>0</v>
      </c>
      <c r="BO74" s="364">
        <v>0</v>
      </c>
      <c r="BP74" s="364">
        <v>0</v>
      </c>
      <c r="BQ74" s="364">
        <v>0</v>
      </c>
      <c r="BR74" s="364">
        <v>0</v>
      </c>
      <c r="BS74" s="364">
        <v>0</v>
      </c>
      <c r="BT74" s="364">
        <v>0</v>
      </c>
      <c r="BU74" s="364">
        <v>0</v>
      </c>
      <c r="BV74" s="364">
        <v>0</v>
      </c>
      <c r="BW74" s="364">
        <v>0</v>
      </c>
      <c r="BX74" s="364">
        <v>0</v>
      </c>
      <c r="BY74" s="364">
        <v>0</v>
      </c>
      <c r="BZ74" s="364">
        <v>0</v>
      </c>
      <c r="CA74" s="364">
        <v>5981.668870067625</v>
      </c>
      <c r="CB74" s="364">
        <v>0</v>
      </c>
      <c r="CC74" s="364">
        <v>0</v>
      </c>
      <c r="CD74" s="364">
        <v>0</v>
      </c>
      <c r="CE74" s="364">
        <v>0</v>
      </c>
      <c r="CF74" s="364">
        <v>0</v>
      </c>
      <c r="CG74" s="364">
        <v>0</v>
      </c>
      <c r="CH74" s="364">
        <v>0</v>
      </c>
      <c r="CI74" s="364">
        <v>0</v>
      </c>
      <c r="CJ74" s="364">
        <v>0</v>
      </c>
      <c r="CK74" s="364">
        <v>0</v>
      </c>
      <c r="CL74" s="364">
        <v>0</v>
      </c>
      <c r="CM74" s="364">
        <v>4698.2967543185605</v>
      </c>
      <c r="CN74" s="364">
        <v>0</v>
      </c>
      <c r="CO74" s="364">
        <v>0</v>
      </c>
      <c r="CP74" s="364">
        <v>0</v>
      </c>
      <c r="CQ74" s="364">
        <v>0</v>
      </c>
      <c r="CR74" s="364">
        <v>0</v>
      </c>
      <c r="CS74" s="364">
        <v>0</v>
      </c>
      <c r="CT74" s="364">
        <v>0</v>
      </c>
      <c r="CU74" s="364">
        <v>0</v>
      </c>
      <c r="CV74" s="364">
        <v>0</v>
      </c>
      <c r="CW74" s="364">
        <v>0</v>
      </c>
      <c r="CX74" s="364">
        <v>0</v>
      </c>
      <c r="CY74" s="364">
        <v>0</v>
      </c>
      <c r="CZ74" s="364">
        <v>0</v>
      </c>
      <c r="DA74" s="364">
        <v>0</v>
      </c>
      <c r="DB74" s="364">
        <v>0</v>
      </c>
      <c r="DC74" s="364">
        <v>0</v>
      </c>
      <c r="DD74" s="364">
        <v>0</v>
      </c>
      <c r="DE74" s="364">
        <v>0</v>
      </c>
      <c r="DF74" s="364">
        <v>0</v>
      </c>
      <c r="DG74" s="364">
        <v>0</v>
      </c>
      <c r="DH74" s="364">
        <v>0</v>
      </c>
      <c r="DI74" s="364">
        <v>0</v>
      </c>
      <c r="DJ74" s="364">
        <v>0</v>
      </c>
      <c r="DK74" s="364">
        <v>0</v>
      </c>
      <c r="DL74" s="364">
        <v>0</v>
      </c>
      <c r="DM74" s="364">
        <v>0</v>
      </c>
      <c r="DN74" s="364">
        <v>5362.1729943233277</v>
      </c>
      <c r="DO74" s="364">
        <v>0</v>
      </c>
      <c r="DP74" s="364">
        <v>0</v>
      </c>
      <c r="DQ74" s="364">
        <v>0</v>
      </c>
      <c r="DR74" s="364">
        <v>0</v>
      </c>
      <c r="DS74" s="364">
        <v>0</v>
      </c>
      <c r="DT74" s="364">
        <v>255.56714950229895</v>
      </c>
      <c r="DU74" s="364">
        <v>0</v>
      </c>
      <c r="DV74" s="364">
        <v>0</v>
      </c>
      <c r="DW74" s="364">
        <v>0</v>
      </c>
      <c r="DX74" s="364">
        <v>0</v>
      </c>
      <c r="DY74" s="364">
        <v>0</v>
      </c>
      <c r="DZ74" s="364">
        <v>0</v>
      </c>
      <c r="EA74" s="364">
        <v>0</v>
      </c>
      <c r="EB74" s="364">
        <v>0</v>
      </c>
      <c r="EC74" s="364">
        <v>0</v>
      </c>
      <c r="ED74" s="364">
        <v>0</v>
      </c>
      <c r="EE74" s="364">
        <v>0</v>
      </c>
      <c r="EF74" s="364">
        <v>0</v>
      </c>
      <c r="EG74" s="364">
        <v>0</v>
      </c>
      <c r="EH74" s="364">
        <v>0</v>
      </c>
      <c r="EI74" s="364">
        <v>0</v>
      </c>
      <c r="EJ74" s="364">
        <v>0</v>
      </c>
      <c r="EK74" s="364">
        <v>0</v>
      </c>
      <c r="EL74" s="364">
        <v>0</v>
      </c>
      <c r="EM74" s="364">
        <v>0</v>
      </c>
      <c r="EN74" s="364">
        <v>0</v>
      </c>
      <c r="EO74" s="364">
        <v>228.48781012248563</v>
      </c>
      <c r="EP74" s="364">
        <v>0</v>
      </c>
      <c r="EQ74" s="364">
        <v>228.48781012248563</v>
      </c>
      <c r="ER74" s="364">
        <v>2814.0779175210523</v>
      </c>
      <c r="ES74" s="364">
        <v>0</v>
      </c>
      <c r="ET74" s="365">
        <v>0</v>
      </c>
      <c r="EU74" s="365">
        <v>0</v>
      </c>
      <c r="EV74" s="365">
        <v>0</v>
      </c>
      <c r="EW74" s="365">
        <v>0</v>
      </c>
    </row>
    <row r="75" spans="1:153" ht="15.75" customHeight="1" x14ac:dyDescent="0.2">
      <c r="A75" s="364" t="s">
        <v>554</v>
      </c>
      <c r="B75" s="364">
        <v>0</v>
      </c>
      <c r="C75" s="364">
        <v>0</v>
      </c>
      <c r="D75" s="364">
        <v>0</v>
      </c>
      <c r="E75" s="364">
        <v>0</v>
      </c>
      <c r="F75" s="364">
        <v>0</v>
      </c>
      <c r="G75" s="364">
        <v>0</v>
      </c>
      <c r="H75" s="364">
        <v>0</v>
      </c>
      <c r="I75" s="364">
        <v>0</v>
      </c>
      <c r="J75" s="364">
        <v>0</v>
      </c>
      <c r="K75" s="364">
        <v>0</v>
      </c>
      <c r="L75" s="364">
        <v>0</v>
      </c>
      <c r="M75" s="364">
        <v>0</v>
      </c>
      <c r="N75" s="364">
        <v>0</v>
      </c>
      <c r="O75" s="364">
        <v>0</v>
      </c>
      <c r="P75" s="364">
        <v>0</v>
      </c>
      <c r="Q75" s="364">
        <v>0</v>
      </c>
      <c r="R75" s="364">
        <v>4530.9538594879323</v>
      </c>
      <c r="S75" s="364">
        <v>3252.2852222389038</v>
      </c>
      <c r="T75" s="364">
        <v>24644.869958255094</v>
      </c>
      <c r="U75" s="364">
        <v>9626.662455754722</v>
      </c>
      <c r="V75" s="364">
        <v>12327.956496832956</v>
      </c>
      <c r="W75" s="364">
        <v>9502.8122477056004</v>
      </c>
      <c r="X75" s="364">
        <v>10291.130931793661</v>
      </c>
      <c r="Y75" s="364">
        <v>12650.62615301911</v>
      </c>
      <c r="Z75" s="364">
        <v>5124.3503463446768</v>
      </c>
      <c r="AA75" s="364">
        <v>4338.8912166769405</v>
      </c>
      <c r="AB75" s="364">
        <v>7236.0134617876065</v>
      </c>
      <c r="AC75" s="364">
        <v>8828.2442283330583</v>
      </c>
      <c r="AD75" s="364">
        <v>11022.683125142008</v>
      </c>
      <c r="AE75" s="364">
        <v>11057.340296216602</v>
      </c>
      <c r="AF75" s="364">
        <v>5915.9713890916619</v>
      </c>
      <c r="AG75" s="364">
        <v>5934.5721989105059</v>
      </c>
      <c r="AH75" s="364">
        <v>2876.3478240951713</v>
      </c>
      <c r="AI75" s="364">
        <v>2885.3915457986764</v>
      </c>
      <c r="AJ75" s="364">
        <v>2856.7183940642153</v>
      </c>
      <c r="AK75" s="364">
        <v>2865.7003975356934</v>
      </c>
      <c r="AL75" s="364">
        <v>13268.410062004372</v>
      </c>
      <c r="AM75" s="364">
        <v>13310.12817656741</v>
      </c>
      <c r="AN75" s="364">
        <v>10307.668659469402</v>
      </c>
      <c r="AO75" s="364">
        <v>10340.077704713263</v>
      </c>
      <c r="AP75" s="364">
        <v>0</v>
      </c>
      <c r="AQ75" s="364">
        <v>0</v>
      </c>
      <c r="AR75" s="364">
        <v>0</v>
      </c>
      <c r="AS75" s="364">
        <v>0</v>
      </c>
      <c r="AT75" s="364">
        <v>0</v>
      </c>
      <c r="AU75" s="364">
        <v>0</v>
      </c>
      <c r="AV75" s="364">
        <v>0</v>
      </c>
      <c r="AW75" s="364">
        <v>0</v>
      </c>
      <c r="AX75" s="364">
        <v>0</v>
      </c>
      <c r="AY75" s="364">
        <v>0</v>
      </c>
      <c r="AZ75" s="364">
        <v>0</v>
      </c>
      <c r="BA75" s="364">
        <v>0</v>
      </c>
      <c r="BB75" s="364">
        <v>0</v>
      </c>
      <c r="BC75" s="364">
        <v>0</v>
      </c>
      <c r="BD75" s="364">
        <v>10940.712241697043</v>
      </c>
      <c r="BE75" s="364">
        <v>0</v>
      </c>
      <c r="BF75" s="364">
        <v>6439.6672693291202</v>
      </c>
      <c r="BG75" s="364">
        <v>10940.712241697043</v>
      </c>
      <c r="BH75" s="364">
        <v>6920.015300998265</v>
      </c>
      <c r="BI75" s="364">
        <v>0</v>
      </c>
      <c r="BJ75" s="364">
        <v>0</v>
      </c>
      <c r="BK75" s="364">
        <v>0</v>
      </c>
      <c r="BL75" s="364">
        <v>0</v>
      </c>
      <c r="BM75" s="364">
        <v>0</v>
      </c>
      <c r="BN75" s="364">
        <v>0</v>
      </c>
      <c r="BO75" s="364">
        <v>0</v>
      </c>
      <c r="BP75" s="364">
        <v>0</v>
      </c>
      <c r="BQ75" s="364">
        <v>0</v>
      </c>
      <c r="BR75" s="364">
        <v>799.01341740078158</v>
      </c>
      <c r="BS75" s="364">
        <v>0</v>
      </c>
      <c r="BT75" s="364">
        <v>0</v>
      </c>
      <c r="BU75" s="364">
        <v>0</v>
      </c>
      <c r="BV75" s="364">
        <v>0</v>
      </c>
      <c r="BW75" s="364">
        <v>799.01341740078158</v>
      </c>
      <c r="BX75" s="364">
        <v>0</v>
      </c>
      <c r="BY75" s="364">
        <v>0</v>
      </c>
      <c r="BZ75" s="364">
        <v>0</v>
      </c>
      <c r="CA75" s="364">
        <v>0</v>
      </c>
      <c r="CB75" s="364">
        <v>0</v>
      </c>
      <c r="CC75" s="364">
        <v>0</v>
      </c>
      <c r="CD75" s="364">
        <v>0</v>
      </c>
      <c r="CE75" s="364">
        <v>0</v>
      </c>
      <c r="CF75" s="364">
        <v>0</v>
      </c>
      <c r="CG75" s="364">
        <v>0</v>
      </c>
      <c r="CH75" s="364">
        <v>0</v>
      </c>
      <c r="CI75" s="364">
        <v>0</v>
      </c>
      <c r="CJ75" s="364">
        <v>0</v>
      </c>
      <c r="CK75" s="364">
        <v>0</v>
      </c>
      <c r="CL75" s="364">
        <v>0</v>
      </c>
      <c r="CM75" s="364">
        <v>0</v>
      </c>
      <c r="CN75" s="364">
        <v>0</v>
      </c>
      <c r="CO75" s="364">
        <v>0</v>
      </c>
      <c r="CP75" s="364">
        <v>0</v>
      </c>
      <c r="CQ75" s="364">
        <v>0</v>
      </c>
      <c r="CR75" s="364">
        <v>0</v>
      </c>
      <c r="CS75" s="364">
        <v>0</v>
      </c>
      <c r="CT75" s="364">
        <v>2135.4046858399993</v>
      </c>
      <c r="CU75" s="364">
        <v>0</v>
      </c>
      <c r="CV75" s="364">
        <v>0</v>
      </c>
      <c r="CW75" s="364">
        <v>0</v>
      </c>
      <c r="CX75" s="364">
        <v>0</v>
      </c>
      <c r="CY75" s="364">
        <v>0</v>
      </c>
      <c r="CZ75" s="364">
        <v>0</v>
      </c>
      <c r="DA75" s="364">
        <v>0</v>
      </c>
      <c r="DB75" s="364">
        <v>2248.0307250261981</v>
      </c>
      <c r="DC75" s="364">
        <v>0</v>
      </c>
      <c r="DD75" s="364">
        <v>0</v>
      </c>
      <c r="DE75" s="364">
        <v>0</v>
      </c>
      <c r="DF75" s="364">
        <v>0</v>
      </c>
      <c r="DG75" s="364">
        <v>0</v>
      </c>
      <c r="DH75" s="364">
        <v>0</v>
      </c>
      <c r="DI75" s="364">
        <v>0</v>
      </c>
      <c r="DJ75" s="364">
        <v>0</v>
      </c>
      <c r="DK75" s="364">
        <v>0</v>
      </c>
      <c r="DL75" s="364">
        <v>0</v>
      </c>
      <c r="DM75" s="364">
        <v>0</v>
      </c>
      <c r="DN75" s="364">
        <v>0</v>
      </c>
      <c r="DO75" s="364">
        <v>0</v>
      </c>
      <c r="DP75" s="364">
        <v>0</v>
      </c>
      <c r="DQ75" s="364">
        <v>7533.2033819086519</v>
      </c>
      <c r="DR75" s="364">
        <v>5407.2777598027742</v>
      </c>
      <c r="DS75" s="364">
        <v>16005.372912003202</v>
      </c>
      <c r="DT75" s="364">
        <v>0</v>
      </c>
      <c r="DU75" s="364">
        <v>0</v>
      </c>
      <c r="DV75" s="364">
        <v>0</v>
      </c>
      <c r="DW75" s="364">
        <v>0</v>
      </c>
      <c r="DX75" s="364">
        <v>0</v>
      </c>
      <c r="DY75" s="364">
        <v>0</v>
      </c>
      <c r="DZ75" s="364">
        <v>1367.9472143714725</v>
      </c>
      <c r="EA75" s="364">
        <v>0</v>
      </c>
      <c r="EB75" s="364">
        <v>5490.7723281440467</v>
      </c>
      <c r="EC75" s="364">
        <v>0</v>
      </c>
      <c r="ED75" s="364">
        <v>0</v>
      </c>
      <c r="EE75" s="364">
        <v>0</v>
      </c>
      <c r="EF75" s="364">
        <v>0</v>
      </c>
      <c r="EG75" s="364">
        <v>0</v>
      </c>
      <c r="EH75" s="364">
        <v>0</v>
      </c>
      <c r="EI75" s="364">
        <v>0</v>
      </c>
      <c r="EJ75" s="364">
        <v>0</v>
      </c>
      <c r="EK75" s="364">
        <v>0</v>
      </c>
      <c r="EL75" s="364">
        <v>0</v>
      </c>
      <c r="EM75" s="364">
        <v>0</v>
      </c>
      <c r="EN75" s="364">
        <v>0</v>
      </c>
      <c r="EO75" s="364">
        <v>0</v>
      </c>
      <c r="EP75" s="364">
        <v>0</v>
      </c>
      <c r="EQ75" s="364">
        <v>0</v>
      </c>
      <c r="ER75" s="364">
        <v>0</v>
      </c>
      <c r="ES75" s="364">
        <v>0</v>
      </c>
      <c r="ET75" s="365">
        <v>0</v>
      </c>
      <c r="EU75" s="365">
        <v>0</v>
      </c>
      <c r="EV75" s="365">
        <v>0</v>
      </c>
      <c r="EW75" s="365">
        <v>0</v>
      </c>
    </row>
    <row r="76" spans="1:153" ht="15.75" customHeight="1" x14ac:dyDescent="0.2">
      <c r="A76" s="364" t="s">
        <v>555</v>
      </c>
      <c r="B76" s="364">
        <v>0</v>
      </c>
      <c r="C76" s="364">
        <v>0</v>
      </c>
      <c r="D76" s="364">
        <v>0</v>
      </c>
      <c r="E76" s="364">
        <v>0</v>
      </c>
      <c r="F76" s="364">
        <v>0</v>
      </c>
      <c r="G76" s="364">
        <v>0</v>
      </c>
      <c r="H76" s="364">
        <v>0</v>
      </c>
      <c r="I76" s="364">
        <v>0</v>
      </c>
      <c r="J76" s="364">
        <v>0</v>
      </c>
      <c r="K76" s="364">
        <v>0</v>
      </c>
      <c r="L76" s="364">
        <v>0</v>
      </c>
      <c r="M76" s="364">
        <v>0</v>
      </c>
      <c r="N76" s="364">
        <v>0</v>
      </c>
      <c r="O76" s="364">
        <v>0</v>
      </c>
      <c r="P76" s="364">
        <v>0</v>
      </c>
      <c r="Q76" s="364">
        <v>0</v>
      </c>
      <c r="R76" s="364">
        <v>0</v>
      </c>
      <c r="S76" s="364">
        <v>0</v>
      </c>
      <c r="T76" s="364">
        <v>-24866.089670310594</v>
      </c>
      <c r="U76" s="364">
        <v>0</v>
      </c>
      <c r="V76" s="364">
        <v>0</v>
      </c>
      <c r="W76" s="364">
        <v>0</v>
      </c>
      <c r="X76" s="364">
        <v>0</v>
      </c>
      <c r="Y76" s="364">
        <v>0</v>
      </c>
      <c r="Z76" s="364">
        <v>0</v>
      </c>
      <c r="AA76" s="364">
        <v>0</v>
      </c>
      <c r="AB76" s="364">
        <v>0</v>
      </c>
      <c r="AC76" s="364">
        <v>0</v>
      </c>
      <c r="AD76" s="364">
        <v>0</v>
      </c>
      <c r="AE76" s="364">
        <v>787.94902487171998</v>
      </c>
      <c r="AF76" s="364">
        <v>0</v>
      </c>
      <c r="AG76" s="364">
        <v>-13665.670521340431</v>
      </c>
      <c r="AH76" s="364">
        <v>0</v>
      </c>
      <c r="AI76" s="364">
        <v>-173.48232576323426</v>
      </c>
      <c r="AJ76" s="364">
        <v>0</v>
      </c>
      <c r="AK76" s="364">
        <v>0</v>
      </c>
      <c r="AL76" s="364">
        <v>0</v>
      </c>
      <c r="AM76" s="364">
        <v>1328.36516195128</v>
      </c>
      <c r="AN76" s="364">
        <v>0</v>
      </c>
      <c r="AO76" s="364">
        <v>1400.0763917738429</v>
      </c>
      <c r="AP76" s="364">
        <v>0</v>
      </c>
      <c r="AQ76" s="364">
        <v>-3953.0122593501969</v>
      </c>
      <c r="AR76" s="364">
        <v>0</v>
      </c>
      <c r="AS76" s="364">
        <v>0</v>
      </c>
      <c r="AT76" s="364">
        <v>0</v>
      </c>
      <c r="AU76" s="364">
        <v>0</v>
      </c>
      <c r="AV76" s="364">
        <v>0</v>
      </c>
      <c r="AW76" s="364">
        <v>0</v>
      </c>
      <c r="AX76" s="364">
        <v>0</v>
      </c>
      <c r="AY76" s="364">
        <v>0</v>
      </c>
      <c r="AZ76" s="364">
        <v>0</v>
      </c>
      <c r="BA76" s="364">
        <v>0</v>
      </c>
      <c r="BB76" s="364">
        <v>0</v>
      </c>
      <c r="BC76" s="364">
        <v>-13485.879702877739</v>
      </c>
      <c r="BD76" s="364">
        <v>779.63807853526862</v>
      </c>
      <c r="BE76" s="364">
        <v>0</v>
      </c>
      <c r="BF76" s="364">
        <v>-14828.764099602486</v>
      </c>
      <c r="BG76" s="364">
        <v>779.63807853526862</v>
      </c>
      <c r="BH76" s="364">
        <v>-3837.2636917364412</v>
      </c>
      <c r="BI76" s="364">
        <v>0</v>
      </c>
      <c r="BJ76" s="364">
        <v>0</v>
      </c>
      <c r="BK76" s="364">
        <v>0</v>
      </c>
      <c r="BL76" s="364">
        <v>0</v>
      </c>
      <c r="BM76" s="364">
        <v>0</v>
      </c>
      <c r="BN76" s="364">
        <v>0</v>
      </c>
      <c r="BO76" s="364">
        <v>0</v>
      </c>
      <c r="BP76" s="364">
        <v>0</v>
      </c>
      <c r="BQ76" s="364">
        <v>0</v>
      </c>
      <c r="BR76" s="364">
        <v>0</v>
      </c>
      <c r="BS76" s="364">
        <v>0</v>
      </c>
      <c r="BT76" s="364">
        <v>0</v>
      </c>
      <c r="BU76" s="364">
        <v>0</v>
      </c>
      <c r="BV76" s="364">
        <v>0</v>
      </c>
      <c r="BW76" s="364">
        <v>0</v>
      </c>
      <c r="BX76" s="364">
        <v>-7392.6310617527461</v>
      </c>
      <c r="BY76" s="364">
        <v>0</v>
      </c>
      <c r="BZ76" s="364">
        <v>0</v>
      </c>
      <c r="CA76" s="364">
        <v>0</v>
      </c>
      <c r="CB76" s="364">
        <v>0</v>
      </c>
      <c r="CC76" s="364">
        <v>0</v>
      </c>
      <c r="CD76" s="364">
        <v>0</v>
      </c>
      <c r="CE76" s="364">
        <v>0</v>
      </c>
      <c r="CF76" s="364">
        <v>0</v>
      </c>
      <c r="CG76" s="364">
        <v>0</v>
      </c>
      <c r="CH76" s="364">
        <v>0</v>
      </c>
      <c r="CI76" s="364">
        <v>0</v>
      </c>
      <c r="CJ76" s="364">
        <v>0</v>
      </c>
      <c r="CK76" s="364">
        <v>0</v>
      </c>
      <c r="CL76" s="364">
        <v>0</v>
      </c>
      <c r="CM76" s="364">
        <v>0</v>
      </c>
      <c r="CN76" s="364">
        <v>0</v>
      </c>
      <c r="CO76" s="364">
        <v>0</v>
      </c>
      <c r="CP76" s="364">
        <v>0</v>
      </c>
      <c r="CQ76" s="364">
        <v>0</v>
      </c>
      <c r="CR76" s="364">
        <v>0</v>
      </c>
      <c r="CS76" s="364">
        <v>0</v>
      </c>
      <c r="CT76" s="364">
        <v>0</v>
      </c>
      <c r="CU76" s="364">
        <v>0</v>
      </c>
      <c r="CV76" s="364">
        <v>0</v>
      </c>
      <c r="CW76" s="364">
        <v>0</v>
      </c>
      <c r="CX76" s="364">
        <v>0</v>
      </c>
      <c r="CY76" s="364">
        <v>0</v>
      </c>
      <c r="CZ76" s="364">
        <v>0</v>
      </c>
      <c r="DA76" s="364">
        <v>0</v>
      </c>
      <c r="DB76" s="364">
        <v>-1237.6722218932675</v>
      </c>
      <c r="DC76" s="364">
        <v>0</v>
      </c>
      <c r="DD76" s="364">
        <v>0</v>
      </c>
      <c r="DE76" s="364">
        <v>0</v>
      </c>
      <c r="DF76" s="364">
        <v>0</v>
      </c>
      <c r="DG76" s="364">
        <v>0</v>
      </c>
      <c r="DH76" s="364">
        <v>0</v>
      </c>
      <c r="DI76" s="364">
        <v>0</v>
      </c>
      <c r="DJ76" s="364">
        <v>0</v>
      </c>
      <c r="DK76" s="364">
        <v>0</v>
      </c>
      <c r="DL76" s="364">
        <v>0</v>
      </c>
      <c r="DM76" s="364">
        <v>0</v>
      </c>
      <c r="DN76" s="364">
        <v>-727.97138553637558</v>
      </c>
      <c r="DO76" s="364">
        <v>0</v>
      </c>
      <c r="DP76" s="364">
        <v>0</v>
      </c>
      <c r="DQ76" s="364">
        <v>-4177.286691215003</v>
      </c>
      <c r="DR76" s="364">
        <v>-2045.019920793746</v>
      </c>
      <c r="DS76" s="364">
        <v>-2069.6720069372518</v>
      </c>
      <c r="DT76" s="364">
        <v>-111.14937109606792</v>
      </c>
      <c r="DU76" s="364">
        <v>-496.04237246562963</v>
      </c>
      <c r="DV76" s="364">
        <v>0</v>
      </c>
      <c r="DW76" s="364">
        <v>0</v>
      </c>
      <c r="DX76" s="364">
        <v>0</v>
      </c>
      <c r="DY76" s="364">
        <v>0</v>
      </c>
      <c r="DZ76" s="364">
        <v>0</v>
      </c>
      <c r="EA76" s="364">
        <v>0</v>
      </c>
      <c r="EB76" s="364">
        <v>0</v>
      </c>
      <c r="EC76" s="364">
        <v>0</v>
      </c>
      <c r="ED76" s="364">
        <v>0</v>
      </c>
      <c r="EE76" s="364">
        <v>0</v>
      </c>
      <c r="EF76" s="364">
        <v>0</v>
      </c>
      <c r="EG76" s="364">
        <v>0</v>
      </c>
      <c r="EH76" s="364">
        <v>0</v>
      </c>
      <c r="EI76" s="364">
        <v>0</v>
      </c>
      <c r="EJ76" s="364">
        <v>0</v>
      </c>
      <c r="EK76" s="364">
        <v>0</v>
      </c>
      <c r="EL76" s="364">
        <v>0</v>
      </c>
      <c r="EM76" s="364">
        <v>0</v>
      </c>
      <c r="EN76" s="364">
        <v>0</v>
      </c>
      <c r="EO76" s="364">
        <v>0</v>
      </c>
      <c r="EP76" s="364">
        <v>0</v>
      </c>
      <c r="EQ76" s="364">
        <v>0</v>
      </c>
      <c r="ER76" s="364">
        <v>0</v>
      </c>
      <c r="ES76" s="364">
        <v>0</v>
      </c>
      <c r="ET76" s="365">
        <v>0</v>
      </c>
      <c r="EU76" s="365">
        <v>0</v>
      </c>
      <c r="EV76" s="365">
        <v>0</v>
      </c>
      <c r="EW76" s="365">
        <v>0</v>
      </c>
    </row>
    <row r="77" spans="1:153" ht="15.75" customHeight="1" x14ac:dyDescent="0.2">
      <c r="A77" s="364" t="s">
        <v>556</v>
      </c>
      <c r="B77" s="364">
        <v>0</v>
      </c>
      <c r="C77" s="364">
        <v>0</v>
      </c>
      <c r="D77" s="364">
        <v>0</v>
      </c>
      <c r="E77" s="364">
        <v>0</v>
      </c>
      <c r="F77" s="364">
        <v>0</v>
      </c>
      <c r="G77" s="364">
        <v>0</v>
      </c>
      <c r="H77" s="364">
        <v>0</v>
      </c>
      <c r="I77" s="364">
        <v>0</v>
      </c>
      <c r="J77" s="364">
        <v>0</v>
      </c>
      <c r="K77" s="364">
        <v>0</v>
      </c>
      <c r="L77" s="364">
        <v>0</v>
      </c>
      <c r="M77" s="364">
        <v>0</v>
      </c>
      <c r="N77" s="364">
        <v>0</v>
      </c>
      <c r="O77" s="364">
        <v>0</v>
      </c>
      <c r="P77" s="364">
        <v>0</v>
      </c>
      <c r="Q77" s="364">
        <v>0</v>
      </c>
      <c r="R77" s="364">
        <v>0</v>
      </c>
      <c r="S77" s="364">
        <v>0</v>
      </c>
      <c r="T77" s="364">
        <v>0</v>
      </c>
      <c r="U77" s="364">
        <v>0</v>
      </c>
      <c r="V77" s="364">
        <v>0</v>
      </c>
      <c r="W77" s="364">
        <v>0</v>
      </c>
      <c r="X77" s="364">
        <v>0</v>
      </c>
      <c r="Y77" s="364">
        <v>0</v>
      </c>
      <c r="Z77" s="364">
        <v>0</v>
      </c>
      <c r="AA77" s="364">
        <v>0</v>
      </c>
      <c r="AB77" s="364">
        <v>0</v>
      </c>
      <c r="AC77" s="364">
        <v>0</v>
      </c>
      <c r="AD77" s="364">
        <v>0</v>
      </c>
      <c r="AE77" s="364">
        <v>0</v>
      </c>
      <c r="AF77" s="364">
        <v>0</v>
      </c>
      <c r="AG77" s="364">
        <v>0</v>
      </c>
      <c r="AH77" s="364">
        <v>0</v>
      </c>
      <c r="AI77" s="364">
        <v>0</v>
      </c>
      <c r="AJ77" s="364">
        <v>0</v>
      </c>
      <c r="AK77" s="364">
        <v>0</v>
      </c>
      <c r="AL77" s="364">
        <v>0</v>
      </c>
      <c r="AM77" s="364">
        <v>0</v>
      </c>
      <c r="AN77" s="364">
        <v>0</v>
      </c>
      <c r="AO77" s="364">
        <v>0</v>
      </c>
      <c r="AP77" s="364">
        <v>0</v>
      </c>
      <c r="AQ77" s="364">
        <v>0</v>
      </c>
      <c r="AR77" s="364">
        <v>0</v>
      </c>
      <c r="AS77" s="364">
        <v>0</v>
      </c>
      <c r="AT77" s="364">
        <v>0</v>
      </c>
      <c r="AU77" s="364">
        <v>0</v>
      </c>
      <c r="AV77" s="364">
        <v>0</v>
      </c>
      <c r="AW77" s="364">
        <v>0</v>
      </c>
      <c r="AX77" s="364">
        <v>0</v>
      </c>
      <c r="AY77" s="364">
        <v>0</v>
      </c>
      <c r="AZ77" s="364">
        <v>0</v>
      </c>
      <c r="BA77" s="364">
        <v>0</v>
      </c>
      <c r="BB77" s="364">
        <v>0</v>
      </c>
      <c r="BC77" s="364">
        <v>0</v>
      </c>
      <c r="BD77" s="364">
        <v>0</v>
      </c>
      <c r="BE77" s="364">
        <v>0</v>
      </c>
      <c r="BF77" s="364">
        <v>0</v>
      </c>
      <c r="BG77" s="364">
        <v>0</v>
      </c>
      <c r="BH77" s="364">
        <v>0</v>
      </c>
      <c r="BI77" s="364">
        <v>0</v>
      </c>
      <c r="BJ77" s="364">
        <v>0</v>
      </c>
      <c r="BK77" s="364">
        <v>0</v>
      </c>
      <c r="BL77" s="364">
        <v>0</v>
      </c>
      <c r="BM77" s="364">
        <v>0</v>
      </c>
      <c r="BN77" s="364">
        <v>0</v>
      </c>
      <c r="BO77" s="364">
        <v>0</v>
      </c>
      <c r="BP77" s="364">
        <v>0</v>
      </c>
      <c r="BQ77" s="364">
        <v>0</v>
      </c>
      <c r="BR77" s="364">
        <v>0</v>
      </c>
      <c r="BS77" s="364">
        <v>0</v>
      </c>
      <c r="BT77" s="364">
        <v>0</v>
      </c>
      <c r="BU77" s="364">
        <v>0</v>
      </c>
      <c r="BV77" s="364">
        <v>0</v>
      </c>
      <c r="BW77" s="364">
        <v>0</v>
      </c>
      <c r="BX77" s="364">
        <v>0</v>
      </c>
      <c r="BY77" s="364">
        <v>0</v>
      </c>
      <c r="BZ77" s="364">
        <v>0</v>
      </c>
      <c r="CA77" s="364">
        <v>0</v>
      </c>
      <c r="CB77" s="364">
        <v>0</v>
      </c>
      <c r="CC77" s="364">
        <v>0</v>
      </c>
      <c r="CD77" s="364">
        <v>0</v>
      </c>
      <c r="CE77" s="364">
        <v>0</v>
      </c>
      <c r="CF77" s="364">
        <v>0</v>
      </c>
      <c r="CG77" s="364">
        <v>0</v>
      </c>
      <c r="CH77" s="364">
        <v>0</v>
      </c>
      <c r="CI77" s="364">
        <v>0</v>
      </c>
      <c r="CJ77" s="364">
        <v>0</v>
      </c>
      <c r="CK77" s="364">
        <v>0</v>
      </c>
      <c r="CL77" s="364">
        <v>0</v>
      </c>
      <c r="CM77" s="364">
        <v>0</v>
      </c>
      <c r="CN77" s="364">
        <v>0</v>
      </c>
      <c r="CO77" s="364">
        <v>0</v>
      </c>
      <c r="CP77" s="364">
        <v>0</v>
      </c>
      <c r="CQ77" s="364">
        <v>0</v>
      </c>
      <c r="CR77" s="364">
        <v>0</v>
      </c>
      <c r="CS77" s="364">
        <v>0</v>
      </c>
      <c r="CT77" s="364">
        <v>0</v>
      </c>
      <c r="CU77" s="364">
        <v>0</v>
      </c>
      <c r="CV77" s="364">
        <v>0</v>
      </c>
      <c r="CW77" s="364">
        <v>0</v>
      </c>
      <c r="CX77" s="364">
        <v>0</v>
      </c>
      <c r="CY77" s="364">
        <v>0</v>
      </c>
      <c r="CZ77" s="364">
        <v>0</v>
      </c>
      <c r="DA77" s="364">
        <v>0</v>
      </c>
      <c r="DB77" s="364">
        <v>0</v>
      </c>
      <c r="DC77" s="364">
        <v>0</v>
      </c>
      <c r="DD77" s="364">
        <v>0</v>
      </c>
      <c r="DE77" s="364">
        <v>0</v>
      </c>
      <c r="DF77" s="364">
        <v>0</v>
      </c>
      <c r="DG77" s="364">
        <v>0</v>
      </c>
      <c r="DH77" s="364">
        <v>0</v>
      </c>
      <c r="DI77" s="364">
        <v>0</v>
      </c>
      <c r="DJ77" s="364">
        <v>0</v>
      </c>
      <c r="DK77" s="364">
        <v>0</v>
      </c>
      <c r="DL77" s="364">
        <v>0</v>
      </c>
      <c r="DM77" s="364">
        <v>0</v>
      </c>
      <c r="DN77" s="364">
        <v>0</v>
      </c>
      <c r="DO77" s="364">
        <v>0</v>
      </c>
      <c r="DP77" s="364">
        <v>0</v>
      </c>
      <c r="DQ77" s="364">
        <v>0</v>
      </c>
      <c r="DR77" s="364">
        <v>0</v>
      </c>
      <c r="DS77" s="364">
        <v>0</v>
      </c>
      <c r="DT77" s="364">
        <v>0</v>
      </c>
      <c r="DU77" s="364">
        <v>0</v>
      </c>
      <c r="DV77" s="364">
        <v>0</v>
      </c>
      <c r="DW77" s="364">
        <v>0</v>
      </c>
      <c r="DX77" s="364">
        <v>0</v>
      </c>
      <c r="DY77" s="364">
        <v>0</v>
      </c>
      <c r="DZ77" s="364">
        <v>0</v>
      </c>
      <c r="EA77" s="364">
        <v>0</v>
      </c>
      <c r="EB77" s="364">
        <v>0</v>
      </c>
      <c r="EC77" s="364">
        <v>0</v>
      </c>
      <c r="ED77" s="364">
        <v>0</v>
      </c>
      <c r="EE77" s="364">
        <v>0</v>
      </c>
      <c r="EF77" s="364">
        <v>0</v>
      </c>
      <c r="EG77" s="364">
        <v>0</v>
      </c>
      <c r="EH77" s="364">
        <v>0</v>
      </c>
      <c r="EI77" s="364">
        <v>0</v>
      </c>
      <c r="EJ77" s="364">
        <v>0</v>
      </c>
      <c r="EK77" s="364">
        <v>0</v>
      </c>
      <c r="EL77" s="364">
        <v>0</v>
      </c>
      <c r="EM77" s="364">
        <v>0</v>
      </c>
      <c r="EN77" s="364">
        <v>0</v>
      </c>
      <c r="EO77" s="364">
        <v>0</v>
      </c>
      <c r="EP77" s="364">
        <v>0</v>
      </c>
      <c r="EQ77" s="364">
        <v>0</v>
      </c>
      <c r="ER77" s="364">
        <v>0</v>
      </c>
      <c r="ES77" s="364">
        <v>0</v>
      </c>
      <c r="ET77" s="365">
        <v>0</v>
      </c>
      <c r="EU77" s="365">
        <v>0</v>
      </c>
      <c r="EV77" s="365">
        <v>0</v>
      </c>
      <c r="EW77" s="365">
        <v>0</v>
      </c>
    </row>
    <row r="78" spans="1:153" ht="15.75" customHeight="1" x14ac:dyDescent="0.2">
      <c r="A78" s="364" t="s">
        <v>557</v>
      </c>
      <c r="B78" s="364">
        <v>-459.45225125571477</v>
      </c>
      <c r="C78" s="364">
        <v>-61.567221938871526</v>
      </c>
      <c r="D78" s="364">
        <v>-61.567221938871526</v>
      </c>
      <c r="E78" s="364">
        <v>-61.567221938871526</v>
      </c>
      <c r="F78" s="364">
        <v>-61.567221938871526</v>
      </c>
      <c r="G78" s="364">
        <v>-61.567221938871526</v>
      </c>
      <c r="H78" s="364">
        <v>-61.567221938871526</v>
      </c>
      <c r="I78" s="364">
        <v>-61.567221938871526</v>
      </c>
      <c r="J78" s="364">
        <v>-61.567221938871526</v>
      </c>
      <c r="K78" s="364">
        <v>-61.567221938871526</v>
      </c>
      <c r="L78" s="364">
        <v>-61.567221938871526</v>
      </c>
      <c r="M78" s="364">
        <v>-61.567221938871526</v>
      </c>
      <c r="N78" s="364">
        <v>0</v>
      </c>
      <c r="O78" s="364">
        <v>-3.7129532853769494</v>
      </c>
      <c r="P78" s="364">
        <v>0</v>
      </c>
      <c r="Q78" s="364">
        <v>0</v>
      </c>
      <c r="R78" s="364">
        <v>-2512.4893483164724</v>
      </c>
      <c r="S78" s="364">
        <v>-1230.006735924414</v>
      </c>
      <c r="T78" s="364">
        <v>-6618.6642427433981</v>
      </c>
      <c r="U78" s="364">
        <v>-1244.8340888054388</v>
      </c>
      <c r="V78" s="364">
        <v>-413.13746996274369</v>
      </c>
      <c r="W78" s="364">
        <v>-8438.3961541649733</v>
      </c>
      <c r="X78" s="364">
        <v>1766.2444567526593</v>
      </c>
      <c r="Y78" s="364">
        <v>-221.34482456164756</v>
      </c>
      <c r="Z78" s="364">
        <v>-346.42510584646317</v>
      </c>
      <c r="AA78" s="364">
        <v>2153.2735944878655</v>
      </c>
      <c r="AB78" s="364">
        <v>-3638.8101789139869</v>
      </c>
      <c r="AC78" s="364">
        <v>-92210.784378115684</v>
      </c>
      <c r="AD78" s="364">
        <v>785.47934559842258</v>
      </c>
      <c r="AE78" s="364">
        <v>-3882.5387105069753</v>
      </c>
      <c r="AF78" s="364">
        <v>-13622.838025601466</v>
      </c>
      <c r="AG78" s="364">
        <v>-3882.5387105069753</v>
      </c>
      <c r="AH78" s="364">
        <v>-172.93857776583917</v>
      </c>
      <c r="AI78" s="364">
        <v>-3882.5387105069753</v>
      </c>
      <c r="AJ78" s="364">
        <v>0</v>
      </c>
      <c r="AK78" s="364">
        <v>-3882.5387105069753</v>
      </c>
      <c r="AL78" s="364">
        <v>1324.2016490788887</v>
      </c>
      <c r="AM78" s="364">
        <v>-3882.5387105069753</v>
      </c>
      <c r="AN78" s="364">
        <v>1395.6881134250502</v>
      </c>
      <c r="AO78" s="364">
        <v>-3882.5387105069753</v>
      </c>
      <c r="AP78" s="364">
        <v>-3597.7695792409368</v>
      </c>
      <c r="AQ78" s="364">
        <v>-3882.5387105069753</v>
      </c>
      <c r="AR78" s="364">
        <v>0</v>
      </c>
      <c r="AS78" s="364">
        <v>-3882.5387105069753</v>
      </c>
      <c r="AT78" s="364">
        <v>0</v>
      </c>
      <c r="AU78" s="364">
        <v>-3882.5387105069753</v>
      </c>
      <c r="AV78" s="364">
        <v>0</v>
      </c>
      <c r="AW78" s="364">
        <v>-3882.5387105069753</v>
      </c>
      <c r="AX78" s="364">
        <v>0</v>
      </c>
      <c r="AY78" s="364">
        <v>-3882.5387105069753</v>
      </c>
      <c r="AZ78" s="364">
        <v>0</v>
      </c>
      <c r="BA78" s="364">
        <v>-3882.5387105069753</v>
      </c>
      <c r="BB78" s="364">
        <v>-13443.610727930069</v>
      </c>
      <c r="BC78" s="364">
        <v>-3882.5387105069753</v>
      </c>
      <c r="BD78" s="364">
        <v>-310.63872804017149</v>
      </c>
      <c r="BE78" s="364">
        <v>-5455.1947433317837</v>
      </c>
      <c r="BF78" s="364">
        <v>-872.38163087296402</v>
      </c>
      <c r="BG78" s="364">
        <v>-310.63872804017149</v>
      </c>
      <c r="BH78" s="364">
        <v>-10557.399674445747</v>
      </c>
      <c r="BI78" s="364">
        <v>0</v>
      </c>
      <c r="BJ78" s="364">
        <v>0</v>
      </c>
      <c r="BK78" s="364">
        <v>0</v>
      </c>
      <c r="BL78" s="364">
        <v>0</v>
      </c>
      <c r="BM78" s="364">
        <v>0</v>
      </c>
      <c r="BN78" s="364">
        <v>0</v>
      </c>
      <c r="BO78" s="364">
        <v>0</v>
      </c>
      <c r="BP78" s="364">
        <v>0</v>
      </c>
      <c r="BQ78" s="364">
        <v>0</v>
      </c>
      <c r="BR78" s="364">
        <v>0</v>
      </c>
      <c r="BS78" s="364">
        <v>-7392.6310617524905</v>
      </c>
      <c r="BT78" s="364">
        <v>0</v>
      </c>
      <c r="BU78" s="364">
        <v>0</v>
      </c>
      <c r="BV78" s="364">
        <v>0</v>
      </c>
      <c r="BW78" s="364">
        <v>0</v>
      </c>
      <c r="BX78" s="364">
        <v>0</v>
      </c>
      <c r="BY78" s="364">
        <v>0</v>
      </c>
      <c r="BZ78" s="364">
        <v>-281.50599607682881</v>
      </c>
      <c r="CA78" s="364">
        <v>0</v>
      </c>
      <c r="CB78" s="364">
        <v>-32.922917096598503</v>
      </c>
      <c r="CC78" s="364">
        <v>0</v>
      </c>
      <c r="CD78" s="364">
        <v>0</v>
      </c>
      <c r="CE78" s="364">
        <v>0</v>
      </c>
      <c r="CF78" s="364">
        <v>-2584.9456180616853</v>
      </c>
      <c r="CG78" s="364">
        <v>-32.615227366082024</v>
      </c>
      <c r="CH78" s="364">
        <v>-294.23421513138277</v>
      </c>
      <c r="CI78" s="364">
        <v>0</v>
      </c>
      <c r="CJ78" s="364">
        <v>-1878.7909267176531</v>
      </c>
      <c r="CK78" s="364">
        <v>0</v>
      </c>
      <c r="CL78" s="364">
        <v>0</v>
      </c>
      <c r="CM78" s="364">
        <v>-2209.9193185740914</v>
      </c>
      <c r="CN78" s="364">
        <v>0</v>
      </c>
      <c r="CO78" s="364">
        <v>0</v>
      </c>
      <c r="CP78" s="364">
        <v>0</v>
      </c>
      <c r="CQ78" s="364">
        <v>0</v>
      </c>
      <c r="CR78" s="364">
        <v>0</v>
      </c>
      <c r="CS78" s="364">
        <v>0</v>
      </c>
      <c r="CT78" s="364">
        <v>-1175.6650088196354</v>
      </c>
      <c r="CU78" s="364">
        <v>0</v>
      </c>
      <c r="CV78" s="364">
        <v>0</v>
      </c>
      <c r="CW78" s="364">
        <v>0</v>
      </c>
      <c r="CX78" s="364">
        <v>0</v>
      </c>
      <c r="CY78" s="364">
        <v>0</v>
      </c>
      <c r="CZ78" s="364">
        <v>0</v>
      </c>
      <c r="DA78" s="364">
        <v>0</v>
      </c>
      <c r="DB78" s="364">
        <v>0</v>
      </c>
      <c r="DC78" s="364">
        <v>0</v>
      </c>
      <c r="DD78" s="364">
        <v>0</v>
      </c>
      <c r="DE78" s="364">
        <v>0</v>
      </c>
      <c r="DF78" s="364">
        <v>0</v>
      </c>
      <c r="DG78" s="364">
        <v>0</v>
      </c>
      <c r="DH78" s="364">
        <v>0</v>
      </c>
      <c r="DI78" s="364">
        <v>0</v>
      </c>
      <c r="DJ78" s="364">
        <v>0</v>
      </c>
      <c r="DK78" s="364">
        <v>0</v>
      </c>
      <c r="DL78" s="364">
        <v>0</v>
      </c>
      <c r="DM78" s="364">
        <v>0</v>
      </c>
      <c r="DN78" s="364">
        <v>-5391.1375900258236</v>
      </c>
      <c r="DO78" s="364">
        <v>0</v>
      </c>
      <c r="DP78" s="364">
        <v>0</v>
      </c>
      <c r="DQ78" s="364">
        <v>0</v>
      </c>
      <c r="DR78" s="364">
        <v>0</v>
      </c>
      <c r="DS78" s="364">
        <v>0</v>
      </c>
      <c r="DT78" s="364">
        <v>0</v>
      </c>
      <c r="DU78" s="364">
        <v>0</v>
      </c>
      <c r="DV78" s="364">
        <v>0</v>
      </c>
      <c r="DW78" s="364">
        <v>0</v>
      </c>
      <c r="DX78" s="364">
        <v>-3104.0748377126511</v>
      </c>
      <c r="DY78" s="364">
        <v>0</v>
      </c>
      <c r="DZ78" s="364">
        <v>0</v>
      </c>
      <c r="EA78" s="364">
        <v>0</v>
      </c>
      <c r="EB78" s="364">
        <v>-5542.8433546618999</v>
      </c>
      <c r="EC78" s="364">
        <v>0</v>
      </c>
      <c r="ED78" s="364">
        <v>0</v>
      </c>
      <c r="EE78" s="364">
        <v>0</v>
      </c>
      <c r="EF78" s="364">
        <v>0</v>
      </c>
      <c r="EG78" s="364">
        <v>0</v>
      </c>
      <c r="EH78" s="364">
        <v>0</v>
      </c>
      <c r="EI78" s="364">
        <v>0</v>
      </c>
      <c r="EJ78" s="364">
        <v>0</v>
      </c>
      <c r="EK78" s="364">
        <v>0</v>
      </c>
      <c r="EL78" s="364">
        <v>0</v>
      </c>
      <c r="EM78" s="364">
        <v>0</v>
      </c>
      <c r="EN78" s="364">
        <v>0</v>
      </c>
      <c r="EO78" s="364">
        <v>-31.219750847618673</v>
      </c>
      <c r="EP78" s="364">
        <v>0</v>
      </c>
      <c r="EQ78" s="364">
        <v>-31.219750847618673</v>
      </c>
      <c r="ER78" s="364">
        <v>-418.06724840603209</v>
      </c>
      <c r="ES78" s="364">
        <v>0</v>
      </c>
      <c r="ET78" s="365">
        <v>0</v>
      </c>
      <c r="EU78" s="365">
        <v>0</v>
      </c>
      <c r="EV78" s="365">
        <v>0</v>
      </c>
      <c r="EW78" s="365">
        <v>0</v>
      </c>
    </row>
    <row r="79" spans="1:153" ht="15.75" customHeight="1" x14ac:dyDescent="0.2">
      <c r="A79" s="370" t="s">
        <v>62</v>
      </c>
      <c r="B79" s="361">
        <v>4309.1432859092229</v>
      </c>
      <c r="C79" s="361">
        <v>16184.609351500094</v>
      </c>
      <c r="D79" s="361">
        <v>17502.135301616461</v>
      </c>
      <c r="E79" s="361">
        <v>17502.135301616461</v>
      </c>
      <c r="F79" s="361">
        <v>17242.066538581315</v>
      </c>
      <c r="G79" s="361">
        <v>17242.066538581315</v>
      </c>
      <c r="H79" s="361">
        <v>17242.066538581315</v>
      </c>
      <c r="I79" s="361">
        <v>10691.767422891355</v>
      </c>
      <c r="J79" s="361">
        <v>14506.850136417208</v>
      </c>
      <c r="K79" s="361">
        <v>7020.8846697388281</v>
      </c>
      <c r="L79" s="361">
        <v>9350.2254200366624</v>
      </c>
      <c r="M79" s="361">
        <v>10382.390556833081</v>
      </c>
      <c r="N79" s="361">
        <v>5766.0984876491257</v>
      </c>
      <c r="O79" s="361">
        <v>6044.4946254763945</v>
      </c>
      <c r="P79" s="361">
        <v>7497.108439565176</v>
      </c>
      <c r="Q79" s="361">
        <v>6760.7001023443154</v>
      </c>
      <c r="R79" s="361">
        <v>23887.968047095041</v>
      </c>
      <c r="S79" s="361">
        <v>17877.695068496192</v>
      </c>
      <c r="T79" s="361">
        <v>36974.914914579378</v>
      </c>
      <c r="U79" s="361">
        <v>19556.761453469291</v>
      </c>
      <c r="V79" s="361">
        <v>27732.093521825806</v>
      </c>
      <c r="W79" s="361">
        <v>6403.9628166170678</v>
      </c>
      <c r="X79" s="361">
        <v>24382.182113860101</v>
      </c>
      <c r="Y79" s="361">
        <v>20534.328922902114</v>
      </c>
      <c r="Z79" s="361">
        <v>25854.568812313239</v>
      </c>
      <c r="AA79" s="361">
        <v>54169.700435727922</v>
      </c>
      <c r="AB79" s="361">
        <v>27799.076055166042</v>
      </c>
      <c r="AC79" s="361">
        <v>127268.27652256256</v>
      </c>
      <c r="AD79" s="361">
        <v>-622.95347501666322</v>
      </c>
      <c r="AE79" s="361">
        <v>-470.69079985988128</v>
      </c>
      <c r="AF79" s="361">
        <v>3285.2345741674635</v>
      </c>
      <c r="AG79" s="361">
        <v>3449.7852503731151</v>
      </c>
      <c r="AH79" s="361">
        <v>67838.154651380741</v>
      </c>
      <c r="AI79" s="361">
        <v>72929.937669252409</v>
      </c>
      <c r="AJ79" s="361">
        <v>18265.668483987793</v>
      </c>
      <c r="AK79" s="361">
        <v>18916.149863878203</v>
      </c>
      <c r="AL79" s="361">
        <v>-11343.085860767311</v>
      </c>
      <c r="AM79" s="361">
        <v>-11224.529086235734</v>
      </c>
      <c r="AN79" s="361">
        <v>30304.736023709876</v>
      </c>
      <c r="AO79" s="361">
        <v>30476.333071391644</v>
      </c>
      <c r="AP79" s="361">
        <v>11893.717183102221</v>
      </c>
      <c r="AQ79" s="361">
        <v>18577.193068105778</v>
      </c>
      <c r="AR79" s="361">
        <v>1362.0743726102316</v>
      </c>
      <c r="AS79" s="361">
        <v>6352.6205787355138</v>
      </c>
      <c r="AT79" s="361">
        <v>2812.2982222689561</v>
      </c>
      <c r="AU79" s="361">
        <v>7901.325583290034</v>
      </c>
      <c r="AV79" s="361">
        <v>126.11683695186676</v>
      </c>
      <c r="AW79" s="361">
        <v>5389.772871045825</v>
      </c>
      <c r="AX79" s="361">
        <v>5884.2707551043532</v>
      </c>
      <c r="AY79" s="361">
        <v>11797.805374963666</v>
      </c>
      <c r="AZ79" s="361">
        <v>2103.6750443391002</v>
      </c>
      <c r="BA79" s="361">
        <v>4941.2170171223042</v>
      </c>
      <c r="BB79" s="361">
        <v>124822.068541505</v>
      </c>
      <c r="BC79" s="361">
        <v>128326.60106158219</v>
      </c>
      <c r="BD79" s="361">
        <v>9628.9730988074662</v>
      </c>
      <c r="BE79" s="361">
        <v>13415.128822206603</v>
      </c>
      <c r="BF79" s="361">
        <v>24597.002024786889</v>
      </c>
      <c r="BG79" s="361">
        <v>9803.4796195878298</v>
      </c>
      <c r="BH79" s="361">
        <v>33399.479109812266</v>
      </c>
      <c r="BI79" s="361">
        <v>45260.336259075557</v>
      </c>
      <c r="BJ79" s="361">
        <v>96887.427868441271</v>
      </c>
      <c r="BK79" s="361">
        <v>7469.0541078350525</v>
      </c>
      <c r="BL79" s="361">
        <v>76341.565869503713</v>
      </c>
      <c r="BM79" s="361">
        <v>66606.769441689365</v>
      </c>
      <c r="BN79" s="361">
        <v>45260.336259075557</v>
      </c>
      <c r="BO79" s="361">
        <v>86121.105652145357</v>
      </c>
      <c r="BP79" s="361">
        <v>50744.47639239495</v>
      </c>
      <c r="BQ79" s="361">
        <v>49622.99234718419</v>
      </c>
      <c r="BR79" s="361">
        <v>6428.478819084864</v>
      </c>
      <c r="BS79" s="361">
        <v>-2544.9190460069494</v>
      </c>
      <c r="BT79" s="361">
        <v>87471.014312773201</v>
      </c>
      <c r="BU79" s="361">
        <v>59729.630662246309</v>
      </c>
      <c r="BV79" s="361">
        <v>53045.219907320599</v>
      </c>
      <c r="BW79" s="361">
        <v>9850.7063792212757</v>
      </c>
      <c r="BX79" s="361">
        <v>877.30851412920583</v>
      </c>
      <c r="BY79" s="361">
        <v>11992.795213977824</v>
      </c>
      <c r="BZ79" s="361">
        <v>32017.153504398015</v>
      </c>
      <c r="CA79" s="361">
        <v>103668.47158760778</v>
      </c>
      <c r="CB79" s="361">
        <v>1938.9713717761856</v>
      </c>
      <c r="CC79" s="361">
        <v>82445.998583056207</v>
      </c>
      <c r="CD79" s="361">
        <v>94555.719447760945</v>
      </c>
      <c r="CE79" s="361">
        <v>68119.803746826889</v>
      </c>
      <c r="CF79" s="361">
        <v>17016.468274897379</v>
      </c>
      <c r="CG79" s="361">
        <v>1286.1988273426232</v>
      </c>
      <c r="CH79" s="361">
        <v>30959.969874762854</v>
      </c>
      <c r="CI79" s="361">
        <v>1875.8747564878329</v>
      </c>
      <c r="CJ79" s="361">
        <v>84230.37265757173</v>
      </c>
      <c r="CK79" s="361">
        <v>3056.0605610751159</v>
      </c>
      <c r="CL79" s="361">
        <v>7531.9950762985354</v>
      </c>
      <c r="CM79" s="361">
        <v>78612.172142066687</v>
      </c>
      <c r="CN79" s="361">
        <v>49145.171789376327</v>
      </c>
      <c r="CO79" s="361">
        <v>23205.279944509944</v>
      </c>
      <c r="CP79" s="361">
        <v>1785.2456062095221</v>
      </c>
      <c r="CQ79" s="361">
        <v>105288.06378616323</v>
      </c>
      <c r="CR79" s="361">
        <v>3842.7797501140367</v>
      </c>
      <c r="CS79" s="361">
        <v>8006.2957862826506</v>
      </c>
      <c r="CT79" s="361">
        <v>6718.6709030280117</v>
      </c>
      <c r="CU79" s="361">
        <v>4473.3843287127565</v>
      </c>
      <c r="CV79" s="361">
        <v>5947.962867790121</v>
      </c>
      <c r="CW79" s="361">
        <v>3894.228511385209</v>
      </c>
      <c r="CX79" s="361">
        <v>4351.2296549863713</v>
      </c>
      <c r="CY79" s="361">
        <v>47863.851244319318</v>
      </c>
      <c r="CZ79" s="361">
        <v>23872.578437665477</v>
      </c>
      <c r="DA79" s="361">
        <v>28255.687660714</v>
      </c>
      <c r="DB79" s="361">
        <v>26900.150549149501</v>
      </c>
      <c r="DC79" s="361">
        <v>24536.442518058499</v>
      </c>
      <c r="DD79" s="361">
        <v>26088.793641146058</v>
      </c>
      <c r="DE79" s="361">
        <v>23926.740722158469</v>
      </c>
      <c r="DF79" s="361">
        <v>24407.845132484043</v>
      </c>
      <c r="DG79" s="361">
        <v>70215.420112483873</v>
      </c>
      <c r="DH79" s="361">
        <v>41241.389363907052</v>
      </c>
      <c r="DI79" s="361">
        <v>240002.48753215122</v>
      </c>
      <c r="DJ79" s="361">
        <v>83203.394454793932</v>
      </c>
      <c r="DK79" s="361">
        <v>5162.9716871863538</v>
      </c>
      <c r="DL79" s="361">
        <v>5755.7902498224012</v>
      </c>
      <c r="DM79" s="361">
        <v>11605.037648865502</v>
      </c>
      <c r="DN79" s="361">
        <v>148936.78926825165</v>
      </c>
      <c r="DO79" s="361">
        <v>129660.17420370047</v>
      </c>
      <c r="DP79" s="361">
        <v>9246.2755051525983</v>
      </c>
      <c r="DQ79" s="361">
        <v>45657.805049044757</v>
      </c>
      <c r="DR79" s="361">
        <v>34514.26073762052</v>
      </c>
      <c r="DS79" s="361">
        <v>38290.079682690252</v>
      </c>
      <c r="DT79" s="361">
        <v>158059.17776690132</v>
      </c>
      <c r="DU79" s="361">
        <v>179550.99983798419</v>
      </c>
      <c r="DV79" s="361">
        <v>126103.2729182195</v>
      </c>
      <c r="DW79" s="361">
        <v>79519.32929170315</v>
      </c>
      <c r="DX79" s="361">
        <v>7627.6097148568442</v>
      </c>
      <c r="DY79" s="361">
        <v>1109.3393301443541</v>
      </c>
      <c r="DZ79" s="361">
        <v>2447.5561323774946</v>
      </c>
      <c r="EA79" s="361">
        <v>0</v>
      </c>
      <c r="EB79" s="361">
        <v>4935.6380498913004</v>
      </c>
      <c r="EC79" s="361">
        <v>3679.3775971212872</v>
      </c>
      <c r="ED79" s="361">
        <v>18965.191461850471</v>
      </c>
      <c r="EE79" s="361">
        <v>6114.80958896428</v>
      </c>
      <c r="EF79" s="361">
        <v>6117.9787416236013</v>
      </c>
      <c r="EG79" s="361">
        <v>6277.1619392407965</v>
      </c>
      <c r="EH79" s="361">
        <v>4873.8238193929647</v>
      </c>
      <c r="EI79" s="361">
        <v>5239.7555206768138</v>
      </c>
      <c r="EJ79" s="361">
        <v>4682.9029317666091</v>
      </c>
      <c r="EK79" s="361">
        <v>76528.600006032691</v>
      </c>
      <c r="EL79" s="361">
        <v>76528.600006032691</v>
      </c>
      <c r="EM79" s="361">
        <v>2458.8109785524184</v>
      </c>
      <c r="EN79" s="361">
        <v>2458.8109785524184</v>
      </c>
      <c r="EO79" s="361">
        <v>27983.509492742061</v>
      </c>
      <c r="EP79" s="361">
        <v>252.49886515627793</v>
      </c>
      <c r="EQ79" s="361">
        <v>27891.85949274206</v>
      </c>
      <c r="ER79" s="361">
        <v>187368.95882455213</v>
      </c>
      <c r="ES79" s="361">
        <v>22535.667007814427</v>
      </c>
      <c r="ET79" s="361">
        <v>3056.0605610751159</v>
      </c>
      <c r="EU79" s="361">
        <v>7531.9950762985354</v>
      </c>
      <c r="EV79" s="361">
        <v>3056.0605610751159</v>
      </c>
      <c r="EW79" s="361">
        <v>7531.9950762985354</v>
      </c>
    </row>
    <row r="80" spans="1:153" ht="15.75" customHeight="1" x14ac:dyDescent="0.2">
      <c r="A80" s="353"/>
      <c r="B80" s="353"/>
      <c r="C80" s="353"/>
      <c r="D80" s="353"/>
      <c r="E80" s="353"/>
      <c r="F80" s="353"/>
      <c r="G80" s="353"/>
      <c r="H80" s="353"/>
      <c r="I80" s="353"/>
      <c r="J80" s="353"/>
      <c r="K80" s="353"/>
      <c r="L80" s="353"/>
      <c r="M80" s="353"/>
      <c r="N80" s="353"/>
      <c r="O80" s="353"/>
      <c r="P80" s="353"/>
      <c r="Q80" s="353"/>
      <c r="R80" s="353"/>
      <c r="S80" s="353"/>
      <c r="T80" s="353"/>
      <c r="U80" s="353"/>
      <c r="V80" s="353"/>
      <c r="W80" s="353"/>
      <c r="X80" s="353"/>
      <c r="Y80" s="353"/>
      <c r="Z80" s="353"/>
      <c r="AA80" s="353"/>
      <c r="AB80" s="353"/>
      <c r="AC80" s="353"/>
      <c r="AD80" s="353"/>
      <c r="AE80" s="353"/>
      <c r="AF80" s="353"/>
      <c r="AG80" s="353"/>
      <c r="AH80" s="353"/>
      <c r="AI80" s="353"/>
      <c r="AJ80" s="353"/>
      <c r="AK80" s="353"/>
      <c r="AL80" s="353"/>
      <c r="AM80" s="353"/>
      <c r="AN80" s="353"/>
      <c r="AO80" s="353"/>
      <c r="AP80" s="353"/>
      <c r="AQ80" s="353"/>
      <c r="AR80" s="353"/>
      <c r="AS80" s="353"/>
      <c r="AT80" s="353"/>
      <c r="AU80" s="353"/>
      <c r="AV80" s="353"/>
      <c r="AW80" s="353"/>
      <c r="AX80" s="353"/>
      <c r="AY80" s="353"/>
      <c r="AZ80" s="353"/>
      <c r="BA80" s="353"/>
      <c r="BB80" s="353"/>
      <c r="BC80" s="353"/>
      <c r="BD80" s="353"/>
      <c r="BE80" s="353"/>
      <c r="BF80" s="353"/>
      <c r="BG80" s="353"/>
      <c r="BH80" s="353"/>
      <c r="BI80" s="353"/>
      <c r="BJ80" s="353"/>
      <c r="BK80" s="353"/>
      <c r="BL80" s="353"/>
      <c r="BM80" s="353"/>
      <c r="BN80" s="353"/>
      <c r="BO80" s="353"/>
      <c r="BP80" s="353"/>
      <c r="BQ80" s="353"/>
      <c r="BR80" s="353"/>
      <c r="BS80" s="353"/>
      <c r="BT80" s="353"/>
      <c r="BU80" s="353"/>
      <c r="BV80" s="353"/>
      <c r="BW80" s="353"/>
      <c r="BX80" s="353"/>
      <c r="BY80" s="353"/>
      <c r="BZ80" s="353"/>
      <c r="CA80" s="353"/>
      <c r="CB80" s="353"/>
      <c r="CC80" s="353"/>
      <c r="CD80" s="353"/>
      <c r="CE80" s="353"/>
      <c r="CF80" s="353"/>
      <c r="CG80" s="353"/>
      <c r="CH80" s="353"/>
      <c r="CI80" s="353"/>
      <c r="CJ80" s="353"/>
      <c r="CK80" s="353"/>
      <c r="CL80" s="353"/>
      <c r="CM80" s="353"/>
      <c r="CN80" s="353"/>
      <c r="CO80" s="353"/>
      <c r="CP80" s="353"/>
      <c r="CQ80" s="353"/>
      <c r="CR80" s="353"/>
      <c r="CS80" s="353"/>
      <c r="CT80" s="353"/>
      <c r="CU80" s="353"/>
      <c r="CV80" s="353"/>
      <c r="CW80" s="353"/>
      <c r="CX80" s="353"/>
      <c r="CY80" s="353"/>
      <c r="CZ80" s="353"/>
      <c r="DA80" s="353"/>
      <c r="DB80" s="353"/>
      <c r="DC80" s="353"/>
      <c r="DD80" s="353"/>
      <c r="DE80" s="353"/>
      <c r="DF80" s="353"/>
      <c r="DG80" s="353"/>
      <c r="DH80" s="353"/>
      <c r="DI80" s="353"/>
      <c r="DJ80" s="353"/>
      <c r="DK80" s="353"/>
      <c r="DL80" s="353"/>
      <c r="DM80" s="353"/>
      <c r="DN80" s="353"/>
      <c r="DO80" s="353"/>
      <c r="DP80" s="353"/>
      <c r="DQ80" s="353"/>
      <c r="DR80" s="353"/>
      <c r="DS80" s="353"/>
      <c r="DT80" s="353"/>
      <c r="DU80" s="353"/>
      <c r="DV80" s="353"/>
      <c r="DW80" s="353"/>
      <c r="DX80" s="353"/>
      <c r="DY80" s="353"/>
      <c r="DZ80" s="353"/>
      <c r="EA80" s="353"/>
      <c r="EB80" s="353"/>
      <c r="EC80" s="353"/>
      <c r="ED80" s="353"/>
      <c r="EE80" s="353"/>
      <c r="EF80" s="353"/>
      <c r="EG80" s="353"/>
      <c r="EH80" s="353"/>
      <c r="EI80" s="353"/>
      <c r="EJ80" s="353"/>
      <c r="EK80" s="353"/>
      <c r="EL80" s="353"/>
      <c r="EM80" s="353"/>
      <c r="EN80" s="353"/>
      <c r="EO80" s="353"/>
      <c r="EP80" s="353"/>
      <c r="EQ80" s="353"/>
      <c r="ER80" s="353"/>
      <c r="ES80" s="353"/>
      <c r="ET80" s="354"/>
      <c r="EU80" s="354"/>
      <c r="EV80" s="354"/>
      <c r="EW80" s="354"/>
    </row>
    <row r="81" spans="1:153" ht="15.75" customHeight="1" x14ac:dyDescent="0.2">
      <c r="A81" s="359" t="s">
        <v>573</v>
      </c>
      <c r="B81" s="353"/>
      <c r="C81" s="353"/>
      <c r="D81" s="353"/>
      <c r="E81" s="353"/>
      <c r="F81" s="353"/>
      <c r="G81" s="353"/>
      <c r="H81" s="353"/>
      <c r="I81" s="353"/>
      <c r="J81" s="353"/>
      <c r="K81" s="353"/>
      <c r="L81" s="353"/>
      <c r="M81" s="353"/>
      <c r="N81" s="353"/>
      <c r="O81" s="353"/>
      <c r="P81" s="353"/>
      <c r="Q81" s="353"/>
      <c r="R81" s="353"/>
      <c r="S81" s="353"/>
      <c r="T81" s="353"/>
      <c r="U81" s="353"/>
      <c r="V81" s="353"/>
      <c r="W81" s="353"/>
      <c r="X81" s="353"/>
      <c r="Y81" s="353"/>
      <c r="Z81" s="353"/>
      <c r="AA81" s="353"/>
      <c r="AB81" s="353"/>
      <c r="AC81" s="353"/>
      <c r="AD81" s="353"/>
      <c r="AE81" s="353"/>
      <c r="AF81" s="353"/>
      <c r="AG81" s="353"/>
      <c r="AH81" s="353"/>
      <c r="AI81" s="353"/>
      <c r="AJ81" s="353"/>
      <c r="AK81" s="353"/>
      <c r="AL81" s="353"/>
      <c r="AM81" s="353"/>
      <c r="AN81" s="353"/>
      <c r="AO81" s="353"/>
      <c r="AP81" s="353"/>
      <c r="AQ81" s="353"/>
      <c r="AR81" s="353"/>
      <c r="AS81" s="353"/>
      <c r="AT81" s="353"/>
      <c r="AU81" s="353"/>
      <c r="AV81" s="353"/>
      <c r="AW81" s="353"/>
      <c r="AX81" s="353"/>
      <c r="AY81" s="353"/>
      <c r="AZ81" s="353"/>
      <c r="BA81" s="353"/>
      <c r="BB81" s="353"/>
      <c r="BC81" s="353"/>
      <c r="BD81" s="353"/>
      <c r="BE81" s="353"/>
      <c r="BF81" s="353"/>
      <c r="BG81" s="353"/>
      <c r="BH81" s="353"/>
      <c r="BI81" s="353"/>
      <c r="BJ81" s="353"/>
      <c r="BK81" s="353"/>
      <c r="BL81" s="353"/>
      <c r="BM81" s="353"/>
      <c r="BN81" s="353"/>
      <c r="BO81" s="353"/>
      <c r="BP81" s="353"/>
      <c r="BQ81" s="353"/>
      <c r="BR81" s="353"/>
      <c r="BS81" s="353"/>
      <c r="BT81" s="353"/>
      <c r="BU81" s="353"/>
      <c r="BV81" s="353"/>
      <c r="BW81" s="353"/>
      <c r="BX81" s="353"/>
      <c r="BY81" s="353"/>
      <c r="BZ81" s="353"/>
      <c r="CA81" s="353"/>
      <c r="CB81" s="353"/>
      <c r="CC81" s="353"/>
      <c r="CD81" s="353"/>
      <c r="CE81" s="353"/>
      <c r="CF81" s="353"/>
      <c r="CG81" s="353"/>
      <c r="CH81" s="353"/>
      <c r="CI81" s="353"/>
      <c r="CJ81" s="353"/>
      <c r="CK81" s="353"/>
      <c r="CL81" s="353"/>
      <c r="CM81" s="353"/>
      <c r="CN81" s="353"/>
      <c r="CO81" s="353"/>
      <c r="CP81" s="353"/>
      <c r="CQ81" s="353"/>
      <c r="CR81" s="353"/>
      <c r="CS81" s="353"/>
      <c r="CT81" s="353"/>
      <c r="CU81" s="353"/>
      <c r="CV81" s="353"/>
      <c r="CW81" s="353"/>
      <c r="CX81" s="353"/>
      <c r="CY81" s="353"/>
      <c r="CZ81" s="353"/>
      <c r="DA81" s="353"/>
      <c r="DB81" s="353"/>
      <c r="DC81" s="353"/>
      <c r="DD81" s="353"/>
      <c r="DE81" s="353"/>
      <c r="DF81" s="353"/>
      <c r="DG81" s="353"/>
      <c r="DH81" s="353"/>
      <c r="DI81" s="353"/>
      <c r="DJ81" s="353"/>
      <c r="DK81" s="353"/>
      <c r="DL81" s="353"/>
      <c r="DM81" s="353"/>
      <c r="DN81" s="353"/>
      <c r="DO81" s="353"/>
      <c r="DP81" s="353"/>
      <c r="DQ81" s="353"/>
      <c r="DR81" s="353"/>
      <c r="DS81" s="353"/>
      <c r="DT81" s="353"/>
      <c r="DU81" s="353"/>
      <c r="DV81" s="353"/>
      <c r="DW81" s="353"/>
      <c r="DX81" s="353"/>
      <c r="DY81" s="353"/>
      <c r="DZ81" s="353"/>
      <c r="EA81" s="353"/>
      <c r="EB81" s="353"/>
      <c r="EC81" s="353"/>
      <c r="ED81" s="353"/>
      <c r="EE81" s="353"/>
      <c r="EF81" s="353"/>
      <c r="EG81" s="353"/>
      <c r="EH81" s="353"/>
      <c r="EI81" s="353"/>
      <c r="EJ81" s="353"/>
      <c r="EK81" s="353"/>
      <c r="EL81" s="353"/>
      <c r="EM81" s="353"/>
      <c r="EN81" s="353"/>
      <c r="EO81" s="353"/>
      <c r="EP81" s="353"/>
      <c r="EQ81" s="353"/>
      <c r="ER81" s="353"/>
      <c r="ES81" s="353"/>
      <c r="ET81" s="354"/>
      <c r="EU81" s="354"/>
      <c r="EV81" s="354"/>
      <c r="EW81" s="354"/>
    </row>
    <row r="82" spans="1:153" ht="15.75" customHeight="1" x14ac:dyDescent="0.2">
      <c r="A82" s="353"/>
      <c r="B82" s="353"/>
      <c r="C82" s="353"/>
      <c r="D82" s="353"/>
      <c r="E82" s="353"/>
      <c r="F82" s="353"/>
      <c r="G82" s="353"/>
      <c r="H82" s="353"/>
      <c r="I82" s="353"/>
      <c r="J82" s="353"/>
      <c r="K82" s="353"/>
      <c r="L82" s="353"/>
      <c r="M82" s="353"/>
      <c r="N82" s="353"/>
      <c r="O82" s="353"/>
      <c r="P82" s="353"/>
      <c r="Q82" s="353"/>
      <c r="R82" s="353"/>
      <c r="S82" s="353"/>
      <c r="T82" s="353"/>
      <c r="U82" s="353"/>
      <c r="V82" s="353"/>
      <c r="W82" s="353"/>
      <c r="X82" s="353"/>
      <c r="Y82" s="353"/>
      <c r="Z82" s="353"/>
      <c r="AA82" s="353"/>
      <c r="AB82" s="353"/>
      <c r="AC82" s="353"/>
      <c r="AD82" s="353"/>
      <c r="AE82" s="353"/>
      <c r="AF82" s="353"/>
      <c r="AG82" s="353"/>
      <c r="AH82" s="353"/>
      <c r="AI82" s="353"/>
      <c r="AJ82" s="353"/>
      <c r="AK82" s="353"/>
      <c r="AL82" s="353"/>
      <c r="AM82" s="353"/>
      <c r="AN82" s="353"/>
      <c r="AO82" s="353"/>
      <c r="AP82" s="353"/>
      <c r="AQ82" s="353"/>
      <c r="AR82" s="353"/>
      <c r="AS82" s="353"/>
      <c r="AT82" s="353"/>
      <c r="AU82" s="353"/>
      <c r="AV82" s="353"/>
      <c r="AW82" s="353"/>
      <c r="AX82" s="353"/>
      <c r="AY82" s="353"/>
      <c r="AZ82" s="353"/>
      <c r="BA82" s="353"/>
      <c r="BB82" s="353"/>
      <c r="BC82" s="353"/>
      <c r="BD82" s="353"/>
      <c r="BE82" s="353"/>
      <c r="BF82" s="353"/>
      <c r="BG82" s="353"/>
      <c r="BH82" s="353"/>
      <c r="BI82" s="353"/>
      <c r="BJ82" s="353"/>
      <c r="BK82" s="353"/>
      <c r="BL82" s="353"/>
      <c r="BM82" s="353"/>
      <c r="BN82" s="353"/>
      <c r="BO82" s="353"/>
      <c r="BP82" s="353"/>
      <c r="BQ82" s="353"/>
      <c r="BR82" s="353"/>
      <c r="BS82" s="353"/>
      <c r="BT82" s="353"/>
      <c r="BU82" s="353"/>
      <c r="BV82" s="353"/>
      <c r="BW82" s="353"/>
      <c r="BX82" s="353"/>
      <c r="BY82" s="353"/>
      <c r="BZ82" s="353"/>
      <c r="CA82" s="353"/>
      <c r="CB82" s="353"/>
      <c r="CC82" s="353"/>
      <c r="CD82" s="353"/>
      <c r="CE82" s="353"/>
      <c r="CF82" s="353"/>
      <c r="CG82" s="353"/>
      <c r="CH82" s="353"/>
      <c r="CI82" s="353"/>
      <c r="CJ82" s="353"/>
      <c r="CK82" s="353"/>
      <c r="CL82" s="353"/>
      <c r="CM82" s="353"/>
      <c r="CN82" s="353"/>
      <c r="CO82" s="353"/>
      <c r="CP82" s="353"/>
      <c r="CQ82" s="353"/>
      <c r="CR82" s="353"/>
      <c r="CS82" s="353"/>
      <c r="CT82" s="353"/>
      <c r="CU82" s="353"/>
      <c r="CV82" s="353"/>
      <c r="CW82" s="353"/>
      <c r="CX82" s="353"/>
      <c r="CY82" s="353"/>
      <c r="CZ82" s="353"/>
      <c r="DA82" s="353"/>
      <c r="DB82" s="353"/>
      <c r="DC82" s="353"/>
      <c r="DD82" s="353"/>
      <c r="DE82" s="353"/>
      <c r="DF82" s="353"/>
      <c r="DG82" s="353"/>
      <c r="DH82" s="353"/>
      <c r="DI82" s="353"/>
      <c r="DJ82" s="353"/>
      <c r="DK82" s="353"/>
      <c r="DL82" s="353"/>
      <c r="DM82" s="353"/>
      <c r="DN82" s="353"/>
      <c r="DO82" s="353"/>
      <c r="DP82" s="353"/>
      <c r="DQ82" s="353"/>
      <c r="DR82" s="353"/>
      <c r="DS82" s="353"/>
      <c r="DT82" s="353"/>
      <c r="DU82" s="353"/>
      <c r="DV82" s="353"/>
      <c r="DW82" s="353"/>
      <c r="DX82" s="353"/>
      <c r="DY82" s="353"/>
      <c r="DZ82" s="353"/>
      <c r="EA82" s="353"/>
      <c r="EB82" s="353"/>
      <c r="EC82" s="353"/>
      <c r="ED82" s="353"/>
      <c r="EE82" s="353"/>
      <c r="EF82" s="353"/>
      <c r="EG82" s="353"/>
      <c r="EH82" s="353"/>
      <c r="EI82" s="353"/>
      <c r="EJ82" s="353"/>
      <c r="EK82" s="353"/>
      <c r="EL82" s="353"/>
      <c r="EM82" s="353"/>
      <c r="EN82" s="353"/>
      <c r="EO82" s="353"/>
      <c r="EP82" s="353"/>
      <c r="EQ82" s="353"/>
      <c r="ER82" s="353"/>
      <c r="ES82" s="353"/>
      <c r="ET82" s="354"/>
      <c r="EU82" s="354"/>
      <c r="EV82" s="354"/>
      <c r="EW82" s="354"/>
    </row>
    <row r="83" spans="1:153" ht="33.75" customHeight="1" x14ac:dyDescent="0.2">
      <c r="A83" s="360" t="s">
        <v>417</v>
      </c>
      <c r="B83" s="361" t="s">
        <v>418</v>
      </c>
      <c r="C83" s="361" t="s">
        <v>209</v>
      </c>
      <c r="D83" s="361" t="s">
        <v>419</v>
      </c>
      <c r="E83" s="361" t="s">
        <v>420</v>
      </c>
      <c r="F83" s="361" t="s">
        <v>421</v>
      </c>
      <c r="G83" s="361" t="s">
        <v>422</v>
      </c>
      <c r="H83" s="361" t="s">
        <v>423</v>
      </c>
      <c r="I83" s="361" t="s">
        <v>424</v>
      </c>
      <c r="J83" s="361" t="s">
        <v>425</v>
      </c>
      <c r="K83" s="361" t="s">
        <v>426</v>
      </c>
      <c r="L83" s="361" t="s">
        <v>427</v>
      </c>
      <c r="M83" s="361" t="s">
        <v>428</v>
      </c>
      <c r="N83" s="361" t="s">
        <v>428</v>
      </c>
      <c r="O83" s="361" t="s">
        <v>428</v>
      </c>
      <c r="P83" s="361" t="s">
        <v>429</v>
      </c>
      <c r="Q83" s="361" t="s">
        <v>430</v>
      </c>
      <c r="R83" s="361" t="s">
        <v>431</v>
      </c>
      <c r="S83" s="361" t="s">
        <v>431</v>
      </c>
      <c r="T83" s="361" t="s">
        <v>431</v>
      </c>
      <c r="U83" s="361" t="s">
        <v>431</v>
      </c>
      <c r="V83" s="361" t="s">
        <v>431</v>
      </c>
      <c r="W83" s="361" t="s">
        <v>431</v>
      </c>
      <c r="X83" s="361" t="s">
        <v>431</v>
      </c>
      <c r="Y83" s="361" t="s">
        <v>431</v>
      </c>
      <c r="Z83" s="361" t="s">
        <v>431</v>
      </c>
      <c r="AA83" s="361" t="s">
        <v>431</v>
      </c>
      <c r="AB83" s="361" t="s">
        <v>431</v>
      </c>
      <c r="AC83" s="361" t="s">
        <v>432</v>
      </c>
      <c r="AD83" s="361" t="s">
        <v>433</v>
      </c>
      <c r="AE83" s="361" t="s">
        <v>434</v>
      </c>
      <c r="AF83" s="361" t="s">
        <v>435</v>
      </c>
      <c r="AG83" s="361" t="s">
        <v>434</v>
      </c>
      <c r="AH83" s="361" t="s">
        <v>436</v>
      </c>
      <c r="AI83" s="361" t="s">
        <v>434</v>
      </c>
      <c r="AJ83" s="361" t="s">
        <v>437</v>
      </c>
      <c r="AK83" s="361" t="s">
        <v>434</v>
      </c>
      <c r="AL83" s="361" t="s">
        <v>438</v>
      </c>
      <c r="AM83" s="361" t="s">
        <v>434</v>
      </c>
      <c r="AN83" s="361" t="s">
        <v>439</v>
      </c>
      <c r="AO83" s="361" t="s">
        <v>434</v>
      </c>
      <c r="AP83" s="361" t="s">
        <v>440</v>
      </c>
      <c r="AQ83" s="361" t="s">
        <v>434</v>
      </c>
      <c r="AR83" s="361" t="s">
        <v>441</v>
      </c>
      <c r="AS83" s="361" t="s">
        <v>434</v>
      </c>
      <c r="AT83" s="361" t="s">
        <v>442</v>
      </c>
      <c r="AU83" s="361" t="s">
        <v>434</v>
      </c>
      <c r="AV83" s="361" t="s">
        <v>443</v>
      </c>
      <c r="AW83" s="361" t="s">
        <v>434</v>
      </c>
      <c r="AX83" s="361" t="s">
        <v>444</v>
      </c>
      <c r="AY83" s="361" t="s">
        <v>434</v>
      </c>
      <c r="AZ83" s="361" t="s">
        <v>445</v>
      </c>
      <c r="BA83" s="361" t="s">
        <v>434</v>
      </c>
      <c r="BB83" s="361" t="s">
        <v>446</v>
      </c>
      <c r="BC83" s="361" t="s">
        <v>434</v>
      </c>
      <c r="BD83" s="361" t="s">
        <v>447</v>
      </c>
      <c r="BE83" s="361" t="s">
        <v>448</v>
      </c>
      <c r="BF83" s="361" t="s">
        <v>449</v>
      </c>
      <c r="BG83" s="361" t="s">
        <v>450</v>
      </c>
      <c r="BH83" s="361" t="s">
        <v>451</v>
      </c>
      <c r="BI83" s="361" t="s">
        <v>452</v>
      </c>
      <c r="BJ83" s="361" t="s">
        <v>452</v>
      </c>
      <c r="BK83" s="361" t="s">
        <v>452</v>
      </c>
      <c r="BL83" s="361" t="s">
        <v>452</v>
      </c>
      <c r="BM83" s="361" t="s">
        <v>452</v>
      </c>
      <c r="BN83" s="361" t="s">
        <v>452</v>
      </c>
      <c r="BO83" s="361" t="s">
        <v>453</v>
      </c>
      <c r="BP83" s="361" t="s">
        <v>453</v>
      </c>
      <c r="BQ83" s="361" t="s">
        <v>454</v>
      </c>
      <c r="BR83" s="361" t="s">
        <v>454</v>
      </c>
      <c r="BS83" s="361" t="s">
        <v>454</v>
      </c>
      <c r="BT83" s="361" t="s">
        <v>454</v>
      </c>
      <c r="BU83" s="361" t="s">
        <v>454</v>
      </c>
      <c r="BV83" s="361" t="s">
        <v>455</v>
      </c>
      <c r="BW83" s="361" t="s">
        <v>455</v>
      </c>
      <c r="BX83" s="361" t="s">
        <v>455</v>
      </c>
      <c r="BY83" s="361" t="s">
        <v>456</v>
      </c>
      <c r="BZ83" s="361" t="s">
        <v>457</v>
      </c>
      <c r="CA83" s="361" t="s">
        <v>457</v>
      </c>
      <c r="CB83" s="361" t="s">
        <v>458</v>
      </c>
      <c r="CC83" s="361" t="s">
        <v>457</v>
      </c>
      <c r="CD83" s="361" t="s">
        <v>457</v>
      </c>
      <c r="CE83" s="361" t="s">
        <v>459</v>
      </c>
      <c r="CF83" s="361" t="s">
        <v>209</v>
      </c>
      <c r="CG83" s="361" t="s">
        <v>209</v>
      </c>
      <c r="CH83" s="361" t="s">
        <v>460</v>
      </c>
      <c r="CI83" s="361" t="s">
        <v>460</v>
      </c>
      <c r="CJ83" s="361" t="s">
        <v>460</v>
      </c>
      <c r="CK83" s="361" t="s">
        <v>461</v>
      </c>
      <c r="CL83" s="361" t="s">
        <v>461</v>
      </c>
      <c r="CM83" s="361" t="s">
        <v>462</v>
      </c>
      <c r="CN83" s="361" t="s">
        <v>463</v>
      </c>
      <c r="CO83" s="361" t="s">
        <v>464</v>
      </c>
      <c r="CP83" s="361" t="s">
        <v>464</v>
      </c>
      <c r="CQ83" s="361" t="s">
        <v>464</v>
      </c>
      <c r="CR83" s="361" t="s">
        <v>465</v>
      </c>
      <c r="CS83" s="361" t="s">
        <v>465</v>
      </c>
      <c r="CT83" s="361" t="s">
        <v>466</v>
      </c>
      <c r="CU83" s="361" t="s">
        <v>465</v>
      </c>
      <c r="CV83" s="361" t="s">
        <v>465</v>
      </c>
      <c r="CW83" s="361" t="s">
        <v>465</v>
      </c>
      <c r="CX83" s="361" t="s">
        <v>465</v>
      </c>
      <c r="CY83" s="361" t="s">
        <v>465</v>
      </c>
      <c r="CZ83" s="361" t="s">
        <v>467</v>
      </c>
      <c r="DA83" s="361" t="s">
        <v>467</v>
      </c>
      <c r="DB83" s="361" t="s">
        <v>468</v>
      </c>
      <c r="DC83" s="361" t="s">
        <v>467</v>
      </c>
      <c r="DD83" s="361" t="s">
        <v>467</v>
      </c>
      <c r="DE83" s="361" t="s">
        <v>467</v>
      </c>
      <c r="DF83" s="361" t="s">
        <v>467</v>
      </c>
      <c r="DG83" s="361" t="s">
        <v>467</v>
      </c>
      <c r="DH83" s="361" t="s">
        <v>469</v>
      </c>
      <c r="DI83" s="361" t="s">
        <v>469</v>
      </c>
      <c r="DJ83" s="361" t="s">
        <v>469</v>
      </c>
      <c r="DK83" s="361" t="s">
        <v>469</v>
      </c>
      <c r="DL83" s="361" t="s">
        <v>469</v>
      </c>
      <c r="DM83" s="361" t="s">
        <v>469</v>
      </c>
      <c r="DN83" s="361" t="s">
        <v>469</v>
      </c>
      <c r="DO83" s="361" t="s">
        <v>469</v>
      </c>
      <c r="DP83" s="361" t="s">
        <v>469</v>
      </c>
      <c r="DQ83" s="361" t="s">
        <v>469</v>
      </c>
      <c r="DR83" s="361" t="s">
        <v>469</v>
      </c>
      <c r="DS83" s="361" t="s">
        <v>469</v>
      </c>
      <c r="DT83" s="361" t="s">
        <v>469</v>
      </c>
      <c r="DU83" s="361" t="s">
        <v>469</v>
      </c>
      <c r="DV83" s="361" t="s">
        <v>469</v>
      </c>
      <c r="DW83" s="361" t="s">
        <v>469</v>
      </c>
      <c r="DX83" s="361" t="s">
        <v>75</v>
      </c>
      <c r="DY83" s="361" t="s">
        <v>470</v>
      </c>
      <c r="DZ83" s="361" t="s">
        <v>471</v>
      </c>
      <c r="EA83" s="361" t="s">
        <v>472</v>
      </c>
      <c r="EB83" s="361" t="s">
        <v>473</v>
      </c>
      <c r="EC83" s="361" t="s">
        <v>474</v>
      </c>
      <c r="ED83" s="361" t="s">
        <v>475</v>
      </c>
      <c r="EE83" s="361" t="s">
        <v>476</v>
      </c>
      <c r="EF83" s="361" t="s">
        <v>476</v>
      </c>
      <c r="EG83" s="361" t="s">
        <v>476</v>
      </c>
      <c r="EH83" s="361" t="s">
        <v>476</v>
      </c>
      <c r="EI83" s="361" t="s">
        <v>476</v>
      </c>
      <c r="EJ83" s="361" t="s">
        <v>476</v>
      </c>
      <c r="EK83" s="361" t="s">
        <v>477</v>
      </c>
      <c r="EL83" s="361" t="s">
        <v>477</v>
      </c>
      <c r="EM83" s="361" t="s">
        <v>478</v>
      </c>
      <c r="EN83" s="361" t="s">
        <v>478</v>
      </c>
      <c r="EO83" s="361" t="s">
        <v>479</v>
      </c>
      <c r="EP83" s="361" t="s">
        <v>480</v>
      </c>
      <c r="EQ83" s="361" t="s">
        <v>479</v>
      </c>
      <c r="ER83" s="361" t="s">
        <v>481</v>
      </c>
      <c r="ES83" s="361" t="s">
        <v>482</v>
      </c>
      <c r="ET83" s="361" t="s">
        <v>483</v>
      </c>
      <c r="EU83" s="361" t="s">
        <v>483</v>
      </c>
      <c r="EV83" s="361" t="s">
        <v>484</v>
      </c>
      <c r="EW83" s="361" t="s">
        <v>484</v>
      </c>
    </row>
    <row r="84" spans="1:153" ht="15.75" customHeight="1" x14ac:dyDescent="0.2">
      <c r="A84" s="362" t="s">
        <v>485</v>
      </c>
      <c r="B84" s="363" t="s">
        <v>486</v>
      </c>
      <c r="C84" s="363" t="s">
        <v>487</v>
      </c>
      <c r="D84" s="363" t="s">
        <v>487</v>
      </c>
      <c r="E84" s="363" t="s">
        <v>487</v>
      </c>
      <c r="F84" s="363" t="s">
        <v>487</v>
      </c>
      <c r="G84" s="363" t="s">
        <v>487</v>
      </c>
      <c r="H84" s="363" t="s">
        <v>487</v>
      </c>
      <c r="I84" s="363" t="s">
        <v>487</v>
      </c>
      <c r="J84" s="363" t="s">
        <v>487</v>
      </c>
      <c r="K84" s="363" t="s">
        <v>487</v>
      </c>
      <c r="L84" s="363" t="s">
        <v>487</v>
      </c>
      <c r="M84" s="363" t="s">
        <v>487</v>
      </c>
      <c r="N84" s="363" t="s">
        <v>488</v>
      </c>
      <c r="O84" s="363" t="s">
        <v>489</v>
      </c>
      <c r="P84" s="363" t="s">
        <v>488</v>
      </c>
      <c r="Q84" s="363" t="s">
        <v>488</v>
      </c>
      <c r="R84" s="363" t="s">
        <v>490</v>
      </c>
      <c r="S84" s="363" t="s">
        <v>491</v>
      </c>
      <c r="T84" s="363" t="s">
        <v>492</v>
      </c>
      <c r="U84" s="363" t="s">
        <v>493</v>
      </c>
      <c r="V84" s="363" t="s">
        <v>494</v>
      </c>
      <c r="W84" s="363" t="s">
        <v>495</v>
      </c>
      <c r="X84" s="363" t="s">
        <v>496</v>
      </c>
      <c r="Y84" s="363" t="s">
        <v>497</v>
      </c>
      <c r="Z84" s="363" t="s">
        <v>498</v>
      </c>
      <c r="AA84" s="363" t="s">
        <v>499</v>
      </c>
      <c r="AB84" s="363" t="s">
        <v>500</v>
      </c>
      <c r="AC84" s="363" t="s">
        <v>490</v>
      </c>
      <c r="AD84" s="363" t="s">
        <v>501</v>
      </c>
      <c r="AE84" s="363" t="s">
        <v>433</v>
      </c>
      <c r="AF84" s="363" t="s">
        <v>502</v>
      </c>
      <c r="AG84" s="363" t="s">
        <v>503</v>
      </c>
      <c r="AH84" s="363" t="s">
        <v>504</v>
      </c>
      <c r="AI84" s="363" t="s">
        <v>436</v>
      </c>
      <c r="AJ84" s="363" t="s">
        <v>505</v>
      </c>
      <c r="AK84" s="363" t="s">
        <v>437</v>
      </c>
      <c r="AL84" s="363" t="s">
        <v>506</v>
      </c>
      <c r="AM84" s="363" t="s">
        <v>438</v>
      </c>
      <c r="AN84" s="363" t="s">
        <v>507</v>
      </c>
      <c r="AO84" s="363" t="s">
        <v>439</v>
      </c>
      <c r="AP84" s="363" t="s">
        <v>508</v>
      </c>
      <c r="AQ84" s="363" t="s">
        <v>440</v>
      </c>
      <c r="AR84" s="363" t="s">
        <v>509</v>
      </c>
      <c r="AS84" s="363" t="s">
        <v>441</v>
      </c>
      <c r="AT84" s="363" t="s">
        <v>510</v>
      </c>
      <c r="AU84" s="363" t="s">
        <v>442</v>
      </c>
      <c r="AV84" s="363" t="s">
        <v>511</v>
      </c>
      <c r="AW84" s="363" t="s">
        <v>443</v>
      </c>
      <c r="AX84" s="363" t="s">
        <v>512</v>
      </c>
      <c r="AY84" s="363" t="s">
        <v>444</v>
      </c>
      <c r="AZ84" s="363" t="s">
        <v>490</v>
      </c>
      <c r="BA84" s="363" t="s">
        <v>445</v>
      </c>
      <c r="BB84" s="363" t="s">
        <v>513</v>
      </c>
      <c r="BC84" s="363" t="s">
        <v>446</v>
      </c>
      <c r="BD84" s="363" t="s">
        <v>433</v>
      </c>
      <c r="BE84" s="363" t="s">
        <v>445</v>
      </c>
      <c r="BF84" s="363" t="s">
        <v>435</v>
      </c>
      <c r="BG84" s="363" t="s">
        <v>433</v>
      </c>
      <c r="BH84" s="363" t="s">
        <v>514</v>
      </c>
      <c r="BI84" s="363" t="s">
        <v>488</v>
      </c>
      <c r="BJ84" s="363" t="s">
        <v>486</v>
      </c>
      <c r="BK84" s="363" t="s">
        <v>515</v>
      </c>
      <c r="BL84" s="363" t="s">
        <v>463</v>
      </c>
      <c r="BM84" s="363" t="s">
        <v>516</v>
      </c>
      <c r="BN84" s="363" t="s">
        <v>517</v>
      </c>
      <c r="BO84" s="363" t="s">
        <v>488</v>
      </c>
      <c r="BP84" s="363" t="s">
        <v>289</v>
      </c>
      <c r="BQ84" s="363" t="s">
        <v>463</v>
      </c>
      <c r="BR84" s="363" t="s">
        <v>518</v>
      </c>
      <c r="BS84" s="363" t="s">
        <v>519</v>
      </c>
      <c r="BT84" s="363" t="s">
        <v>475</v>
      </c>
      <c r="BU84" s="363" t="s">
        <v>289</v>
      </c>
      <c r="BV84" s="363" t="s">
        <v>463</v>
      </c>
      <c r="BW84" s="363" t="s">
        <v>518</v>
      </c>
      <c r="BX84" s="363" t="s">
        <v>519</v>
      </c>
      <c r="BY84" s="363" t="s">
        <v>520</v>
      </c>
      <c r="BZ84" s="363" t="s">
        <v>488</v>
      </c>
      <c r="CA84" s="363" t="s">
        <v>418</v>
      </c>
      <c r="CB84" s="363" t="s">
        <v>515</v>
      </c>
      <c r="CC84" s="363" t="s">
        <v>475</v>
      </c>
      <c r="CD84" s="363" t="s">
        <v>463</v>
      </c>
      <c r="CE84" s="363" t="s">
        <v>516</v>
      </c>
      <c r="CF84" s="363" t="s">
        <v>488</v>
      </c>
      <c r="CG84" s="363" t="s">
        <v>515</v>
      </c>
      <c r="CH84" s="363" t="s">
        <v>488</v>
      </c>
      <c r="CI84" s="363" t="s">
        <v>515</v>
      </c>
      <c r="CJ84" s="363" t="s">
        <v>463</v>
      </c>
      <c r="CK84" s="363" t="s">
        <v>515</v>
      </c>
      <c r="CL84" s="363" t="s">
        <v>474</v>
      </c>
      <c r="CM84" s="363" t="s">
        <v>418</v>
      </c>
      <c r="CN84" s="363" t="s">
        <v>521</v>
      </c>
      <c r="CO84" s="363" t="s">
        <v>488</v>
      </c>
      <c r="CP84" s="363" t="s">
        <v>515</v>
      </c>
      <c r="CQ84" s="363" t="s">
        <v>475</v>
      </c>
      <c r="CR84" s="363" t="s">
        <v>515</v>
      </c>
      <c r="CS84" s="363" t="s">
        <v>474</v>
      </c>
      <c r="CT84" s="363" t="s">
        <v>522</v>
      </c>
      <c r="CU84" s="363" t="s">
        <v>523</v>
      </c>
      <c r="CV84" s="363" t="s">
        <v>524</v>
      </c>
      <c r="CW84" s="363" t="s">
        <v>519</v>
      </c>
      <c r="CX84" s="363" t="s">
        <v>525</v>
      </c>
      <c r="CY84" s="363" t="s">
        <v>475</v>
      </c>
      <c r="CZ84" s="363" t="s">
        <v>515</v>
      </c>
      <c r="DA84" s="363" t="s">
        <v>474</v>
      </c>
      <c r="DB84" s="363" t="s">
        <v>522</v>
      </c>
      <c r="DC84" s="363" t="s">
        <v>523</v>
      </c>
      <c r="DD84" s="363" t="s">
        <v>524</v>
      </c>
      <c r="DE84" s="363" t="s">
        <v>519</v>
      </c>
      <c r="DF84" s="363" t="s">
        <v>525</v>
      </c>
      <c r="DG84" s="363" t="s">
        <v>475</v>
      </c>
      <c r="DH84" s="363" t="s">
        <v>526</v>
      </c>
      <c r="DI84" s="363" t="s">
        <v>527</v>
      </c>
      <c r="DJ84" s="363" t="s">
        <v>488</v>
      </c>
      <c r="DK84" s="363" t="s">
        <v>528</v>
      </c>
      <c r="DL84" s="363" t="s">
        <v>515</v>
      </c>
      <c r="DM84" s="363" t="s">
        <v>474</v>
      </c>
      <c r="DN84" s="363" t="s">
        <v>418</v>
      </c>
      <c r="DO84" s="363" t="s">
        <v>452</v>
      </c>
      <c r="DP84" s="363" t="s">
        <v>529</v>
      </c>
      <c r="DQ84" s="363" t="s">
        <v>514</v>
      </c>
      <c r="DR84" s="363" t="s">
        <v>530</v>
      </c>
      <c r="DS84" s="363" t="s">
        <v>531</v>
      </c>
      <c r="DT84" s="363" t="s">
        <v>209</v>
      </c>
      <c r="DU84" s="363" t="s">
        <v>459</v>
      </c>
      <c r="DV84" s="363" t="s">
        <v>428</v>
      </c>
      <c r="DW84" s="363" t="s">
        <v>532</v>
      </c>
      <c r="DX84" s="363" t="s">
        <v>533</v>
      </c>
      <c r="DY84" s="363" t="s">
        <v>534</v>
      </c>
      <c r="DZ84" s="363" t="s">
        <v>522</v>
      </c>
      <c r="EA84" s="363" t="s">
        <v>515</v>
      </c>
      <c r="EB84" s="363" t="s">
        <v>535</v>
      </c>
      <c r="EC84" s="363" t="s">
        <v>515</v>
      </c>
      <c r="ED84" s="363" t="s">
        <v>525</v>
      </c>
      <c r="EE84" s="363" t="s">
        <v>536</v>
      </c>
      <c r="EF84" s="363" t="s">
        <v>537</v>
      </c>
      <c r="EG84" s="363" t="s">
        <v>538</v>
      </c>
      <c r="EH84" s="363" t="s">
        <v>539</v>
      </c>
      <c r="EI84" s="363" t="s">
        <v>540</v>
      </c>
      <c r="EJ84" s="363" t="s">
        <v>541</v>
      </c>
      <c r="EK84" s="363" t="s">
        <v>536</v>
      </c>
      <c r="EL84" s="363" t="s">
        <v>542</v>
      </c>
      <c r="EM84" s="363" t="s">
        <v>536</v>
      </c>
      <c r="EN84" s="363" t="s">
        <v>543</v>
      </c>
      <c r="EO84" s="363" t="s">
        <v>544</v>
      </c>
      <c r="EP84" s="363" t="s">
        <v>544</v>
      </c>
      <c r="EQ84" s="363" t="s">
        <v>536</v>
      </c>
      <c r="ER84" s="363" t="s">
        <v>536</v>
      </c>
      <c r="ES84" s="363" t="s">
        <v>545</v>
      </c>
      <c r="ET84" s="371" t="s">
        <v>515</v>
      </c>
      <c r="EU84" s="371" t="s">
        <v>474</v>
      </c>
      <c r="EV84" s="371" t="s">
        <v>515</v>
      </c>
      <c r="EW84" s="371" t="s">
        <v>474</v>
      </c>
    </row>
    <row r="85" spans="1:153" ht="15.75" customHeight="1" x14ac:dyDescent="0.2">
      <c r="A85" s="372" t="s">
        <v>546</v>
      </c>
      <c r="B85" s="372">
        <v>0</v>
      </c>
      <c r="C85" s="372">
        <v>0.6797455596340285</v>
      </c>
      <c r="D85" s="372">
        <v>0.6797455596340285</v>
      </c>
      <c r="E85" s="372">
        <v>0.6797455596340285</v>
      </c>
      <c r="F85" s="372">
        <v>0.6958837463936618</v>
      </c>
      <c r="G85" s="372">
        <v>0.6958837463936618</v>
      </c>
      <c r="H85" s="372">
        <v>0.6958837463936618</v>
      </c>
      <c r="I85" s="372">
        <v>0.722180719712469</v>
      </c>
      <c r="J85" s="372">
        <v>0.6891061220501058</v>
      </c>
      <c r="K85" s="372">
        <v>0</v>
      </c>
      <c r="L85" s="372">
        <v>0</v>
      </c>
      <c r="M85" s="372">
        <v>0.69789150428573521</v>
      </c>
      <c r="N85" s="372">
        <v>0.69789150428502467</v>
      </c>
      <c r="O85" s="372">
        <v>0.69789150428508151</v>
      </c>
      <c r="P85" s="372">
        <v>30.078722894712225</v>
      </c>
      <c r="Q85" s="372">
        <v>21.189825309003652</v>
      </c>
      <c r="R85" s="372">
        <v>1.067918392691638</v>
      </c>
      <c r="S85" s="372">
        <v>1.067918392691638</v>
      </c>
      <c r="T85" s="372">
        <v>1.067918392691638</v>
      </c>
      <c r="U85" s="372">
        <v>1.067918392691638</v>
      </c>
      <c r="V85" s="372">
        <v>1.067918392691638</v>
      </c>
      <c r="W85" s="372">
        <v>1.067918392691638</v>
      </c>
      <c r="X85" s="372">
        <v>1.067918392691638</v>
      </c>
      <c r="Y85" s="372">
        <v>1.067918392691638</v>
      </c>
      <c r="Z85" s="372">
        <v>1.067918392691638</v>
      </c>
      <c r="AA85" s="372">
        <v>1.067918392691638</v>
      </c>
      <c r="AB85" s="372">
        <v>1.067918392691638</v>
      </c>
      <c r="AC85" s="372">
        <v>0.88663283372903834</v>
      </c>
      <c r="AD85" s="372">
        <v>0</v>
      </c>
      <c r="AE85" s="372">
        <v>0.79647246915604342</v>
      </c>
      <c r="AF85" s="372">
        <v>0</v>
      </c>
      <c r="AG85" s="372">
        <v>0.79647246915604342</v>
      </c>
      <c r="AH85" s="372">
        <v>0</v>
      </c>
      <c r="AI85" s="372">
        <v>0.79647246915604342</v>
      </c>
      <c r="AJ85" s="372">
        <v>0</v>
      </c>
      <c r="AK85" s="372">
        <v>0.79647246915604342</v>
      </c>
      <c r="AL85" s="372">
        <v>0</v>
      </c>
      <c r="AM85" s="372">
        <v>0.79647246915604342</v>
      </c>
      <c r="AN85" s="372">
        <v>0</v>
      </c>
      <c r="AO85" s="372">
        <v>0.79647246915604342</v>
      </c>
      <c r="AP85" s="372">
        <v>0</v>
      </c>
      <c r="AQ85" s="372">
        <v>0.79647246915604342</v>
      </c>
      <c r="AR85" s="372">
        <v>0</v>
      </c>
      <c r="AS85" s="372">
        <v>0.79647246915604342</v>
      </c>
      <c r="AT85" s="372">
        <v>0</v>
      </c>
      <c r="AU85" s="372">
        <v>0.79647246915604342</v>
      </c>
      <c r="AV85" s="372">
        <v>0</v>
      </c>
      <c r="AW85" s="372">
        <v>0.79647246915604342</v>
      </c>
      <c r="AX85" s="372">
        <v>0</v>
      </c>
      <c r="AY85" s="372">
        <v>0.79647246915604342</v>
      </c>
      <c r="AZ85" s="372">
        <v>0</v>
      </c>
      <c r="BA85" s="372">
        <v>0.79647246915604342</v>
      </c>
      <c r="BB85" s="372">
        <v>0</v>
      </c>
      <c r="BC85" s="372">
        <v>0.79647246915604342</v>
      </c>
      <c r="BD85" s="372">
        <v>0.65838436304846937</v>
      </c>
      <c r="BE85" s="372">
        <v>0.67339502617056723</v>
      </c>
      <c r="BF85" s="372">
        <v>0.6797455596340285</v>
      </c>
      <c r="BG85" s="372">
        <v>0.69789150428502467</v>
      </c>
      <c r="BH85" s="372">
        <v>0.67339502617056723</v>
      </c>
      <c r="BI85" s="372">
        <v>1.4039930629269293</v>
      </c>
      <c r="BJ85" s="372">
        <v>1.4039930629269293</v>
      </c>
      <c r="BK85" s="372">
        <v>1.4039930629269293</v>
      </c>
      <c r="BL85" s="372">
        <v>1.4039930629269293</v>
      </c>
      <c r="BM85" s="372">
        <v>1.4039930629269293</v>
      </c>
      <c r="BN85" s="372">
        <v>1.4039930629269293</v>
      </c>
      <c r="BO85" s="372">
        <v>1.5566443337353348</v>
      </c>
      <c r="BP85" s="372">
        <v>1.5566443337353348</v>
      </c>
      <c r="BQ85" s="372">
        <v>21.189825309003652</v>
      </c>
      <c r="BR85" s="372">
        <v>21.189825309003652</v>
      </c>
      <c r="BS85" s="372">
        <v>21.189825309003652</v>
      </c>
      <c r="BT85" s="372">
        <v>21.189825309003652</v>
      </c>
      <c r="BU85" s="372">
        <v>21.189825309003652</v>
      </c>
      <c r="BV85" s="372">
        <v>30.078722894712225</v>
      </c>
      <c r="BW85" s="372">
        <v>30.078722894712225</v>
      </c>
      <c r="BX85" s="372">
        <v>30.078722894712225</v>
      </c>
      <c r="BY85" s="372">
        <v>20.54962116669185</v>
      </c>
      <c r="BZ85" s="372">
        <v>0.67296882678692782</v>
      </c>
      <c r="CA85" s="372">
        <v>0.67296882678692782</v>
      </c>
      <c r="CB85" s="372">
        <v>0.67296882678692782</v>
      </c>
      <c r="CC85" s="372">
        <v>0.67296882678692782</v>
      </c>
      <c r="CD85" s="372">
        <v>0.67296882678692782</v>
      </c>
      <c r="CE85" s="372">
        <v>0.67296882678692782</v>
      </c>
      <c r="CF85" s="372">
        <v>0.6797455596340285</v>
      </c>
      <c r="CG85" s="372">
        <v>0.6797455596340285</v>
      </c>
      <c r="CH85" s="372">
        <v>1.0070061073024306</v>
      </c>
      <c r="CI85" s="372">
        <v>1.0070061073024306</v>
      </c>
      <c r="CJ85" s="372">
        <v>1.0070061073024306</v>
      </c>
      <c r="CK85" s="372">
        <v>21.189825309003652</v>
      </c>
      <c r="CL85" s="372">
        <v>21.189825309003652</v>
      </c>
      <c r="CM85" s="372">
        <v>21.189825309003652</v>
      </c>
      <c r="CN85" s="372">
        <v>0</v>
      </c>
      <c r="CO85" s="372">
        <v>1.0973072717474679</v>
      </c>
      <c r="CP85" s="372">
        <v>1.0973072717474679</v>
      </c>
      <c r="CQ85" s="372">
        <v>1.0973072717474679</v>
      </c>
      <c r="CR85" s="372">
        <v>1.8227841365542758</v>
      </c>
      <c r="CS85" s="372">
        <v>1.8227841365542758</v>
      </c>
      <c r="CT85" s="372">
        <v>1.8227841365542758</v>
      </c>
      <c r="CU85" s="372">
        <v>1.8227841365542758</v>
      </c>
      <c r="CV85" s="372">
        <v>1.8227841365542758</v>
      </c>
      <c r="CW85" s="372">
        <v>1.8227841365542758</v>
      </c>
      <c r="CX85" s="372">
        <v>1.8227841365542758</v>
      </c>
      <c r="CY85" s="372">
        <v>1.8227841365542758</v>
      </c>
      <c r="CZ85" s="372">
        <v>0.69224657963758318</v>
      </c>
      <c r="DA85" s="372">
        <v>0.69224657963758318</v>
      </c>
      <c r="DB85" s="372">
        <v>0.69224657963758318</v>
      </c>
      <c r="DC85" s="372">
        <v>0.69224657963758318</v>
      </c>
      <c r="DD85" s="372">
        <v>0.69224657963758318</v>
      </c>
      <c r="DE85" s="372">
        <v>0.69224657963758318</v>
      </c>
      <c r="DF85" s="372">
        <v>0.69224657963758318</v>
      </c>
      <c r="DG85" s="372">
        <v>0.69224657963758318</v>
      </c>
      <c r="DH85" s="372">
        <v>12.287010126525047</v>
      </c>
      <c r="DI85" s="372">
        <v>12.287010126525047</v>
      </c>
      <c r="DJ85" s="372">
        <v>12.287010126525047</v>
      </c>
      <c r="DK85" s="372">
        <v>0.91787470304745966</v>
      </c>
      <c r="DL85" s="372">
        <v>12.287010126525047</v>
      </c>
      <c r="DM85" s="372">
        <v>12.287010126525047</v>
      </c>
      <c r="DN85" s="372">
        <v>12.287010126525047</v>
      </c>
      <c r="DO85" s="372">
        <v>12.287010126525047</v>
      </c>
      <c r="DP85" s="372">
        <v>12.287010126525047</v>
      </c>
      <c r="DQ85" s="372">
        <v>12.287010126525047</v>
      </c>
      <c r="DR85" s="372">
        <v>12.287010126525047</v>
      </c>
      <c r="DS85" s="372">
        <v>12.287010126525047</v>
      </c>
      <c r="DT85" s="372">
        <v>12.287010126525047</v>
      </c>
      <c r="DU85" s="372">
        <v>12.287010126525047</v>
      </c>
      <c r="DV85" s="372">
        <v>12.287010126525047</v>
      </c>
      <c r="DW85" s="372">
        <v>12.287010126525047</v>
      </c>
      <c r="DX85" s="372">
        <v>0.6958837463936618</v>
      </c>
      <c r="DY85" s="372">
        <v>0</v>
      </c>
      <c r="DZ85" s="372">
        <v>0</v>
      </c>
      <c r="EA85" s="372">
        <v>0</v>
      </c>
      <c r="EB85" s="372">
        <v>0</v>
      </c>
      <c r="EC85" s="372">
        <v>0</v>
      </c>
      <c r="ED85" s="372">
        <v>0</v>
      </c>
      <c r="EE85" s="372">
        <v>0</v>
      </c>
      <c r="EF85" s="372">
        <v>0</v>
      </c>
      <c r="EG85" s="372">
        <v>0</v>
      </c>
      <c r="EH85" s="372">
        <v>0</v>
      </c>
      <c r="EI85" s="372">
        <v>0</v>
      </c>
      <c r="EJ85" s="372">
        <v>0</v>
      </c>
      <c r="EK85" s="372">
        <v>0</v>
      </c>
      <c r="EL85" s="372">
        <v>0</v>
      </c>
      <c r="EM85" s="372">
        <v>0</v>
      </c>
      <c r="EN85" s="372">
        <v>0</v>
      </c>
      <c r="EO85" s="372">
        <v>0</v>
      </c>
      <c r="EP85" s="372">
        <v>0</v>
      </c>
      <c r="EQ85" s="372">
        <v>0</v>
      </c>
      <c r="ER85" s="372">
        <v>0</v>
      </c>
      <c r="ES85" s="372">
        <v>70.632751030023201</v>
      </c>
      <c r="ET85" s="373">
        <v>21.189825309003652</v>
      </c>
      <c r="EU85" s="373">
        <v>21.189825309003652</v>
      </c>
      <c r="EV85" s="373">
        <v>21.189825309003652</v>
      </c>
      <c r="EW85" s="373">
        <v>21.189825309003652</v>
      </c>
    </row>
    <row r="86" spans="1:153" ht="15.75" customHeight="1" x14ac:dyDescent="0.2">
      <c r="A86" s="372" t="s">
        <v>547</v>
      </c>
      <c r="B86" s="372">
        <v>0</v>
      </c>
      <c r="C86" s="372">
        <v>1.0648042068555696</v>
      </c>
      <c r="D86" s="372">
        <v>1.0645901923390966</v>
      </c>
      <c r="E86" s="372">
        <v>1.0645901923390966</v>
      </c>
      <c r="F86" s="372">
        <v>1.0886372727055686</v>
      </c>
      <c r="G86" s="372">
        <v>1.0886372727055686</v>
      </c>
      <c r="H86" s="372">
        <v>1.0886372727055686</v>
      </c>
      <c r="I86" s="372">
        <v>1.1297761345665549</v>
      </c>
      <c r="J86" s="372">
        <v>1.0780343889351798</v>
      </c>
      <c r="K86" s="372">
        <v>0</v>
      </c>
      <c r="L86" s="372">
        <v>0</v>
      </c>
      <c r="M86" s="372">
        <v>1.3557520616537886</v>
      </c>
      <c r="N86" s="372">
        <v>1.3557520616511738</v>
      </c>
      <c r="O86" s="372">
        <v>1.3557520616512875</v>
      </c>
      <c r="P86" s="372">
        <v>5.4924157162313918</v>
      </c>
      <c r="Q86" s="372">
        <v>9.6898987621465338</v>
      </c>
      <c r="R86" s="372">
        <v>2.4990220124298048</v>
      </c>
      <c r="S86" s="372">
        <v>2.4990220124298048</v>
      </c>
      <c r="T86" s="372">
        <v>2.4990220124298048</v>
      </c>
      <c r="U86" s="372">
        <v>2.4990220124298048</v>
      </c>
      <c r="V86" s="372">
        <v>2.4990220124298048</v>
      </c>
      <c r="W86" s="372">
        <v>2.4990220124298048</v>
      </c>
      <c r="X86" s="372">
        <v>2.4990220124298048</v>
      </c>
      <c r="Y86" s="372">
        <v>2.4990220124298048</v>
      </c>
      <c r="Z86" s="372">
        <v>7.1023948640358867</v>
      </c>
      <c r="AA86" s="372">
        <v>2.4990220124298048</v>
      </c>
      <c r="AB86" s="372">
        <v>2.4990220124298048</v>
      </c>
      <c r="AC86" s="372">
        <v>2.3491516736328322</v>
      </c>
      <c r="AD86" s="372">
        <v>0</v>
      </c>
      <c r="AE86" s="372">
        <v>1.2450094890515402</v>
      </c>
      <c r="AF86" s="372">
        <v>0</v>
      </c>
      <c r="AG86" s="372">
        <v>1.2450094890515402</v>
      </c>
      <c r="AH86" s="372">
        <v>0</v>
      </c>
      <c r="AI86" s="372">
        <v>1.2450094890515402</v>
      </c>
      <c r="AJ86" s="372">
        <v>0</v>
      </c>
      <c r="AK86" s="372">
        <v>1.2450094890515402</v>
      </c>
      <c r="AL86" s="372">
        <v>0</v>
      </c>
      <c r="AM86" s="372">
        <v>1.2450094890515402</v>
      </c>
      <c r="AN86" s="372">
        <v>0</v>
      </c>
      <c r="AO86" s="372">
        <v>1.2450094890515402</v>
      </c>
      <c r="AP86" s="372">
        <v>0</v>
      </c>
      <c r="AQ86" s="372">
        <v>1.2450094890515402</v>
      </c>
      <c r="AR86" s="372">
        <v>0</v>
      </c>
      <c r="AS86" s="372">
        <v>1.2450094890515402</v>
      </c>
      <c r="AT86" s="372">
        <v>0</v>
      </c>
      <c r="AU86" s="372">
        <v>1.2450094890515402</v>
      </c>
      <c r="AV86" s="372">
        <v>0</v>
      </c>
      <c r="AW86" s="372">
        <v>1.2450094890515402</v>
      </c>
      <c r="AX86" s="372">
        <v>0</v>
      </c>
      <c r="AY86" s="372">
        <v>1.2450094890515402</v>
      </c>
      <c r="AZ86" s="372">
        <v>0</v>
      </c>
      <c r="BA86" s="372">
        <v>1.2450020479707291</v>
      </c>
      <c r="BB86" s="372">
        <v>0</v>
      </c>
      <c r="BC86" s="372">
        <v>1.2450094890515402</v>
      </c>
      <c r="BD86" s="372">
        <v>1.0319400548487465</v>
      </c>
      <c r="BE86" s="372">
        <v>1.3617403255047975</v>
      </c>
      <c r="BF86" s="372">
        <v>1.3727890530619788</v>
      </c>
      <c r="BG86" s="372">
        <v>1.4015278031379239</v>
      </c>
      <c r="BH86" s="372">
        <v>1.3699598846745857</v>
      </c>
      <c r="BI86" s="372">
        <v>3.0093811190208726</v>
      </c>
      <c r="BJ86" s="372">
        <v>3.0044901610012857</v>
      </c>
      <c r="BK86" s="372">
        <v>2.3813899945573667</v>
      </c>
      <c r="BL86" s="372">
        <v>1.7308974405568733</v>
      </c>
      <c r="BM86" s="372">
        <v>2.1926961666993066</v>
      </c>
      <c r="BN86" s="372">
        <v>3.0093811190208726</v>
      </c>
      <c r="BO86" s="372">
        <v>1.6175038646420035</v>
      </c>
      <c r="BP86" s="372">
        <v>1.6175038646420035</v>
      </c>
      <c r="BQ86" s="372">
        <v>9.6925756227696667</v>
      </c>
      <c r="BR86" s="372">
        <v>9.6925756227696667</v>
      </c>
      <c r="BS86" s="372">
        <v>9.6925756227696667</v>
      </c>
      <c r="BT86" s="372">
        <v>9.6925756227696667</v>
      </c>
      <c r="BU86" s="372">
        <v>9.6925756227696667</v>
      </c>
      <c r="BV86" s="372">
        <v>5.4924157162313918</v>
      </c>
      <c r="BW86" s="372">
        <v>5.4924157162313918</v>
      </c>
      <c r="BX86" s="372">
        <v>5.4924157162313918</v>
      </c>
      <c r="BY86" s="372">
        <v>9.5664164724639136</v>
      </c>
      <c r="BZ86" s="372">
        <v>1.4414072996564755</v>
      </c>
      <c r="CA86" s="372">
        <v>1.4414072996564755</v>
      </c>
      <c r="CB86" s="372">
        <v>1.1395147476886223</v>
      </c>
      <c r="CC86" s="372">
        <v>1.1395147476886223</v>
      </c>
      <c r="CD86" s="372">
        <v>1.3968396895077149</v>
      </c>
      <c r="CE86" s="372">
        <v>0.99069898713253224</v>
      </c>
      <c r="CF86" s="372">
        <v>1.0654409495562049</v>
      </c>
      <c r="CG86" s="372">
        <v>1.1534015788789702</v>
      </c>
      <c r="CH86" s="372">
        <v>1.7896162066149373</v>
      </c>
      <c r="CI86" s="372">
        <v>1.7896162066149373</v>
      </c>
      <c r="CJ86" s="372">
        <v>1.7896162066149373</v>
      </c>
      <c r="CK86" s="372">
        <v>9.6925756227696667</v>
      </c>
      <c r="CL86" s="372">
        <v>9.6925756227696667</v>
      </c>
      <c r="CM86" s="372">
        <v>9.6925756227696667</v>
      </c>
      <c r="CN86" s="372">
        <v>0</v>
      </c>
      <c r="CO86" s="372">
        <v>2.3514311875615022</v>
      </c>
      <c r="CP86" s="372">
        <v>1.8589405763664217</v>
      </c>
      <c r="CQ86" s="372">
        <v>1.8589405763664217</v>
      </c>
      <c r="CR86" s="372">
        <v>3.3442601911744987</v>
      </c>
      <c r="CS86" s="372">
        <v>3.3442601911744987</v>
      </c>
      <c r="CT86" s="372">
        <v>3.3442601911744987</v>
      </c>
      <c r="CU86" s="372">
        <v>3.3442601911744987</v>
      </c>
      <c r="CV86" s="372">
        <v>3.3442601911744987</v>
      </c>
      <c r="CW86" s="372">
        <v>3.3442601911744987</v>
      </c>
      <c r="CX86" s="372">
        <v>3.3442601911744987</v>
      </c>
      <c r="CY86" s="372">
        <v>3.3442601911744987</v>
      </c>
      <c r="CZ86" s="372">
        <v>1.6160019821816149</v>
      </c>
      <c r="DA86" s="372">
        <v>1.6160019821816149</v>
      </c>
      <c r="DB86" s="372">
        <v>1.6160019821816149</v>
      </c>
      <c r="DC86" s="372">
        <v>1.6160019821816149</v>
      </c>
      <c r="DD86" s="372">
        <v>1.6160019821816149</v>
      </c>
      <c r="DE86" s="372">
        <v>1.6160019821816149</v>
      </c>
      <c r="DF86" s="372">
        <v>1.6160019821816149</v>
      </c>
      <c r="DG86" s="372">
        <v>1.6160019821816149</v>
      </c>
      <c r="DH86" s="372">
        <v>7.972727736989782</v>
      </c>
      <c r="DI86" s="372">
        <v>7.972727736989782</v>
      </c>
      <c r="DJ86" s="372">
        <v>7.972727736989782</v>
      </c>
      <c r="DK86" s="372">
        <v>7.972727736989782</v>
      </c>
      <c r="DL86" s="372">
        <v>7.972727736989782</v>
      </c>
      <c r="DM86" s="372">
        <v>7.972727736989782</v>
      </c>
      <c r="DN86" s="372">
        <v>7.972727736989782</v>
      </c>
      <c r="DO86" s="372">
        <v>7.972727736989782</v>
      </c>
      <c r="DP86" s="372">
        <v>7.972727736989782</v>
      </c>
      <c r="DQ86" s="372">
        <v>7.972727736989782</v>
      </c>
      <c r="DR86" s="372">
        <v>7.972727736989782</v>
      </c>
      <c r="DS86" s="372">
        <v>7.972727736989782</v>
      </c>
      <c r="DT86" s="372">
        <v>7.972727736989782</v>
      </c>
      <c r="DU86" s="372">
        <v>7.972727736989782</v>
      </c>
      <c r="DV86" s="372">
        <v>7.972727736989782</v>
      </c>
      <c r="DW86" s="372">
        <v>7.972727736989782</v>
      </c>
      <c r="DX86" s="372">
        <v>0.85726807195391075</v>
      </c>
      <c r="DY86" s="372">
        <v>0</v>
      </c>
      <c r="DZ86" s="372">
        <v>0</v>
      </c>
      <c r="EA86" s="372">
        <v>0</v>
      </c>
      <c r="EB86" s="372">
        <v>0</v>
      </c>
      <c r="EC86" s="372">
        <v>1.4525731511562299</v>
      </c>
      <c r="ED86" s="372">
        <v>0</v>
      </c>
      <c r="EE86" s="372">
        <v>0</v>
      </c>
      <c r="EF86" s="372">
        <v>9.6805898054846775</v>
      </c>
      <c r="EG86" s="372">
        <v>9.6805898054846775</v>
      </c>
      <c r="EH86" s="372">
        <v>0</v>
      </c>
      <c r="EI86" s="372">
        <v>0</v>
      </c>
      <c r="EJ86" s="372">
        <v>0</v>
      </c>
      <c r="EK86" s="372">
        <v>6.1049951375243836</v>
      </c>
      <c r="EL86" s="372">
        <v>6.1049951375243836</v>
      </c>
      <c r="EM86" s="372">
        <v>9.6832640944834694</v>
      </c>
      <c r="EN86" s="372">
        <v>9.6832640944834694</v>
      </c>
      <c r="EO86" s="372">
        <v>0</v>
      </c>
      <c r="EP86" s="372">
        <v>0</v>
      </c>
      <c r="EQ86" s="372">
        <v>0</v>
      </c>
      <c r="ER86" s="372">
        <v>0</v>
      </c>
      <c r="ES86" s="372">
        <v>32.299662540488448</v>
      </c>
      <c r="ET86" s="373">
        <v>9.6925756227696667</v>
      </c>
      <c r="EU86" s="373">
        <v>9.6925756227696667</v>
      </c>
      <c r="EV86" s="373">
        <v>9.6925756227696667</v>
      </c>
      <c r="EW86" s="373">
        <v>9.6925756227696667</v>
      </c>
    </row>
    <row r="87" spans="1:153" ht="15.75" customHeight="1" x14ac:dyDescent="0.2">
      <c r="A87" s="372" t="s">
        <v>548</v>
      </c>
      <c r="B87" s="372">
        <v>89.051369252578098</v>
      </c>
      <c r="C87" s="372">
        <v>95.925845360982748</v>
      </c>
      <c r="D87" s="372">
        <v>98.229168779889733</v>
      </c>
      <c r="E87" s="372">
        <v>98.229168779889733</v>
      </c>
      <c r="F87" s="372">
        <v>97.727983257036612</v>
      </c>
      <c r="G87" s="372">
        <v>97.727983257036612</v>
      </c>
      <c r="H87" s="372">
        <v>97.727983257036612</v>
      </c>
      <c r="I87" s="372">
        <v>87.099298956771236</v>
      </c>
      <c r="J87" s="372">
        <v>93.088009769518067</v>
      </c>
      <c r="K87" s="372">
        <v>81.431953509426791</v>
      </c>
      <c r="L87" s="372">
        <v>81.431953509426791</v>
      </c>
      <c r="M87" s="372">
        <v>86.71474848449634</v>
      </c>
      <c r="N87" s="372">
        <v>13.516467025728161</v>
      </c>
      <c r="O87" s="372">
        <v>17.930858175228423</v>
      </c>
      <c r="P87" s="372">
        <v>19.090273221973803</v>
      </c>
      <c r="Q87" s="372">
        <v>12.713118694482546</v>
      </c>
      <c r="R87" s="372">
        <v>42.541004875405633</v>
      </c>
      <c r="S87" s="372">
        <v>91.018594334942463</v>
      </c>
      <c r="T87" s="372">
        <v>15.668516085424926</v>
      </c>
      <c r="U87" s="372">
        <v>65.170306205018278</v>
      </c>
      <c r="V87" s="372">
        <v>71.065369475752959</v>
      </c>
      <c r="W87" s="372">
        <v>76.180303092260147</v>
      </c>
      <c r="X87" s="372">
        <v>75.006215932971827</v>
      </c>
      <c r="Y87" s="372">
        <v>75.006215932971827</v>
      </c>
      <c r="Z87" s="372">
        <v>75.188598656947306</v>
      </c>
      <c r="AA87" s="372">
        <v>71.989884797520062</v>
      </c>
      <c r="AB87" s="372">
        <v>43.138701961186598</v>
      </c>
      <c r="AC87" s="372">
        <v>452.3011471783102</v>
      </c>
      <c r="AD87" s="372">
        <v>8.2153591711016816</v>
      </c>
      <c r="AE87" s="372">
        <v>6.942073949751375</v>
      </c>
      <c r="AF87" s="372">
        <v>22.459690356086867</v>
      </c>
      <c r="AG87" s="372">
        <v>6.942073949751375</v>
      </c>
      <c r="AH87" s="372">
        <v>769.07173769580174</v>
      </c>
      <c r="AI87" s="372">
        <v>6.942073949751375</v>
      </c>
      <c r="AJ87" s="372">
        <v>9.6680357647978781</v>
      </c>
      <c r="AK87" s="372">
        <v>6.942073949751375</v>
      </c>
      <c r="AL87" s="372">
        <v>10.018618938690452</v>
      </c>
      <c r="AM87" s="372">
        <v>6.942073949751375</v>
      </c>
      <c r="AN87" s="372">
        <v>41.423037630402177</v>
      </c>
      <c r="AO87" s="372">
        <v>6.4146202454126069</v>
      </c>
      <c r="AP87" s="372">
        <v>33.756962107965592</v>
      </c>
      <c r="AQ87" s="372">
        <v>17.871986741178262</v>
      </c>
      <c r="AR87" s="372">
        <v>3.3300901071020235</v>
      </c>
      <c r="AS87" s="372">
        <v>17.871986741178262</v>
      </c>
      <c r="AT87" s="372">
        <v>5.3114676935656462</v>
      </c>
      <c r="AU87" s="372">
        <v>17.871986741178262</v>
      </c>
      <c r="AV87" s="372">
        <v>9.0808111973899486E-2</v>
      </c>
      <c r="AW87" s="372">
        <v>17.871986741178262</v>
      </c>
      <c r="AX87" s="372">
        <v>11.987413501542505</v>
      </c>
      <c r="AY87" s="372">
        <v>17.871986741178262</v>
      </c>
      <c r="AZ87" s="372">
        <v>0.18147353699214364</v>
      </c>
      <c r="BA87" s="372">
        <v>12.126643738234634</v>
      </c>
      <c r="BB87" s="372">
        <v>42.299594692711253</v>
      </c>
      <c r="BC87" s="372">
        <v>6.9414670553337601</v>
      </c>
      <c r="BD87" s="372">
        <v>21.553075720594279</v>
      </c>
      <c r="BE87" s="372">
        <v>31.718736669556165</v>
      </c>
      <c r="BF87" s="372">
        <v>38.883008456577954</v>
      </c>
      <c r="BG87" s="372">
        <v>21.553075720594279</v>
      </c>
      <c r="BH87" s="372">
        <v>18.673162054271415</v>
      </c>
      <c r="BI87" s="372">
        <v>2.0311704887426458</v>
      </c>
      <c r="BJ87" s="372">
        <v>15.178688235435402</v>
      </c>
      <c r="BK87" s="372">
        <v>17.712308869828121</v>
      </c>
      <c r="BL87" s="372">
        <v>11.067764892088235</v>
      </c>
      <c r="BM87" s="372">
        <v>437.73655765286094</v>
      </c>
      <c r="BN87" s="372">
        <v>2.0311704887426458</v>
      </c>
      <c r="BO87" s="372">
        <v>11.172696538676973</v>
      </c>
      <c r="BP87" s="372">
        <v>333.1585472950901</v>
      </c>
      <c r="BQ87" s="372">
        <v>0</v>
      </c>
      <c r="BR87" s="372">
        <v>400.16855487311705</v>
      </c>
      <c r="BS87" s="372">
        <v>401.68609319861389</v>
      </c>
      <c r="BT87" s="372">
        <v>41.626505618907686</v>
      </c>
      <c r="BU87" s="372">
        <v>408.41213700138178</v>
      </c>
      <c r="BV87" s="372">
        <v>19.090273221973803</v>
      </c>
      <c r="BW87" s="372">
        <v>19.090273221973803</v>
      </c>
      <c r="BX87" s="372">
        <v>19.090273221973803</v>
      </c>
      <c r="BY87" s="372">
        <v>12.777243618569628</v>
      </c>
      <c r="BZ87" s="372">
        <v>15.847231993131572</v>
      </c>
      <c r="CA87" s="372">
        <v>10.403171827172628</v>
      </c>
      <c r="CB87" s="372">
        <v>5.4752024652202635</v>
      </c>
      <c r="CC87" s="372">
        <v>4.8701952409683145</v>
      </c>
      <c r="CD87" s="372">
        <v>4.6316493040257001</v>
      </c>
      <c r="CE87" s="372">
        <v>453.23707875153923</v>
      </c>
      <c r="CF87" s="372">
        <v>0.6563725060896104</v>
      </c>
      <c r="CG87" s="372">
        <v>4.9837954460120955</v>
      </c>
      <c r="CH87" s="372">
        <v>0.62362561591726262</v>
      </c>
      <c r="CI87" s="372">
        <v>4.0297239625859902</v>
      </c>
      <c r="CJ87" s="372">
        <v>0.81554927036616931</v>
      </c>
      <c r="CK87" s="372">
        <v>15.706253180781914</v>
      </c>
      <c r="CL87" s="372">
        <v>15.706253180781914</v>
      </c>
      <c r="CM87" s="372">
        <v>11.610834271617932</v>
      </c>
      <c r="CN87" s="372">
        <v>382.66511329074274</v>
      </c>
      <c r="CO87" s="372">
        <v>13.500148549479491</v>
      </c>
      <c r="CP87" s="372">
        <v>4.2645830878074094</v>
      </c>
      <c r="CQ87" s="372">
        <v>4.8485942235056427</v>
      </c>
      <c r="CR87" s="372">
        <v>8.7492140750532599</v>
      </c>
      <c r="CS87" s="372">
        <v>8.7492140750532599</v>
      </c>
      <c r="CT87" s="372">
        <v>10.307244579730423</v>
      </c>
      <c r="CU87" s="372">
        <v>8.9087736677088287</v>
      </c>
      <c r="CV87" s="372">
        <v>8.8373450962801599</v>
      </c>
      <c r="CW87" s="372">
        <v>8.9040117629469933</v>
      </c>
      <c r="CX87" s="372">
        <v>8.8208624640728885</v>
      </c>
      <c r="CY87" s="372">
        <v>8.7876337458783382</v>
      </c>
      <c r="CZ87" s="372">
        <v>51.649470144431689</v>
      </c>
      <c r="DA87" s="372">
        <v>51.649470144431689</v>
      </c>
      <c r="DB87" s="372">
        <v>51.649470144431689</v>
      </c>
      <c r="DC87" s="372">
        <v>51.649470144431689</v>
      </c>
      <c r="DD87" s="372">
        <v>51.649470144431689</v>
      </c>
      <c r="DE87" s="372">
        <v>51.649470144431689</v>
      </c>
      <c r="DF87" s="372">
        <v>51.649470144431689</v>
      </c>
      <c r="DG87" s="372">
        <v>51.649470144431689</v>
      </c>
      <c r="DH87" s="372">
        <v>240.94373054453899</v>
      </c>
      <c r="DI87" s="372">
        <v>2877.2052223298815</v>
      </c>
      <c r="DJ87" s="372">
        <v>13.604853549055406</v>
      </c>
      <c r="DK87" s="372">
        <v>1.0495590001844448</v>
      </c>
      <c r="DL87" s="372">
        <v>3.7907106729867337</v>
      </c>
      <c r="DM87" s="372">
        <v>3.7017983385450179</v>
      </c>
      <c r="DN87" s="372">
        <v>13.25146222737385</v>
      </c>
      <c r="DO87" s="372">
        <v>3.5098898024734808</v>
      </c>
      <c r="DP87" s="372">
        <v>3.0645647320278613</v>
      </c>
      <c r="DQ87" s="372">
        <v>16.047145212738087</v>
      </c>
      <c r="DR87" s="372">
        <v>16.047145212738087</v>
      </c>
      <c r="DS87" s="372">
        <v>16.047145212738087</v>
      </c>
      <c r="DT87" s="372">
        <v>17.519592970580561</v>
      </c>
      <c r="DU87" s="372">
        <v>17.071535277136718</v>
      </c>
      <c r="DV87" s="372">
        <v>17.025941401865566</v>
      </c>
      <c r="DW87" s="372">
        <v>13.604853549055406</v>
      </c>
      <c r="DX87" s="372">
        <v>2.4942312586063053</v>
      </c>
      <c r="DY87" s="372">
        <v>1.5902409093691858</v>
      </c>
      <c r="DZ87" s="372">
        <v>0</v>
      </c>
      <c r="EA87" s="372">
        <v>0</v>
      </c>
      <c r="EB87" s="372">
        <v>3.0742171498638982</v>
      </c>
      <c r="EC87" s="372">
        <v>15.960474796043854</v>
      </c>
      <c r="ED87" s="372">
        <v>43.250015170797269</v>
      </c>
      <c r="EE87" s="372">
        <v>12.691674791876721</v>
      </c>
      <c r="EF87" s="372">
        <v>12.698252569047327</v>
      </c>
      <c r="EG87" s="372">
        <v>12.699142570703771</v>
      </c>
      <c r="EH87" s="372">
        <v>12.684736374965269</v>
      </c>
      <c r="EI87" s="372">
        <v>12.686782318413407</v>
      </c>
      <c r="EJ87" s="372">
        <v>12.683668926209975</v>
      </c>
      <c r="EK87" s="372">
        <v>13.578247228564578</v>
      </c>
      <c r="EL87" s="372">
        <v>13.578247228564578</v>
      </c>
      <c r="EM87" s="372">
        <v>26.173679599457955</v>
      </c>
      <c r="EN87" s="372">
        <v>26.173679599457955</v>
      </c>
      <c r="EO87" s="372">
        <v>157.10431509726914</v>
      </c>
      <c r="EP87" s="372">
        <v>8.4780083189855304E-2</v>
      </c>
      <c r="EQ87" s="372">
        <v>157.10431509726914</v>
      </c>
      <c r="ER87" s="372">
        <v>173.05319621509989</v>
      </c>
      <c r="ES87" s="372">
        <v>42.377062314952127</v>
      </c>
      <c r="ET87" s="373">
        <v>15.706253180781914</v>
      </c>
      <c r="EU87" s="373">
        <v>15.706253180781914</v>
      </c>
      <c r="EV87" s="373">
        <v>15.706253180781914</v>
      </c>
      <c r="EW87" s="373">
        <v>15.706253180781914</v>
      </c>
    </row>
    <row r="88" spans="1:153" ht="15.75" customHeight="1" x14ac:dyDescent="0.2">
      <c r="A88" s="372" t="s">
        <v>549</v>
      </c>
      <c r="B88" s="372">
        <v>0.39707515285624595</v>
      </c>
      <c r="C88" s="372">
        <v>0.90345256718910605</v>
      </c>
      <c r="D88" s="372">
        <v>0.90327098266584471</v>
      </c>
      <c r="E88" s="372">
        <v>0.90327098266584471</v>
      </c>
      <c r="F88" s="372">
        <v>0.92367416697965155</v>
      </c>
      <c r="G88" s="372">
        <v>0.92367416697965155</v>
      </c>
      <c r="H88" s="372">
        <v>0.92367416697965155</v>
      </c>
      <c r="I88" s="372">
        <v>0.95857918531089581</v>
      </c>
      <c r="J88" s="372">
        <v>0.91467795669007046</v>
      </c>
      <c r="K88" s="372">
        <v>0.81463878356458963</v>
      </c>
      <c r="L88" s="372">
        <v>0.85717174314652311</v>
      </c>
      <c r="M88" s="372">
        <v>0.88577509929308462</v>
      </c>
      <c r="N88" s="372">
        <v>0</v>
      </c>
      <c r="O88" s="372">
        <v>5.3418709850035384E-2</v>
      </c>
      <c r="P88" s="372">
        <v>6.0529601264029225</v>
      </c>
      <c r="Q88" s="372">
        <v>6.0506101505934566</v>
      </c>
      <c r="R88" s="372">
        <v>1.6396012954926391</v>
      </c>
      <c r="S88" s="372">
        <v>2.5854618215623759</v>
      </c>
      <c r="T88" s="372">
        <v>29.662455549758306</v>
      </c>
      <c r="U88" s="372">
        <v>1.7765503456869283</v>
      </c>
      <c r="V88" s="372">
        <v>1.9947733378412522</v>
      </c>
      <c r="W88" s="372">
        <v>2.2449429313658129</v>
      </c>
      <c r="X88" s="372">
        <v>2.0555849791567198</v>
      </c>
      <c r="Y88" s="372">
        <v>1.8317093873672547</v>
      </c>
      <c r="Z88" s="372">
        <v>2.546150228264878</v>
      </c>
      <c r="AA88" s="372">
        <v>6.8249768581272292</v>
      </c>
      <c r="AB88" s="372">
        <v>1.6391389781131238</v>
      </c>
      <c r="AC88" s="372">
        <v>3.1946475560303043</v>
      </c>
      <c r="AD88" s="372">
        <v>0.93980217340822492</v>
      </c>
      <c r="AE88" s="372">
        <v>1.1426454289889989</v>
      </c>
      <c r="AF88" s="372">
        <v>2.1393588606936191</v>
      </c>
      <c r="AG88" s="372">
        <v>2.3459737244077132</v>
      </c>
      <c r="AH88" s="372">
        <v>0.35623335282650714</v>
      </c>
      <c r="AI88" s="372">
        <v>3.1575927525682346</v>
      </c>
      <c r="AJ88" s="372">
        <v>0.32748413663307474</v>
      </c>
      <c r="AK88" s="372">
        <v>1.128067239324082</v>
      </c>
      <c r="AL88" s="372">
        <v>1.2992743358456664</v>
      </c>
      <c r="AM88" s="372">
        <v>1.5032478324110343</v>
      </c>
      <c r="AN88" s="372">
        <v>1.3099365465324214E-7</v>
      </c>
      <c r="AO88" s="372">
        <v>0.19988849076639781</v>
      </c>
      <c r="AP88" s="372">
        <v>1.8739711707094102</v>
      </c>
      <c r="AQ88" s="372">
        <v>2.363354103246138</v>
      </c>
      <c r="AR88" s="372">
        <v>0.41346619843915278</v>
      </c>
      <c r="AS88" s="372">
        <v>0.66102482503976034</v>
      </c>
      <c r="AT88" s="372">
        <v>0.20170347528571142</v>
      </c>
      <c r="AU88" s="372">
        <v>0.26748655796725984</v>
      </c>
      <c r="AV88" s="372">
        <v>1.6770131739466537E-4</v>
      </c>
      <c r="AW88" s="372">
        <v>0.4220800583551636</v>
      </c>
      <c r="AX88" s="372">
        <v>2.498604492010827</v>
      </c>
      <c r="AY88" s="372">
        <v>3.2024962110526758</v>
      </c>
      <c r="AZ88" s="372">
        <v>0</v>
      </c>
      <c r="BA88" s="372">
        <v>0.39852131128435531</v>
      </c>
      <c r="BB88" s="372">
        <v>0</v>
      </c>
      <c r="BC88" s="372">
        <v>1.7104582163201485</v>
      </c>
      <c r="BD88" s="372">
        <v>1.1305921159456602</v>
      </c>
      <c r="BE88" s="372">
        <v>0.56886746613162131</v>
      </c>
      <c r="BF88" s="372">
        <v>2.5456396869212767</v>
      </c>
      <c r="BG88" s="372">
        <v>1.1305921159456602</v>
      </c>
      <c r="BH88" s="372">
        <v>6.3208184201475888</v>
      </c>
      <c r="BI88" s="372">
        <v>1.3470278563256102</v>
      </c>
      <c r="BJ88" s="372">
        <v>3.6683936583468579E-2</v>
      </c>
      <c r="BK88" s="372">
        <v>0</v>
      </c>
      <c r="BL88" s="372">
        <v>0</v>
      </c>
      <c r="BM88" s="372">
        <v>0.54158226703151513</v>
      </c>
      <c r="BN88" s="372">
        <v>1.3470278563256102</v>
      </c>
      <c r="BO88" s="372">
        <v>1.0941484464203768</v>
      </c>
      <c r="BP88" s="372">
        <v>0</v>
      </c>
      <c r="BQ88" s="372">
        <v>0</v>
      </c>
      <c r="BR88" s="372">
        <v>1.5993173962167475</v>
      </c>
      <c r="BS88" s="372">
        <v>0.4512692337617068</v>
      </c>
      <c r="BT88" s="372">
        <v>1.34306319571931</v>
      </c>
      <c r="BU88" s="372">
        <v>0.4556207585158063</v>
      </c>
      <c r="BV88" s="372">
        <v>9.6925756227696667</v>
      </c>
      <c r="BW88" s="372">
        <v>9.6925756227696667</v>
      </c>
      <c r="BX88" s="372">
        <v>9.6925756227696667</v>
      </c>
      <c r="BY88" s="372">
        <v>7.1673048412151275</v>
      </c>
      <c r="BZ88" s="372">
        <v>1.2588027826713528</v>
      </c>
      <c r="CA88" s="372">
        <v>4.0224899062714314E-2</v>
      </c>
      <c r="CB88" s="372">
        <v>0</v>
      </c>
      <c r="CC88" s="372">
        <v>0.70920334023162468</v>
      </c>
      <c r="CD88" s="372">
        <v>0</v>
      </c>
      <c r="CE88" s="372">
        <v>0.63036978471984639</v>
      </c>
      <c r="CF88" s="372">
        <v>1.2551071974315846</v>
      </c>
      <c r="CG88" s="372">
        <v>0</v>
      </c>
      <c r="CH88" s="372">
        <v>1.1866814717499778</v>
      </c>
      <c r="CI88" s="372">
        <v>0</v>
      </c>
      <c r="CJ88" s="372">
        <v>0</v>
      </c>
      <c r="CK88" s="372">
        <v>0</v>
      </c>
      <c r="CL88" s="372">
        <v>1.7670440533838701</v>
      </c>
      <c r="CM88" s="372">
        <v>3.1594612944031653E-2</v>
      </c>
      <c r="CN88" s="372">
        <v>0</v>
      </c>
      <c r="CO88" s="372">
        <v>1.111418652326563</v>
      </c>
      <c r="CP88" s="372">
        <v>0</v>
      </c>
      <c r="CQ88" s="372">
        <v>2.6200520491643147</v>
      </c>
      <c r="CR88" s="372">
        <v>0</v>
      </c>
      <c r="CS88" s="372">
        <v>0</v>
      </c>
      <c r="CT88" s="372">
        <v>1.6975778296050521</v>
      </c>
      <c r="CU88" s="372">
        <v>1.4041359436241692</v>
      </c>
      <c r="CV88" s="372">
        <v>3.4191622003831981</v>
      </c>
      <c r="CW88" s="372">
        <v>0.61271386630875213</v>
      </c>
      <c r="CX88" s="372">
        <v>1.2372106915850054</v>
      </c>
      <c r="CY88" s="372">
        <v>1.7019829619687243</v>
      </c>
      <c r="CZ88" s="372">
        <v>0.96754465763228836</v>
      </c>
      <c r="DA88" s="372">
        <v>0.96754465763228836</v>
      </c>
      <c r="DB88" s="372">
        <v>2.7546565546799684</v>
      </c>
      <c r="DC88" s="372">
        <v>2.4457378845704625</v>
      </c>
      <c r="DD88" s="372">
        <v>4.567041151799458</v>
      </c>
      <c r="DE88" s="372">
        <v>1.6125744293872231</v>
      </c>
      <c r="DF88" s="372">
        <v>2.2700086198294684</v>
      </c>
      <c r="DG88" s="372">
        <v>2.7592940236181676</v>
      </c>
      <c r="DH88" s="372">
        <v>0</v>
      </c>
      <c r="DI88" s="372">
        <v>0</v>
      </c>
      <c r="DJ88" s="372">
        <v>21.579604402246332</v>
      </c>
      <c r="DK88" s="372">
        <v>0</v>
      </c>
      <c r="DL88" s="372">
        <v>0</v>
      </c>
      <c r="DM88" s="372">
        <v>2.3102002104103576</v>
      </c>
      <c r="DN88" s="372">
        <v>3.6058978211382708E-2</v>
      </c>
      <c r="DO88" s="372">
        <v>5.1837060193820435</v>
      </c>
      <c r="DP88" s="372">
        <v>3.6820695692381378</v>
      </c>
      <c r="DQ88" s="372">
        <v>5.9441304289480286</v>
      </c>
      <c r="DR88" s="372">
        <v>5.9441304289480286</v>
      </c>
      <c r="DS88" s="372">
        <v>5.9441304289480286</v>
      </c>
      <c r="DT88" s="372">
        <v>3.1563849079429929</v>
      </c>
      <c r="DU88" s="372">
        <v>3.7343566814843143</v>
      </c>
      <c r="DV88" s="372">
        <v>3.7141211555406244</v>
      </c>
      <c r="DW88" s="372">
        <v>21.579604402246332</v>
      </c>
      <c r="DX88" s="372">
        <v>0.59393868423717322</v>
      </c>
      <c r="DY88" s="372">
        <v>0</v>
      </c>
      <c r="DZ88" s="372">
        <v>1.0874739006493428</v>
      </c>
      <c r="EA88" s="372">
        <v>0</v>
      </c>
      <c r="EB88" s="372">
        <v>2.5308296034022533</v>
      </c>
      <c r="EC88" s="372">
        <v>0</v>
      </c>
      <c r="ED88" s="372">
        <v>0.70920334023151099</v>
      </c>
      <c r="EE88" s="372">
        <v>5.4374995491900791</v>
      </c>
      <c r="EF88" s="372">
        <v>5.4403176690195778</v>
      </c>
      <c r="EG88" s="372">
        <v>6.0447974100216015</v>
      </c>
      <c r="EH88" s="372">
        <v>0.72499993989202949</v>
      </c>
      <c r="EI88" s="372">
        <v>2.1145831580183767</v>
      </c>
      <c r="EJ88" s="372">
        <v>0</v>
      </c>
      <c r="EK88" s="372">
        <v>21.537402266902973</v>
      </c>
      <c r="EL88" s="372">
        <v>21.537402266902973</v>
      </c>
      <c r="EM88" s="372">
        <v>0</v>
      </c>
      <c r="EN88" s="372">
        <v>0</v>
      </c>
      <c r="EO88" s="372">
        <v>1.9783589016805081</v>
      </c>
      <c r="EP88" s="372">
        <v>0</v>
      </c>
      <c r="EQ88" s="372">
        <v>1.9783589016805081</v>
      </c>
      <c r="ER88" s="372">
        <v>6.1200089050316819</v>
      </c>
      <c r="ES88" s="372">
        <v>20.168700501991225</v>
      </c>
      <c r="ET88" s="373">
        <v>0</v>
      </c>
      <c r="EU88" s="373">
        <v>1.7670440533838701</v>
      </c>
      <c r="EV88" s="373">
        <v>0</v>
      </c>
      <c r="EW88" s="373">
        <v>1.7670440533838701</v>
      </c>
    </row>
    <row r="89" spans="1:153" ht="15.75" customHeight="1" x14ac:dyDescent="0.2">
      <c r="A89" s="372" t="s">
        <v>550</v>
      </c>
      <c r="B89" s="372">
        <v>1.0701129199591151</v>
      </c>
      <c r="C89" s="372">
        <v>7.8379677535485826</v>
      </c>
      <c r="D89" s="372">
        <v>7.8363924039513222</v>
      </c>
      <c r="E89" s="372">
        <v>7.8363924039513222</v>
      </c>
      <c r="F89" s="372">
        <v>8.0134016975516715</v>
      </c>
      <c r="G89" s="372">
        <v>8.0134016975516715</v>
      </c>
      <c r="H89" s="372">
        <v>8.0134016975516715</v>
      </c>
      <c r="I89" s="372">
        <v>8.316222695637407</v>
      </c>
      <c r="J89" s="372">
        <v>7.9362448097053857</v>
      </c>
      <c r="K89" s="372">
        <v>7.0703767074064672</v>
      </c>
      <c r="L89" s="372">
        <v>9.501051685287166</v>
      </c>
      <c r="M89" s="372">
        <v>7.7883102369096378</v>
      </c>
      <c r="N89" s="372">
        <v>88.252736523680142</v>
      </c>
      <c r="O89" s="372">
        <v>83.400143755501176</v>
      </c>
      <c r="P89" s="372">
        <v>83.051689114992769</v>
      </c>
      <c r="Q89" s="372">
        <v>83.019445476128567</v>
      </c>
      <c r="R89" s="372">
        <v>1.611984335066154</v>
      </c>
      <c r="S89" s="372">
        <v>0.35564368616314823</v>
      </c>
      <c r="T89" s="372">
        <v>59.042571526531901</v>
      </c>
      <c r="U89" s="372">
        <v>2.2116909618375757</v>
      </c>
      <c r="V89" s="372">
        <v>2.5594809407280081</v>
      </c>
      <c r="W89" s="372">
        <v>3.6350280396482049</v>
      </c>
      <c r="X89" s="372">
        <v>3.0193040125900552</v>
      </c>
      <c r="Y89" s="372">
        <v>28.448714203287636</v>
      </c>
      <c r="Z89" s="372">
        <v>4.0296640006936286</v>
      </c>
      <c r="AA89" s="372">
        <v>2.8960941118284609</v>
      </c>
      <c r="AB89" s="372">
        <v>33.520201410899972</v>
      </c>
      <c r="AC89" s="372">
        <v>3.1408378552364411</v>
      </c>
      <c r="AD89" s="372">
        <v>1.0948363294337469</v>
      </c>
      <c r="AE89" s="372">
        <v>1.0982786791353192</v>
      </c>
      <c r="AF89" s="372">
        <v>4.5291648540023743</v>
      </c>
      <c r="AG89" s="372">
        <v>4.5434053106500869</v>
      </c>
      <c r="AH89" s="372">
        <v>0.73213660582609918</v>
      </c>
      <c r="AI89" s="372">
        <v>0.73443856654762385</v>
      </c>
      <c r="AJ89" s="372">
        <v>6.9832352485445881</v>
      </c>
      <c r="AK89" s="372">
        <v>7.0051917155778938</v>
      </c>
      <c r="AL89" s="372">
        <v>2.1566310800735664</v>
      </c>
      <c r="AM89" s="372">
        <v>2.1634118911906626</v>
      </c>
      <c r="AN89" s="372">
        <v>19.893868213639507</v>
      </c>
      <c r="AO89" s="372">
        <v>19.956417883822724</v>
      </c>
      <c r="AP89" s="372">
        <v>0</v>
      </c>
      <c r="AQ89" s="372">
        <v>0</v>
      </c>
      <c r="AR89" s="372">
        <v>0</v>
      </c>
      <c r="AS89" s="372">
        <v>0</v>
      </c>
      <c r="AT89" s="372">
        <v>0</v>
      </c>
      <c r="AU89" s="372">
        <v>0</v>
      </c>
      <c r="AV89" s="372">
        <v>0</v>
      </c>
      <c r="AW89" s="372">
        <v>0</v>
      </c>
      <c r="AX89" s="372">
        <v>0</v>
      </c>
      <c r="AY89" s="372">
        <v>0</v>
      </c>
      <c r="AZ89" s="372">
        <v>94.498136322996288</v>
      </c>
      <c r="BA89" s="372">
        <v>107.72187996527964</v>
      </c>
      <c r="BB89" s="372">
        <v>28.992751058685826</v>
      </c>
      <c r="BC89" s="372">
        <v>29.083909148052044</v>
      </c>
      <c r="BD89" s="372">
        <v>1.0866945095035589</v>
      </c>
      <c r="BE89" s="372">
        <v>134.89094269759835</v>
      </c>
      <c r="BF89" s="372">
        <v>4.930097316138017</v>
      </c>
      <c r="BG89" s="372">
        <v>1.0866945095035589</v>
      </c>
      <c r="BH89" s="372">
        <v>2.4619443520191453</v>
      </c>
      <c r="BI89" s="372">
        <v>177.47110032461933</v>
      </c>
      <c r="BJ89" s="372">
        <v>1.7249084523612055</v>
      </c>
      <c r="BK89" s="372">
        <v>0</v>
      </c>
      <c r="BL89" s="372">
        <v>0</v>
      </c>
      <c r="BM89" s="372">
        <v>0</v>
      </c>
      <c r="BN89" s="372">
        <v>177.47110032461933</v>
      </c>
      <c r="BO89" s="372">
        <v>144.15420423032901</v>
      </c>
      <c r="BP89" s="372">
        <v>0</v>
      </c>
      <c r="BQ89" s="372">
        <v>0</v>
      </c>
      <c r="BR89" s="372">
        <v>8.7373664251543914E-2</v>
      </c>
      <c r="BS89" s="372">
        <v>0</v>
      </c>
      <c r="BT89" s="372">
        <v>57.63347366846574</v>
      </c>
      <c r="BU89" s="372">
        <v>0</v>
      </c>
      <c r="BV89" s="372">
        <v>0</v>
      </c>
      <c r="BW89" s="372">
        <v>1.6866910604680925</v>
      </c>
      <c r="BX89" s="372">
        <v>0.4512692337617068</v>
      </c>
      <c r="BY89" s="372">
        <v>85.234058033898236</v>
      </c>
      <c r="BZ89" s="372">
        <v>165.84743506475752</v>
      </c>
      <c r="CA89" s="372">
        <v>1.8914073801972791</v>
      </c>
      <c r="CB89" s="372">
        <v>0</v>
      </c>
      <c r="CC89" s="372">
        <v>92.724648533308937</v>
      </c>
      <c r="CD89" s="372">
        <v>0</v>
      </c>
      <c r="CE89" s="372">
        <v>0</v>
      </c>
      <c r="CF89" s="372">
        <v>165.36054121488087</v>
      </c>
      <c r="CG89" s="372">
        <v>0</v>
      </c>
      <c r="CH89" s="372">
        <v>156.34544269988874</v>
      </c>
      <c r="CI89" s="372">
        <v>0</v>
      </c>
      <c r="CJ89" s="372">
        <v>0</v>
      </c>
      <c r="CK89" s="372">
        <v>0</v>
      </c>
      <c r="CL89" s="372">
        <v>0</v>
      </c>
      <c r="CM89" s="372">
        <v>1.4856043269032853</v>
      </c>
      <c r="CN89" s="372">
        <v>0</v>
      </c>
      <c r="CO89" s="372">
        <v>146.42955616948257</v>
      </c>
      <c r="CP89" s="372">
        <v>0</v>
      </c>
      <c r="CQ89" s="372">
        <v>112.43156782704318</v>
      </c>
      <c r="CR89" s="372">
        <v>0</v>
      </c>
      <c r="CS89" s="372">
        <v>0</v>
      </c>
      <c r="CT89" s="372">
        <v>0.23351063699124097</v>
      </c>
      <c r="CU89" s="372">
        <v>0</v>
      </c>
      <c r="CV89" s="372">
        <v>0</v>
      </c>
      <c r="CW89" s="372">
        <v>0</v>
      </c>
      <c r="CX89" s="372">
        <v>0</v>
      </c>
      <c r="CY89" s="372">
        <v>1.1782958967474997</v>
      </c>
      <c r="CZ89" s="372">
        <v>0</v>
      </c>
      <c r="DA89" s="372">
        <v>0</v>
      </c>
      <c r="DB89" s="372">
        <v>0.24582651244412546</v>
      </c>
      <c r="DC89" s="372">
        <v>0</v>
      </c>
      <c r="DD89" s="372">
        <v>0</v>
      </c>
      <c r="DE89" s="372">
        <v>0</v>
      </c>
      <c r="DF89" s="372">
        <v>0</v>
      </c>
      <c r="DG89" s="372">
        <v>1.2404418687592624</v>
      </c>
      <c r="DH89" s="372">
        <v>0</v>
      </c>
      <c r="DI89" s="372">
        <v>0</v>
      </c>
      <c r="DJ89" s="372">
        <v>113.81631947227879</v>
      </c>
      <c r="DK89" s="372">
        <v>1.4451911587781581</v>
      </c>
      <c r="DL89" s="372">
        <v>0</v>
      </c>
      <c r="DM89" s="372">
        <v>0</v>
      </c>
      <c r="DN89" s="372">
        <v>1.6955224028044995</v>
      </c>
      <c r="DO89" s="372">
        <v>207.96719377651971</v>
      </c>
      <c r="DP89" s="372">
        <v>0</v>
      </c>
      <c r="DQ89" s="372">
        <v>2.6800992067210245</v>
      </c>
      <c r="DR89" s="372">
        <v>0.5912962926668115</v>
      </c>
      <c r="DS89" s="372">
        <v>3.677176671874804</v>
      </c>
      <c r="DT89" s="372">
        <v>14.147302085937554</v>
      </c>
      <c r="DU89" s="372">
        <v>292.24015226449592</v>
      </c>
      <c r="DV89" s="372">
        <v>159.24168136962589</v>
      </c>
      <c r="DW89" s="372">
        <v>113.81631947227879</v>
      </c>
      <c r="DX89" s="372">
        <v>0</v>
      </c>
      <c r="DY89" s="372">
        <v>2.1896835739069047</v>
      </c>
      <c r="DZ89" s="372">
        <v>0.14958767653018867</v>
      </c>
      <c r="EA89" s="372">
        <v>0</v>
      </c>
      <c r="EB89" s="372">
        <v>13.154434106152166</v>
      </c>
      <c r="EC89" s="372">
        <v>0</v>
      </c>
      <c r="ED89" s="372">
        <v>0</v>
      </c>
      <c r="EE89" s="372">
        <v>82.879412102258812</v>
      </c>
      <c r="EF89" s="372">
        <v>82.922366425765631</v>
      </c>
      <c r="EG89" s="372">
        <v>82.9281783312274</v>
      </c>
      <c r="EH89" s="372">
        <v>82.834102722375519</v>
      </c>
      <c r="EI89" s="372">
        <v>82.847463180546583</v>
      </c>
      <c r="EJ89" s="372">
        <v>82.827132048547128</v>
      </c>
      <c r="EK89" s="372">
        <v>113.59373468206968</v>
      </c>
      <c r="EL89" s="372">
        <v>113.59373468206968</v>
      </c>
      <c r="EM89" s="372">
        <v>0</v>
      </c>
      <c r="EN89" s="372">
        <v>0</v>
      </c>
      <c r="EO89" s="372">
        <v>30.444925900709336</v>
      </c>
      <c r="EP89" s="372">
        <v>0</v>
      </c>
      <c r="EQ89" s="372">
        <v>30.444925900709336</v>
      </c>
      <c r="ER89" s="372">
        <v>69.584168921095625</v>
      </c>
      <c r="ES89" s="372">
        <v>276.73148492043401</v>
      </c>
      <c r="ET89" s="373">
        <v>0</v>
      </c>
      <c r="EU89" s="373">
        <v>0</v>
      </c>
      <c r="EV89" s="373">
        <v>0</v>
      </c>
      <c r="EW89" s="373">
        <v>0</v>
      </c>
    </row>
    <row r="90" spans="1:153" ht="15.75" customHeight="1" x14ac:dyDescent="0.2">
      <c r="A90" s="372" t="s">
        <v>574</v>
      </c>
      <c r="B90" s="372">
        <v>0</v>
      </c>
      <c r="C90" s="372">
        <v>6.5675875432041266</v>
      </c>
      <c r="D90" s="372">
        <v>6.5662675267515169</v>
      </c>
      <c r="E90" s="372">
        <v>6.5662675267515169</v>
      </c>
      <c r="F90" s="372">
        <v>6.7145870999167983</v>
      </c>
      <c r="G90" s="372">
        <v>6.7145870999167983</v>
      </c>
      <c r="H90" s="372">
        <v>6.7145870999167983</v>
      </c>
      <c r="I90" s="372">
        <v>6.9683267780285405</v>
      </c>
      <c r="J90" s="372">
        <v>6.6491897555740707</v>
      </c>
      <c r="K90" s="372">
        <v>5.9219617293197189</v>
      </c>
      <c r="L90" s="372">
        <v>7.9634446779784867</v>
      </c>
      <c r="M90" s="372">
        <v>6.5259902082129884</v>
      </c>
      <c r="N90" s="372">
        <v>0</v>
      </c>
      <c r="O90" s="372">
        <v>0.39356488762771846</v>
      </c>
      <c r="P90" s="372">
        <v>0</v>
      </c>
      <c r="Q90" s="372">
        <v>0</v>
      </c>
      <c r="R90" s="372">
        <v>0</v>
      </c>
      <c r="S90" s="372">
        <v>0</v>
      </c>
      <c r="T90" s="372">
        <v>0</v>
      </c>
      <c r="U90" s="372">
        <v>0</v>
      </c>
      <c r="V90" s="372">
        <v>0</v>
      </c>
      <c r="W90" s="372">
        <v>0</v>
      </c>
      <c r="X90" s="372">
        <v>0</v>
      </c>
      <c r="Y90" s="372">
        <v>0</v>
      </c>
      <c r="Z90" s="372">
        <v>0</v>
      </c>
      <c r="AA90" s="372">
        <v>0</v>
      </c>
      <c r="AB90" s="372">
        <v>0</v>
      </c>
      <c r="AC90" s="372">
        <v>0</v>
      </c>
      <c r="AD90" s="372">
        <v>0</v>
      </c>
      <c r="AE90" s="372">
        <v>8.2411896431381138</v>
      </c>
      <c r="AF90" s="372">
        <v>0</v>
      </c>
      <c r="AG90" s="372">
        <v>22.530307402961625</v>
      </c>
      <c r="AH90" s="372">
        <v>0</v>
      </c>
      <c r="AI90" s="372">
        <v>771.48982868865312</v>
      </c>
      <c r="AJ90" s="372">
        <v>0</v>
      </c>
      <c r="AK90" s="372">
        <v>9.698433696558368</v>
      </c>
      <c r="AL90" s="372">
        <v>0</v>
      </c>
      <c r="AM90" s="372">
        <v>10.050119162959163</v>
      </c>
      <c r="AN90" s="372">
        <v>0</v>
      </c>
      <c r="AO90" s="372">
        <v>41.553278633005903</v>
      </c>
      <c r="AP90" s="372">
        <v>0</v>
      </c>
      <c r="AQ90" s="372">
        <v>38.480795089519233</v>
      </c>
      <c r="AR90" s="372">
        <v>0</v>
      </c>
      <c r="AS90" s="372">
        <v>3.6589021970914928</v>
      </c>
      <c r="AT90" s="372">
        <v>0</v>
      </c>
      <c r="AU90" s="372">
        <v>5.9814433582023412</v>
      </c>
      <c r="AV90" s="372">
        <v>0</v>
      </c>
      <c r="AW90" s="372">
        <v>0.10105692578204639</v>
      </c>
      <c r="AX90" s="372">
        <v>0</v>
      </c>
      <c r="AY90" s="372">
        <v>13.340340749424286</v>
      </c>
      <c r="AZ90" s="372">
        <v>0</v>
      </c>
      <c r="BA90" s="372">
        <v>0.20686831856579602</v>
      </c>
      <c r="BB90" s="372">
        <v>0</v>
      </c>
      <c r="BC90" s="372">
        <v>42.432591738237534</v>
      </c>
      <c r="BD90" s="372">
        <v>8.1542651306190237</v>
      </c>
      <c r="BE90" s="372">
        <v>0.2590435899800525</v>
      </c>
      <c r="BF90" s="372">
        <v>24.447875649304478</v>
      </c>
      <c r="BG90" s="372">
        <v>8.1542651306190237</v>
      </c>
      <c r="BH90" s="372">
        <v>64.971838996152655</v>
      </c>
      <c r="BI90" s="372">
        <v>0</v>
      </c>
      <c r="BJ90" s="372">
        <v>143.54135591970544</v>
      </c>
      <c r="BK90" s="372">
        <v>0</v>
      </c>
      <c r="BL90" s="372">
        <v>573.57894037601363</v>
      </c>
      <c r="BM90" s="372">
        <v>0</v>
      </c>
      <c r="BN90" s="372">
        <v>0</v>
      </c>
      <c r="BO90" s="372">
        <v>0</v>
      </c>
      <c r="BP90" s="372">
        <v>0</v>
      </c>
      <c r="BQ90" s="372">
        <v>382.66511329074274</v>
      </c>
      <c r="BR90" s="372">
        <v>0</v>
      </c>
      <c r="BS90" s="372">
        <v>0</v>
      </c>
      <c r="BT90" s="372">
        <v>0</v>
      </c>
      <c r="BU90" s="372">
        <v>0</v>
      </c>
      <c r="BV90" s="372">
        <v>382.66511329074274</v>
      </c>
      <c r="BW90" s="372">
        <v>400.16855487311705</v>
      </c>
      <c r="BX90" s="372">
        <v>401.68609319861389</v>
      </c>
      <c r="BY90" s="372">
        <v>0</v>
      </c>
      <c r="BZ90" s="372">
        <v>0</v>
      </c>
      <c r="CA90" s="372">
        <v>157.39686333983832</v>
      </c>
      <c r="CB90" s="372">
        <v>0</v>
      </c>
      <c r="CC90" s="372">
        <v>0</v>
      </c>
      <c r="CD90" s="372">
        <v>721.95996386492334</v>
      </c>
      <c r="CE90" s="372">
        <v>0</v>
      </c>
      <c r="CF90" s="372">
        <v>0</v>
      </c>
      <c r="CG90" s="372">
        <v>0</v>
      </c>
      <c r="CH90" s="372">
        <v>0</v>
      </c>
      <c r="CI90" s="372">
        <v>0</v>
      </c>
      <c r="CJ90" s="372">
        <v>658.49355581100099</v>
      </c>
      <c r="CK90" s="372">
        <v>0</v>
      </c>
      <c r="CL90" s="372">
        <v>19.415794691705287</v>
      </c>
      <c r="CM90" s="372">
        <v>123.62723317399616</v>
      </c>
      <c r="CN90" s="372">
        <v>0</v>
      </c>
      <c r="CO90" s="372">
        <v>0</v>
      </c>
      <c r="CP90" s="372">
        <v>0</v>
      </c>
      <c r="CQ90" s="372">
        <v>0</v>
      </c>
      <c r="CR90" s="372">
        <v>0</v>
      </c>
      <c r="CS90" s="372">
        <v>25.01994429932256</v>
      </c>
      <c r="CT90" s="372">
        <v>0</v>
      </c>
      <c r="CU90" s="372">
        <v>0</v>
      </c>
      <c r="CV90" s="372">
        <v>0</v>
      </c>
      <c r="CW90" s="372">
        <v>0</v>
      </c>
      <c r="CX90" s="372">
        <v>0</v>
      </c>
      <c r="CY90" s="372">
        <v>71.857128300300246</v>
      </c>
      <c r="CZ90" s="372">
        <v>9.2106672758445711</v>
      </c>
      <c r="DA90" s="372">
        <v>35.550219631558321</v>
      </c>
      <c r="DB90" s="372">
        <v>10.850871808628654</v>
      </c>
      <c r="DC90" s="372">
        <v>9.3786423997828479</v>
      </c>
      <c r="DD90" s="372">
        <v>9.3034465250702851</v>
      </c>
      <c r="DE90" s="372">
        <v>9.3736293414685861</v>
      </c>
      <c r="DF90" s="372">
        <v>9.2860945618208461</v>
      </c>
      <c r="DG90" s="372">
        <v>84.898147922220232</v>
      </c>
      <c r="DH90" s="372">
        <v>0</v>
      </c>
      <c r="DI90" s="372">
        <v>0</v>
      </c>
      <c r="DJ90" s="372">
        <v>17.42917421962602</v>
      </c>
      <c r="DK90" s="372">
        <v>0</v>
      </c>
      <c r="DL90" s="372">
        <v>0</v>
      </c>
      <c r="DM90" s="372">
        <v>25.383845352449498</v>
      </c>
      <c r="DN90" s="372">
        <v>141.09594300938608</v>
      </c>
      <c r="DO90" s="372">
        <v>2.3802006402911502</v>
      </c>
      <c r="DP90" s="372">
        <v>12.969615908030619</v>
      </c>
      <c r="DQ90" s="372">
        <v>70.72904552451655</v>
      </c>
      <c r="DR90" s="372">
        <v>151.32830832624313</v>
      </c>
      <c r="DS90" s="372">
        <v>108.35271916875354</v>
      </c>
      <c r="DT90" s="372">
        <v>177.33641358731984</v>
      </c>
      <c r="DU90" s="372">
        <v>27.924444468102593</v>
      </c>
      <c r="DV90" s="372">
        <v>24.388874726581889</v>
      </c>
      <c r="DW90" s="372">
        <v>0</v>
      </c>
      <c r="DX90" s="372">
        <v>0</v>
      </c>
      <c r="DY90" s="372">
        <v>0</v>
      </c>
      <c r="DZ90" s="372">
        <v>0</v>
      </c>
      <c r="EA90" s="372">
        <v>0</v>
      </c>
      <c r="EB90" s="372">
        <v>0</v>
      </c>
      <c r="EC90" s="372">
        <v>0</v>
      </c>
      <c r="ED90" s="372">
        <v>0</v>
      </c>
      <c r="EE90" s="372">
        <v>0</v>
      </c>
      <c r="EF90" s="372">
        <v>0</v>
      </c>
      <c r="EG90" s="372">
        <v>0</v>
      </c>
      <c r="EH90" s="372">
        <v>0</v>
      </c>
      <c r="EI90" s="372">
        <v>0</v>
      </c>
      <c r="EJ90" s="372">
        <v>0</v>
      </c>
      <c r="EK90" s="372">
        <v>0</v>
      </c>
      <c r="EL90" s="372">
        <v>0</v>
      </c>
      <c r="EM90" s="372">
        <v>0</v>
      </c>
      <c r="EN90" s="372">
        <v>0</v>
      </c>
      <c r="EO90" s="372">
        <v>3.2930266032563438E-2</v>
      </c>
      <c r="EP90" s="372">
        <v>0</v>
      </c>
      <c r="EQ90" s="372">
        <v>3.2930266032563438E-2</v>
      </c>
      <c r="ER90" s="372">
        <v>5.9280498856496706</v>
      </c>
      <c r="ES90" s="372">
        <v>0</v>
      </c>
      <c r="ET90" s="373">
        <v>0</v>
      </c>
      <c r="EU90" s="373">
        <v>19.415794691705287</v>
      </c>
      <c r="EV90" s="373">
        <v>0</v>
      </c>
      <c r="EW90" s="373">
        <v>19.415794691705287</v>
      </c>
    </row>
    <row r="91" spans="1:153" ht="15.75" customHeight="1" x14ac:dyDescent="0.2">
      <c r="A91" s="372" t="s">
        <v>552</v>
      </c>
      <c r="B91" s="372">
        <v>0</v>
      </c>
      <c r="C91" s="372">
        <v>0</v>
      </c>
      <c r="D91" s="372">
        <v>0</v>
      </c>
      <c r="E91" s="372">
        <v>0</v>
      </c>
      <c r="F91" s="372">
        <v>0</v>
      </c>
      <c r="G91" s="372">
        <v>0</v>
      </c>
      <c r="H91" s="372">
        <v>0</v>
      </c>
      <c r="I91" s="372">
        <v>0</v>
      </c>
      <c r="J91" s="372">
        <v>0</v>
      </c>
      <c r="K91" s="372">
        <v>0</v>
      </c>
      <c r="L91" s="372">
        <v>0</v>
      </c>
      <c r="M91" s="372">
        <v>0</v>
      </c>
      <c r="N91" s="372">
        <v>0</v>
      </c>
      <c r="O91" s="372">
        <v>0</v>
      </c>
      <c r="P91" s="372">
        <v>0</v>
      </c>
      <c r="Q91" s="372">
        <v>0</v>
      </c>
      <c r="R91" s="372">
        <v>1.1145862349999334</v>
      </c>
      <c r="S91" s="372">
        <v>0</v>
      </c>
      <c r="T91" s="372">
        <v>6.2506586251488443</v>
      </c>
      <c r="U91" s="372">
        <v>6.2706141328599188</v>
      </c>
      <c r="V91" s="372">
        <v>4.808400186811923</v>
      </c>
      <c r="W91" s="372">
        <v>7.9535544171521906</v>
      </c>
      <c r="X91" s="372">
        <v>7.1649974518768431</v>
      </c>
      <c r="Y91" s="372">
        <v>9.0184627614289639</v>
      </c>
      <c r="Z91" s="372">
        <v>8.1010399896513263E-2</v>
      </c>
      <c r="AA91" s="372">
        <v>7.9128610546376876E-2</v>
      </c>
      <c r="AB91" s="372">
        <v>4.4205155865620327</v>
      </c>
      <c r="AC91" s="372">
        <v>2.1716927166480673</v>
      </c>
      <c r="AD91" s="372">
        <v>4.4388296003889991</v>
      </c>
      <c r="AE91" s="372">
        <v>4.4527860277921718</v>
      </c>
      <c r="AF91" s="372">
        <v>6.8157011425428209</v>
      </c>
      <c r="AG91" s="372">
        <v>6.8371308541472899</v>
      </c>
      <c r="AH91" s="372">
        <v>0.50851527638587868</v>
      </c>
      <c r="AI91" s="372">
        <v>0.51011413401283789</v>
      </c>
      <c r="AJ91" s="372">
        <v>0.70640878609674473</v>
      </c>
      <c r="AK91" s="372">
        <v>0.70862985422223801</v>
      </c>
      <c r="AL91" s="372">
        <v>0.41215234199626138</v>
      </c>
      <c r="AM91" s="372">
        <v>0.4134482183289947</v>
      </c>
      <c r="AN91" s="372">
        <v>0</v>
      </c>
      <c r="AO91" s="372">
        <v>0</v>
      </c>
      <c r="AP91" s="372">
        <v>0</v>
      </c>
      <c r="AQ91" s="372">
        <v>0</v>
      </c>
      <c r="AR91" s="372">
        <v>0</v>
      </c>
      <c r="AS91" s="372">
        <v>0</v>
      </c>
      <c r="AT91" s="372">
        <v>0</v>
      </c>
      <c r="AU91" s="372">
        <v>0</v>
      </c>
      <c r="AV91" s="372">
        <v>0</v>
      </c>
      <c r="AW91" s="372">
        <v>0</v>
      </c>
      <c r="AX91" s="372">
        <v>0</v>
      </c>
      <c r="AY91" s="372">
        <v>0</v>
      </c>
      <c r="AZ91" s="372">
        <v>0</v>
      </c>
      <c r="BA91" s="372">
        <v>0</v>
      </c>
      <c r="BB91" s="372">
        <v>0</v>
      </c>
      <c r="BC91" s="372">
        <v>0</v>
      </c>
      <c r="BD91" s="372">
        <v>4.4058199620158121</v>
      </c>
      <c r="BE91" s="372">
        <v>0</v>
      </c>
      <c r="BF91" s="372">
        <v>7.4190432438681455</v>
      </c>
      <c r="BG91" s="372">
        <v>4.4058199620158121</v>
      </c>
      <c r="BH91" s="372">
        <v>1.7022803673735325</v>
      </c>
      <c r="BI91" s="372">
        <v>0</v>
      </c>
      <c r="BJ91" s="372">
        <v>0</v>
      </c>
      <c r="BK91" s="372">
        <v>0</v>
      </c>
      <c r="BL91" s="372">
        <v>0</v>
      </c>
      <c r="BM91" s="372">
        <v>0</v>
      </c>
      <c r="BN91" s="372">
        <v>0</v>
      </c>
      <c r="BO91" s="372">
        <v>0</v>
      </c>
      <c r="BP91" s="372">
        <v>0</v>
      </c>
      <c r="BQ91" s="372">
        <v>0</v>
      </c>
      <c r="BR91" s="372">
        <v>0</v>
      </c>
      <c r="BS91" s="372">
        <v>0</v>
      </c>
      <c r="BT91" s="372">
        <v>0</v>
      </c>
      <c r="BU91" s="372">
        <v>0</v>
      </c>
      <c r="BV91" s="372">
        <v>0</v>
      </c>
      <c r="BW91" s="372">
        <v>0</v>
      </c>
      <c r="BX91" s="372">
        <v>0</v>
      </c>
      <c r="BY91" s="372">
        <v>0</v>
      </c>
      <c r="BZ91" s="372">
        <v>0</v>
      </c>
      <c r="CA91" s="372">
        <v>0</v>
      </c>
      <c r="CB91" s="372">
        <v>0</v>
      </c>
      <c r="CC91" s="372">
        <v>0</v>
      </c>
      <c r="CD91" s="372">
        <v>0</v>
      </c>
      <c r="CE91" s="372">
        <v>0</v>
      </c>
      <c r="CF91" s="372">
        <v>0</v>
      </c>
      <c r="CG91" s="372">
        <v>0</v>
      </c>
      <c r="CH91" s="372">
        <v>0</v>
      </c>
      <c r="CI91" s="372">
        <v>0</v>
      </c>
      <c r="CJ91" s="372">
        <v>0</v>
      </c>
      <c r="CK91" s="372">
        <v>0</v>
      </c>
      <c r="CL91" s="372">
        <v>0</v>
      </c>
      <c r="CM91" s="372">
        <v>0</v>
      </c>
      <c r="CN91" s="372">
        <v>0</v>
      </c>
      <c r="CO91" s="372">
        <v>0</v>
      </c>
      <c r="CP91" s="372">
        <v>0</v>
      </c>
      <c r="CQ91" s="372">
        <v>0</v>
      </c>
      <c r="CR91" s="372">
        <v>0</v>
      </c>
      <c r="CS91" s="372">
        <v>0</v>
      </c>
      <c r="CT91" s="372">
        <v>0</v>
      </c>
      <c r="CU91" s="372">
        <v>0</v>
      </c>
      <c r="CV91" s="372">
        <v>0</v>
      </c>
      <c r="CW91" s="372">
        <v>0</v>
      </c>
      <c r="CX91" s="372">
        <v>0</v>
      </c>
      <c r="CY91" s="372">
        <v>0</v>
      </c>
      <c r="CZ91" s="372">
        <v>0</v>
      </c>
      <c r="DA91" s="372">
        <v>0</v>
      </c>
      <c r="DB91" s="372">
        <v>0</v>
      </c>
      <c r="DC91" s="372">
        <v>0</v>
      </c>
      <c r="DD91" s="372">
        <v>0</v>
      </c>
      <c r="DE91" s="372">
        <v>0</v>
      </c>
      <c r="DF91" s="372">
        <v>0</v>
      </c>
      <c r="DG91" s="372">
        <v>0</v>
      </c>
      <c r="DH91" s="372">
        <v>0</v>
      </c>
      <c r="DI91" s="372">
        <v>0</v>
      </c>
      <c r="DJ91" s="372">
        <v>0</v>
      </c>
      <c r="DK91" s="372">
        <v>0</v>
      </c>
      <c r="DL91" s="372">
        <v>0</v>
      </c>
      <c r="DM91" s="372">
        <v>0</v>
      </c>
      <c r="DN91" s="372">
        <v>0</v>
      </c>
      <c r="DO91" s="372">
        <v>0</v>
      </c>
      <c r="DP91" s="372">
        <v>0</v>
      </c>
      <c r="DQ91" s="372">
        <v>1.8531207898638513</v>
      </c>
      <c r="DR91" s="372">
        <v>0</v>
      </c>
      <c r="DS91" s="372">
        <v>10.42557771657448</v>
      </c>
      <c r="DT91" s="372">
        <v>0</v>
      </c>
      <c r="DU91" s="372">
        <v>0</v>
      </c>
      <c r="DV91" s="372">
        <v>0</v>
      </c>
      <c r="DW91" s="372">
        <v>0</v>
      </c>
      <c r="DX91" s="372">
        <v>0</v>
      </c>
      <c r="DY91" s="372">
        <v>0</v>
      </c>
      <c r="DZ91" s="372">
        <v>0</v>
      </c>
      <c r="EA91" s="372">
        <v>0</v>
      </c>
      <c r="EB91" s="372">
        <v>1.3926201870725095</v>
      </c>
      <c r="EC91" s="372">
        <v>0</v>
      </c>
      <c r="ED91" s="372">
        <v>0</v>
      </c>
      <c r="EE91" s="372">
        <v>0</v>
      </c>
      <c r="EF91" s="372">
        <v>0</v>
      </c>
      <c r="EG91" s="372">
        <v>0</v>
      </c>
      <c r="EH91" s="372">
        <v>0</v>
      </c>
      <c r="EI91" s="372">
        <v>0</v>
      </c>
      <c r="EJ91" s="372">
        <v>0</v>
      </c>
      <c r="EK91" s="372">
        <v>0</v>
      </c>
      <c r="EL91" s="372">
        <v>0</v>
      </c>
      <c r="EM91" s="372">
        <v>0</v>
      </c>
      <c r="EN91" s="372">
        <v>0</v>
      </c>
      <c r="EO91" s="372">
        <v>0</v>
      </c>
      <c r="EP91" s="372">
        <v>0</v>
      </c>
      <c r="EQ91" s="372">
        <v>0</v>
      </c>
      <c r="ER91" s="372">
        <v>0</v>
      </c>
      <c r="ES91" s="372">
        <v>0</v>
      </c>
      <c r="ET91" s="373">
        <v>0</v>
      </c>
      <c r="EU91" s="373">
        <v>0</v>
      </c>
      <c r="EV91" s="373">
        <v>0</v>
      </c>
      <c r="EW91" s="373">
        <v>0</v>
      </c>
    </row>
    <row r="92" spans="1:153" ht="15.75" customHeight="1" x14ac:dyDescent="0.2">
      <c r="A92" s="372" t="s">
        <v>553</v>
      </c>
      <c r="B92" s="372">
        <v>0</v>
      </c>
      <c r="C92" s="372">
        <v>-2.5579538487363607E-13</v>
      </c>
      <c r="D92" s="372">
        <v>-2.5579538487363607E-13</v>
      </c>
      <c r="E92" s="372">
        <v>-2.5579538487363607E-13</v>
      </c>
      <c r="F92" s="372">
        <v>-2.5579538487363607E-13</v>
      </c>
      <c r="G92" s="372">
        <v>-2.5579538487363607E-13</v>
      </c>
      <c r="H92" s="372">
        <v>-2.5579538487363607E-13</v>
      </c>
      <c r="I92" s="372">
        <v>-2.5579538487363607E-13</v>
      </c>
      <c r="J92" s="372">
        <v>-2.5579538487363607E-13</v>
      </c>
      <c r="K92" s="372">
        <v>-2.5579538487363607E-13</v>
      </c>
      <c r="L92" s="372">
        <v>-2.5579538487363607E-13</v>
      </c>
      <c r="M92" s="372">
        <v>-2.5579538487363607E-13</v>
      </c>
      <c r="N92" s="372">
        <v>0</v>
      </c>
      <c r="O92" s="372">
        <v>-1.4210854715202004E-14</v>
      </c>
      <c r="P92" s="372">
        <v>0</v>
      </c>
      <c r="Q92" s="372">
        <v>0</v>
      </c>
      <c r="R92" s="372">
        <v>0</v>
      </c>
      <c r="S92" s="372">
        <v>0</v>
      </c>
      <c r="T92" s="372">
        <v>0</v>
      </c>
      <c r="U92" s="372">
        <v>0</v>
      </c>
      <c r="V92" s="372">
        <v>0</v>
      </c>
      <c r="W92" s="372">
        <v>0</v>
      </c>
      <c r="X92" s="372">
        <v>0</v>
      </c>
      <c r="Y92" s="372">
        <v>0</v>
      </c>
      <c r="Z92" s="372">
        <v>0</v>
      </c>
      <c r="AA92" s="372">
        <v>0</v>
      </c>
      <c r="AB92" s="372">
        <v>0</v>
      </c>
      <c r="AC92" s="372">
        <v>0</v>
      </c>
      <c r="AD92" s="372">
        <v>0</v>
      </c>
      <c r="AE92" s="372">
        <v>0</v>
      </c>
      <c r="AF92" s="372">
        <v>0</v>
      </c>
      <c r="AG92" s="372">
        <v>0</v>
      </c>
      <c r="AH92" s="372">
        <v>0</v>
      </c>
      <c r="AI92" s="372">
        <v>0</v>
      </c>
      <c r="AJ92" s="372">
        <v>0</v>
      </c>
      <c r="AK92" s="372">
        <v>0</v>
      </c>
      <c r="AL92" s="372">
        <v>0</v>
      </c>
      <c r="AM92" s="372">
        <v>0</v>
      </c>
      <c r="AN92" s="372">
        <v>0</v>
      </c>
      <c r="AO92" s="372">
        <v>0</v>
      </c>
      <c r="AP92" s="372">
        <v>0</v>
      </c>
      <c r="AQ92" s="372">
        <v>0</v>
      </c>
      <c r="AR92" s="372">
        <v>0</v>
      </c>
      <c r="AS92" s="372">
        <v>0</v>
      </c>
      <c r="AT92" s="372">
        <v>0</v>
      </c>
      <c r="AU92" s="372">
        <v>0</v>
      </c>
      <c r="AV92" s="372">
        <v>0</v>
      </c>
      <c r="AW92" s="372">
        <v>0</v>
      </c>
      <c r="AX92" s="372">
        <v>0</v>
      </c>
      <c r="AY92" s="372">
        <v>0</v>
      </c>
      <c r="AZ92" s="372">
        <v>0</v>
      </c>
      <c r="BA92" s="372">
        <v>0</v>
      </c>
      <c r="BB92" s="372">
        <v>0</v>
      </c>
      <c r="BC92" s="372">
        <v>0</v>
      </c>
      <c r="BD92" s="372">
        <v>0</v>
      </c>
      <c r="BE92" s="372">
        <v>0</v>
      </c>
      <c r="BF92" s="372">
        <v>0</v>
      </c>
      <c r="BG92" s="372">
        <v>0</v>
      </c>
      <c r="BH92" s="372">
        <v>0</v>
      </c>
      <c r="BI92" s="372">
        <v>0</v>
      </c>
      <c r="BJ92" s="372">
        <v>0</v>
      </c>
      <c r="BK92" s="372">
        <v>0</v>
      </c>
      <c r="BL92" s="372">
        <v>0</v>
      </c>
      <c r="BM92" s="372">
        <v>0</v>
      </c>
      <c r="BN92" s="372">
        <v>0</v>
      </c>
      <c r="BO92" s="372">
        <v>0</v>
      </c>
      <c r="BP92" s="372">
        <v>0</v>
      </c>
      <c r="BQ92" s="372">
        <v>0</v>
      </c>
      <c r="BR92" s="372">
        <v>0</v>
      </c>
      <c r="BS92" s="372">
        <v>0</v>
      </c>
      <c r="BT92" s="372">
        <v>0</v>
      </c>
      <c r="BU92" s="372">
        <v>0</v>
      </c>
      <c r="BV92" s="372">
        <v>0</v>
      </c>
      <c r="BW92" s="372">
        <v>0</v>
      </c>
      <c r="BX92" s="372">
        <v>0</v>
      </c>
      <c r="BY92" s="372">
        <v>0</v>
      </c>
      <c r="BZ92" s="372">
        <v>0</v>
      </c>
      <c r="CA92" s="372">
        <v>0</v>
      </c>
      <c r="CB92" s="372">
        <v>0</v>
      </c>
      <c r="CC92" s="372">
        <v>0</v>
      </c>
      <c r="CD92" s="372">
        <v>0</v>
      </c>
      <c r="CE92" s="372">
        <v>0</v>
      </c>
      <c r="CF92" s="372">
        <v>0</v>
      </c>
      <c r="CG92" s="372">
        <v>0</v>
      </c>
      <c r="CH92" s="372">
        <v>0</v>
      </c>
      <c r="CI92" s="372">
        <v>0</v>
      </c>
      <c r="CJ92" s="372">
        <v>0</v>
      </c>
      <c r="CK92" s="372">
        <v>0</v>
      </c>
      <c r="CL92" s="372">
        <v>0</v>
      </c>
      <c r="CM92" s="372">
        <v>0</v>
      </c>
      <c r="CN92" s="372">
        <v>0</v>
      </c>
      <c r="CO92" s="372">
        <v>0</v>
      </c>
      <c r="CP92" s="372">
        <v>0</v>
      </c>
      <c r="CQ92" s="372">
        <v>0</v>
      </c>
      <c r="CR92" s="372">
        <v>0</v>
      </c>
      <c r="CS92" s="372">
        <v>0</v>
      </c>
      <c r="CT92" s="372">
        <v>0</v>
      </c>
      <c r="CU92" s="372">
        <v>0</v>
      </c>
      <c r="CV92" s="372">
        <v>0</v>
      </c>
      <c r="CW92" s="372">
        <v>0</v>
      </c>
      <c r="CX92" s="372">
        <v>0</v>
      </c>
      <c r="CY92" s="372">
        <v>0</v>
      </c>
      <c r="CZ92" s="372">
        <v>0</v>
      </c>
      <c r="DA92" s="372">
        <v>0</v>
      </c>
      <c r="DB92" s="372">
        <v>0</v>
      </c>
      <c r="DC92" s="372">
        <v>0</v>
      </c>
      <c r="DD92" s="372">
        <v>0</v>
      </c>
      <c r="DE92" s="372">
        <v>0</v>
      </c>
      <c r="DF92" s="372">
        <v>0</v>
      </c>
      <c r="DG92" s="372">
        <v>0</v>
      </c>
      <c r="DH92" s="372">
        <v>0</v>
      </c>
      <c r="DI92" s="372">
        <v>0</v>
      </c>
      <c r="DJ92" s="372">
        <v>0</v>
      </c>
      <c r="DK92" s="372">
        <v>0</v>
      </c>
      <c r="DL92" s="372">
        <v>0</v>
      </c>
      <c r="DM92" s="372">
        <v>0</v>
      </c>
      <c r="DN92" s="372">
        <v>0</v>
      </c>
      <c r="DO92" s="372">
        <v>0</v>
      </c>
      <c r="DP92" s="372">
        <v>0</v>
      </c>
      <c r="DQ92" s="372">
        <v>0</v>
      </c>
      <c r="DR92" s="372">
        <v>0</v>
      </c>
      <c r="DS92" s="372">
        <v>0</v>
      </c>
      <c r="DT92" s="372">
        <v>-4.5474735088646412E-13</v>
      </c>
      <c r="DU92" s="372">
        <v>0</v>
      </c>
      <c r="DV92" s="372">
        <v>0</v>
      </c>
      <c r="DW92" s="372">
        <v>0</v>
      </c>
      <c r="DX92" s="372">
        <v>0</v>
      </c>
      <c r="DY92" s="372">
        <v>0</v>
      </c>
      <c r="DZ92" s="372">
        <v>0</v>
      </c>
      <c r="EA92" s="372">
        <v>0</v>
      </c>
      <c r="EB92" s="372">
        <v>0</v>
      </c>
      <c r="EC92" s="372">
        <v>0</v>
      </c>
      <c r="ED92" s="372">
        <v>0</v>
      </c>
      <c r="EE92" s="372">
        <v>0</v>
      </c>
      <c r="EF92" s="372">
        <v>0</v>
      </c>
      <c r="EG92" s="372">
        <v>0</v>
      </c>
      <c r="EH92" s="372">
        <v>0</v>
      </c>
      <c r="EI92" s="372">
        <v>0</v>
      </c>
      <c r="EJ92" s="372">
        <v>0</v>
      </c>
      <c r="EK92" s="372">
        <v>0</v>
      </c>
      <c r="EL92" s="372">
        <v>0</v>
      </c>
      <c r="EM92" s="372">
        <v>0</v>
      </c>
      <c r="EN92" s="372">
        <v>0</v>
      </c>
      <c r="EO92" s="372">
        <v>0</v>
      </c>
      <c r="EP92" s="372">
        <v>0</v>
      </c>
      <c r="EQ92" s="372">
        <v>0</v>
      </c>
      <c r="ER92" s="372">
        <v>0</v>
      </c>
      <c r="ES92" s="372">
        <v>0</v>
      </c>
      <c r="ET92" s="373">
        <v>0</v>
      </c>
      <c r="EU92" s="373">
        <v>0</v>
      </c>
      <c r="EV92" s="373">
        <v>0</v>
      </c>
      <c r="EW92" s="373">
        <v>0</v>
      </c>
    </row>
    <row r="93" spans="1:153" ht="15.75" customHeight="1" x14ac:dyDescent="0.2">
      <c r="A93" s="372" t="s">
        <v>554</v>
      </c>
      <c r="B93" s="372">
        <v>0</v>
      </c>
      <c r="C93" s="372">
        <v>0</v>
      </c>
      <c r="D93" s="372">
        <v>0</v>
      </c>
      <c r="E93" s="372">
        <v>0</v>
      </c>
      <c r="F93" s="372">
        <v>0</v>
      </c>
      <c r="G93" s="372">
        <v>0</v>
      </c>
      <c r="H93" s="372">
        <v>0</v>
      </c>
      <c r="I93" s="372">
        <v>0</v>
      </c>
      <c r="J93" s="372">
        <v>0</v>
      </c>
      <c r="K93" s="372">
        <v>0</v>
      </c>
      <c r="L93" s="372">
        <v>0</v>
      </c>
      <c r="M93" s="372">
        <v>0</v>
      </c>
      <c r="N93" s="372">
        <v>0</v>
      </c>
      <c r="O93" s="372">
        <v>0</v>
      </c>
      <c r="P93" s="372">
        <v>0</v>
      </c>
      <c r="Q93" s="372">
        <v>0</v>
      </c>
      <c r="R93" s="372">
        <v>8.2628371206246811</v>
      </c>
      <c r="S93" s="372">
        <v>6.2295977582048181</v>
      </c>
      <c r="T93" s="372">
        <v>46.728354277456674</v>
      </c>
      <c r="U93" s="372">
        <v>17.651807726701009</v>
      </c>
      <c r="V93" s="372">
        <v>22.662736522486739</v>
      </c>
      <c r="W93" s="372">
        <v>14.641247813460723</v>
      </c>
      <c r="X93" s="372">
        <v>19.431170126317738</v>
      </c>
      <c r="Y93" s="372">
        <v>23.663023059982152</v>
      </c>
      <c r="Z93" s="372">
        <v>8.6742709073168953</v>
      </c>
      <c r="AA93" s="372">
        <v>7.5599263145277291</v>
      </c>
      <c r="AB93" s="372">
        <v>13.435373900661034</v>
      </c>
      <c r="AC93" s="372">
        <v>16.09955571872888</v>
      </c>
      <c r="AD93" s="372">
        <v>20.576783405411334</v>
      </c>
      <c r="AE93" s="372">
        <v>20.641480275904541</v>
      </c>
      <c r="AF93" s="372">
        <v>9.0793593579610388</v>
      </c>
      <c r="AG93" s="372">
        <v>9.1079063920124099</v>
      </c>
      <c r="AH93" s="372">
        <v>4.954246071673424</v>
      </c>
      <c r="AI93" s="372">
        <v>4.9698230552176028</v>
      </c>
      <c r="AJ93" s="372">
        <v>5.3649250725543425</v>
      </c>
      <c r="AK93" s="372">
        <v>5.3817933000023004</v>
      </c>
      <c r="AL93" s="372">
        <v>26.276053793108076</v>
      </c>
      <c r="AM93" s="372">
        <v>26.358670129002348</v>
      </c>
      <c r="AN93" s="372">
        <v>20.72387041193906</v>
      </c>
      <c r="AO93" s="372">
        <v>20.789029748739267</v>
      </c>
      <c r="AP93" s="372">
        <v>0</v>
      </c>
      <c r="AQ93" s="372">
        <v>0</v>
      </c>
      <c r="AR93" s="372">
        <v>0</v>
      </c>
      <c r="AS93" s="372">
        <v>0</v>
      </c>
      <c r="AT93" s="372">
        <v>0</v>
      </c>
      <c r="AU93" s="372">
        <v>0</v>
      </c>
      <c r="AV93" s="372">
        <v>0</v>
      </c>
      <c r="AW93" s="372">
        <v>0</v>
      </c>
      <c r="AX93" s="372">
        <v>0</v>
      </c>
      <c r="AY93" s="372">
        <v>0</v>
      </c>
      <c r="AZ93" s="372">
        <v>0</v>
      </c>
      <c r="BA93" s="372">
        <v>0</v>
      </c>
      <c r="BB93" s="372">
        <v>0</v>
      </c>
      <c r="BC93" s="372">
        <v>0</v>
      </c>
      <c r="BD93" s="372">
        <v>20.42376284816055</v>
      </c>
      <c r="BE93" s="372">
        <v>0</v>
      </c>
      <c r="BF93" s="372">
        <v>9.8830858769442784</v>
      </c>
      <c r="BG93" s="372">
        <v>20.42376284816055</v>
      </c>
      <c r="BH93" s="372">
        <v>12.61962956975276</v>
      </c>
      <c r="BI93" s="372">
        <v>0</v>
      </c>
      <c r="BJ93" s="372">
        <v>0</v>
      </c>
      <c r="BK93" s="372">
        <v>0</v>
      </c>
      <c r="BL93" s="372">
        <v>0</v>
      </c>
      <c r="BM93" s="372">
        <v>0</v>
      </c>
      <c r="BN93" s="372">
        <v>0</v>
      </c>
      <c r="BO93" s="372">
        <v>0</v>
      </c>
      <c r="BP93" s="372">
        <v>0</v>
      </c>
      <c r="BQ93" s="372">
        <v>0</v>
      </c>
      <c r="BR93" s="372">
        <v>1.5304722229709569</v>
      </c>
      <c r="BS93" s="372">
        <v>0</v>
      </c>
      <c r="BT93" s="372">
        <v>0</v>
      </c>
      <c r="BU93" s="372">
        <v>0</v>
      </c>
      <c r="BV93" s="372">
        <v>0</v>
      </c>
      <c r="BW93" s="372">
        <v>1.5304722229709569</v>
      </c>
      <c r="BX93" s="372">
        <v>0</v>
      </c>
      <c r="BY93" s="372">
        <v>0</v>
      </c>
      <c r="BZ93" s="372">
        <v>0</v>
      </c>
      <c r="CA93" s="372">
        <v>0</v>
      </c>
      <c r="CB93" s="372">
        <v>0</v>
      </c>
      <c r="CC93" s="372">
        <v>0</v>
      </c>
      <c r="CD93" s="372">
        <v>0</v>
      </c>
      <c r="CE93" s="372">
        <v>0</v>
      </c>
      <c r="CF93" s="372">
        <v>0</v>
      </c>
      <c r="CG93" s="372">
        <v>0</v>
      </c>
      <c r="CH93" s="372">
        <v>0</v>
      </c>
      <c r="CI93" s="372">
        <v>0</v>
      </c>
      <c r="CJ93" s="372">
        <v>0</v>
      </c>
      <c r="CK93" s="372">
        <v>0</v>
      </c>
      <c r="CL93" s="372">
        <v>0</v>
      </c>
      <c r="CM93" s="372">
        <v>0</v>
      </c>
      <c r="CN93" s="372">
        <v>0</v>
      </c>
      <c r="CO93" s="372">
        <v>0</v>
      </c>
      <c r="CP93" s="372">
        <v>0</v>
      </c>
      <c r="CQ93" s="372">
        <v>0</v>
      </c>
      <c r="CR93" s="372">
        <v>0</v>
      </c>
      <c r="CS93" s="372">
        <v>0</v>
      </c>
      <c r="CT93" s="372">
        <v>4.0902661773961881</v>
      </c>
      <c r="CU93" s="372">
        <v>0</v>
      </c>
      <c r="CV93" s="372">
        <v>0</v>
      </c>
      <c r="CW93" s="372">
        <v>0</v>
      </c>
      <c r="CX93" s="372">
        <v>0</v>
      </c>
      <c r="CY93" s="372">
        <v>0</v>
      </c>
      <c r="CZ93" s="372">
        <v>0</v>
      </c>
      <c r="DA93" s="372">
        <v>0</v>
      </c>
      <c r="DB93" s="372">
        <v>4.3059960022073938</v>
      </c>
      <c r="DC93" s="372">
        <v>0</v>
      </c>
      <c r="DD93" s="372">
        <v>0</v>
      </c>
      <c r="DE93" s="372">
        <v>0</v>
      </c>
      <c r="DF93" s="372">
        <v>0</v>
      </c>
      <c r="DG93" s="372">
        <v>0</v>
      </c>
      <c r="DH93" s="372">
        <v>0</v>
      </c>
      <c r="DI93" s="372">
        <v>0</v>
      </c>
      <c r="DJ93" s="372">
        <v>0</v>
      </c>
      <c r="DK93" s="372">
        <v>0</v>
      </c>
      <c r="DL93" s="372">
        <v>0</v>
      </c>
      <c r="DM93" s="372">
        <v>0</v>
      </c>
      <c r="DN93" s="372">
        <v>0</v>
      </c>
      <c r="DO93" s="372">
        <v>0</v>
      </c>
      <c r="DP93" s="372">
        <v>0</v>
      </c>
      <c r="DQ93" s="372">
        <v>13.737865021712423</v>
      </c>
      <c r="DR93" s="372">
        <v>10.357383534544169</v>
      </c>
      <c r="DS93" s="372">
        <v>29.348049392543544</v>
      </c>
      <c r="DT93" s="372">
        <v>0</v>
      </c>
      <c r="DU93" s="372">
        <v>0</v>
      </c>
      <c r="DV93" s="372">
        <v>0</v>
      </c>
      <c r="DW93" s="372">
        <v>0</v>
      </c>
      <c r="DX93" s="372">
        <v>0</v>
      </c>
      <c r="DY93" s="372">
        <v>0</v>
      </c>
      <c r="DZ93" s="372">
        <v>2.6202378689658872</v>
      </c>
      <c r="EA93" s="372">
        <v>0</v>
      </c>
      <c r="EB93" s="372">
        <v>10.410878817415323</v>
      </c>
      <c r="EC93" s="372">
        <v>0</v>
      </c>
      <c r="ED93" s="372">
        <v>0</v>
      </c>
      <c r="EE93" s="372">
        <v>0</v>
      </c>
      <c r="EF93" s="372">
        <v>0</v>
      </c>
      <c r="EG93" s="372">
        <v>0</v>
      </c>
      <c r="EH93" s="372">
        <v>0</v>
      </c>
      <c r="EI93" s="372">
        <v>0</v>
      </c>
      <c r="EJ93" s="372">
        <v>0</v>
      </c>
      <c r="EK93" s="372">
        <v>0</v>
      </c>
      <c r="EL93" s="372">
        <v>0</v>
      </c>
      <c r="EM93" s="372">
        <v>0</v>
      </c>
      <c r="EN93" s="372">
        <v>0</v>
      </c>
      <c r="EO93" s="372">
        <v>0</v>
      </c>
      <c r="EP93" s="372">
        <v>0</v>
      </c>
      <c r="EQ93" s="372">
        <v>0</v>
      </c>
      <c r="ER93" s="372">
        <v>0</v>
      </c>
      <c r="ES93" s="372">
        <v>0</v>
      </c>
      <c r="ET93" s="373">
        <v>0</v>
      </c>
      <c r="EU93" s="373">
        <v>0</v>
      </c>
      <c r="EV93" s="373">
        <v>0</v>
      </c>
      <c r="EW93" s="373">
        <v>0</v>
      </c>
    </row>
    <row r="94" spans="1:153" ht="15.75" customHeight="1" x14ac:dyDescent="0.2">
      <c r="A94" s="364" t="s">
        <v>555</v>
      </c>
      <c r="B94" s="372">
        <v>0</v>
      </c>
      <c r="C94" s="372">
        <v>0</v>
      </c>
      <c r="D94" s="372">
        <v>0</v>
      </c>
      <c r="E94" s="372">
        <v>0</v>
      </c>
      <c r="F94" s="372">
        <v>0</v>
      </c>
      <c r="G94" s="372">
        <v>0</v>
      </c>
      <c r="H94" s="372">
        <v>0</v>
      </c>
      <c r="I94" s="372">
        <v>0</v>
      </c>
      <c r="J94" s="372">
        <v>0</v>
      </c>
      <c r="K94" s="372">
        <v>0</v>
      </c>
      <c r="L94" s="372">
        <v>0</v>
      </c>
      <c r="M94" s="372">
        <v>0</v>
      </c>
      <c r="N94" s="372">
        <v>0</v>
      </c>
      <c r="O94" s="372">
        <v>0</v>
      </c>
      <c r="P94" s="372">
        <v>0</v>
      </c>
      <c r="Q94" s="372">
        <v>0</v>
      </c>
      <c r="R94" s="372">
        <v>0</v>
      </c>
      <c r="S94" s="372">
        <v>0</v>
      </c>
      <c r="T94" s="372">
        <v>-52.843575643983058</v>
      </c>
      <c r="U94" s="372">
        <v>0</v>
      </c>
      <c r="V94" s="372">
        <v>0</v>
      </c>
      <c r="W94" s="372">
        <v>0</v>
      </c>
      <c r="X94" s="372">
        <v>0</v>
      </c>
      <c r="Y94" s="372">
        <v>0</v>
      </c>
      <c r="Z94" s="372">
        <v>0</v>
      </c>
      <c r="AA94" s="372">
        <v>0</v>
      </c>
      <c r="AB94" s="372">
        <v>0</v>
      </c>
      <c r="AC94" s="372">
        <v>0</v>
      </c>
      <c r="AD94" s="372">
        <v>0</v>
      </c>
      <c r="AE94" s="372">
        <v>-19.729378029630539</v>
      </c>
      <c r="AF94" s="372">
        <v>0</v>
      </c>
      <c r="AG94" s="372">
        <v>-36.389318325431304</v>
      </c>
      <c r="AH94" s="372">
        <v>0</v>
      </c>
      <c r="AI94" s="372">
        <v>-0.46195344503408364</v>
      </c>
      <c r="AJ94" s="372">
        <v>0</v>
      </c>
      <c r="AK94" s="372">
        <v>0</v>
      </c>
      <c r="AL94" s="372">
        <v>0</v>
      </c>
      <c r="AM94" s="372">
        <v>-33.260804461043563</v>
      </c>
      <c r="AN94" s="372">
        <v>0</v>
      </c>
      <c r="AO94" s="372">
        <v>-35.05637488181992</v>
      </c>
      <c r="AP94" s="372">
        <v>0</v>
      </c>
      <c r="AQ94" s="372">
        <v>-10.526188321692644</v>
      </c>
      <c r="AR94" s="372">
        <v>0</v>
      </c>
      <c r="AS94" s="372">
        <v>0</v>
      </c>
      <c r="AT94" s="372">
        <v>0</v>
      </c>
      <c r="AU94" s="372">
        <v>0</v>
      </c>
      <c r="AV94" s="372">
        <v>0</v>
      </c>
      <c r="AW94" s="372">
        <v>0</v>
      </c>
      <c r="AX94" s="372">
        <v>0</v>
      </c>
      <c r="AY94" s="372">
        <v>0</v>
      </c>
      <c r="AZ94" s="372">
        <v>0</v>
      </c>
      <c r="BA94" s="372">
        <v>0</v>
      </c>
      <c r="BB94" s="372">
        <v>0</v>
      </c>
      <c r="BC94" s="372">
        <v>-35.910566454838772</v>
      </c>
      <c r="BD94" s="372">
        <v>-19.521281062386322</v>
      </c>
      <c r="BE94" s="372">
        <v>0</v>
      </c>
      <c r="BF94" s="372">
        <v>-39.486435468576019</v>
      </c>
      <c r="BG94" s="372">
        <v>-19.521281062386322</v>
      </c>
      <c r="BH94" s="372">
        <v>-174.60160265152308</v>
      </c>
      <c r="BI94" s="372">
        <v>0</v>
      </c>
      <c r="BJ94" s="372">
        <v>0</v>
      </c>
      <c r="BK94" s="372">
        <v>0</v>
      </c>
      <c r="BL94" s="372">
        <v>0</v>
      </c>
      <c r="BM94" s="372">
        <v>0</v>
      </c>
      <c r="BN94" s="372">
        <v>0</v>
      </c>
      <c r="BO94" s="372">
        <v>0</v>
      </c>
      <c r="BP94" s="372">
        <v>0</v>
      </c>
      <c r="BQ94" s="372">
        <v>0</v>
      </c>
      <c r="BR94" s="372">
        <v>0</v>
      </c>
      <c r="BS94" s="372">
        <v>0</v>
      </c>
      <c r="BT94" s="372">
        <v>0</v>
      </c>
      <c r="BU94" s="372">
        <v>0</v>
      </c>
      <c r="BV94" s="372">
        <v>0</v>
      </c>
      <c r="BW94" s="372">
        <v>0</v>
      </c>
      <c r="BX94" s="372">
        <v>-17.17693159454484</v>
      </c>
      <c r="BY94" s="372">
        <v>0</v>
      </c>
      <c r="BZ94" s="372">
        <v>0</v>
      </c>
      <c r="CA94" s="372">
        <v>0</v>
      </c>
      <c r="CB94" s="372">
        <v>0</v>
      </c>
      <c r="CC94" s="372">
        <v>0</v>
      </c>
      <c r="CD94" s="372">
        <v>0</v>
      </c>
      <c r="CE94" s="372">
        <v>0</v>
      </c>
      <c r="CF94" s="372">
        <v>0</v>
      </c>
      <c r="CG94" s="372">
        <v>0</v>
      </c>
      <c r="CH94" s="372">
        <v>0</v>
      </c>
      <c r="CI94" s="372">
        <v>0</v>
      </c>
      <c r="CJ94" s="372">
        <v>0</v>
      </c>
      <c r="CK94" s="372">
        <v>0</v>
      </c>
      <c r="CL94" s="372">
        <v>0</v>
      </c>
      <c r="CM94" s="372">
        <v>0</v>
      </c>
      <c r="CN94" s="372">
        <v>0</v>
      </c>
      <c r="CO94" s="372">
        <v>0</v>
      </c>
      <c r="CP94" s="372">
        <v>0</v>
      </c>
      <c r="CQ94" s="372">
        <v>0</v>
      </c>
      <c r="CR94" s="372">
        <v>0</v>
      </c>
      <c r="CS94" s="372">
        <v>0</v>
      </c>
      <c r="CT94" s="372">
        <v>0</v>
      </c>
      <c r="CU94" s="372">
        <v>0</v>
      </c>
      <c r="CV94" s="372">
        <v>0</v>
      </c>
      <c r="CW94" s="372">
        <v>0</v>
      </c>
      <c r="CX94" s="372">
        <v>0</v>
      </c>
      <c r="CY94" s="372">
        <v>0</v>
      </c>
      <c r="CZ94" s="372">
        <v>0</v>
      </c>
      <c r="DA94" s="372">
        <v>0</v>
      </c>
      <c r="DB94" s="372">
        <v>-3.5779687160440972</v>
      </c>
      <c r="DC94" s="372">
        <v>0</v>
      </c>
      <c r="DD94" s="372">
        <v>0</v>
      </c>
      <c r="DE94" s="372">
        <v>0</v>
      </c>
      <c r="DF94" s="372">
        <v>0</v>
      </c>
      <c r="DG94" s="372">
        <v>0</v>
      </c>
      <c r="DH94" s="372">
        <v>0</v>
      </c>
      <c r="DI94" s="372">
        <v>0</v>
      </c>
      <c r="DJ94" s="372">
        <v>0</v>
      </c>
      <c r="DK94" s="372">
        <v>0</v>
      </c>
      <c r="DL94" s="372">
        <v>0</v>
      </c>
      <c r="DM94" s="372">
        <v>0</v>
      </c>
      <c r="DN94" s="372">
        <v>-0.55775008504781454</v>
      </c>
      <c r="DO94" s="372">
        <v>0</v>
      </c>
      <c r="DP94" s="372">
        <v>0</v>
      </c>
      <c r="DQ94" s="372">
        <v>-190.07319006814851</v>
      </c>
      <c r="DR94" s="372">
        <v>-11.776872952615122</v>
      </c>
      <c r="DS94" s="372">
        <v>-241.11638260747941</v>
      </c>
      <c r="DT94" s="372">
        <v>-1.9882818249971734</v>
      </c>
      <c r="DU94" s="372">
        <v>-2.9513082076828709</v>
      </c>
      <c r="DV94" s="372">
        <v>0</v>
      </c>
      <c r="DW94" s="372">
        <v>0</v>
      </c>
      <c r="DX94" s="372">
        <v>0</v>
      </c>
      <c r="DY94" s="372">
        <v>0</v>
      </c>
      <c r="DZ94" s="372">
        <v>0</v>
      </c>
      <c r="EA94" s="372">
        <v>0</v>
      </c>
      <c r="EB94" s="372">
        <v>0</v>
      </c>
      <c r="EC94" s="372">
        <v>0</v>
      </c>
      <c r="ED94" s="372">
        <v>0</v>
      </c>
      <c r="EE94" s="372">
        <v>0</v>
      </c>
      <c r="EF94" s="372">
        <v>0</v>
      </c>
      <c r="EG94" s="372">
        <v>0</v>
      </c>
      <c r="EH94" s="372">
        <v>0</v>
      </c>
      <c r="EI94" s="372">
        <v>0</v>
      </c>
      <c r="EJ94" s="372">
        <v>0</v>
      </c>
      <c r="EK94" s="372">
        <v>0</v>
      </c>
      <c r="EL94" s="372">
        <v>0</v>
      </c>
      <c r="EM94" s="372">
        <v>0</v>
      </c>
      <c r="EN94" s="372">
        <v>0</v>
      </c>
      <c r="EO94" s="372">
        <v>0</v>
      </c>
      <c r="EP94" s="372">
        <v>0</v>
      </c>
      <c r="EQ94" s="372">
        <v>0</v>
      </c>
      <c r="ER94" s="372">
        <v>0</v>
      </c>
      <c r="ES94" s="372">
        <v>0</v>
      </c>
      <c r="ET94" s="373">
        <v>0</v>
      </c>
      <c r="EU94" s="373">
        <v>0</v>
      </c>
      <c r="EV94" s="373">
        <v>0</v>
      </c>
      <c r="EW94" s="373">
        <v>0</v>
      </c>
    </row>
    <row r="95" spans="1:153" ht="15.75" customHeight="1" x14ac:dyDescent="0.2">
      <c r="A95" s="364" t="s">
        <v>556</v>
      </c>
      <c r="B95" s="372">
        <v>0</v>
      </c>
      <c r="C95" s="372">
        <v>0</v>
      </c>
      <c r="D95" s="372">
        <v>0</v>
      </c>
      <c r="E95" s="372">
        <v>0</v>
      </c>
      <c r="F95" s="372">
        <v>0</v>
      </c>
      <c r="G95" s="372">
        <v>0</v>
      </c>
      <c r="H95" s="372">
        <v>0</v>
      </c>
      <c r="I95" s="372">
        <v>0</v>
      </c>
      <c r="J95" s="372">
        <v>0</v>
      </c>
      <c r="K95" s="372">
        <v>0</v>
      </c>
      <c r="L95" s="372">
        <v>0</v>
      </c>
      <c r="M95" s="372">
        <v>0</v>
      </c>
      <c r="N95" s="372">
        <v>0</v>
      </c>
      <c r="O95" s="372">
        <v>0</v>
      </c>
      <c r="P95" s="372">
        <v>0</v>
      </c>
      <c r="Q95" s="372">
        <v>0</v>
      </c>
      <c r="R95" s="372">
        <v>0</v>
      </c>
      <c r="S95" s="372">
        <v>0</v>
      </c>
      <c r="T95" s="372">
        <v>0</v>
      </c>
      <c r="U95" s="372">
        <v>0</v>
      </c>
      <c r="V95" s="372">
        <v>0</v>
      </c>
      <c r="W95" s="372">
        <v>0</v>
      </c>
      <c r="X95" s="372">
        <v>0</v>
      </c>
      <c r="Y95" s="372">
        <v>0</v>
      </c>
      <c r="Z95" s="372">
        <v>0</v>
      </c>
      <c r="AA95" s="372">
        <v>0</v>
      </c>
      <c r="AB95" s="372">
        <v>0</v>
      </c>
      <c r="AC95" s="372">
        <v>0</v>
      </c>
      <c r="AD95" s="372">
        <v>0</v>
      </c>
      <c r="AE95" s="372">
        <v>0</v>
      </c>
      <c r="AF95" s="372">
        <v>0</v>
      </c>
      <c r="AG95" s="372">
        <v>0</v>
      </c>
      <c r="AH95" s="372">
        <v>0</v>
      </c>
      <c r="AI95" s="372">
        <v>0</v>
      </c>
      <c r="AJ95" s="372">
        <v>0</v>
      </c>
      <c r="AK95" s="372">
        <v>0</v>
      </c>
      <c r="AL95" s="372">
        <v>0</v>
      </c>
      <c r="AM95" s="372">
        <v>0</v>
      </c>
      <c r="AN95" s="372">
        <v>0</v>
      </c>
      <c r="AO95" s="372">
        <v>0</v>
      </c>
      <c r="AP95" s="372">
        <v>0</v>
      </c>
      <c r="AQ95" s="372">
        <v>0</v>
      </c>
      <c r="AR95" s="372">
        <v>0</v>
      </c>
      <c r="AS95" s="372">
        <v>0</v>
      </c>
      <c r="AT95" s="372">
        <v>0</v>
      </c>
      <c r="AU95" s="372">
        <v>0</v>
      </c>
      <c r="AV95" s="372">
        <v>0</v>
      </c>
      <c r="AW95" s="372">
        <v>0</v>
      </c>
      <c r="AX95" s="372">
        <v>0</v>
      </c>
      <c r="AY95" s="372">
        <v>0</v>
      </c>
      <c r="AZ95" s="372">
        <v>0</v>
      </c>
      <c r="BA95" s="372">
        <v>0</v>
      </c>
      <c r="BB95" s="372">
        <v>0</v>
      </c>
      <c r="BC95" s="372">
        <v>0</v>
      </c>
      <c r="BD95" s="372">
        <v>0</v>
      </c>
      <c r="BE95" s="372">
        <v>0</v>
      </c>
      <c r="BF95" s="372">
        <v>0</v>
      </c>
      <c r="BG95" s="372">
        <v>0</v>
      </c>
      <c r="BH95" s="372">
        <v>0</v>
      </c>
      <c r="BI95" s="372">
        <v>0</v>
      </c>
      <c r="BJ95" s="372">
        <v>0</v>
      </c>
      <c r="BK95" s="372">
        <v>0</v>
      </c>
      <c r="BL95" s="372">
        <v>0</v>
      </c>
      <c r="BM95" s="372">
        <v>0</v>
      </c>
      <c r="BN95" s="372">
        <v>0</v>
      </c>
      <c r="BO95" s="372">
        <v>0</v>
      </c>
      <c r="BP95" s="372">
        <v>0</v>
      </c>
      <c r="BQ95" s="372">
        <v>0</v>
      </c>
      <c r="BR95" s="372">
        <v>-446.46469868898987</v>
      </c>
      <c r="BS95" s="372">
        <v>-70.143707570933202</v>
      </c>
      <c r="BT95" s="372">
        <v>-1183.6750652594976</v>
      </c>
      <c r="BU95" s="372">
        <v>0</v>
      </c>
      <c r="BV95" s="372">
        <v>0</v>
      </c>
      <c r="BW95" s="372">
        <v>-446.46469868898987</v>
      </c>
      <c r="BX95" s="372">
        <v>-70.143707570933202</v>
      </c>
      <c r="BY95" s="372">
        <v>0</v>
      </c>
      <c r="BZ95" s="372">
        <v>0</v>
      </c>
      <c r="CA95" s="372">
        <v>0</v>
      </c>
      <c r="CB95" s="372">
        <v>0</v>
      </c>
      <c r="CC95" s="372">
        <v>-1904.3768736757543</v>
      </c>
      <c r="CD95" s="372">
        <v>0</v>
      </c>
      <c r="CE95" s="372">
        <v>0</v>
      </c>
      <c r="CF95" s="372">
        <v>0</v>
      </c>
      <c r="CG95" s="372">
        <v>0</v>
      </c>
      <c r="CH95" s="372">
        <v>0</v>
      </c>
      <c r="CI95" s="372">
        <v>0</v>
      </c>
      <c r="CJ95" s="372">
        <v>0</v>
      </c>
      <c r="CK95" s="372">
        <v>0</v>
      </c>
      <c r="CL95" s="372">
        <v>0</v>
      </c>
      <c r="CM95" s="372">
        <v>0</v>
      </c>
      <c r="CN95" s="372">
        <v>0</v>
      </c>
      <c r="CO95" s="372">
        <v>0</v>
      </c>
      <c r="CP95" s="372">
        <v>0</v>
      </c>
      <c r="CQ95" s="372">
        <v>-2309.1171660145537</v>
      </c>
      <c r="CR95" s="372">
        <v>0</v>
      </c>
      <c r="CS95" s="372">
        <v>0</v>
      </c>
      <c r="CT95" s="372">
        <v>0</v>
      </c>
      <c r="CU95" s="372">
        <v>-3437.5000000000005</v>
      </c>
      <c r="CV95" s="372">
        <v>-1583.3333333333335</v>
      </c>
      <c r="CW95" s="372">
        <v>-95.238095238095241</v>
      </c>
      <c r="CX95" s="372">
        <v>0</v>
      </c>
      <c r="CY95" s="372">
        <v>-1499.9999999999998</v>
      </c>
      <c r="CZ95" s="372">
        <v>0</v>
      </c>
      <c r="DA95" s="372">
        <v>0</v>
      </c>
      <c r="DB95" s="372">
        <v>0</v>
      </c>
      <c r="DC95" s="372">
        <v>0</v>
      </c>
      <c r="DD95" s="372">
        <v>-1666.8418894526005</v>
      </c>
      <c r="DE95" s="372">
        <v>0</v>
      </c>
      <c r="DF95" s="372">
        <v>0</v>
      </c>
      <c r="DG95" s="372">
        <v>-1579.1133689550948</v>
      </c>
      <c r="DH95" s="372">
        <v>0</v>
      </c>
      <c r="DI95" s="372">
        <v>0</v>
      </c>
      <c r="DJ95" s="372">
        <v>0</v>
      </c>
      <c r="DK95" s="372">
        <v>0</v>
      </c>
      <c r="DL95" s="372">
        <v>0</v>
      </c>
      <c r="DM95" s="372">
        <v>0</v>
      </c>
      <c r="DN95" s="372">
        <v>0</v>
      </c>
      <c r="DO95" s="372">
        <v>0</v>
      </c>
      <c r="DP95" s="372">
        <v>0</v>
      </c>
      <c r="DQ95" s="372">
        <v>0</v>
      </c>
      <c r="DR95" s="372">
        <v>0</v>
      </c>
      <c r="DS95" s="372">
        <v>0</v>
      </c>
      <c r="DT95" s="372">
        <v>0</v>
      </c>
      <c r="DU95" s="372">
        <v>0</v>
      </c>
      <c r="DV95" s="372">
        <v>0</v>
      </c>
      <c r="DW95" s="372">
        <v>0</v>
      </c>
      <c r="DX95" s="372">
        <v>0</v>
      </c>
      <c r="DY95" s="372">
        <v>0</v>
      </c>
      <c r="DZ95" s="372">
        <v>0</v>
      </c>
      <c r="EA95" s="372">
        <v>0</v>
      </c>
      <c r="EB95" s="372">
        <v>0</v>
      </c>
      <c r="EC95" s="372">
        <v>0</v>
      </c>
      <c r="ED95" s="372">
        <v>-902.8335015710079</v>
      </c>
      <c r="EE95" s="372">
        <v>0</v>
      </c>
      <c r="EF95" s="372">
        <v>0</v>
      </c>
      <c r="EG95" s="372">
        <v>0</v>
      </c>
      <c r="EH95" s="372">
        <v>0</v>
      </c>
      <c r="EI95" s="372">
        <v>0</v>
      </c>
      <c r="EJ95" s="372">
        <v>0</v>
      </c>
      <c r="EK95" s="372">
        <v>0</v>
      </c>
      <c r="EL95" s="372">
        <v>0</v>
      </c>
      <c r="EM95" s="372">
        <v>0</v>
      </c>
      <c r="EN95" s="372">
        <v>0</v>
      </c>
      <c r="EO95" s="372">
        <v>0</v>
      </c>
      <c r="EP95" s="372">
        <v>0</v>
      </c>
      <c r="EQ95" s="372">
        <v>0</v>
      </c>
      <c r="ER95" s="372">
        <v>0</v>
      </c>
      <c r="ES95" s="372">
        <v>0</v>
      </c>
      <c r="ET95" s="373">
        <v>0</v>
      </c>
      <c r="EU95" s="373">
        <v>0</v>
      </c>
      <c r="EV95" s="373">
        <v>0</v>
      </c>
      <c r="EW95" s="373">
        <v>0</v>
      </c>
    </row>
    <row r="96" spans="1:153" ht="15.75" customHeight="1" x14ac:dyDescent="0.2">
      <c r="A96" s="364" t="s">
        <v>557</v>
      </c>
      <c r="B96" s="372">
        <v>-0.35201868824111671</v>
      </c>
      <c r="C96" s="372">
        <v>-1.1013376611050063</v>
      </c>
      <c r="D96" s="372">
        <v>-1.1013376611050063</v>
      </c>
      <c r="E96" s="372">
        <v>-1.1013376611050063</v>
      </c>
      <c r="F96" s="372">
        <v>-1.1013376611050063</v>
      </c>
      <c r="G96" s="372">
        <v>-1.1013376611050063</v>
      </c>
      <c r="H96" s="372">
        <v>-1.1013376611050063</v>
      </c>
      <c r="I96" s="372">
        <v>-1.1013376611050063</v>
      </c>
      <c r="J96" s="372">
        <v>-1.1013376611050063</v>
      </c>
      <c r="K96" s="372">
        <v>-1.1013376611050063</v>
      </c>
      <c r="L96" s="372">
        <v>-1.1013376611050063</v>
      </c>
      <c r="M96" s="372">
        <v>-1.1013376611050063</v>
      </c>
      <c r="N96" s="372">
        <v>0</v>
      </c>
      <c r="O96" s="372">
        <v>-6.6418707200549765E-2</v>
      </c>
      <c r="P96" s="372">
        <v>0</v>
      </c>
      <c r="Q96" s="372">
        <v>0</v>
      </c>
      <c r="R96" s="372">
        <v>-114.32226245103948</v>
      </c>
      <c r="S96" s="372">
        <v>-7.0833701467574883</v>
      </c>
      <c r="T96" s="372">
        <v>-15.481669031748424</v>
      </c>
      <c r="U96" s="372">
        <v>-145.02292703036233</v>
      </c>
      <c r="V96" s="372">
        <v>-204.42150271478636</v>
      </c>
      <c r="W96" s="372">
        <v>-229.47517923885243</v>
      </c>
      <c r="X96" s="372">
        <v>-211.83675579362557</v>
      </c>
      <c r="Y96" s="372">
        <v>-164.04628824722255</v>
      </c>
      <c r="Z96" s="372">
        <v>-1.8158024813070028</v>
      </c>
      <c r="AA96" s="372">
        <v>-5.7125272259781923</v>
      </c>
      <c r="AB96" s="372">
        <v>-123.34849243766894</v>
      </c>
      <c r="AC96" s="372">
        <v>-301.126107987453</v>
      </c>
      <c r="AD96" s="372">
        <v>-19.667539973077908</v>
      </c>
      <c r="AE96" s="372">
        <v>0</v>
      </c>
      <c r="AF96" s="372">
        <v>-36.275262792209105</v>
      </c>
      <c r="AG96" s="372">
        <v>0</v>
      </c>
      <c r="AH96" s="372">
        <v>-0.46050553809544681</v>
      </c>
      <c r="AI96" s="372">
        <v>0</v>
      </c>
      <c r="AJ96" s="372">
        <v>0</v>
      </c>
      <c r="AK96" s="372">
        <v>0</v>
      </c>
      <c r="AL96" s="372">
        <v>-33.156554671508388</v>
      </c>
      <c r="AM96" s="372">
        <v>0</v>
      </c>
      <c r="AN96" s="372">
        <v>-34.946497211615565</v>
      </c>
      <c r="AO96" s="372">
        <v>0</v>
      </c>
      <c r="AP96" s="372">
        <v>-9.580238472153269</v>
      </c>
      <c r="AQ96" s="372">
        <v>0</v>
      </c>
      <c r="AR96" s="372">
        <v>0</v>
      </c>
      <c r="AS96" s="372">
        <v>0</v>
      </c>
      <c r="AT96" s="372">
        <v>0</v>
      </c>
      <c r="AU96" s="372">
        <v>0</v>
      </c>
      <c r="AV96" s="372">
        <v>0</v>
      </c>
      <c r="AW96" s="372">
        <v>0</v>
      </c>
      <c r="AX96" s="372">
        <v>0</v>
      </c>
      <c r="AY96" s="372">
        <v>0</v>
      </c>
      <c r="AZ96" s="372">
        <v>0</v>
      </c>
      <c r="BA96" s="372">
        <v>0</v>
      </c>
      <c r="BB96" s="372">
        <v>-35.798011480088462</v>
      </c>
      <c r="BC96" s="372">
        <v>0</v>
      </c>
      <c r="BD96" s="372">
        <v>-1.2739412091723352</v>
      </c>
      <c r="BE96" s="372">
        <v>-51.013618235407193</v>
      </c>
      <c r="BF96" s="372">
        <v>-1.7318459383901654</v>
      </c>
      <c r="BG96" s="372">
        <v>-1.2739412091723352</v>
      </c>
      <c r="BH96" s="372">
        <v>16.656204073640765</v>
      </c>
      <c r="BI96" s="372">
        <v>0</v>
      </c>
      <c r="BJ96" s="372">
        <v>0</v>
      </c>
      <c r="BK96" s="372">
        <v>0</v>
      </c>
      <c r="BL96" s="372">
        <v>0</v>
      </c>
      <c r="BM96" s="372">
        <v>0</v>
      </c>
      <c r="BN96" s="372">
        <v>0</v>
      </c>
      <c r="BO96" s="372">
        <v>0</v>
      </c>
      <c r="BP96" s="372">
        <v>0</v>
      </c>
      <c r="BQ96" s="372">
        <v>0</v>
      </c>
      <c r="BR96" s="372">
        <v>0</v>
      </c>
      <c r="BS96" s="372">
        <v>-17.176931593487097</v>
      </c>
      <c r="BT96" s="372">
        <v>0</v>
      </c>
      <c r="BU96" s="372">
        <v>0</v>
      </c>
      <c r="BV96" s="372">
        <v>0</v>
      </c>
      <c r="BW96" s="372">
        <v>0</v>
      </c>
      <c r="BX96" s="372">
        <v>0</v>
      </c>
      <c r="BY96" s="372">
        <v>0</v>
      </c>
      <c r="BZ96" s="372">
        <v>-1.6748790080182516</v>
      </c>
      <c r="CA96" s="372">
        <v>0</v>
      </c>
      <c r="CB96" s="372">
        <v>-0.17945715012914576</v>
      </c>
      <c r="CC96" s="372">
        <v>0</v>
      </c>
      <c r="CD96" s="372">
        <v>0</v>
      </c>
      <c r="CE96" s="372">
        <v>0</v>
      </c>
      <c r="CF96" s="372">
        <v>-23.064374407223568</v>
      </c>
      <c r="CG96" s="372">
        <v>-0.55082684756891354</v>
      </c>
      <c r="CH96" s="372">
        <v>-1.5660633367632499</v>
      </c>
      <c r="CI96" s="372">
        <v>0</v>
      </c>
      <c r="CJ96" s="372">
        <v>-14.647173595121103</v>
      </c>
      <c r="CK96" s="372">
        <v>0</v>
      </c>
      <c r="CL96" s="372">
        <v>0</v>
      </c>
      <c r="CM96" s="372">
        <v>-3.761538958608071</v>
      </c>
      <c r="CN96" s="372">
        <v>0</v>
      </c>
      <c r="CO96" s="372">
        <v>0</v>
      </c>
      <c r="CP96" s="372">
        <v>0</v>
      </c>
      <c r="CQ96" s="372">
        <v>0</v>
      </c>
      <c r="CR96" s="372">
        <v>0</v>
      </c>
      <c r="CS96" s="372">
        <v>0</v>
      </c>
      <c r="CT96" s="372">
        <v>-3.3987129606191502</v>
      </c>
      <c r="CU96" s="372">
        <v>0</v>
      </c>
      <c r="CV96" s="372">
        <v>0</v>
      </c>
      <c r="CW96" s="372">
        <v>0</v>
      </c>
      <c r="CX96" s="372">
        <v>0</v>
      </c>
      <c r="CY96" s="372">
        <v>0</v>
      </c>
      <c r="CZ96" s="372">
        <v>0</v>
      </c>
      <c r="DA96" s="372">
        <v>0</v>
      </c>
      <c r="DB96" s="372">
        <v>0</v>
      </c>
      <c r="DC96" s="372">
        <v>0</v>
      </c>
      <c r="DD96" s="372">
        <v>0</v>
      </c>
      <c r="DE96" s="372">
        <v>0</v>
      </c>
      <c r="DF96" s="372">
        <v>0</v>
      </c>
      <c r="DG96" s="372">
        <v>0</v>
      </c>
      <c r="DH96" s="372">
        <v>0</v>
      </c>
      <c r="DI96" s="372">
        <v>0</v>
      </c>
      <c r="DJ96" s="372">
        <v>0</v>
      </c>
      <c r="DK96" s="372">
        <v>0</v>
      </c>
      <c r="DL96" s="372">
        <v>0</v>
      </c>
      <c r="DM96" s="372">
        <v>0</v>
      </c>
      <c r="DN96" s="372">
        <v>-5.6393865814025048</v>
      </c>
      <c r="DO96" s="372">
        <v>0</v>
      </c>
      <c r="DP96" s="372">
        <v>0</v>
      </c>
      <c r="DQ96" s="372">
        <v>0</v>
      </c>
      <c r="DR96" s="372">
        <v>0</v>
      </c>
      <c r="DS96" s="372">
        <v>0</v>
      </c>
      <c r="DT96" s="372">
        <v>0</v>
      </c>
      <c r="DU96" s="372">
        <v>0</v>
      </c>
      <c r="DV96" s="372">
        <v>0</v>
      </c>
      <c r="DW96" s="372">
        <v>0</v>
      </c>
      <c r="DX96" s="372">
        <v>-0.94149840950376529</v>
      </c>
      <c r="DY96" s="372">
        <v>0</v>
      </c>
      <c r="DZ96" s="372">
        <v>0</v>
      </c>
      <c r="EA96" s="372">
        <v>0</v>
      </c>
      <c r="EB96" s="372">
        <v>-11.779240965441204</v>
      </c>
      <c r="EC96" s="372">
        <v>0</v>
      </c>
      <c r="ED96" s="372">
        <v>0</v>
      </c>
      <c r="EE96" s="372">
        <v>0</v>
      </c>
      <c r="EF96" s="372">
        <v>0</v>
      </c>
      <c r="EG96" s="372">
        <v>0</v>
      </c>
      <c r="EH96" s="372">
        <v>0</v>
      </c>
      <c r="EI96" s="372">
        <v>0</v>
      </c>
      <c r="EJ96" s="372">
        <v>0</v>
      </c>
      <c r="EK96" s="372">
        <v>0</v>
      </c>
      <c r="EL96" s="372">
        <v>0</v>
      </c>
      <c r="EM96" s="372">
        <v>0</v>
      </c>
      <c r="EN96" s="372">
        <v>0</v>
      </c>
      <c r="EO96" s="372">
        <v>-2.8901329338658854E-2</v>
      </c>
      <c r="EP96" s="372">
        <v>0</v>
      </c>
      <c r="EQ96" s="372">
        <v>-2.8901329338658854E-2</v>
      </c>
      <c r="ER96" s="372">
        <v>-1.2171045875655864</v>
      </c>
      <c r="ES96" s="372">
        <v>0</v>
      </c>
      <c r="ET96" s="373">
        <v>0</v>
      </c>
      <c r="EU96" s="373">
        <v>0</v>
      </c>
      <c r="EV96" s="373">
        <v>0</v>
      </c>
      <c r="EW96" s="373">
        <v>0</v>
      </c>
    </row>
    <row r="97" spans="1:153" ht="15.75" customHeight="1" x14ac:dyDescent="0.2">
      <c r="A97" s="374" t="s">
        <v>62</v>
      </c>
      <c r="B97" s="374">
        <v>90.166538637151461</v>
      </c>
      <c r="C97" s="374">
        <v>111.87806533030562</v>
      </c>
      <c r="D97" s="374">
        <v>114.17809778412629</v>
      </c>
      <c r="E97" s="374">
        <v>114.17809778412629</v>
      </c>
      <c r="F97" s="374">
        <v>114.06282957948133</v>
      </c>
      <c r="G97" s="374">
        <v>114.06282957948133</v>
      </c>
      <c r="H97" s="374">
        <v>114.06282957948133</v>
      </c>
      <c r="I97" s="374">
        <v>104.09304680892274</v>
      </c>
      <c r="J97" s="374">
        <v>109.25392514136911</v>
      </c>
      <c r="K97" s="374">
        <v>94.13759306861175</v>
      </c>
      <c r="L97" s="374">
        <v>98.65228395473423</v>
      </c>
      <c r="M97" s="374">
        <v>102.86712993374749</v>
      </c>
      <c r="N97" s="374">
        <v>103.8228471153443</v>
      </c>
      <c r="O97" s="374">
        <v>103.76521038694318</v>
      </c>
      <c r="P97" s="374">
        <v>143.76606107431326</v>
      </c>
      <c r="Q97" s="374">
        <v>132.66289839235378</v>
      </c>
      <c r="R97" s="374">
        <v>-55.585308184323367</v>
      </c>
      <c r="S97" s="374">
        <v>96.672867859237158</v>
      </c>
      <c r="T97" s="374">
        <v>92.594251793714648</v>
      </c>
      <c r="U97" s="374">
        <v>-48.375017253132683</v>
      </c>
      <c r="V97" s="374">
        <v>-97.763801846045681</v>
      </c>
      <c r="W97" s="374">
        <v>-121.2531625398351</v>
      </c>
      <c r="X97" s="374">
        <v>-101.59254288559532</v>
      </c>
      <c r="Y97" s="374">
        <v>-22.511222497068957</v>
      </c>
      <c r="Z97" s="374">
        <v>96.87420496854611</v>
      </c>
      <c r="AA97" s="374">
        <v>87.204423871691688</v>
      </c>
      <c r="AB97" s="374">
        <v>-23.62762019512229</v>
      </c>
      <c r="AC97" s="374">
        <v>179.01755754486658</v>
      </c>
      <c r="AD97" s="374">
        <v>15.598070706666078</v>
      </c>
      <c r="AE97" s="374">
        <v>24.830557933287309</v>
      </c>
      <c r="AF97" s="374">
        <v>8.748011779080116</v>
      </c>
      <c r="AG97" s="374">
        <v>17.958961266705955</v>
      </c>
      <c r="AH97" s="374">
        <v>775.16236346440564</v>
      </c>
      <c r="AI97" s="374">
        <v>789.38339965992782</v>
      </c>
      <c r="AJ97" s="374">
        <v>23.050089008625946</v>
      </c>
      <c r="AK97" s="374">
        <v>32.905671713637275</v>
      </c>
      <c r="AL97" s="374">
        <v>7.00617581820552</v>
      </c>
      <c r="AM97" s="374">
        <v>16.211648680808139</v>
      </c>
      <c r="AN97" s="374">
        <v>47.094279175362317</v>
      </c>
      <c r="AO97" s="374">
        <v>55.898342078129645</v>
      </c>
      <c r="AP97" s="374">
        <v>26.050694806521278</v>
      </c>
      <c r="AQ97" s="374">
        <v>50.231429570456385</v>
      </c>
      <c r="AR97" s="374">
        <v>3.7435563055410057</v>
      </c>
      <c r="AS97" s="374">
        <v>24.233395721517809</v>
      </c>
      <c r="AT97" s="374">
        <v>5.513171168851386</v>
      </c>
      <c r="AU97" s="374">
        <v>26.162398615557322</v>
      </c>
      <c r="AV97" s="374">
        <v>9.0975813291294116E-2</v>
      </c>
      <c r="AW97" s="374">
        <v>20.43660568352243</v>
      </c>
      <c r="AX97" s="374">
        <v>14.486017993553105</v>
      </c>
      <c r="AY97" s="374">
        <v>36.456305659863574</v>
      </c>
      <c r="AZ97" s="374">
        <v>94.679609859987977</v>
      </c>
      <c r="BA97" s="374">
        <v>122.49538785048935</v>
      </c>
      <c r="BB97" s="374">
        <v>35.494334271323169</v>
      </c>
      <c r="BC97" s="374">
        <v>46.299341661302606</v>
      </c>
      <c r="BD97" s="374">
        <v>37.649312433173691</v>
      </c>
      <c r="BE97" s="374">
        <v>118.45910753953649</v>
      </c>
      <c r="BF97" s="374">
        <v>48.943003435480932</v>
      </c>
      <c r="BG97" s="374">
        <v>38.058407322701896</v>
      </c>
      <c r="BH97" s="374">
        <v>-49.152369907315006</v>
      </c>
      <c r="BI97" s="374">
        <v>185.26267285164795</v>
      </c>
      <c r="BJ97" s="374">
        <v>164.89011976800975</v>
      </c>
      <c r="BK97" s="374">
        <v>21.497691927312189</v>
      </c>
      <c r="BL97" s="374">
        <v>587.78159577159386</v>
      </c>
      <c r="BM97" s="374">
        <v>441.87482914951397</v>
      </c>
      <c r="BN97" s="374">
        <v>185.26267285164795</v>
      </c>
      <c r="BO97" s="374">
        <v>159.59519741380063</v>
      </c>
      <c r="BP97" s="374">
        <v>336.33269549346733</v>
      </c>
      <c r="BQ97" s="374">
        <v>413.54751422251866</v>
      </c>
      <c r="BR97" s="374">
        <v>-12.196579600659788</v>
      </c>
      <c r="BS97" s="374">
        <v>345.69912419972843</v>
      </c>
      <c r="BT97" s="374">
        <v>-1052.1896218446345</v>
      </c>
      <c r="BU97" s="374">
        <v>439.75015869166964</v>
      </c>
      <c r="BV97" s="374">
        <v>447.01910074643092</v>
      </c>
      <c r="BW97" s="374">
        <v>21.275006923255205</v>
      </c>
      <c r="BX97" s="374">
        <v>379.17071072258329</v>
      </c>
      <c r="BY97" s="374">
        <v>135.2946441328404</v>
      </c>
      <c r="BZ97" s="374">
        <v>183.39296695898884</v>
      </c>
      <c r="CA97" s="374">
        <v>171.84604357271746</v>
      </c>
      <c r="CB97" s="374">
        <v>7.1082288895668171</v>
      </c>
      <c r="CC97" s="374">
        <v>-1804.2603429867449</v>
      </c>
      <c r="CD97" s="374">
        <v>728.66142168524675</v>
      </c>
      <c r="CE97" s="374">
        <v>455.53111635017558</v>
      </c>
      <c r="CF97" s="374">
        <v>145.95283302037205</v>
      </c>
      <c r="CG97" s="374">
        <v>6.2661157369561806</v>
      </c>
      <c r="CH97" s="374">
        <v>159.38630876470779</v>
      </c>
      <c r="CI97" s="374">
        <v>6.8263462765035001</v>
      </c>
      <c r="CJ97" s="374">
        <v>647.45855380014109</v>
      </c>
      <c r="CK97" s="374">
        <v>46.588654112555105</v>
      </c>
      <c r="CL97" s="374">
        <v>67.771492857644262</v>
      </c>
      <c r="CM97" s="374">
        <v>163.87612835863547</v>
      </c>
      <c r="CN97" s="374">
        <v>382.66511329074274</v>
      </c>
      <c r="CO97" s="374">
        <v>164.48986183059606</v>
      </c>
      <c r="CP97" s="374">
        <v>7.22083093592164</v>
      </c>
      <c r="CQ97" s="374">
        <v>-2186.2607040667062</v>
      </c>
      <c r="CR97" s="374">
        <v>13.91625840278175</v>
      </c>
      <c r="CS97" s="374">
        <v>38.93620270210431</v>
      </c>
      <c r="CT97" s="374">
        <v>18.096930590831107</v>
      </c>
      <c r="CU97" s="374">
        <v>-3422.020046060939</v>
      </c>
      <c r="CV97" s="374">
        <v>-1565.9097817089423</v>
      </c>
      <c r="CW97" s="374">
        <v>-80.554325281111232</v>
      </c>
      <c r="CX97" s="374">
        <v>15.225117483385475</v>
      </c>
      <c r="CY97" s="374">
        <v>-1411.3079147673707</v>
      </c>
      <c r="CZ97" s="374">
        <v>64.135930639731669</v>
      </c>
      <c r="DA97" s="374">
        <v>90.475482995443599</v>
      </c>
      <c r="DB97" s="374">
        <v>68.537100868168636</v>
      </c>
      <c r="DC97" s="374">
        <v>65.782098990606755</v>
      </c>
      <c r="DD97" s="374">
        <v>-1599.0136830694792</v>
      </c>
      <c r="DE97" s="374">
        <v>64.943922477108572</v>
      </c>
      <c r="DF97" s="374">
        <v>65.513821887900122</v>
      </c>
      <c r="DG97" s="374">
        <v>-1436.2577664342243</v>
      </c>
      <c r="DH97" s="374">
        <v>261.20346840805723</v>
      </c>
      <c r="DI97" s="374">
        <v>2897.464960193407</v>
      </c>
      <c r="DJ97" s="374">
        <v>186.68968950671842</v>
      </c>
      <c r="DK97" s="374">
        <v>11.385352598998907</v>
      </c>
      <c r="DL97" s="374">
        <v>24.05044853650088</v>
      </c>
      <c r="DM97" s="374">
        <v>51.655581764920498</v>
      </c>
      <c r="DN97" s="374">
        <v>170.14158781484002</v>
      </c>
      <c r="DO97" s="374">
        <v>239.30072810217098</v>
      </c>
      <c r="DP97" s="374">
        <v>39.975988072810651</v>
      </c>
      <c r="DQ97" s="374">
        <v>-58.822046020133712</v>
      </c>
      <c r="DR97" s="374">
        <v>192.75112870603334</v>
      </c>
      <c r="DS97" s="374">
        <v>-47.061846152530052</v>
      </c>
      <c r="DT97" s="374">
        <v>230.43114959029481</v>
      </c>
      <c r="DU97" s="374">
        <v>358.27891834703041</v>
      </c>
      <c r="DV97" s="374">
        <v>224.63035651711107</v>
      </c>
      <c r="DW97" s="374">
        <v>169.2605152870965</v>
      </c>
      <c r="DX97" s="374">
        <v>3.6998233516878827</v>
      </c>
      <c r="DY97" s="374">
        <v>3.7799244832758632</v>
      </c>
      <c r="DZ97" s="374">
        <v>3.8572994461455892</v>
      </c>
      <c r="EA97" s="374">
        <v>0</v>
      </c>
      <c r="EB97" s="374">
        <v>18.783738898464435</v>
      </c>
      <c r="EC97" s="374">
        <v>17.41304794719963</v>
      </c>
      <c r="ED97" s="374">
        <v>-858.87428305997673</v>
      </c>
      <c r="EE97" s="374">
        <v>101.00858644332493</v>
      </c>
      <c r="EF97" s="374">
        <v>110.74152646931634</v>
      </c>
      <c r="EG97" s="374">
        <v>111.35270811743703</v>
      </c>
      <c r="EH97" s="374">
        <v>96.243839037232647</v>
      </c>
      <c r="EI97" s="374">
        <v>97.648828656978367</v>
      </c>
      <c r="EJ97" s="374">
        <v>95.510800974757331</v>
      </c>
      <c r="EK97" s="374">
        <v>154.81437931506662</v>
      </c>
      <c r="EL97" s="374">
        <v>154.81437931506662</v>
      </c>
      <c r="EM97" s="374">
        <v>35.856943693941503</v>
      </c>
      <c r="EN97" s="374">
        <v>35.856943693941503</v>
      </c>
      <c r="EO97" s="374">
        <v>189.53162883635378</v>
      </c>
      <c r="EP97" s="374">
        <v>8.4780083189855304E-2</v>
      </c>
      <c r="EQ97" s="374">
        <v>189.53162883635378</v>
      </c>
      <c r="ER97" s="374">
        <v>253.46831933924113</v>
      </c>
      <c r="ES97" s="374">
        <v>442.2096613078902</v>
      </c>
      <c r="ET97" s="375">
        <v>46.588654112555105</v>
      </c>
      <c r="EU97" s="375">
        <v>67.771492857644262</v>
      </c>
      <c r="EV97" s="375">
        <v>46.588654112555105</v>
      </c>
      <c r="EW97" s="375">
        <v>67.771492857644262</v>
      </c>
    </row>
    <row r="98" spans="1:153" ht="15.75" customHeight="1" x14ac:dyDescent="0.2">
      <c r="A98" s="353"/>
      <c r="B98" s="353"/>
      <c r="C98" s="353"/>
      <c r="D98" s="353"/>
      <c r="E98" s="353"/>
      <c r="F98" s="353"/>
      <c r="G98" s="353"/>
      <c r="H98" s="353"/>
      <c r="I98" s="353"/>
      <c r="J98" s="353"/>
      <c r="K98" s="353"/>
      <c r="L98" s="353"/>
      <c r="M98" s="353"/>
      <c r="N98" s="353"/>
      <c r="O98" s="353"/>
      <c r="P98" s="353"/>
      <c r="Q98" s="353"/>
      <c r="R98" s="353"/>
      <c r="S98" s="353"/>
      <c r="T98" s="353"/>
      <c r="U98" s="353"/>
      <c r="V98" s="353"/>
      <c r="W98" s="353"/>
      <c r="X98" s="353"/>
      <c r="Y98" s="353"/>
      <c r="Z98" s="353"/>
      <c r="AA98" s="353"/>
      <c r="AB98" s="353"/>
      <c r="AC98" s="353"/>
      <c r="AD98" s="353"/>
      <c r="AE98" s="353"/>
      <c r="AF98" s="353"/>
      <c r="AG98" s="353"/>
      <c r="AH98" s="353"/>
      <c r="AI98" s="353"/>
      <c r="AJ98" s="353"/>
      <c r="AK98" s="353"/>
      <c r="AL98" s="353"/>
      <c r="AM98" s="353"/>
      <c r="AN98" s="353"/>
      <c r="AO98" s="353"/>
      <c r="AP98" s="353"/>
      <c r="AQ98" s="353"/>
      <c r="AR98" s="353"/>
      <c r="AS98" s="353"/>
      <c r="AT98" s="353"/>
      <c r="AU98" s="353"/>
      <c r="AV98" s="353"/>
      <c r="AW98" s="353"/>
      <c r="AX98" s="353"/>
      <c r="AY98" s="353"/>
      <c r="AZ98" s="353"/>
      <c r="BA98" s="353"/>
      <c r="BB98" s="353"/>
      <c r="BC98" s="353"/>
      <c r="BD98" s="353"/>
      <c r="BE98" s="353"/>
      <c r="BF98" s="353"/>
      <c r="BG98" s="353"/>
      <c r="BH98" s="353"/>
      <c r="BI98" s="353"/>
      <c r="BJ98" s="353"/>
      <c r="BK98" s="353"/>
      <c r="BL98" s="353"/>
      <c r="BM98" s="353"/>
      <c r="BN98" s="353"/>
      <c r="BO98" s="353"/>
      <c r="BP98" s="353"/>
      <c r="BQ98" s="353"/>
      <c r="BR98" s="353"/>
      <c r="BS98" s="353"/>
      <c r="BT98" s="353"/>
      <c r="BU98" s="353"/>
      <c r="BV98" s="353"/>
      <c r="BW98" s="353"/>
      <c r="BX98" s="353"/>
      <c r="BY98" s="353"/>
      <c r="BZ98" s="353"/>
      <c r="CA98" s="353"/>
      <c r="CB98" s="353"/>
      <c r="CC98" s="353"/>
      <c r="CD98" s="353"/>
      <c r="CE98" s="353"/>
      <c r="CF98" s="353"/>
      <c r="CG98" s="353"/>
      <c r="CH98" s="353"/>
      <c r="CI98" s="353"/>
      <c r="CJ98" s="353"/>
      <c r="CK98" s="353"/>
      <c r="CL98" s="353"/>
      <c r="CM98" s="353"/>
      <c r="CN98" s="353"/>
      <c r="CO98" s="353"/>
      <c r="CP98" s="353"/>
      <c r="CQ98" s="353"/>
      <c r="CR98" s="353"/>
      <c r="CS98" s="353"/>
      <c r="CT98" s="353"/>
      <c r="CU98" s="353"/>
      <c r="CV98" s="353"/>
      <c r="CW98" s="353"/>
      <c r="CX98" s="353"/>
      <c r="CY98" s="353"/>
      <c r="CZ98" s="353"/>
      <c r="DA98" s="353"/>
      <c r="DB98" s="353"/>
      <c r="DC98" s="353"/>
      <c r="DD98" s="353"/>
      <c r="DE98" s="353"/>
      <c r="DF98" s="353"/>
      <c r="DG98" s="353"/>
      <c r="DH98" s="353"/>
      <c r="DI98" s="353"/>
      <c r="DJ98" s="353"/>
      <c r="DK98" s="353"/>
      <c r="DL98" s="353"/>
      <c r="DM98" s="353"/>
      <c r="DN98" s="353"/>
      <c r="DO98" s="353"/>
      <c r="DP98" s="353"/>
      <c r="DQ98" s="353"/>
      <c r="DR98" s="353"/>
      <c r="DS98" s="353"/>
      <c r="DT98" s="353"/>
      <c r="DU98" s="353"/>
      <c r="DV98" s="353"/>
      <c r="DW98" s="353"/>
      <c r="DX98" s="353"/>
      <c r="DY98" s="353"/>
      <c r="DZ98" s="353"/>
      <c r="EA98" s="353"/>
      <c r="EB98" s="353"/>
      <c r="EC98" s="353"/>
      <c r="ED98" s="353"/>
      <c r="EE98" s="353"/>
      <c r="EF98" s="353"/>
      <c r="EG98" s="353"/>
      <c r="EH98" s="353"/>
      <c r="EI98" s="353"/>
      <c r="EJ98" s="353"/>
      <c r="EK98" s="353"/>
      <c r="EL98" s="353"/>
      <c r="EM98" s="353"/>
      <c r="EN98" s="353"/>
      <c r="EO98" s="353"/>
      <c r="EP98" s="353"/>
      <c r="EQ98" s="353"/>
      <c r="ER98" s="353"/>
      <c r="ES98" s="353"/>
      <c r="ET98" s="354"/>
      <c r="EU98" s="354"/>
      <c r="EV98" s="354"/>
      <c r="EW98" s="354"/>
    </row>
    <row r="99" spans="1:153" ht="15.75" customHeight="1" x14ac:dyDescent="0.2">
      <c r="A99" s="359" t="s">
        <v>575</v>
      </c>
      <c r="B99" s="353"/>
      <c r="C99" s="353"/>
      <c r="D99" s="353"/>
      <c r="E99" s="353"/>
      <c r="F99" s="353"/>
      <c r="G99" s="353"/>
      <c r="H99" s="353"/>
      <c r="I99" s="353"/>
      <c r="J99" s="353"/>
      <c r="K99" s="353"/>
      <c r="L99" s="353"/>
      <c r="M99" s="353"/>
      <c r="N99" s="353"/>
      <c r="O99" s="353"/>
      <c r="P99" s="353"/>
      <c r="Q99" s="353"/>
      <c r="R99" s="353"/>
      <c r="S99" s="353"/>
      <c r="T99" s="353"/>
      <c r="U99" s="353"/>
      <c r="V99" s="353"/>
      <c r="W99" s="353"/>
      <c r="X99" s="353"/>
      <c r="Y99" s="353"/>
      <c r="Z99" s="353"/>
      <c r="AA99" s="353"/>
      <c r="AB99" s="353"/>
      <c r="AC99" s="353"/>
      <c r="AD99" s="353"/>
      <c r="AE99" s="353"/>
      <c r="AF99" s="353"/>
      <c r="AG99" s="353"/>
      <c r="AH99" s="353"/>
      <c r="AI99" s="353"/>
      <c r="AJ99" s="353"/>
      <c r="AK99" s="353"/>
      <c r="AL99" s="353"/>
      <c r="AM99" s="353"/>
      <c r="AN99" s="353"/>
      <c r="AO99" s="353"/>
      <c r="AP99" s="353"/>
      <c r="AQ99" s="353"/>
      <c r="AR99" s="353"/>
      <c r="AS99" s="353"/>
      <c r="AT99" s="353"/>
      <c r="AU99" s="353"/>
      <c r="AV99" s="353"/>
      <c r="AW99" s="353"/>
      <c r="AX99" s="353"/>
      <c r="AY99" s="353"/>
      <c r="AZ99" s="353"/>
      <c r="BA99" s="353"/>
      <c r="BB99" s="353"/>
      <c r="BC99" s="353"/>
      <c r="BD99" s="353"/>
      <c r="BE99" s="353"/>
      <c r="BF99" s="353"/>
      <c r="BG99" s="353"/>
      <c r="BH99" s="353"/>
      <c r="BI99" s="353"/>
      <c r="BJ99" s="353"/>
      <c r="BK99" s="353"/>
      <c r="BL99" s="353"/>
      <c r="BM99" s="353"/>
      <c r="BN99" s="353"/>
      <c r="BO99" s="353"/>
      <c r="BP99" s="353"/>
      <c r="BQ99" s="353"/>
      <c r="BR99" s="353"/>
      <c r="BS99" s="353"/>
      <c r="BT99" s="353"/>
      <c r="BU99" s="353"/>
      <c r="BV99" s="353"/>
      <c r="BW99" s="353"/>
      <c r="BX99" s="353"/>
      <c r="BY99" s="353"/>
      <c r="BZ99" s="353"/>
      <c r="CA99" s="353"/>
      <c r="CB99" s="353"/>
      <c r="CC99" s="353"/>
      <c r="CD99" s="353"/>
      <c r="CE99" s="353"/>
      <c r="CF99" s="353"/>
      <c r="CG99" s="353"/>
      <c r="CH99" s="353"/>
      <c r="CI99" s="353"/>
      <c r="CJ99" s="353"/>
      <c r="CK99" s="353"/>
      <c r="CL99" s="353"/>
      <c r="CM99" s="353"/>
      <c r="CN99" s="353"/>
      <c r="CO99" s="353"/>
      <c r="CP99" s="353"/>
      <c r="CQ99" s="353"/>
      <c r="CR99" s="353"/>
      <c r="CS99" s="353"/>
      <c r="CT99" s="353"/>
      <c r="CU99" s="353"/>
      <c r="CV99" s="353"/>
      <c r="CW99" s="353"/>
      <c r="CX99" s="353"/>
      <c r="CY99" s="353"/>
      <c r="CZ99" s="353"/>
      <c r="DA99" s="353"/>
      <c r="DB99" s="353"/>
      <c r="DC99" s="353"/>
      <c r="DD99" s="353"/>
      <c r="DE99" s="353"/>
      <c r="DF99" s="353"/>
      <c r="DG99" s="353"/>
      <c r="DH99" s="353"/>
      <c r="DI99" s="353"/>
      <c r="DJ99" s="353"/>
      <c r="DK99" s="353"/>
      <c r="DL99" s="353"/>
      <c r="DM99" s="353"/>
      <c r="DN99" s="353"/>
      <c r="DO99" s="353"/>
      <c r="DP99" s="353"/>
      <c r="DQ99" s="353"/>
      <c r="DR99" s="353"/>
      <c r="DS99" s="353"/>
      <c r="DT99" s="353"/>
      <c r="DU99" s="353"/>
      <c r="DV99" s="353"/>
      <c r="DW99" s="353"/>
      <c r="DX99" s="353"/>
      <c r="DY99" s="353"/>
      <c r="DZ99" s="353"/>
      <c r="EA99" s="353"/>
      <c r="EB99" s="353"/>
      <c r="EC99" s="353"/>
      <c r="ED99" s="353"/>
      <c r="EE99" s="353"/>
      <c r="EF99" s="353"/>
      <c r="EG99" s="353"/>
      <c r="EH99" s="353"/>
      <c r="EI99" s="353"/>
      <c r="EJ99" s="353"/>
      <c r="EK99" s="353"/>
      <c r="EL99" s="353"/>
      <c r="EM99" s="353"/>
      <c r="EN99" s="353"/>
      <c r="EO99" s="353"/>
      <c r="EP99" s="353"/>
      <c r="EQ99" s="353"/>
      <c r="ER99" s="353"/>
      <c r="ES99" s="353"/>
      <c r="ET99" s="354"/>
      <c r="EU99" s="354"/>
      <c r="EV99" s="354"/>
      <c r="EW99" s="354"/>
    </row>
    <row r="100" spans="1:153" ht="15.75" customHeight="1" x14ac:dyDescent="0.2">
      <c r="A100" s="353"/>
      <c r="B100" s="353"/>
      <c r="C100" s="353"/>
      <c r="D100" s="353"/>
      <c r="E100" s="353"/>
      <c r="F100" s="353"/>
      <c r="G100" s="353"/>
      <c r="H100" s="353"/>
      <c r="I100" s="353"/>
      <c r="J100" s="353"/>
      <c r="K100" s="353"/>
      <c r="L100" s="353"/>
      <c r="M100" s="353"/>
      <c r="N100" s="353"/>
      <c r="O100" s="353"/>
      <c r="P100" s="353"/>
      <c r="Q100" s="353"/>
      <c r="R100" s="353"/>
      <c r="S100" s="353"/>
      <c r="T100" s="353"/>
      <c r="U100" s="353"/>
      <c r="V100" s="353"/>
      <c r="W100" s="353"/>
      <c r="X100" s="353"/>
      <c r="Y100" s="353"/>
      <c r="Z100" s="353"/>
      <c r="AA100" s="353"/>
      <c r="AB100" s="353"/>
      <c r="AC100" s="353"/>
      <c r="AD100" s="353"/>
      <c r="AE100" s="353"/>
      <c r="AF100" s="353"/>
      <c r="AG100" s="353"/>
      <c r="AH100" s="353"/>
      <c r="AI100" s="353"/>
      <c r="AJ100" s="353"/>
      <c r="AK100" s="353"/>
      <c r="AL100" s="353"/>
      <c r="AM100" s="353"/>
      <c r="AN100" s="353"/>
      <c r="AO100" s="353"/>
      <c r="AP100" s="353"/>
      <c r="AQ100" s="353"/>
      <c r="AR100" s="353"/>
      <c r="AS100" s="353"/>
      <c r="AT100" s="353"/>
      <c r="AU100" s="353"/>
      <c r="AV100" s="353"/>
      <c r="AW100" s="353"/>
      <c r="AX100" s="353"/>
      <c r="AY100" s="353"/>
      <c r="AZ100" s="353"/>
      <c r="BA100" s="353"/>
      <c r="BB100" s="353"/>
      <c r="BC100" s="353"/>
      <c r="BD100" s="353"/>
      <c r="BE100" s="353"/>
      <c r="BF100" s="353"/>
      <c r="BG100" s="353"/>
      <c r="BH100" s="353"/>
      <c r="BI100" s="353"/>
      <c r="BJ100" s="353"/>
      <c r="BK100" s="353"/>
      <c r="BL100" s="353"/>
      <c r="BM100" s="353"/>
      <c r="BN100" s="353"/>
      <c r="BO100" s="353"/>
      <c r="BP100" s="353"/>
      <c r="BQ100" s="353"/>
      <c r="BR100" s="353"/>
      <c r="BS100" s="353"/>
      <c r="BT100" s="353"/>
      <c r="BU100" s="353"/>
      <c r="BV100" s="353"/>
      <c r="BW100" s="353"/>
      <c r="BX100" s="353"/>
      <c r="BY100" s="353"/>
      <c r="BZ100" s="353"/>
      <c r="CA100" s="353"/>
      <c r="CB100" s="353"/>
      <c r="CC100" s="353"/>
      <c r="CD100" s="353"/>
      <c r="CE100" s="353"/>
      <c r="CF100" s="353"/>
      <c r="CG100" s="353"/>
      <c r="CH100" s="353"/>
      <c r="CI100" s="353"/>
      <c r="CJ100" s="353"/>
      <c r="CK100" s="353"/>
      <c r="CL100" s="353"/>
      <c r="CM100" s="353"/>
      <c r="CN100" s="353"/>
      <c r="CO100" s="353"/>
      <c r="CP100" s="353"/>
      <c r="CQ100" s="353"/>
      <c r="CR100" s="353"/>
      <c r="CS100" s="353"/>
      <c r="CT100" s="353"/>
      <c r="CU100" s="353"/>
      <c r="CV100" s="353"/>
      <c r="CW100" s="353"/>
      <c r="CX100" s="353"/>
      <c r="CY100" s="353"/>
      <c r="CZ100" s="353"/>
      <c r="DA100" s="353"/>
      <c r="DB100" s="353"/>
      <c r="DC100" s="353"/>
      <c r="DD100" s="353"/>
      <c r="DE100" s="353"/>
      <c r="DF100" s="353"/>
      <c r="DG100" s="353"/>
      <c r="DH100" s="353"/>
      <c r="DI100" s="353"/>
      <c r="DJ100" s="353"/>
      <c r="DK100" s="353"/>
      <c r="DL100" s="353"/>
      <c r="DM100" s="353"/>
      <c r="DN100" s="353"/>
      <c r="DO100" s="353"/>
      <c r="DP100" s="353"/>
      <c r="DQ100" s="353"/>
      <c r="DR100" s="353"/>
      <c r="DS100" s="353"/>
      <c r="DT100" s="353"/>
      <c r="DU100" s="353"/>
      <c r="DV100" s="353"/>
      <c r="DW100" s="353"/>
      <c r="DX100" s="353"/>
      <c r="DY100" s="353"/>
      <c r="DZ100" s="353"/>
      <c r="EA100" s="353"/>
      <c r="EB100" s="353"/>
      <c r="EC100" s="353"/>
      <c r="ED100" s="353"/>
      <c r="EE100" s="353"/>
      <c r="EF100" s="353"/>
      <c r="EG100" s="353"/>
      <c r="EH100" s="353"/>
      <c r="EI100" s="353"/>
      <c r="EJ100" s="353"/>
      <c r="EK100" s="353"/>
      <c r="EL100" s="353"/>
      <c r="EM100" s="353"/>
      <c r="EN100" s="353"/>
      <c r="EO100" s="353"/>
      <c r="EP100" s="353"/>
      <c r="EQ100" s="353"/>
      <c r="ER100" s="353"/>
      <c r="ES100" s="353"/>
      <c r="ET100" s="354"/>
      <c r="EU100" s="354"/>
      <c r="EV100" s="354"/>
      <c r="EW100" s="354"/>
    </row>
    <row r="101" spans="1:153" ht="33.75" customHeight="1" x14ac:dyDescent="0.2">
      <c r="A101" s="360" t="s">
        <v>417</v>
      </c>
      <c r="B101" s="361" t="s">
        <v>418</v>
      </c>
      <c r="C101" s="361" t="s">
        <v>209</v>
      </c>
      <c r="D101" s="361" t="s">
        <v>419</v>
      </c>
      <c r="E101" s="361" t="s">
        <v>420</v>
      </c>
      <c r="F101" s="361" t="s">
        <v>421</v>
      </c>
      <c r="G101" s="361" t="s">
        <v>422</v>
      </c>
      <c r="H101" s="361" t="s">
        <v>423</v>
      </c>
      <c r="I101" s="361" t="s">
        <v>424</v>
      </c>
      <c r="J101" s="361" t="s">
        <v>425</v>
      </c>
      <c r="K101" s="361" t="s">
        <v>426</v>
      </c>
      <c r="L101" s="361" t="s">
        <v>427</v>
      </c>
      <c r="M101" s="361" t="s">
        <v>428</v>
      </c>
      <c r="N101" s="361" t="s">
        <v>428</v>
      </c>
      <c r="O101" s="361" t="s">
        <v>428</v>
      </c>
      <c r="P101" s="361" t="s">
        <v>429</v>
      </c>
      <c r="Q101" s="361" t="s">
        <v>430</v>
      </c>
      <c r="R101" s="361" t="s">
        <v>431</v>
      </c>
      <c r="S101" s="361" t="s">
        <v>431</v>
      </c>
      <c r="T101" s="361" t="s">
        <v>431</v>
      </c>
      <c r="U101" s="361" t="s">
        <v>431</v>
      </c>
      <c r="V101" s="361" t="s">
        <v>431</v>
      </c>
      <c r="W101" s="361" t="s">
        <v>431</v>
      </c>
      <c r="X101" s="361" t="s">
        <v>431</v>
      </c>
      <c r="Y101" s="361" t="s">
        <v>431</v>
      </c>
      <c r="Z101" s="361" t="s">
        <v>431</v>
      </c>
      <c r="AA101" s="361" t="s">
        <v>431</v>
      </c>
      <c r="AB101" s="361" t="s">
        <v>431</v>
      </c>
      <c r="AC101" s="361" t="s">
        <v>432</v>
      </c>
      <c r="AD101" s="361" t="s">
        <v>433</v>
      </c>
      <c r="AE101" s="361" t="s">
        <v>434</v>
      </c>
      <c r="AF101" s="361" t="s">
        <v>435</v>
      </c>
      <c r="AG101" s="361" t="s">
        <v>434</v>
      </c>
      <c r="AH101" s="361" t="s">
        <v>436</v>
      </c>
      <c r="AI101" s="361" t="s">
        <v>434</v>
      </c>
      <c r="AJ101" s="361" t="s">
        <v>437</v>
      </c>
      <c r="AK101" s="361" t="s">
        <v>434</v>
      </c>
      <c r="AL101" s="361" t="s">
        <v>438</v>
      </c>
      <c r="AM101" s="361" t="s">
        <v>434</v>
      </c>
      <c r="AN101" s="361" t="s">
        <v>439</v>
      </c>
      <c r="AO101" s="361" t="s">
        <v>434</v>
      </c>
      <c r="AP101" s="361" t="s">
        <v>440</v>
      </c>
      <c r="AQ101" s="361" t="s">
        <v>434</v>
      </c>
      <c r="AR101" s="361" t="s">
        <v>441</v>
      </c>
      <c r="AS101" s="361" t="s">
        <v>434</v>
      </c>
      <c r="AT101" s="361" t="s">
        <v>442</v>
      </c>
      <c r="AU101" s="361" t="s">
        <v>434</v>
      </c>
      <c r="AV101" s="361" t="s">
        <v>443</v>
      </c>
      <c r="AW101" s="361" t="s">
        <v>434</v>
      </c>
      <c r="AX101" s="361" t="s">
        <v>444</v>
      </c>
      <c r="AY101" s="361" t="s">
        <v>434</v>
      </c>
      <c r="AZ101" s="361" t="s">
        <v>445</v>
      </c>
      <c r="BA101" s="361" t="s">
        <v>434</v>
      </c>
      <c r="BB101" s="361" t="s">
        <v>446</v>
      </c>
      <c r="BC101" s="361" t="s">
        <v>434</v>
      </c>
      <c r="BD101" s="361" t="s">
        <v>447</v>
      </c>
      <c r="BE101" s="361" t="s">
        <v>448</v>
      </c>
      <c r="BF101" s="361" t="s">
        <v>449</v>
      </c>
      <c r="BG101" s="361" t="s">
        <v>450</v>
      </c>
      <c r="BH101" s="361" t="s">
        <v>451</v>
      </c>
      <c r="BI101" s="361" t="s">
        <v>452</v>
      </c>
      <c r="BJ101" s="361" t="s">
        <v>452</v>
      </c>
      <c r="BK101" s="361" t="s">
        <v>452</v>
      </c>
      <c r="BL101" s="361" t="s">
        <v>452</v>
      </c>
      <c r="BM101" s="361" t="s">
        <v>452</v>
      </c>
      <c r="BN101" s="361" t="s">
        <v>452</v>
      </c>
      <c r="BO101" s="361" t="s">
        <v>453</v>
      </c>
      <c r="BP101" s="361" t="s">
        <v>453</v>
      </c>
      <c r="BQ101" s="361" t="s">
        <v>454</v>
      </c>
      <c r="BR101" s="361" t="s">
        <v>454</v>
      </c>
      <c r="BS101" s="361" t="s">
        <v>454</v>
      </c>
      <c r="BT101" s="361" t="s">
        <v>454</v>
      </c>
      <c r="BU101" s="361" t="s">
        <v>454</v>
      </c>
      <c r="BV101" s="361" t="s">
        <v>455</v>
      </c>
      <c r="BW101" s="361" t="s">
        <v>455</v>
      </c>
      <c r="BX101" s="361" t="s">
        <v>455</v>
      </c>
      <c r="BY101" s="361" t="s">
        <v>456</v>
      </c>
      <c r="BZ101" s="361" t="s">
        <v>457</v>
      </c>
      <c r="CA101" s="361" t="s">
        <v>457</v>
      </c>
      <c r="CB101" s="361" t="s">
        <v>458</v>
      </c>
      <c r="CC101" s="361" t="s">
        <v>457</v>
      </c>
      <c r="CD101" s="361" t="s">
        <v>457</v>
      </c>
      <c r="CE101" s="361" t="s">
        <v>459</v>
      </c>
      <c r="CF101" s="361" t="s">
        <v>209</v>
      </c>
      <c r="CG101" s="361" t="s">
        <v>209</v>
      </c>
      <c r="CH101" s="361" t="s">
        <v>460</v>
      </c>
      <c r="CI101" s="361" t="s">
        <v>460</v>
      </c>
      <c r="CJ101" s="361" t="s">
        <v>460</v>
      </c>
      <c r="CK101" s="361" t="s">
        <v>461</v>
      </c>
      <c r="CL101" s="361" t="s">
        <v>461</v>
      </c>
      <c r="CM101" s="361" t="s">
        <v>462</v>
      </c>
      <c r="CN101" s="361" t="s">
        <v>463</v>
      </c>
      <c r="CO101" s="361" t="s">
        <v>464</v>
      </c>
      <c r="CP101" s="361" t="s">
        <v>464</v>
      </c>
      <c r="CQ101" s="361" t="s">
        <v>464</v>
      </c>
      <c r="CR101" s="361" t="s">
        <v>465</v>
      </c>
      <c r="CS101" s="361" t="s">
        <v>465</v>
      </c>
      <c r="CT101" s="361" t="s">
        <v>466</v>
      </c>
      <c r="CU101" s="361" t="s">
        <v>465</v>
      </c>
      <c r="CV101" s="361" t="s">
        <v>465</v>
      </c>
      <c r="CW101" s="361" t="s">
        <v>465</v>
      </c>
      <c r="CX101" s="361" t="s">
        <v>465</v>
      </c>
      <c r="CY101" s="361" t="s">
        <v>465</v>
      </c>
      <c r="CZ101" s="361" t="s">
        <v>467</v>
      </c>
      <c r="DA101" s="361" t="s">
        <v>467</v>
      </c>
      <c r="DB101" s="361" t="s">
        <v>468</v>
      </c>
      <c r="DC101" s="361" t="s">
        <v>467</v>
      </c>
      <c r="DD101" s="361" t="s">
        <v>467</v>
      </c>
      <c r="DE101" s="361" t="s">
        <v>467</v>
      </c>
      <c r="DF101" s="361" t="s">
        <v>467</v>
      </c>
      <c r="DG101" s="361" t="s">
        <v>467</v>
      </c>
      <c r="DH101" s="361" t="s">
        <v>469</v>
      </c>
      <c r="DI101" s="361" t="s">
        <v>469</v>
      </c>
      <c r="DJ101" s="361" t="s">
        <v>469</v>
      </c>
      <c r="DK101" s="361" t="s">
        <v>469</v>
      </c>
      <c r="DL101" s="361" t="s">
        <v>469</v>
      </c>
      <c r="DM101" s="361" t="s">
        <v>469</v>
      </c>
      <c r="DN101" s="361" t="s">
        <v>469</v>
      </c>
      <c r="DO101" s="361" t="s">
        <v>469</v>
      </c>
      <c r="DP101" s="361" t="s">
        <v>469</v>
      </c>
      <c r="DQ101" s="361" t="s">
        <v>469</v>
      </c>
      <c r="DR101" s="361" t="s">
        <v>469</v>
      </c>
      <c r="DS101" s="361" t="s">
        <v>469</v>
      </c>
      <c r="DT101" s="361" t="s">
        <v>469</v>
      </c>
      <c r="DU101" s="361" t="s">
        <v>469</v>
      </c>
      <c r="DV101" s="361" t="s">
        <v>469</v>
      </c>
      <c r="DW101" s="361" t="s">
        <v>469</v>
      </c>
      <c r="DX101" s="361" t="s">
        <v>75</v>
      </c>
      <c r="DY101" s="361" t="s">
        <v>470</v>
      </c>
      <c r="DZ101" s="361" t="s">
        <v>471</v>
      </c>
      <c r="EA101" s="361" t="s">
        <v>472</v>
      </c>
      <c r="EB101" s="361" t="s">
        <v>473</v>
      </c>
      <c r="EC101" s="361" t="s">
        <v>474</v>
      </c>
      <c r="ED101" s="361" t="s">
        <v>475</v>
      </c>
      <c r="EE101" s="361" t="s">
        <v>476</v>
      </c>
      <c r="EF101" s="361" t="s">
        <v>476</v>
      </c>
      <c r="EG101" s="361" t="s">
        <v>476</v>
      </c>
      <c r="EH101" s="361" t="s">
        <v>476</v>
      </c>
      <c r="EI101" s="361" t="s">
        <v>476</v>
      </c>
      <c r="EJ101" s="361" t="s">
        <v>476</v>
      </c>
      <c r="EK101" s="361" t="s">
        <v>477</v>
      </c>
      <c r="EL101" s="361" t="s">
        <v>477</v>
      </c>
      <c r="EM101" s="361" t="s">
        <v>478</v>
      </c>
      <c r="EN101" s="361" t="s">
        <v>478</v>
      </c>
      <c r="EO101" s="361" t="s">
        <v>479</v>
      </c>
      <c r="EP101" s="361" t="s">
        <v>480</v>
      </c>
      <c r="EQ101" s="361" t="s">
        <v>479</v>
      </c>
      <c r="ER101" s="361" t="s">
        <v>481</v>
      </c>
      <c r="ES101" s="361" t="s">
        <v>482</v>
      </c>
      <c r="ET101" s="361" t="s">
        <v>483</v>
      </c>
      <c r="EU101" s="361" t="s">
        <v>483</v>
      </c>
      <c r="EV101" s="361" t="s">
        <v>484</v>
      </c>
      <c r="EW101" s="361" t="s">
        <v>484</v>
      </c>
    </row>
    <row r="102" spans="1:153" ht="15.75" customHeight="1" x14ac:dyDescent="0.2">
      <c r="A102" s="362" t="s">
        <v>485</v>
      </c>
      <c r="B102" s="363" t="s">
        <v>486</v>
      </c>
      <c r="C102" s="363" t="s">
        <v>487</v>
      </c>
      <c r="D102" s="363" t="s">
        <v>487</v>
      </c>
      <c r="E102" s="363" t="s">
        <v>487</v>
      </c>
      <c r="F102" s="363" t="s">
        <v>487</v>
      </c>
      <c r="G102" s="363" t="s">
        <v>487</v>
      </c>
      <c r="H102" s="363" t="s">
        <v>487</v>
      </c>
      <c r="I102" s="363" t="s">
        <v>487</v>
      </c>
      <c r="J102" s="363" t="s">
        <v>487</v>
      </c>
      <c r="K102" s="363" t="s">
        <v>487</v>
      </c>
      <c r="L102" s="363" t="s">
        <v>487</v>
      </c>
      <c r="M102" s="363" t="s">
        <v>487</v>
      </c>
      <c r="N102" s="363" t="s">
        <v>488</v>
      </c>
      <c r="O102" s="363" t="s">
        <v>489</v>
      </c>
      <c r="P102" s="363" t="s">
        <v>488</v>
      </c>
      <c r="Q102" s="363" t="s">
        <v>488</v>
      </c>
      <c r="R102" s="363" t="s">
        <v>490</v>
      </c>
      <c r="S102" s="363" t="s">
        <v>491</v>
      </c>
      <c r="T102" s="363" t="s">
        <v>492</v>
      </c>
      <c r="U102" s="363" t="s">
        <v>493</v>
      </c>
      <c r="V102" s="363" t="s">
        <v>494</v>
      </c>
      <c r="W102" s="363" t="s">
        <v>495</v>
      </c>
      <c r="X102" s="363" t="s">
        <v>496</v>
      </c>
      <c r="Y102" s="363" t="s">
        <v>497</v>
      </c>
      <c r="Z102" s="363" t="s">
        <v>498</v>
      </c>
      <c r="AA102" s="363" t="s">
        <v>499</v>
      </c>
      <c r="AB102" s="363" t="s">
        <v>500</v>
      </c>
      <c r="AC102" s="363" t="s">
        <v>490</v>
      </c>
      <c r="AD102" s="363" t="s">
        <v>501</v>
      </c>
      <c r="AE102" s="363" t="s">
        <v>433</v>
      </c>
      <c r="AF102" s="363" t="s">
        <v>502</v>
      </c>
      <c r="AG102" s="363" t="s">
        <v>503</v>
      </c>
      <c r="AH102" s="363" t="s">
        <v>504</v>
      </c>
      <c r="AI102" s="363" t="s">
        <v>436</v>
      </c>
      <c r="AJ102" s="363" t="s">
        <v>505</v>
      </c>
      <c r="AK102" s="363" t="s">
        <v>437</v>
      </c>
      <c r="AL102" s="363" t="s">
        <v>506</v>
      </c>
      <c r="AM102" s="363" t="s">
        <v>438</v>
      </c>
      <c r="AN102" s="363" t="s">
        <v>507</v>
      </c>
      <c r="AO102" s="363" t="s">
        <v>439</v>
      </c>
      <c r="AP102" s="363" t="s">
        <v>508</v>
      </c>
      <c r="AQ102" s="363" t="s">
        <v>440</v>
      </c>
      <c r="AR102" s="363" t="s">
        <v>509</v>
      </c>
      <c r="AS102" s="363" t="s">
        <v>441</v>
      </c>
      <c r="AT102" s="363" t="s">
        <v>510</v>
      </c>
      <c r="AU102" s="363" t="s">
        <v>442</v>
      </c>
      <c r="AV102" s="363" t="s">
        <v>511</v>
      </c>
      <c r="AW102" s="363" t="s">
        <v>443</v>
      </c>
      <c r="AX102" s="363" t="s">
        <v>512</v>
      </c>
      <c r="AY102" s="363" t="s">
        <v>444</v>
      </c>
      <c r="AZ102" s="363" t="s">
        <v>490</v>
      </c>
      <c r="BA102" s="363" t="s">
        <v>445</v>
      </c>
      <c r="BB102" s="363" t="s">
        <v>513</v>
      </c>
      <c r="BC102" s="363" t="s">
        <v>446</v>
      </c>
      <c r="BD102" s="363" t="s">
        <v>433</v>
      </c>
      <c r="BE102" s="363" t="s">
        <v>445</v>
      </c>
      <c r="BF102" s="363" t="s">
        <v>435</v>
      </c>
      <c r="BG102" s="363" t="s">
        <v>433</v>
      </c>
      <c r="BH102" s="363" t="s">
        <v>514</v>
      </c>
      <c r="BI102" s="363" t="s">
        <v>488</v>
      </c>
      <c r="BJ102" s="363" t="s">
        <v>486</v>
      </c>
      <c r="BK102" s="363" t="s">
        <v>515</v>
      </c>
      <c r="BL102" s="363" t="s">
        <v>463</v>
      </c>
      <c r="BM102" s="363" t="s">
        <v>516</v>
      </c>
      <c r="BN102" s="363" t="s">
        <v>517</v>
      </c>
      <c r="BO102" s="363" t="s">
        <v>488</v>
      </c>
      <c r="BP102" s="363" t="s">
        <v>289</v>
      </c>
      <c r="BQ102" s="363" t="s">
        <v>463</v>
      </c>
      <c r="BR102" s="363" t="s">
        <v>518</v>
      </c>
      <c r="BS102" s="363" t="s">
        <v>519</v>
      </c>
      <c r="BT102" s="363" t="s">
        <v>475</v>
      </c>
      <c r="BU102" s="363" t="s">
        <v>289</v>
      </c>
      <c r="BV102" s="363" t="s">
        <v>463</v>
      </c>
      <c r="BW102" s="363" t="s">
        <v>518</v>
      </c>
      <c r="BX102" s="363" t="s">
        <v>519</v>
      </c>
      <c r="BY102" s="363" t="s">
        <v>520</v>
      </c>
      <c r="BZ102" s="363" t="s">
        <v>488</v>
      </c>
      <c r="CA102" s="363" t="s">
        <v>418</v>
      </c>
      <c r="CB102" s="363" t="s">
        <v>515</v>
      </c>
      <c r="CC102" s="363" t="s">
        <v>475</v>
      </c>
      <c r="CD102" s="363" t="s">
        <v>463</v>
      </c>
      <c r="CE102" s="363" t="s">
        <v>516</v>
      </c>
      <c r="CF102" s="363" t="s">
        <v>488</v>
      </c>
      <c r="CG102" s="363" t="s">
        <v>515</v>
      </c>
      <c r="CH102" s="363" t="s">
        <v>488</v>
      </c>
      <c r="CI102" s="363" t="s">
        <v>515</v>
      </c>
      <c r="CJ102" s="363" t="s">
        <v>463</v>
      </c>
      <c r="CK102" s="363" t="s">
        <v>515</v>
      </c>
      <c r="CL102" s="363" t="s">
        <v>474</v>
      </c>
      <c r="CM102" s="363" t="s">
        <v>418</v>
      </c>
      <c r="CN102" s="363" t="s">
        <v>521</v>
      </c>
      <c r="CO102" s="363" t="s">
        <v>488</v>
      </c>
      <c r="CP102" s="363" t="s">
        <v>515</v>
      </c>
      <c r="CQ102" s="363" t="s">
        <v>475</v>
      </c>
      <c r="CR102" s="363" t="s">
        <v>515</v>
      </c>
      <c r="CS102" s="363" t="s">
        <v>474</v>
      </c>
      <c r="CT102" s="363" t="s">
        <v>522</v>
      </c>
      <c r="CU102" s="363" t="s">
        <v>523</v>
      </c>
      <c r="CV102" s="363" t="s">
        <v>524</v>
      </c>
      <c r="CW102" s="363" t="s">
        <v>519</v>
      </c>
      <c r="CX102" s="363" t="s">
        <v>525</v>
      </c>
      <c r="CY102" s="363" t="s">
        <v>475</v>
      </c>
      <c r="CZ102" s="363" t="s">
        <v>515</v>
      </c>
      <c r="DA102" s="363" t="s">
        <v>474</v>
      </c>
      <c r="DB102" s="363" t="s">
        <v>522</v>
      </c>
      <c r="DC102" s="363" t="s">
        <v>523</v>
      </c>
      <c r="DD102" s="363" t="s">
        <v>524</v>
      </c>
      <c r="DE102" s="363" t="s">
        <v>519</v>
      </c>
      <c r="DF102" s="363" t="s">
        <v>525</v>
      </c>
      <c r="DG102" s="363" t="s">
        <v>475</v>
      </c>
      <c r="DH102" s="363" t="s">
        <v>526</v>
      </c>
      <c r="DI102" s="363" t="s">
        <v>527</v>
      </c>
      <c r="DJ102" s="363" t="s">
        <v>488</v>
      </c>
      <c r="DK102" s="363" t="s">
        <v>528</v>
      </c>
      <c r="DL102" s="363" t="s">
        <v>515</v>
      </c>
      <c r="DM102" s="363" t="s">
        <v>474</v>
      </c>
      <c r="DN102" s="363" t="s">
        <v>418</v>
      </c>
      <c r="DO102" s="363" t="s">
        <v>452</v>
      </c>
      <c r="DP102" s="363" t="s">
        <v>529</v>
      </c>
      <c r="DQ102" s="363" t="s">
        <v>514</v>
      </c>
      <c r="DR102" s="363" t="s">
        <v>530</v>
      </c>
      <c r="DS102" s="363" t="s">
        <v>531</v>
      </c>
      <c r="DT102" s="363" t="s">
        <v>209</v>
      </c>
      <c r="DU102" s="363" t="s">
        <v>459</v>
      </c>
      <c r="DV102" s="363" t="s">
        <v>428</v>
      </c>
      <c r="DW102" s="363" t="s">
        <v>532</v>
      </c>
      <c r="DX102" s="363" t="s">
        <v>533</v>
      </c>
      <c r="DY102" s="363" t="s">
        <v>534</v>
      </c>
      <c r="DZ102" s="363" t="s">
        <v>522</v>
      </c>
      <c r="EA102" s="363" t="s">
        <v>515</v>
      </c>
      <c r="EB102" s="363" t="s">
        <v>535</v>
      </c>
      <c r="EC102" s="363" t="s">
        <v>515</v>
      </c>
      <c r="ED102" s="363" t="s">
        <v>525</v>
      </c>
      <c r="EE102" s="363" t="s">
        <v>536</v>
      </c>
      <c r="EF102" s="363" t="s">
        <v>537</v>
      </c>
      <c r="EG102" s="363" t="s">
        <v>538</v>
      </c>
      <c r="EH102" s="363" t="s">
        <v>539</v>
      </c>
      <c r="EI102" s="363" t="s">
        <v>540</v>
      </c>
      <c r="EJ102" s="363" t="s">
        <v>541</v>
      </c>
      <c r="EK102" s="363" t="s">
        <v>536</v>
      </c>
      <c r="EL102" s="363" t="s">
        <v>542</v>
      </c>
      <c r="EM102" s="363" t="s">
        <v>536</v>
      </c>
      <c r="EN102" s="363" t="s">
        <v>543</v>
      </c>
      <c r="EO102" s="363" t="s">
        <v>544</v>
      </c>
      <c r="EP102" s="363" t="s">
        <v>544</v>
      </c>
      <c r="EQ102" s="363" t="s">
        <v>536</v>
      </c>
      <c r="ER102" s="363" t="s">
        <v>536</v>
      </c>
      <c r="ES102" s="363" t="s">
        <v>545</v>
      </c>
      <c r="ET102" s="363" t="s">
        <v>515</v>
      </c>
      <c r="EU102" s="363" t="s">
        <v>474</v>
      </c>
      <c r="EV102" s="363" t="s">
        <v>515</v>
      </c>
      <c r="EW102" s="363" t="s">
        <v>474</v>
      </c>
    </row>
    <row r="103" spans="1:153" ht="15.75" customHeight="1" x14ac:dyDescent="0.2">
      <c r="A103" s="372" t="s">
        <v>546</v>
      </c>
      <c r="B103" s="372">
        <v>0</v>
      </c>
      <c r="C103" s="372">
        <v>1.1177860437300069E-2</v>
      </c>
      <c r="D103" s="372">
        <v>1.1177860437300069E-2</v>
      </c>
      <c r="E103" s="372">
        <v>1.1177860437300069E-2</v>
      </c>
      <c r="F103" s="372">
        <v>1.1443239735115185E-2</v>
      </c>
      <c r="G103" s="372">
        <v>1.1443239735115185E-2</v>
      </c>
      <c r="H103" s="372">
        <v>1.1443239735115185E-2</v>
      </c>
      <c r="I103" s="372">
        <v>1.1875671979083791E-2</v>
      </c>
      <c r="J103" s="372">
        <v>1.1331787239498681E-2</v>
      </c>
      <c r="K103" s="372">
        <v>0</v>
      </c>
      <c r="L103" s="372">
        <v>0</v>
      </c>
      <c r="M103" s="372">
        <v>1.1476255674523372E-2</v>
      </c>
      <c r="N103" s="372">
        <v>1.1476255673471769E-2</v>
      </c>
      <c r="O103" s="372">
        <v>1.1476255673528613E-2</v>
      </c>
      <c r="P103" s="372">
        <v>1.9424127865619312E-4</v>
      </c>
      <c r="Q103" s="372">
        <v>6.1033638760648046E-2</v>
      </c>
      <c r="R103" s="372">
        <v>1.7561045574694845E-2</v>
      </c>
      <c r="S103" s="372">
        <v>1.7561045574694845E-2</v>
      </c>
      <c r="T103" s="372">
        <v>1.7561045574694845E-2</v>
      </c>
      <c r="U103" s="372">
        <v>1.7561045574694845E-2</v>
      </c>
      <c r="V103" s="372">
        <v>1.7561045574694845E-2</v>
      </c>
      <c r="W103" s="372">
        <v>1.7561045574694845E-2</v>
      </c>
      <c r="X103" s="372">
        <v>1.7561045574694845E-2</v>
      </c>
      <c r="Y103" s="372">
        <v>1.7561045574694845E-2</v>
      </c>
      <c r="Z103" s="372">
        <v>1.7561045574694845E-2</v>
      </c>
      <c r="AA103" s="372">
        <v>1.7561045574694845E-2</v>
      </c>
      <c r="AB103" s="372">
        <v>1.7561045574694845E-2</v>
      </c>
      <c r="AC103" s="372">
        <v>1.4579952651502026E-2</v>
      </c>
      <c r="AD103" s="372">
        <v>0</v>
      </c>
      <c r="AE103" s="372">
        <v>1.3097339109009454E-2</v>
      </c>
      <c r="AF103" s="372">
        <v>0</v>
      </c>
      <c r="AG103" s="372">
        <v>1.3097339109009454E-2</v>
      </c>
      <c r="AH103" s="372">
        <v>0</v>
      </c>
      <c r="AI103" s="372">
        <v>1.3097339109009454E-2</v>
      </c>
      <c r="AJ103" s="372">
        <v>0</v>
      </c>
      <c r="AK103" s="372">
        <v>1.3097339109009454E-2</v>
      </c>
      <c r="AL103" s="372">
        <v>0</v>
      </c>
      <c r="AM103" s="372">
        <v>1.3097339109009454E-2</v>
      </c>
      <c r="AN103" s="372">
        <v>0</v>
      </c>
      <c r="AO103" s="372">
        <v>1.3097339109009454E-2</v>
      </c>
      <c r="AP103" s="372">
        <v>0</v>
      </c>
      <c r="AQ103" s="372">
        <v>1.3097339109009454E-2</v>
      </c>
      <c r="AR103" s="372">
        <v>0</v>
      </c>
      <c r="AS103" s="372">
        <v>1.3097339109009454E-2</v>
      </c>
      <c r="AT103" s="372">
        <v>0</v>
      </c>
      <c r="AU103" s="372">
        <v>1.3097339109009454E-2</v>
      </c>
      <c r="AV103" s="372">
        <v>0</v>
      </c>
      <c r="AW103" s="372">
        <v>1.3097339109009454E-2</v>
      </c>
      <c r="AX103" s="372">
        <v>0</v>
      </c>
      <c r="AY103" s="372">
        <v>1.3097339109009454E-2</v>
      </c>
      <c r="AZ103" s="372">
        <v>0</v>
      </c>
      <c r="BA103" s="372">
        <v>1.3097339109009454E-2</v>
      </c>
      <c r="BB103" s="372">
        <v>0</v>
      </c>
      <c r="BC103" s="372">
        <v>1.3097339109009454E-2</v>
      </c>
      <c r="BD103" s="372">
        <v>1.0826593009625185E-2</v>
      </c>
      <c r="BE103" s="372">
        <v>1.1073431102289533E-2</v>
      </c>
      <c r="BF103" s="372">
        <v>1.1177860437300069E-2</v>
      </c>
      <c r="BG103" s="372">
        <v>1.1476255673471769E-2</v>
      </c>
      <c r="BH103" s="372">
        <v>1.1073431102289533E-2</v>
      </c>
      <c r="BI103" s="372">
        <v>2.3087518983970767E-2</v>
      </c>
      <c r="BJ103" s="372">
        <v>2.3087518983970767E-2</v>
      </c>
      <c r="BK103" s="372">
        <v>2.3087518983970767E-2</v>
      </c>
      <c r="BL103" s="372">
        <v>2.3087518983970767E-2</v>
      </c>
      <c r="BM103" s="372">
        <v>2.3087518983970767E-2</v>
      </c>
      <c r="BN103" s="372">
        <v>2.3087518983970767E-2</v>
      </c>
      <c r="BO103" s="372">
        <v>2.5597744430115199E-2</v>
      </c>
      <c r="BP103" s="372">
        <v>2.5597744430115199E-2</v>
      </c>
      <c r="BQ103" s="372">
        <v>6.1033638760648046E-2</v>
      </c>
      <c r="BR103" s="372">
        <v>6.1033638760648046E-2</v>
      </c>
      <c r="BS103" s="372">
        <v>6.1033638760648046E-2</v>
      </c>
      <c r="BT103" s="372">
        <v>6.1033638760648046E-2</v>
      </c>
      <c r="BU103" s="372">
        <v>6.1033638760648046E-2</v>
      </c>
      <c r="BV103" s="372">
        <v>1.9424127865619312E-4</v>
      </c>
      <c r="BW103" s="372">
        <v>1.9424127865619312E-4</v>
      </c>
      <c r="BX103" s="372">
        <v>1.9424127865619312E-4</v>
      </c>
      <c r="BY103" s="372">
        <v>7.3348642232758721E-2</v>
      </c>
      <c r="BZ103" s="372">
        <v>1.1066422601629711E-2</v>
      </c>
      <c r="CA103" s="372">
        <v>1.1066422601629711E-2</v>
      </c>
      <c r="CB103" s="372">
        <v>1.1066422601629711E-2</v>
      </c>
      <c r="CC103" s="372">
        <v>1.1066422601629711E-2</v>
      </c>
      <c r="CD103" s="372">
        <v>1.1066422601629711E-2</v>
      </c>
      <c r="CE103" s="372">
        <v>1.1066422601629711E-2</v>
      </c>
      <c r="CF103" s="372">
        <v>1.1177860437300069E-2</v>
      </c>
      <c r="CG103" s="372">
        <v>1.1177860437300069E-2</v>
      </c>
      <c r="CH103" s="372">
        <v>1.6559392801326567E-2</v>
      </c>
      <c r="CI103" s="372">
        <v>1.6559392801326567E-2</v>
      </c>
      <c r="CJ103" s="372">
        <v>1.6559392801326567E-2</v>
      </c>
      <c r="CK103" s="372">
        <v>6.1033638760648046E-2</v>
      </c>
      <c r="CL103" s="372">
        <v>6.1033638760648046E-2</v>
      </c>
      <c r="CM103" s="372">
        <v>6.1033638760648046E-2</v>
      </c>
      <c r="CN103" s="372">
        <v>0</v>
      </c>
      <c r="CO103" s="372">
        <v>1.804432168268022E-2</v>
      </c>
      <c r="CP103" s="372">
        <v>1.804432168268022E-2</v>
      </c>
      <c r="CQ103" s="372">
        <v>1.804432168268022E-2</v>
      </c>
      <c r="CR103" s="372">
        <v>2.9974196075215787E-2</v>
      </c>
      <c r="CS103" s="372">
        <v>2.9974196075215787E-2</v>
      </c>
      <c r="CT103" s="372">
        <v>2.9974196075215787E-2</v>
      </c>
      <c r="CU103" s="372">
        <v>2.9974196075215787E-2</v>
      </c>
      <c r="CV103" s="372">
        <v>2.9974196075215787E-2</v>
      </c>
      <c r="CW103" s="372">
        <v>2.9974196075215787E-2</v>
      </c>
      <c r="CX103" s="372">
        <v>2.9974196075215787E-2</v>
      </c>
      <c r="CY103" s="372">
        <v>2.9974196075215787E-2</v>
      </c>
      <c r="CZ103" s="372">
        <v>1.1383429499034037E-2</v>
      </c>
      <c r="DA103" s="372">
        <v>1.1383429499034037E-2</v>
      </c>
      <c r="DB103" s="372">
        <v>1.1383429499034037E-2</v>
      </c>
      <c r="DC103" s="372">
        <v>1.1383429499034037E-2</v>
      </c>
      <c r="DD103" s="372">
        <v>1.1383429499034037E-2</v>
      </c>
      <c r="DE103" s="372">
        <v>1.1383429499034037E-2</v>
      </c>
      <c r="DF103" s="372">
        <v>1.1383429499034037E-2</v>
      </c>
      <c r="DG103" s="372">
        <v>1.1383429499034037E-2</v>
      </c>
      <c r="DH103" s="372">
        <v>0.23228870042817107</v>
      </c>
      <c r="DI103" s="372">
        <v>0.23228870042817107</v>
      </c>
      <c r="DJ103" s="372">
        <v>0.23228870042817107</v>
      </c>
      <c r="DK103" s="372">
        <v>0.33966204793057386</v>
      </c>
      <c r="DL103" s="372">
        <v>0.23228870042817107</v>
      </c>
      <c r="DM103" s="372">
        <v>0.23228870042817107</v>
      </c>
      <c r="DN103" s="372">
        <v>0.23228870042817107</v>
      </c>
      <c r="DO103" s="372">
        <v>0.23228870042817107</v>
      </c>
      <c r="DP103" s="372">
        <v>0.23228870042817107</v>
      </c>
      <c r="DQ103" s="372">
        <v>0.23228870042817107</v>
      </c>
      <c r="DR103" s="372">
        <v>0.23228870042817107</v>
      </c>
      <c r="DS103" s="372">
        <v>0.23228870042817107</v>
      </c>
      <c r="DT103" s="372">
        <v>0.23228870042817107</v>
      </c>
      <c r="DU103" s="372">
        <v>0.23228870042817107</v>
      </c>
      <c r="DV103" s="372">
        <v>0.23228870042817107</v>
      </c>
      <c r="DW103" s="372">
        <v>0.23228870042817107</v>
      </c>
      <c r="DX103" s="372">
        <v>1.1443239735115185E-2</v>
      </c>
      <c r="DY103" s="372">
        <v>0</v>
      </c>
      <c r="DZ103" s="372">
        <v>0</v>
      </c>
      <c r="EA103" s="372">
        <v>0</v>
      </c>
      <c r="EB103" s="372">
        <v>0</v>
      </c>
      <c r="EC103" s="372">
        <v>0</v>
      </c>
      <c r="ED103" s="372">
        <v>0</v>
      </c>
      <c r="EE103" s="372">
        <v>0</v>
      </c>
      <c r="EF103" s="372">
        <v>0</v>
      </c>
      <c r="EG103" s="372">
        <v>0</v>
      </c>
      <c r="EH103" s="372">
        <v>0</v>
      </c>
      <c r="EI103" s="372">
        <v>0</v>
      </c>
      <c r="EJ103" s="372">
        <v>0</v>
      </c>
      <c r="EK103" s="372">
        <v>0</v>
      </c>
      <c r="EL103" s="372">
        <v>0</v>
      </c>
      <c r="EM103" s="372">
        <v>0</v>
      </c>
      <c r="EN103" s="372">
        <v>0</v>
      </c>
      <c r="EO103" s="372">
        <v>0</v>
      </c>
      <c r="EP103" s="372">
        <v>0</v>
      </c>
      <c r="EQ103" s="372">
        <v>0</v>
      </c>
      <c r="ER103" s="372">
        <v>0</v>
      </c>
      <c r="ES103" s="372">
        <v>0.20344546255250862</v>
      </c>
      <c r="ET103" s="373">
        <v>6.1033638760648046E-2</v>
      </c>
      <c r="EU103" s="373">
        <v>6.1033638760648046E-2</v>
      </c>
      <c r="EV103" s="373">
        <v>6.1033638760648046E-2</v>
      </c>
      <c r="EW103" s="373">
        <v>6.1033638760648046E-2</v>
      </c>
    </row>
    <row r="104" spans="1:153" ht="15.75" customHeight="1" x14ac:dyDescent="0.2">
      <c r="A104" s="372" t="s">
        <v>547</v>
      </c>
      <c r="B104" s="372">
        <v>0</v>
      </c>
      <c r="C104" s="372">
        <v>1.9769212375308598E-2</v>
      </c>
      <c r="D104" s="372">
        <v>1.9765238970080645E-2</v>
      </c>
      <c r="E104" s="372">
        <v>1.9765238970080645E-2</v>
      </c>
      <c r="F104" s="372">
        <v>2.0211698362118113E-2</v>
      </c>
      <c r="G104" s="372">
        <v>2.0211698362118113E-2</v>
      </c>
      <c r="H104" s="372">
        <v>2.0211698362118113E-2</v>
      </c>
      <c r="I104" s="372">
        <v>2.097548469191679E-2</v>
      </c>
      <c r="J104" s="372">
        <v>2.0014844649779207E-2</v>
      </c>
      <c r="K104" s="372">
        <v>0</v>
      </c>
      <c r="L104" s="372">
        <v>0</v>
      </c>
      <c r="M104" s="372">
        <v>2.5168031484099629E-2</v>
      </c>
      <c r="N104" s="372">
        <v>2.5168031480006903E-2</v>
      </c>
      <c r="O104" s="372">
        <v>2.5168031480234276E-2</v>
      </c>
      <c r="P104" s="372">
        <v>1.8375636081486846E-3</v>
      </c>
      <c r="Q104" s="372">
        <v>0</v>
      </c>
      <c r="R104" s="372">
        <v>5.1372882573787138E-2</v>
      </c>
      <c r="S104" s="372">
        <v>5.1372882573787138E-2</v>
      </c>
      <c r="T104" s="372">
        <v>5.1372882573787138E-2</v>
      </c>
      <c r="U104" s="372">
        <v>5.1372882573787138E-2</v>
      </c>
      <c r="V104" s="372">
        <v>5.1372882573787138E-2</v>
      </c>
      <c r="W104" s="372">
        <v>5.1372882573787138E-2</v>
      </c>
      <c r="X104" s="372">
        <v>5.1372882573787138E-2</v>
      </c>
      <c r="Y104" s="372">
        <v>5.1372882573787138E-2</v>
      </c>
      <c r="Z104" s="372">
        <v>0.25941226490067493</v>
      </c>
      <c r="AA104" s="372">
        <v>5.1372882573787138E-2</v>
      </c>
      <c r="AB104" s="372">
        <v>5.1372882573787138E-2</v>
      </c>
      <c r="AC104" s="372">
        <v>4.9862364418231664E-2</v>
      </c>
      <c r="AD104" s="372">
        <v>0</v>
      </c>
      <c r="AE104" s="372">
        <v>0.12896843362534582</v>
      </c>
      <c r="AF104" s="372">
        <v>0</v>
      </c>
      <c r="AG104" s="372">
        <v>0.12896843362534582</v>
      </c>
      <c r="AH104" s="372">
        <v>0</v>
      </c>
      <c r="AI104" s="372">
        <v>0.12896843362534582</v>
      </c>
      <c r="AJ104" s="372">
        <v>0</v>
      </c>
      <c r="AK104" s="372">
        <v>0.12896843362534582</v>
      </c>
      <c r="AL104" s="372">
        <v>0</v>
      </c>
      <c r="AM104" s="372">
        <v>0.12896843362534582</v>
      </c>
      <c r="AN104" s="372">
        <v>0</v>
      </c>
      <c r="AO104" s="372">
        <v>0.12896843362534582</v>
      </c>
      <c r="AP104" s="372">
        <v>0</v>
      </c>
      <c r="AQ104" s="372">
        <v>0.12896843362534582</v>
      </c>
      <c r="AR104" s="372">
        <v>0</v>
      </c>
      <c r="AS104" s="372">
        <v>0.12896843362534582</v>
      </c>
      <c r="AT104" s="372">
        <v>0</v>
      </c>
      <c r="AU104" s="372">
        <v>0.12896843362534582</v>
      </c>
      <c r="AV104" s="372">
        <v>0</v>
      </c>
      <c r="AW104" s="372">
        <v>0.12896843362534582</v>
      </c>
      <c r="AX104" s="372">
        <v>0</v>
      </c>
      <c r="AY104" s="372">
        <v>0.12896843362534582</v>
      </c>
      <c r="AZ104" s="372">
        <v>0</v>
      </c>
      <c r="BA104" s="372">
        <v>0.12896766281630789</v>
      </c>
      <c r="BB104" s="372">
        <v>0</v>
      </c>
      <c r="BC104" s="372">
        <v>0.12896843362534582</v>
      </c>
      <c r="BD104" s="372">
        <v>0.10578008975028297</v>
      </c>
      <c r="BE104" s="372">
        <v>4.9071949460085307E-2</v>
      </c>
      <c r="BF104" s="372">
        <v>5.0042199982044622E-2</v>
      </c>
      <c r="BG104" s="372">
        <v>5.0331576711187154E-2</v>
      </c>
      <c r="BH104" s="372">
        <v>4.721054353171894E-2</v>
      </c>
      <c r="BI104" s="372">
        <v>0.63347629681311446</v>
      </c>
      <c r="BJ104" s="372">
        <v>0.63328489038349289</v>
      </c>
      <c r="BK104" s="372">
        <v>0.25333053759845825</v>
      </c>
      <c r="BL104" s="372">
        <v>2.6679488071863489E-2</v>
      </c>
      <c r="BM104" s="372">
        <v>0.14359376304537363</v>
      </c>
      <c r="BN104" s="372">
        <v>0.63347629681311446</v>
      </c>
      <c r="BO104" s="372">
        <v>0.24493471707455683</v>
      </c>
      <c r="BP104" s="372">
        <v>0.24493471707455683</v>
      </c>
      <c r="BQ104" s="372">
        <v>2.6814562751553694E-5</v>
      </c>
      <c r="BR104" s="372">
        <v>2.6814562751553694E-5</v>
      </c>
      <c r="BS104" s="372">
        <v>2.6814562751553694E-5</v>
      </c>
      <c r="BT104" s="372">
        <v>2.6814562751553694E-5</v>
      </c>
      <c r="BU104" s="372">
        <v>2.6814562751553694E-5</v>
      </c>
      <c r="BV104" s="372">
        <v>1.8375636081486846E-3</v>
      </c>
      <c r="BW104" s="372">
        <v>1.8375636081486846E-3</v>
      </c>
      <c r="BX104" s="372">
        <v>1.8375636081486846E-3</v>
      </c>
      <c r="BY104" s="372">
        <v>1.0453238944649001E-2</v>
      </c>
      <c r="BZ104" s="372">
        <v>0.30341698916595305</v>
      </c>
      <c r="CA104" s="372">
        <v>0.30341698916595305</v>
      </c>
      <c r="CB104" s="372">
        <v>0.12130908353265113</v>
      </c>
      <c r="CC104" s="372">
        <v>0.12130908353265113</v>
      </c>
      <c r="CD104" s="372">
        <v>0.20009313272680629</v>
      </c>
      <c r="CE104" s="372">
        <v>8.5435025978085832E-2</v>
      </c>
      <c r="CF104" s="372">
        <v>6.9638329513622921E-2</v>
      </c>
      <c r="CG104" s="372">
        <v>0.12269802204252755</v>
      </c>
      <c r="CH104" s="372">
        <v>0.19883435951101092</v>
      </c>
      <c r="CI104" s="372">
        <v>0.19883435951101092</v>
      </c>
      <c r="CJ104" s="372">
        <v>0.19883435951101092</v>
      </c>
      <c r="CK104" s="372">
        <v>2.6814562751553694E-5</v>
      </c>
      <c r="CL104" s="372">
        <v>2.6814562751553694E-5</v>
      </c>
      <c r="CM104" s="372">
        <v>2.6814562751553694E-5</v>
      </c>
      <c r="CN104" s="372">
        <v>0</v>
      </c>
      <c r="CO104" s="372">
        <v>0.49497749271176872</v>
      </c>
      <c r="CP104" s="372">
        <v>0.19789684874035629</v>
      </c>
      <c r="CQ104" s="372">
        <v>0.19789684874035629</v>
      </c>
      <c r="CR104" s="372">
        <v>6.3487923484899511E-2</v>
      </c>
      <c r="CS104" s="372">
        <v>6.3487923484899511E-2</v>
      </c>
      <c r="CT104" s="372">
        <v>6.3487923484899511E-2</v>
      </c>
      <c r="CU104" s="372">
        <v>6.3487923484899511E-2</v>
      </c>
      <c r="CV104" s="372">
        <v>6.3487923484899511E-2</v>
      </c>
      <c r="CW104" s="372">
        <v>6.3487923484899511E-2</v>
      </c>
      <c r="CX104" s="372">
        <v>6.3487923484899511E-2</v>
      </c>
      <c r="CY104" s="372">
        <v>6.3487923484899511E-2</v>
      </c>
      <c r="CZ104" s="372">
        <v>3.0678417447006723E-2</v>
      </c>
      <c r="DA104" s="372">
        <v>3.0678417447006723E-2</v>
      </c>
      <c r="DB104" s="372">
        <v>3.0678417447006723E-2</v>
      </c>
      <c r="DC104" s="372">
        <v>3.0678417447006723E-2</v>
      </c>
      <c r="DD104" s="372">
        <v>3.0678417447006723E-2</v>
      </c>
      <c r="DE104" s="372">
        <v>3.0678417447006723E-2</v>
      </c>
      <c r="DF104" s="372">
        <v>3.0678417447006723E-2</v>
      </c>
      <c r="DG104" s="372">
        <v>3.0678417447006723E-2</v>
      </c>
      <c r="DH104" s="372">
        <v>0.14536496754089967</v>
      </c>
      <c r="DI104" s="372">
        <v>0.14536496754089967</v>
      </c>
      <c r="DJ104" s="372">
        <v>0.14536496754089967</v>
      </c>
      <c r="DK104" s="372">
        <v>0.14536496754089967</v>
      </c>
      <c r="DL104" s="372">
        <v>0.14536496754089967</v>
      </c>
      <c r="DM104" s="372">
        <v>0.14536496754089967</v>
      </c>
      <c r="DN104" s="372">
        <v>0.14536496754089967</v>
      </c>
      <c r="DO104" s="372">
        <v>0.14536496754089967</v>
      </c>
      <c r="DP104" s="372">
        <v>0.14536496754089967</v>
      </c>
      <c r="DQ104" s="372">
        <v>0.14536496754089967</v>
      </c>
      <c r="DR104" s="372">
        <v>0.14536496754089967</v>
      </c>
      <c r="DS104" s="372">
        <v>0.14536496754089967</v>
      </c>
      <c r="DT104" s="372">
        <v>0.14536496754089967</v>
      </c>
      <c r="DU104" s="372">
        <v>0.14536496754089967</v>
      </c>
      <c r="DV104" s="372">
        <v>0.14536496754089967</v>
      </c>
      <c r="DW104" s="372">
        <v>0.14536496754089967</v>
      </c>
      <c r="DX104" s="372">
        <v>1.3213650193392823E-2</v>
      </c>
      <c r="DY104" s="372">
        <v>0</v>
      </c>
      <c r="DZ104" s="372">
        <v>0</v>
      </c>
      <c r="EA104" s="372">
        <v>0</v>
      </c>
      <c r="EB104" s="372">
        <v>0</v>
      </c>
      <c r="EC104" s="372">
        <v>0.14441838963875853</v>
      </c>
      <c r="ED104" s="372">
        <v>0</v>
      </c>
      <c r="EE104" s="372">
        <v>0</v>
      </c>
      <c r="EF104" s="372">
        <v>0</v>
      </c>
      <c r="EG104" s="372">
        <v>0</v>
      </c>
      <c r="EH104" s="372">
        <v>0</v>
      </c>
      <c r="EI104" s="372">
        <v>0</v>
      </c>
      <c r="EJ104" s="372">
        <v>0</v>
      </c>
      <c r="EK104" s="372">
        <v>0.10606896148237865</v>
      </c>
      <c r="EL104" s="372">
        <v>0.10606896148237865</v>
      </c>
      <c r="EM104" s="372">
        <v>2.6788802358623798E-5</v>
      </c>
      <c r="EN104" s="372">
        <v>2.6788802358623798E-5</v>
      </c>
      <c r="EO104" s="372">
        <v>3.0555555555555429</v>
      </c>
      <c r="EP104" s="372">
        <v>3.0555555555555571</v>
      </c>
      <c r="EQ104" s="372">
        <v>0</v>
      </c>
      <c r="ER104" s="372">
        <v>0</v>
      </c>
      <c r="ES104" s="372">
        <v>0</v>
      </c>
      <c r="ET104" s="373">
        <v>2.6814562751553694E-5</v>
      </c>
      <c r="EU104" s="373">
        <v>2.6814562751553694E-5</v>
      </c>
      <c r="EV104" s="373">
        <v>2.6814562751553694E-5</v>
      </c>
      <c r="EW104" s="373">
        <v>2.6814562751553694E-5</v>
      </c>
    </row>
    <row r="105" spans="1:153" ht="15.75" customHeight="1" x14ac:dyDescent="0.2">
      <c r="A105" s="372" t="s">
        <v>548</v>
      </c>
      <c r="B105" s="372">
        <v>0</v>
      </c>
      <c r="C105" s="372">
        <v>0.65726890636960889</v>
      </c>
      <c r="D105" s="372">
        <v>0.67561495311747422</v>
      </c>
      <c r="E105" s="372">
        <v>0.67561495311747422</v>
      </c>
      <c r="F105" s="372">
        <v>0.49917074668155692</v>
      </c>
      <c r="G105" s="372">
        <v>0.49917074668155692</v>
      </c>
      <c r="H105" s="372">
        <v>0.49917074668155692</v>
      </c>
      <c r="I105" s="372">
        <v>0.17578738840757069</v>
      </c>
      <c r="J105" s="372">
        <v>0.46225608171243948</v>
      </c>
      <c r="K105" s="372">
        <v>1.9269005717887921E-3</v>
      </c>
      <c r="L105" s="372">
        <v>1.9269005717887921E-3</v>
      </c>
      <c r="M105" s="372">
        <v>0.14797585020596671</v>
      </c>
      <c r="N105" s="372">
        <v>5.0139295761255198E-2</v>
      </c>
      <c r="O105" s="372">
        <v>5.6039554775907163E-2</v>
      </c>
      <c r="P105" s="372">
        <v>0.16764579300524929</v>
      </c>
      <c r="Q105" s="372">
        <v>4.7159277421087609E-2</v>
      </c>
      <c r="R105" s="372">
        <v>0.3342371287435526</v>
      </c>
      <c r="S105" s="372">
        <v>14.250442854519861</v>
      </c>
      <c r="T105" s="372">
        <v>0.88201098708486825</v>
      </c>
      <c r="U105" s="372">
        <v>0.50909133416644181</v>
      </c>
      <c r="V105" s="372">
        <v>0.53901388225858682</v>
      </c>
      <c r="W105" s="372">
        <v>0.58491580757254269</v>
      </c>
      <c r="X105" s="372">
        <v>0.58495714475066052</v>
      </c>
      <c r="Y105" s="372">
        <v>0.58495714475066052</v>
      </c>
      <c r="Z105" s="372">
        <v>5.3528709593440453</v>
      </c>
      <c r="AA105" s="372">
        <v>0.5550179312704131</v>
      </c>
      <c r="AB105" s="372">
        <v>0.37950397877648356</v>
      </c>
      <c r="AC105" s="372">
        <v>2.9363673400948755</v>
      </c>
      <c r="AD105" s="372">
        <v>0.16898753168334224</v>
      </c>
      <c r="AE105" s="372">
        <v>6.645525974499833E-2</v>
      </c>
      <c r="AF105" s="372">
        <v>0.63437375248031458</v>
      </c>
      <c r="AG105" s="372">
        <v>6.645525974499833E-2</v>
      </c>
      <c r="AH105" s="372">
        <v>0.60722848693285414</v>
      </c>
      <c r="AI105" s="372">
        <v>6.645525974499833E-2</v>
      </c>
      <c r="AJ105" s="372">
        <v>0.19113685595311836</v>
      </c>
      <c r="AK105" s="372">
        <v>6.645525974499833E-2</v>
      </c>
      <c r="AL105" s="372">
        <v>0.18575186527777987</v>
      </c>
      <c r="AM105" s="372">
        <v>6.645525974499833E-2</v>
      </c>
      <c r="AN105" s="372">
        <v>1.0869491158664459</v>
      </c>
      <c r="AO105" s="372">
        <v>5.6483628384285112E-2</v>
      </c>
      <c r="AP105" s="372">
        <v>0.26077682210416242</v>
      </c>
      <c r="AQ105" s="372">
        <v>0.14572975562805368</v>
      </c>
      <c r="AR105" s="372">
        <v>3.9504708274989753E-2</v>
      </c>
      <c r="AS105" s="372">
        <v>0.14572975562805368</v>
      </c>
      <c r="AT105" s="372">
        <v>0.37425897054527013</v>
      </c>
      <c r="AU105" s="372">
        <v>0.14572975562805368</v>
      </c>
      <c r="AV105" s="372">
        <v>3.1518792249897842E-2</v>
      </c>
      <c r="AW105" s="372">
        <v>0.14572975562805368</v>
      </c>
      <c r="AX105" s="372">
        <v>0.54017369989742292</v>
      </c>
      <c r="AY105" s="372">
        <v>0.14572975562805368</v>
      </c>
      <c r="AZ105" s="372">
        <v>3.4307981873382687E-3</v>
      </c>
      <c r="BA105" s="372">
        <v>9.2949187299382174E-2</v>
      </c>
      <c r="BB105" s="372">
        <v>29.059618421117193</v>
      </c>
      <c r="BC105" s="372">
        <v>6.644390984229176E-2</v>
      </c>
      <c r="BD105" s="372">
        <v>0.14515705407757196</v>
      </c>
      <c r="BE105" s="372">
        <v>0.1955824254291656</v>
      </c>
      <c r="BF105" s="372">
        <v>0.2024019517157285</v>
      </c>
      <c r="BG105" s="372">
        <v>0.14515705407757196</v>
      </c>
      <c r="BH105" s="372">
        <v>0.1843807262748669</v>
      </c>
      <c r="BI105" s="372">
        <v>0.46535923312330851</v>
      </c>
      <c r="BJ105" s="372">
        <v>2.7282151325634914</v>
      </c>
      <c r="BK105" s="372">
        <v>8.535087061158265</v>
      </c>
      <c r="BL105" s="372">
        <v>0.90619053848899966</v>
      </c>
      <c r="BM105" s="372">
        <v>8.2565890085097635</v>
      </c>
      <c r="BN105" s="372">
        <v>0.46535923312330851</v>
      </c>
      <c r="BO105" s="372">
        <v>0.55802814781782217</v>
      </c>
      <c r="BP105" s="372">
        <v>6.2984375524101779</v>
      </c>
      <c r="BQ105" s="372">
        <v>0</v>
      </c>
      <c r="BR105" s="372">
        <v>0.48835929599135852</v>
      </c>
      <c r="BS105" s="372">
        <v>0.51704870064259012</v>
      </c>
      <c r="BT105" s="372">
        <v>1.8626305562720518</v>
      </c>
      <c r="BU105" s="372">
        <v>7.5411552993027726</v>
      </c>
      <c r="BV105" s="372">
        <v>0.16764579300524929</v>
      </c>
      <c r="BW105" s="372">
        <v>0.16764579300524929</v>
      </c>
      <c r="BX105" s="372">
        <v>0.16764579300524929</v>
      </c>
      <c r="BY105" s="372">
        <v>6.9208649228130525E-2</v>
      </c>
      <c r="BZ105" s="372">
        <v>0.6042518774556811</v>
      </c>
      <c r="CA105" s="372">
        <v>0.60532354413589928</v>
      </c>
      <c r="CB105" s="372">
        <v>9.2699225743847364</v>
      </c>
      <c r="CC105" s="372">
        <v>8.192066273157252</v>
      </c>
      <c r="CD105" s="372">
        <v>0.96481111213074655</v>
      </c>
      <c r="CE105" s="372">
        <v>8.5496438146947185</v>
      </c>
      <c r="CF105" s="372">
        <v>0.41023281630623387</v>
      </c>
      <c r="CG105" s="372">
        <v>9.6162251953378473</v>
      </c>
      <c r="CH105" s="372">
        <v>0.38786781177623197</v>
      </c>
      <c r="CI105" s="372">
        <v>7.1744985057430313</v>
      </c>
      <c r="CJ105" s="372">
        <v>0.81554927036616931</v>
      </c>
      <c r="CK105" s="372">
        <v>4.8849541883419079</v>
      </c>
      <c r="CL105" s="372">
        <v>4.8849541883419079</v>
      </c>
      <c r="CM105" s="372">
        <v>1.8422523711051326</v>
      </c>
      <c r="CN105" s="372">
        <v>0.17195168166654184</v>
      </c>
      <c r="CO105" s="372">
        <v>0.36326809755701106</v>
      </c>
      <c r="CP105" s="372">
        <v>8.2008988396875111</v>
      </c>
      <c r="CQ105" s="372">
        <v>9.6971884470040095</v>
      </c>
      <c r="CR105" s="372">
        <v>1.0419289625940564</v>
      </c>
      <c r="CS105" s="372">
        <v>1.0419289625940564</v>
      </c>
      <c r="CT105" s="372">
        <v>1.0681247207148772</v>
      </c>
      <c r="CU105" s="372">
        <v>1.1357111286683903</v>
      </c>
      <c r="CV105" s="372">
        <v>1.0464254143823837</v>
      </c>
      <c r="CW105" s="372">
        <v>1.129758747716096</v>
      </c>
      <c r="CX105" s="372">
        <v>1.0258221241235788</v>
      </c>
      <c r="CY105" s="372">
        <v>0.98428622638130037</v>
      </c>
      <c r="CZ105" s="372">
        <v>0.43117080065349001</v>
      </c>
      <c r="DA105" s="372">
        <v>0.43117080065349001</v>
      </c>
      <c r="DB105" s="372">
        <v>0.43117080065349001</v>
      </c>
      <c r="DC105" s="372">
        <v>0.43117080065349001</v>
      </c>
      <c r="DD105" s="372">
        <v>0.43117080065349001</v>
      </c>
      <c r="DE105" s="372">
        <v>0.43117080065349001</v>
      </c>
      <c r="DF105" s="372">
        <v>0.43117080065349001</v>
      </c>
      <c r="DG105" s="372">
        <v>0.43117080065349001</v>
      </c>
      <c r="DH105" s="372">
        <v>4.5550956227889401</v>
      </c>
      <c r="DI105" s="372">
        <v>9.4760772570152767</v>
      </c>
      <c r="DJ105" s="372">
        <v>0.35378253883391153</v>
      </c>
      <c r="DK105" s="372">
        <v>2.463304491919871E-2</v>
      </c>
      <c r="DL105" s="372">
        <v>6.201049456880412</v>
      </c>
      <c r="DM105" s="372">
        <v>6.0568118522506893</v>
      </c>
      <c r="DN105" s="372">
        <v>2.1025653400865849</v>
      </c>
      <c r="DO105" s="372">
        <v>0.19710037265031133</v>
      </c>
      <c r="DP105" s="372">
        <v>5.7936288132793834E-2</v>
      </c>
      <c r="DQ105" s="372">
        <v>0.68632355783802268</v>
      </c>
      <c r="DR105" s="372">
        <v>0.68632355783802268</v>
      </c>
      <c r="DS105" s="372">
        <v>0.68632355783802268</v>
      </c>
      <c r="DT105" s="372">
        <v>0.96143069479148835</v>
      </c>
      <c r="DU105" s="372">
        <v>0.93786859985266346</v>
      </c>
      <c r="DV105" s="372">
        <v>0.95176605503365863</v>
      </c>
      <c r="DW105" s="372">
        <v>0.35378253883391153</v>
      </c>
      <c r="DX105" s="372">
        <v>9.0402551331862924E-2</v>
      </c>
      <c r="DY105" s="372">
        <v>3.7322795330851477E-2</v>
      </c>
      <c r="DZ105" s="372">
        <v>0</v>
      </c>
      <c r="EA105" s="372">
        <v>0</v>
      </c>
      <c r="EB105" s="372">
        <v>2.6812799801746223E-2</v>
      </c>
      <c r="EC105" s="372">
        <v>0.30479939580300197</v>
      </c>
      <c r="ED105" s="372">
        <v>0.31943045930529479</v>
      </c>
      <c r="EE105" s="372">
        <v>4.7079731325993635E-2</v>
      </c>
      <c r="EF105" s="372">
        <v>4.7104131571359176E-2</v>
      </c>
      <c r="EG105" s="372">
        <v>4.7107433030305401E-2</v>
      </c>
      <c r="EH105" s="372">
        <v>4.7053993288045604E-2</v>
      </c>
      <c r="EI105" s="372">
        <v>4.7061582709375216E-2</v>
      </c>
      <c r="EJ105" s="372">
        <v>4.7050033590039675E-2</v>
      </c>
      <c r="EK105" s="372">
        <v>0.35309066431364045</v>
      </c>
      <c r="EL105" s="372">
        <v>0.35309066431364045</v>
      </c>
      <c r="EM105" s="372">
        <v>4.8783650271175247</v>
      </c>
      <c r="EN105" s="372">
        <v>4.8783650271175247</v>
      </c>
      <c r="EO105" s="372">
        <v>0.4518870177998906</v>
      </c>
      <c r="EP105" s="372">
        <v>4.8907134594060153E-2</v>
      </c>
      <c r="EQ105" s="372">
        <v>0.4518870177998906</v>
      </c>
      <c r="ER105" s="372">
        <v>0.33546512402244844</v>
      </c>
      <c r="ES105" s="372">
        <v>0.15719759141575196</v>
      </c>
      <c r="ET105" s="373">
        <v>4.8849541883419079</v>
      </c>
      <c r="EU105" s="373">
        <v>4.8849541883419079</v>
      </c>
      <c r="EV105" s="373">
        <v>4.8849541883419079</v>
      </c>
      <c r="EW105" s="373">
        <v>4.8849541883419079</v>
      </c>
    </row>
    <row r="106" spans="1:153" ht="15.75" customHeight="1" x14ac:dyDescent="0.2">
      <c r="A106" s="372" t="s">
        <v>549</v>
      </c>
      <c r="B106" s="372">
        <v>5.5357397252578266E-2</v>
      </c>
      <c r="C106" s="372">
        <v>1.8169032745049662E-2</v>
      </c>
      <c r="D106" s="372">
        <v>1.8165380959374033E-2</v>
      </c>
      <c r="E106" s="372">
        <v>1.8165380959374033E-2</v>
      </c>
      <c r="F106" s="372">
        <v>1.8575702582666054E-2</v>
      </c>
      <c r="G106" s="372">
        <v>1.8575702582666054E-2</v>
      </c>
      <c r="H106" s="372">
        <v>1.8575702582666054E-2</v>
      </c>
      <c r="I106" s="372">
        <v>1.9277665744937167E-2</v>
      </c>
      <c r="J106" s="372">
        <v>1.8394782803056842E-2</v>
      </c>
      <c r="K106" s="372">
        <v>1.6382928414316211E-2</v>
      </c>
      <c r="L106" s="372">
        <v>2.2030629384971689E-2</v>
      </c>
      <c r="M106" s="372">
        <v>1.8053954973083819E-2</v>
      </c>
      <c r="N106" s="372">
        <v>0</v>
      </c>
      <c r="O106" s="372">
        <v>1.0887853848267071E-3</v>
      </c>
      <c r="P106" s="372">
        <v>2.0081171925767194E-2</v>
      </c>
      <c r="Q106" s="372">
        <v>2.0073375696028961E-2</v>
      </c>
      <c r="R106" s="372">
        <v>4.3090545290624505E-2</v>
      </c>
      <c r="S106" s="372">
        <v>6.7948811729365843E-2</v>
      </c>
      <c r="T106" s="372">
        <v>1.0991834203960025</v>
      </c>
      <c r="U106" s="372">
        <v>4.6689718617699327E-2</v>
      </c>
      <c r="V106" s="372">
        <v>5.242486151655612E-2</v>
      </c>
      <c r="W106" s="372">
        <v>5.8999596624289552E-2</v>
      </c>
      <c r="X106" s="372">
        <v>5.4023059073188051E-2</v>
      </c>
      <c r="Y106" s="372">
        <v>4.8139359570086526E-2</v>
      </c>
      <c r="Z106" s="372">
        <v>6.0783112966191766E-2</v>
      </c>
      <c r="AA106" s="372">
        <v>0.17936798123992048</v>
      </c>
      <c r="AB106" s="372">
        <v>4.3078395075781373E-2</v>
      </c>
      <c r="AC106" s="372">
        <v>8.3958890236772277E-2</v>
      </c>
      <c r="AD106" s="372">
        <v>2.4699046182036E-2</v>
      </c>
      <c r="AE106" s="372">
        <v>3.0029992501454217E-2</v>
      </c>
      <c r="AF106" s="372">
        <v>5.6224729836912957E-2</v>
      </c>
      <c r="AG106" s="372">
        <v>6.1654798212202877E-2</v>
      </c>
      <c r="AH106" s="372">
        <v>9.3622086455980025E-3</v>
      </c>
      <c r="AI106" s="372">
        <v>0.17170778879517457</v>
      </c>
      <c r="AJ106" s="372">
        <v>8.6066472747461376E-3</v>
      </c>
      <c r="AK106" s="372">
        <v>2.9646861466062546E-2</v>
      </c>
      <c r="AL106" s="372">
        <v>3.4146374345709773E-2</v>
      </c>
      <c r="AM106" s="372">
        <v>3.950702465476752E-2</v>
      </c>
      <c r="AN106" s="372">
        <v>3.4426589098999344E-9</v>
      </c>
      <c r="AO106" s="372">
        <v>5.2532918143413099E-3</v>
      </c>
      <c r="AP106" s="372">
        <v>4.9250046231691158E-2</v>
      </c>
      <c r="AQ106" s="372">
        <v>6.2111573895208494E-2</v>
      </c>
      <c r="AR106" s="372">
        <v>1.0866351471520375E-2</v>
      </c>
      <c r="AS106" s="372">
        <v>1.7372467465122554E-2</v>
      </c>
      <c r="AT106" s="372">
        <v>5.3009916257735767E-3</v>
      </c>
      <c r="AU106" s="372">
        <v>7.0298441898160036E-3</v>
      </c>
      <c r="AV106" s="372">
        <v>3.1609078778721544E-6</v>
      </c>
      <c r="AW106" s="372">
        <v>1.6628544510695065E-2</v>
      </c>
      <c r="AX106" s="372">
        <v>6.5666104510910372E-2</v>
      </c>
      <c r="AY106" s="372">
        <v>8.9702359988677927E-2</v>
      </c>
      <c r="AZ106" s="372">
        <v>0</v>
      </c>
      <c r="BA106" s="372">
        <v>1.0473583218299609E-2</v>
      </c>
      <c r="BB106" s="372">
        <v>0</v>
      </c>
      <c r="BC106" s="372">
        <v>8.8441490132481704E-2</v>
      </c>
      <c r="BD106" s="372">
        <v>2.9713218031361066E-2</v>
      </c>
      <c r="BE106" s="372">
        <v>1.4950469593486559E-2</v>
      </c>
      <c r="BF106" s="372">
        <v>6.6902241736443102E-2</v>
      </c>
      <c r="BG106" s="372">
        <v>2.9713218031361066E-2</v>
      </c>
      <c r="BH106" s="372">
        <v>0.14427168902602716</v>
      </c>
      <c r="BI106" s="372">
        <v>4.4688710006539623E-3</v>
      </c>
      <c r="BJ106" s="372">
        <v>7.6834699728145495E-4</v>
      </c>
      <c r="BK106" s="372">
        <v>0</v>
      </c>
      <c r="BL106" s="372">
        <v>0</v>
      </c>
      <c r="BM106" s="372">
        <v>1.42333842197786E-2</v>
      </c>
      <c r="BN106" s="372">
        <v>4.4688710006539623E-3</v>
      </c>
      <c r="BO106" s="372">
        <v>3.6299236422792092E-3</v>
      </c>
      <c r="BP106" s="372">
        <v>0</v>
      </c>
      <c r="BQ106" s="372">
        <v>0</v>
      </c>
      <c r="BR106" s="372">
        <v>4.2031839624542044E-2</v>
      </c>
      <c r="BS106" s="372">
        <v>1.1859857276931507E-2</v>
      </c>
      <c r="BT106" s="372">
        <v>3.5297194276608934E-2</v>
      </c>
      <c r="BU106" s="372">
        <v>1.1974220186402817E-2</v>
      </c>
      <c r="BV106" s="372">
        <v>2.6814562751553694E-5</v>
      </c>
      <c r="BW106" s="372">
        <v>2.6814562751553694E-5</v>
      </c>
      <c r="BX106" s="372">
        <v>2.6814562751553694E-5</v>
      </c>
      <c r="BY106" s="372">
        <v>2.0608849640211702E-2</v>
      </c>
      <c r="BZ106" s="372">
        <v>4.1761773704251937E-3</v>
      </c>
      <c r="CA106" s="372">
        <v>8.425126442048736E-4</v>
      </c>
      <c r="CB106" s="372">
        <v>0</v>
      </c>
      <c r="CC106" s="372">
        <v>1.8638652418985657E-2</v>
      </c>
      <c r="CD106" s="372">
        <v>0</v>
      </c>
      <c r="CE106" s="372">
        <v>1.6566818916828652E-2</v>
      </c>
      <c r="CF106" s="372">
        <v>4.1639169753580063E-3</v>
      </c>
      <c r="CG106" s="372">
        <v>0</v>
      </c>
      <c r="CH106" s="372">
        <v>3.9369092414176521E-3</v>
      </c>
      <c r="CI106" s="372">
        <v>0</v>
      </c>
      <c r="CJ106" s="372">
        <v>0</v>
      </c>
      <c r="CK106" s="372">
        <v>0</v>
      </c>
      <c r="CL106" s="372">
        <v>0.17568385895538086</v>
      </c>
      <c r="CM106" s="372">
        <v>6.617508437400943E-4</v>
      </c>
      <c r="CN106" s="372">
        <v>0</v>
      </c>
      <c r="CO106" s="372">
        <v>3.6872189106134101E-3</v>
      </c>
      <c r="CP106" s="372">
        <v>0</v>
      </c>
      <c r="CQ106" s="372">
        <v>6.8857881363328488E-2</v>
      </c>
      <c r="CR106" s="372">
        <v>0</v>
      </c>
      <c r="CS106" s="372">
        <v>0</v>
      </c>
      <c r="CT106" s="372">
        <v>4.4614233084985244E-2</v>
      </c>
      <c r="CU106" s="372">
        <v>3.6902254004644419E-2</v>
      </c>
      <c r="CV106" s="372">
        <v>8.9859384751434845E-2</v>
      </c>
      <c r="CW106" s="372">
        <v>1.6102801747535977E-2</v>
      </c>
      <c r="CX106" s="372">
        <v>3.2515272759496838E-2</v>
      </c>
      <c r="CY106" s="372">
        <v>4.473000485427292E-2</v>
      </c>
      <c r="CZ106" s="372">
        <v>2.5428149517210841E-2</v>
      </c>
      <c r="DA106" s="372">
        <v>2.5428149517210841E-2</v>
      </c>
      <c r="DB106" s="372">
        <v>7.2395437457544176E-2</v>
      </c>
      <c r="DC106" s="372">
        <v>6.4276711279489973E-2</v>
      </c>
      <c r="DD106" s="372">
        <v>0.12002692004170967</v>
      </c>
      <c r="DE106" s="372">
        <v>4.2380249195502984E-2</v>
      </c>
      <c r="DF106" s="372">
        <v>5.9658350790414261E-2</v>
      </c>
      <c r="DG106" s="372">
        <v>7.2517315290042461E-2</v>
      </c>
      <c r="DH106" s="372">
        <v>0</v>
      </c>
      <c r="DI106" s="372">
        <v>0</v>
      </c>
      <c r="DJ106" s="372">
        <v>2.7519790430233115E-2</v>
      </c>
      <c r="DK106" s="372">
        <v>0</v>
      </c>
      <c r="DL106" s="372">
        <v>0</v>
      </c>
      <c r="DM106" s="372">
        <v>0.229685777865825</v>
      </c>
      <c r="DN106" s="372">
        <v>7.55257211032756E-4</v>
      </c>
      <c r="DO106" s="372">
        <v>0.7711636638418895</v>
      </c>
      <c r="DP106" s="372">
        <v>5.8453582997117337E-2</v>
      </c>
      <c r="DQ106" s="372">
        <v>0.11487499463328277</v>
      </c>
      <c r="DR106" s="372">
        <v>0.11487499463328277</v>
      </c>
      <c r="DS106" s="372">
        <v>0.11487499463328277</v>
      </c>
      <c r="DT106" s="372">
        <v>5.599170450091151E-2</v>
      </c>
      <c r="DU106" s="372">
        <v>0.55543250572191027</v>
      </c>
      <c r="DV106" s="372">
        <v>6.6273098411102183E-2</v>
      </c>
      <c r="DW106" s="372">
        <v>2.7519790430233115E-2</v>
      </c>
      <c r="DX106" s="372">
        <v>1.5609369084586433E-2</v>
      </c>
      <c r="DY106" s="372">
        <v>0</v>
      </c>
      <c r="DZ106" s="372">
        <v>2.8580023385529785E-2</v>
      </c>
      <c r="EA106" s="372">
        <v>0</v>
      </c>
      <c r="EB106" s="372">
        <v>0.13772324032925098</v>
      </c>
      <c r="EC106" s="372">
        <v>0</v>
      </c>
      <c r="ED106" s="372">
        <v>1.8638652418985657E-2</v>
      </c>
      <c r="EE106" s="372">
        <v>1.8039332989701506E-2</v>
      </c>
      <c r="EF106" s="372">
        <v>1.8048682324206311E-2</v>
      </c>
      <c r="EG106" s="372">
        <v>2.0054091471365609E-2</v>
      </c>
      <c r="EH106" s="372">
        <v>2.4052443986590788E-3</v>
      </c>
      <c r="EI106" s="372">
        <v>7.0152961626490651E-3</v>
      </c>
      <c r="EJ106" s="372">
        <v>0</v>
      </c>
      <c r="EK106" s="372">
        <v>2.7465971375022491E-2</v>
      </c>
      <c r="EL106" s="372">
        <v>2.7465971375022491E-2</v>
      </c>
      <c r="EM106" s="372">
        <v>0</v>
      </c>
      <c r="EN106" s="372">
        <v>0</v>
      </c>
      <c r="EO106" s="372">
        <v>1.0358643287645464E-2</v>
      </c>
      <c r="EP106" s="372">
        <v>0</v>
      </c>
      <c r="EQ106" s="372">
        <v>1.0358643287645464E-2</v>
      </c>
      <c r="ER106" s="372">
        <v>9.1665562728394434E-2</v>
      </c>
      <c r="ES106" s="372">
        <v>6.6911252332829463E-2</v>
      </c>
      <c r="ET106" s="373">
        <v>0</v>
      </c>
      <c r="EU106" s="373">
        <v>0.17568385895538086</v>
      </c>
      <c r="EV106" s="373">
        <v>0</v>
      </c>
      <c r="EW106" s="373">
        <v>0.17568385895538086</v>
      </c>
    </row>
    <row r="107" spans="1:153" ht="15.75" customHeight="1" x14ac:dyDescent="0.2">
      <c r="A107" s="372" t="s">
        <v>550</v>
      </c>
      <c r="B107" s="372">
        <v>0.10491757762679299</v>
      </c>
      <c r="C107" s="372">
        <v>0.19651045708724268</v>
      </c>
      <c r="D107" s="372">
        <v>0.19647096053813584</v>
      </c>
      <c r="E107" s="372">
        <v>0.19647096053813584</v>
      </c>
      <c r="F107" s="372">
        <v>0.20090886820526066</v>
      </c>
      <c r="G107" s="372">
        <v>0.20090886820526066</v>
      </c>
      <c r="H107" s="372">
        <v>0.20090886820526066</v>
      </c>
      <c r="I107" s="372">
        <v>0.20850107764363202</v>
      </c>
      <c r="J107" s="372">
        <v>0.19897462108019681</v>
      </c>
      <c r="K107" s="372">
        <v>0.1772663712827125</v>
      </c>
      <c r="L107" s="372">
        <v>0.23820602185605821</v>
      </c>
      <c r="M107" s="372">
        <v>0.19526546014822088</v>
      </c>
      <c r="N107" s="372">
        <v>0.11479962635530683</v>
      </c>
      <c r="O107" s="372">
        <v>0.11965230400619475</v>
      </c>
      <c r="P107" s="372">
        <v>0.10807858683347149</v>
      </c>
      <c r="Q107" s="372">
        <v>0.10803662685702875</v>
      </c>
      <c r="R107" s="372">
        <v>0.29081317190048139</v>
      </c>
      <c r="S107" s="372">
        <v>0.20516037461027281</v>
      </c>
      <c r="T107" s="372">
        <v>1.6288146791630425</v>
      </c>
      <c r="U107" s="372">
        <v>0.96921905426142985</v>
      </c>
      <c r="V107" s="372">
        <v>1.0003507234227982</v>
      </c>
      <c r="W107" s="372">
        <v>1.3685450807997768</v>
      </c>
      <c r="X107" s="372">
        <v>1.1814985021173925</v>
      </c>
      <c r="Y107" s="372">
        <v>1.5505182164779399</v>
      </c>
      <c r="Z107" s="372">
        <v>2.245268897866481</v>
      </c>
      <c r="AA107" s="372">
        <v>1.6706714499841837</v>
      </c>
      <c r="AB107" s="372">
        <v>0.88504964589628798</v>
      </c>
      <c r="AC107" s="372">
        <v>0.56662896731450019</v>
      </c>
      <c r="AD107" s="372">
        <v>0.57521520728209907</v>
      </c>
      <c r="AE107" s="372">
        <v>0.57702378071303428</v>
      </c>
      <c r="AF107" s="372">
        <v>1.083677197396355</v>
      </c>
      <c r="AG107" s="372">
        <v>1.087084460909864</v>
      </c>
      <c r="AH107" s="372">
        <v>0.42234805831958511</v>
      </c>
      <c r="AI107" s="372">
        <v>0.42367599170415815</v>
      </c>
      <c r="AJ107" s="372">
        <v>3.4003589969415771</v>
      </c>
      <c r="AK107" s="372">
        <v>3.4110502979729063</v>
      </c>
      <c r="AL107" s="372">
        <v>1.1328810225650159</v>
      </c>
      <c r="AM107" s="372">
        <v>1.1364429911855041</v>
      </c>
      <c r="AN107" s="372">
        <v>0.45822192806645035</v>
      </c>
      <c r="AO107" s="372">
        <v>0.45966265493598257</v>
      </c>
      <c r="AP107" s="372">
        <v>0</v>
      </c>
      <c r="AQ107" s="372">
        <v>0</v>
      </c>
      <c r="AR107" s="372">
        <v>0</v>
      </c>
      <c r="AS107" s="372">
        <v>0</v>
      </c>
      <c r="AT107" s="372">
        <v>0</v>
      </c>
      <c r="AU107" s="372">
        <v>0</v>
      </c>
      <c r="AV107" s="372">
        <v>0</v>
      </c>
      <c r="AW107" s="372">
        <v>0</v>
      </c>
      <c r="AX107" s="372">
        <v>0</v>
      </c>
      <c r="AY107" s="372">
        <v>0</v>
      </c>
      <c r="AZ107" s="372">
        <v>12.086025139107733</v>
      </c>
      <c r="BA107" s="372">
        <v>13.777301859608087</v>
      </c>
      <c r="BB107" s="372">
        <v>1.4991082987035043</v>
      </c>
      <c r="BC107" s="372">
        <v>1.503821747523034</v>
      </c>
      <c r="BD107" s="372">
        <v>0.57093758284372598</v>
      </c>
      <c r="BE107" s="372">
        <v>17.252142612725493</v>
      </c>
      <c r="BF107" s="372">
        <v>1.1796068844168985</v>
      </c>
      <c r="BG107" s="372">
        <v>0.57093758284372598</v>
      </c>
      <c r="BH107" s="372">
        <v>0.44415186331434597</v>
      </c>
      <c r="BI107" s="372">
        <v>0.28770552776404656</v>
      </c>
      <c r="BJ107" s="372">
        <v>0.16911599988588932</v>
      </c>
      <c r="BK107" s="372">
        <v>0</v>
      </c>
      <c r="BL107" s="372">
        <v>0</v>
      </c>
      <c r="BM107" s="372">
        <v>0</v>
      </c>
      <c r="BN107" s="372">
        <v>0.28770552776404656</v>
      </c>
      <c r="BO107" s="372">
        <v>0.23369416954028566</v>
      </c>
      <c r="BP107" s="372">
        <v>0</v>
      </c>
      <c r="BQ107" s="372">
        <v>0</v>
      </c>
      <c r="BR107" s="372">
        <v>5.0403295169672901E-2</v>
      </c>
      <c r="BS107" s="372">
        <v>0</v>
      </c>
      <c r="BT107" s="372">
        <v>0.44323120174885844</v>
      </c>
      <c r="BU107" s="372">
        <v>0</v>
      </c>
      <c r="BV107" s="372">
        <v>0</v>
      </c>
      <c r="BW107" s="372">
        <v>9.2435134794186524E-2</v>
      </c>
      <c r="BX107" s="372">
        <v>1.1859857276931507E-2</v>
      </c>
      <c r="BY107" s="372">
        <v>0.11091859347561694</v>
      </c>
      <c r="BZ107" s="372">
        <v>0.26886193722020835</v>
      </c>
      <c r="CA107" s="372">
        <v>0.18544013153632477</v>
      </c>
      <c r="CB107" s="372">
        <v>0</v>
      </c>
      <c r="CC107" s="372">
        <v>0.71310047417500755</v>
      </c>
      <c r="CD107" s="372">
        <v>0</v>
      </c>
      <c r="CE107" s="372">
        <v>0</v>
      </c>
      <c r="CF107" s="372">
        <v>0.26807261404610472</v>
      </c>
      <c r="CG107" s="372">
        <v>0</v>
      </c>
      <c r="CH107" s="372">
        <v>0.25345787580863544</v>
      </c>
      <c r="CI107" s="372">
        <v>0</v>
      </c>
      <c r="CJ107" s="372">
        <v>0</v>
      </c>
      <c r="CK107" s="372">
        <v>0</v>
      </c>
      <c r="CL107" s="372">
        <v>0</v>
      </c>
      <c r="CM107" s="372">
        <v>0.14565379445798499</v>
      </c>
      <c r="CN107" s="372">
        <v>0</v>
      </c>
      <c r="CO107" s="372">
        <v>0.23738283394413884</v>
      </c>
      <c r="CP107" s="372">
        <v>0</v>
      </c>
      <c r="CQ107" s="372">
        <v>0.86465686952578835</v>
      </c>
      <c r="CR107" s="372">
        <v>0</v>
      </c>
      <c r="CS107" s="372">
        <v>0</v>
      </c>
      <c r="CT107" s="372">
        <v>0.13470541337994746</v>
      </c>
      <c r="CU107" s="372">
        <v>0</v>
      </c>
      <c r="CV107" s="372">
        <v>0</v>
      </c>
      <c r="CW107" s="372">
        <v>0</v>
      </c>
      <c r="CX107" s="372">
        <v>0</v>
      </c>
      <c r="CY107" s="372">
        <v>3.0966926437486109E-2</v>
      </c>
      <c r="CZ107" s="372">
        <v>0</v>
      </c>
      <c r="DA107" s="372">
        <v>0</v>
      </c>
      <c r="DB107" s="372">
        <v>0.14181007942590895</v>
      </c>
      <c r="DC107" s="372">
        <v>0</v>
      </c>
      <c r="DD107" s="372">
        <v>0</v>
      </c>
      <c r="DE107" s="372">
        <v>0</v>
      </c>
      <c r="DF107" s="372">
        <v>0</v>
      </c>
      <c r="DG107" s="372">
        <v>3.2600191688402447E-2</v>
      </c>
      <c r="DH107" s="372">
        <v>0</v>
      </c>
      <c r="DI107" s="372">
        <v>0</v>
      </c>
      <c r="DJ107" s="372">
        <v>0.14811386858309561</v>
      </c>
      <c r="DK107" s="372">
        <v>3.2795813657600092E-2</v>
      </c>
      <c r="DL107" s="372">
        <v>0</v>
      </c>
      <c r="DM107" s="372">
        <v>0</v>
      </c>
      <c r="DN107" s="372">
        <v>0.16623488979166723</v>
      </c>
      <c r="DO107" s="372">
        <v>0.33714396954565018</v>
      </c>
      <c r="DP107" s="372">
        <v>0</v>
      </c>
      <c r="DQ107" s="372">
        <v>0.48350851454324584</v>
      </c>
      <c r="DR107" s="372">
        <v>0.3411014271557633</v>
      </c>
      <c r="DS107" s="372">
        <v>1.6114320480401148</v>
      </c>
      <c r="DT107" s="372">
        <v>0.35469561586069176</v>
      </c>
      <c r="DU107" s="372">
        <v>0.47376224685467605</v>
      </c>
      <c r="DV107" s="372">
        <v>0.20714242120448034</v>
      </c>
      <c r="DW107" s="372">
        <v>0.14811386858309561</v>
      </c>
      <c r="DX107" s="372">
        <v>0</v>
      </c>
      <c r="DY107" s="372">
        <v>4.9690626750646061E-2</v>
      </c>
      <c r="DZ107" s="372">
        <v>8.6292727652619305E-2</v>
      </c>
      <c r="EA107" s="372">
        <v>0</v>
      </c>
      <c r="EB107" s="372">
        <v>0.36289299081772697</v>
      </c>
      <c r="EC107" s="372">
        <v>0</v>
      </c>
      <c r="ED107" s="372">
        <v>0</v>
      </c>
      <c r="EE107" s="372">
        <v>0.10785439565506749</v>
      </c>
      <c r="EF107" s="372">
        <v>0.1079102938865617</v>
      </c>
      <c r="EG107" s="372">
        <v>0.10791785715900915</v>
      </c>
      <c r="EH107" s="372">
        <v>0.10779543269063652</v>
      </c>
      <c r="EI107" s="372">
        <v>0.10781281920617403</v>
      </c>
      <c r="EJ107" s="372">
        <v>0.10778636146551435</v>
      </c>
      <c r="EK107" s="372">
        <v>0.14782420981964606</v>
      </c>
      <c r="EL107" s="372">
        <v>0.14782420981964606</v>
      </c>
      <c r="EM107" s="372">
        <v>0</v>
      </c>
      <c r="EN107" s="372">
        <v>0</v>
      </c>
      <c r="EO107" s="372">
        <v>6.3286103290238316E-2</v>
      </c>
      <c r="EP107" s="372">
        <v>0</v>
      </c>
      <c r="EQ107" s="372">
        <v>6.3286103290238316E-2</v>
      </c>
      <c r="ER107" s="372">
        <v>0.34693176242763002</v>
      </c>
      <c r="ES107" s="372">
        <v>0.36012208954161906</v>
      </c>
      <c r="ET107" s="373">
        <v>0</v>
      </c>
      <c r="EU107" s="373">
        <v>0</v>
      </c>
      <c r="EV107" s="373">
        <v>0</v>
      </c>
      <c r="EW107" s="373">
        <v>0</v>
      </c>
    </row>
    <row r="108" spans="1:153" ht="15.75" customHeight="1" x14ac:dyDescent="0.2">
      <c r="A108" s="372" t="s">
        <v>574</v>
      </c>
      <c r="B108" s="372">
        <v>0</v>
      </c>
      <c r="C108" s="372">
        <v>-0.21201956407799116</v>
      </c>
      <c r="D108" s="372">
        <v>-0.21197695036175901</v>
      </c>
      <c r="E108" s="372">
        <v>-0.21197695036175901</v>
      </c>
      <c r="F108" s="372">
        <v>-0.21676510903330382</v>
      </c>
      <c r="G108" s="372">
        <v>-0.21676510903330382</v>
      </c>
      <c r="H108" s="372">
        <v>-0.21676510903330382</v>
      </c>
      <c r="I108" s="372">
        <v>-0.22495651502367764</v>
      </c>
      <c r="J108" s="372">
        <v>-0.21465390513253624</v>
      </c>
      <c r="K108" s="372">
        <v>-0.19117700922561198</v>
      </c>
      <c r="L108" s="372">
        <v>-0.25708162366731813</v>
      </c>
      <c r="M108" s="372">
        <v>-0.2106766891222378</v>
      </c>
      <c r="N108" s="372">
        <v>0</v>
      </c>
      <c r="O108" s="372">
        <v>-1.2705343531735025E-2</v>
      </c>
      <c r="P108" s="372">
        <v>0</v>
      </c>
      <c r="Q108" s="372">
        <v>0</v>
      </c>
      <c r="R108" s="372">
        <v>0</v>
      </c>
      <c r="S108" s="372">
        <v>0</v>
      </c>
      <c r="T108" s="372">
        <v>0</v>
      </c>
      <c r="U108" s="372">
        <v>0</v>
      </c>
      <c r="V108" s="372">
        <v>0</v>
      </c>
      <c r="W108" s="372">
        <v>0</v>
      </c>
      <c r="X108" s="372">
        <v>0</v>
      </c>
      <c r="Y108" s="372">
        <v>0</v>
      </c>
      <c r="Z108" s="372">
        <v>0</v>
      </c>
      <c r="AA108" s="372">
        <v>0</v>
      </c>
      <c r="AB108" s="372">
        <v>0</v>
      </c>
      <c r="AC108" s="372">
        <v>0</v>
      </c>
      <c r="AD108" s="372">
        <v>0</v>
      </c>
      <c r="AE108" s="372">
        <v>0.16951885692560609</v>
      </c>
      <c r="AF108" s="372">
        <v>0</v>
      </c>
      <c r="AG108" s="372">
        <v>0.63636833033706353</v>
      </c>
      <c r="AH108" s="372">
        <v>0</v>
      </c>
      <c r="AI108" s="372">
        <v>0.60913771550394813</v>
      </c>
      <c r="AJ108" s="372">
        <v>0</v>
      </c>
      <c r="AK108" s="372">
        <v>0.19173782240113724</v>
      </c>
      <c r="AL108" s="372">
        <v>0</v>
      </c>
      <c r="AM108" s="372">
        <v>0.18633590040735726</v>
      </c>
      <c r="AN108" s="372">
        <v>0</v>
      </c>
      <c r="AO108" s="372">
        <v>1.0903666668418737</v>
      </c>
      <c r="AP108" s="372">
        <v>0</v>
      </c>
      <c r="AQ108" s="372">
        <v>0.29726903218761436</v>
      </c>
      <c r="AR108" s="372">
        <v>0</v>
      </c>
      <c r="AS108" s="372">
        <v>4.3405391221767786E-2</v>
      </c>
      <c r="AT108" s="372">
        <v>0</v>
      </c>
      <c r="AU108" s="372">
        <v>0.42146709022244977</v>
      </c>
      <c r="AV108" s="372">
        <v>0</v>
      </c>
      <c r="AW108" s="372">
        <v>3.5076076133492506E-2</v>
      </c>
      <c r="AX108" s="372">
        <v>0</v>
      </c>
      <c r="AY108" s="372">
        <v>0.60113895458744082</v>
      </c>
      <c r="AZ108" s="372">
        <v>0</v>
      </c>
      <c r="BA108" s="372">
        <v>3.9108922662478562E-3</v>
      </c>
      <c r="BB108" s="372">
        <v>0</v>
      </c>
      <c r="BC108" s="372">
        <v>29.1509867527202</v>
      </c>
      <c r="BD108" s="372">
        <v>0.16773084516580639</v>
      </c>
      <c r="BE108" s="372">
        <v>4.897277551691559E-3</v>
      </c>
      <c r="BF108" s="372">
        <v>0.69053002823784482</v>
      </c>
      <c r="BG108" s="372">
        <v>0.16773084516580639</v>
      </c>
      <c r="BH108" s="372">
        <v>0.51047221331464243</v>
      </c>
      <c r="BI108" s="372">
        <v>0</v>
      </c>
      <c r="BJ108" s="372">
        <v>0</v>
      </c>
      <c r="BK108" s="372">
        <v>0</v>
      </c>
      <c r="BL108" s="372">
        <v>0.25773936514451634</v>
      </c>
      <c r="BM108" s="372">
        <v>0</v>
      </c>
      <c r="BN108" s="372">
        <v>0</v>
      </c>
      <c r="BO108" s="372">
        <v>0</v>
      </c>
      <c r="BP108" s="372">
        <v>0</v>
      </c>
      <c r="BQ108" s="372">
        <v>0.17195168166654184</v>
      </c>
      <c r="BR108" s="372">
        <v>0</v>
      </c>
      <c r="BS108" s="372">
        <v>0</v>
      </c>
      <c r="BT108" s="372">
        <v>0</v>
      </c>
      <c r="BU108" s="372">
        <v>0</v>
      </c>
      <c r="BV108" s="372">
        <v>0.17195168166654184</v>
      </c>
      <c r="BW108" s="372">
        <v>0.48835929599135852</v>
      </c>
      <c r="BX108" s="372">
        <v>0.51704870064259012</v>
      </c>
      <c r="BY108" s="372">
        <v>0</v>
      </c>
      <c r="BZ108" s="372">
        <v>0</v>
      </c>
      <c r="CA108" s="372">
        <v>0</v>
      </c>
      <c r="CB108" s="372">
        <v>0</v>
      </c>
      <c r="CC108" s="372">
        <v>0</v>
      </c>
      <c r="CD108" s="372">
        <v>0.32441480964189395</v>
      </c>
      <c r="CE108" s="372">
        <v>0</v>
      </c>
      <c r="CF108" s="372">
        <v>0</v>
      </c>
      <c r="CG108" s="372">
        <v>0</v>
      </c>
      <c r="CH108" s="372">
        <v>0</v>
      </c>
      <c r="CI108" s="372">
        <v>0</v>
      </c>
      <c r="CJ108" s="372">
        <v>0.29589599459723104</v>
      </c>
      <c r="CK108" s="372">
        <v>0</v>
      </c>
      <c r="CL108" s="372">
        <v>0.37078611800052386</v>
      </c>
      <c r="CM108" s="372">
        <v>0</v>
      </c>
      <c r="CN108" s="372">
        <v>0</v>
      </c>
      <c r="CO108" s="372">
        <v>0</v>
      </c>
      <c r="CP108" s="372">
        <v>0</v>
      </c>
      <c r="CQ108" s="372">
        <v>0</v>
      </c>
      <c r="CR108" s="372">
        <v>0</v>
      </c>
      <c r="CS108" s="372">
        <v>0.47780933856392949</v>
      </c>
      <c r="CT108" s="372">
        <v>0</v>
      </c>
      <c r="CU108" s="372">
        <v>0</v>
      </c>
      <c r="CV108" s="372">
        <v>0</v>
      </c>
      <c r="CW108" s="372">
        <v>0</v>
      </c>
      <c r="CX108" s="372">
        <v>0</v>
      </c>
      <c r="CY108" s="372">
        <v>0.53071323574476992</v>
      </c>
      <c r="CZ108" s="372">
        <v>1.0968826362227446</v>
      </c>
      <c r="DA108" s="372">
        <v>1.5998927124483089</v>
      </c>
      <c r="DB108" s="372">
        <v>1.1244600174616153</v>
      </c>
      <c r="DC108" s="372">
        <v>1.195611084367556</v>
      </c>
      <c r="DD108" s="372">
        <v>1.1016162409771368</v>
      </c>
      <c r="DE108" s="372">
        <v>1.1893447614747856</v>
      </c>
      <c r="DF108" s="372">
        <v>1.0799262869154518</v>
      </c>
      <c r="DG108" s="372">
        <v>1.594903936398623</v>
      </c>
      <c r="DH108" s="372">
        <v>0</v>
      </c>
      <c r="DI108" s="372">
        <v>0</v>
      </c>
      <c r="DJ108" s="372">
        <v>6.4653471897599957E-2</v>
      </c>
      <c r="DK108" s="372">
        <v>0</v>
      </c>
      <c r="DL108" s="372">
        <v>0</v>
      </c>
      <c r="DM108" s="372">
        <v>0.48475880733167287</v>
      </c>
      <c r="DN108" s="372">
        <v>0</v>
      </c>
      <c r="DO108" s="372">
        <v>0.54532514664606424</v>
      </c>
      <c r="DP108" s="372">
        <v>1.0619075611280095</v>
      </c>
      <c r="DQ108" s="372">
        <v>0.55570556370730628</v>
      </c>
      <c r="DR108" s="372">
        <v>23.692910507259512</v>
      </c>
      <c r="DS108" s="372">
        <v>0.8464196897984948</v>
      </c>
      <c r="DT108" s="372">
        <v>1.2197103389953554</v>
      </c>
      <c r="DU108" s="372">
        <v>1.0647536430406035</v>
      </c>
      <c r="DV108" s="372">
        <v>9.0470461021141091E-2</v>
      </c>
      <c r="DW108" s="372">
        <v>0</v>
      </c>
      <c r="DX108" s="372">
        <v>0</v>
      </c>
      <c r="DY108" s="372">
        <v>0</v>
      </c>
      <c r="DZ108" s="372">
        <v>0</v>
      </c>
      <c r="EA108" s="372">
        <v>0</v>
      </c>
      <c r="EB108" s="372">
        <v>0</v>
      </c>
      <c r="EC108" s="372">
        <v>0</v>
      </c>
      <c r="ED108" s="372">
        <v>0</v>
      </c>
      <c r="EE108" s="372">
        <v>0</v>
      </c>
      <c r="EF108" s="372">
        <v>0</v>
      </c>
      <c r="EG108" s="372">
        <v>0</v>
      </c>
      <c r="EH108" s="372">
        <v>0</v>
      </c>
      <c r="EI108" s="372">
        <v>0</v>
      </c>
      <c r="EJ108" s="372">
        <v>0</v>
      </c>
      <c r="EK108" s="372">
        <v>0</v>
      </c>
      <c r="EL108" s="372">
        <v>0</v>
      </c>
      <c r="EM108" s="372">
        <v>0</v>
      </c>
      <c r="EN108" s="372">
        <v>0</v>
      </c>
      <c r="EO108" s="372">
        <v>-1.0630784293006457E-3</v>
      </c>
      <c r="EP108" s="372">
        <v>0</v>
      </c>
      <c r="EQ108" s="372">
        <v>-1.0630784293006457E-3</v>
      </c>
      <c r="ER108" s="372">
        <v>-0.19137355146222035</v>
      </c>
      <c r="ES108" s="372">
        <v>0</v>
      </c>
      <c r="ET108" s="373">
        <v>0</v>
      </c>
      <c r="EU108" s="373">
        <v>0.37078611800052386</v>
      </c>
      <c r="EV108" s="373">
        <v>0</v>
      </c>
      <c r="EW108" s="373">
        <v>0.37078611800052386</v>
      </c>
    </row>
    <row r="109" spans="1:153" ht="15.75" customHeight="1" x14ac:dyDescent="0.2">
      <c r="A109" s="372" t="s">
        <v>552</v>
      </c>
      <c r="B109" s="372">
        <v>0</v>
      </c>
      <c r="C109" s="372">
        <v>0</v>
      </c>
      <c r="D109" s="372">
        <v>0</v>
      </c>
      <c r="E109" s="372">
        <v>0</v>
      </c>
      <c r="F109" s="372">
        <v>0</v>
      </c>
      <c r="G109" s="372">
        <v>0</v>
      </c>
      <c r="H109" s="372">
        <v>0</v>
      </c>
      <c r="I109" s="372">
        <v>0</v>
      </c>
      <c r="J109" s="372">
        <v>0</v>
      </c>
      <c r="K109" s="372">
        <v>0</v>
      </c>
      <c r="L109" s="372">
        <v>0</v>
      </c>
      <c r="M109" s="372">
        <v>0</v>
      </c>
      <c r="N109" s="372">
        <v>0</v>
      </c>
      <c r="O109" s="372">
        <v>0</v>
      </c>
      <c r="P109" s="372">
        <v>0</v>
      </c>
      <c r="Q109" s="372">
        <v>0</v>
      </c>
      <c r="R109" s="372">
        <v>44.355788729619576</v>
      </c>
      <c r="S109" s="372">
        <v>1.2882968166407012</v>
      </c>
      <c r="T109" s="372">
        <v>217.10479185508575</v>
      </c>
      <c r="U109" s="372">
        <v>35.444543916823022</v>
      </c>
      <c r="V109" s="372">
        <v>46.858633048013871</v>
      </c>
      <c r="W109" s="372">
        <v>44.831729994970374</v>
      </c>
      <c r="X109" s="372">
        <v>45.316229734653461</v>
      </c>
      <c r="Y109" s="372">
        <v>52.486809659494611</v>
      </c>
      <c r="Z109" s="372">
        <v>40.592971266318727</v>
      </c>
      <c r="AA109" s="372">
        <v>29.366215058340231</v>
      </c>
      <c r="AB109" s="372">
        <v>52.383708761462458</v>
      </c>
      <c r="AC109" s="372">
        <v>86.424127896477785</v>
      </c>
      <c r="AD109" s="372">
        <v>43.637424046650267</v>
      </c>
      <c r="AE109" s="372">
        <v>43.774627452865388</v>
      </c>
      <c r="AF109" s="372">
        <v>80.076243068089752</v>
      </c>
      <c r="AG109" s="372">
        <v>80.328016254663453</v>
      </c>
      <c r="AH109" s="372">
        <v>22.959344252587471</v>
      </c>
      <c r="AI109" s="372">
        <v>23.031532295426587</v>
      </c>
      <c r="AJ109" s="372">
        <v>61.99731017139726</v>
      </c>
      <c r="AK109" s="372">
        <v>62.192240149913346</v>
      </c>
      <c r="AL109" s="372">
        <v>85.654841711992049</v>
      </c>
      <c r="AM109" s="372">
        <v>85.924154951688251</v>
      </c>
      <c r="AN109" s="372">
        <v>26.119316460720057</v>
      </c>
      <c r="AO109" s="372">
        <v>26.201439988054872</v>
      </c>
      <c r="AP109" s="372">
        <v>0</v>
      </c>
      <c r="AQ109" s="372">
        <v>0</v>
      </c>
      <c r="AR109" s="372">
        <v>0</v>
      </c>
      <c r="AS109" s="372">
        <v>0</v>
      </c>
      <c r="AT109" s="372">
        <v>0</v>
      </c>
      <c r="AU109" s="372">
        <v>0</v>
      </c>
      <c r="AV109" s="372">
        <v>0</v>
      </c>
      <c r="AW109" s="372">
        <v>0</v>
      </c>
      <c r="AX109" s="372">
        <v>0</v>
      </c>
      <c r="AY109" s="372">
        <v>0</v>
      </c>
      <c r="AZ109" s="372">
        <v>0</v>
      </c>
      <c r="BA109" s="372">
        <v>0</v>
      </c>
      <c r="BB109" s="372">
        <v>0</v>
      </c>
      <c r="BC109" s="372">
        <v>0</v>
      </c>
      <c r="BD109" s="372">
        <v>43.312911569988501</v>
      </c>
      <c r="BE109" s="372">
        <v>0</v>
      </c>
      <c r="BF109" s="372">
        <v>87.164782860045307</v>
      </c>
      <c r="BG109" s="372">
        <v>43.312911569988501</v>
      </c>
      <c r="BH109" s="372">
        <v>67.74351410665281</v>
      </c>
      <c r="BI109" s="372">
        <v>0</v>
      </c>
      <c r="BJ109" s="372">
        <v>0</v>
      </c>
      <c r="BK109" s="372">
        <v>0</v>
      </c>
      <c r="BL109" s="372">
        <v>0</v>
      </c>
      <c r="BM109" s="372">
        <v>0</v>
      </c>
      <c r="BN109" s="372">
        <v>0</v>
      </c>
      <c r="BO109" s="372">
        <v>0</v>
      </c>
      <c r="BP109" s="372">
        <v>0</v>
      </c>
      <c r="BQ109" s="372">
        <v>0</v>
      </c>
      <c r="BR109" s="372">
        <v>0.31650558661088429</v>
      </c>
      <c r="BS109" s="372">
        <v>0</v>
      </c>
      <c r="BT109" s="372">
        <v>0</v>
      </c>
      <c r="BU109" s="372">
        <v>0</v>
      </c>
      <c r="BV109" s="372">
        <v>0</v>
      </c>
      <c r="BW109" s="372">
        <v>0.31650558661088429</v>
      </c>
      <c r="BX109" s="372">
        <v>0</v>
      </c>
      <c r="BY109" s="372">
        <v>0</v>
      </c>
      <c r="BZ109" s="372">
        <v>0</v>
      </c>
      <c r="CA109" s="372">
        <v>0</v>
      </c>
      <c r="CB109" s="372">
        <v>0</v>
      </c>
      <c r="CC109" s="372">
        <v>0</v>
      </c>
      <c r="CD109" s="372">
        <v>0</v>
      </c>
      <c r="CE109" s="372">
        <v>0</v>
      </c>
      <c r="CF109" s="372">
        <v>0</v>
      </c>
      <c r="CG109" s="372">
        <v>0</v>
      </c>
      <c r="CH109" s="372">
        <v>0</v>
      </c>
      <c r="CI109" s="372">
        <v>0</v>
      </c>
      <c r="CJ109" s="372">
        <v>0</v>
      </c>
      <c r="CK109" s="372">
        <v>0</v>
      </c>
      <c r="CL109" s="372">
        <v>0</v>
      </c>
      <c r="CM109" s="372">
        <v>0</v>
      </c>
      <c r="CN109" s="372">
        <v>0</v>
      </c>
      <c r="CO109" s="372">
        <v>0</v>
      </c>
      <c r="CP109" s="372">
        <v>0</v>
      </c>
      <c r="CQ109" s="372">
        <v>0</v>
      </c>
      <c r="CR109" s="372">
        <v>0</v>
      </c>
      <c r="CS109" s="372">
        <v>0</v>
      </c>
      <c r="CT109" s="372">
        <v>0.84587755102040807</v>
      </c>
      <c r="CU109" s="372">
        <v>0</v>
      </c>
      <c r="CV109" s="372">
        <v>0</v>
      </c>
      <c r="CW109" s="372">
        <v>0</v>
      </c>
      <c r="CX109" s="372">
        <v>0</v>
      </c>
      <c r="CY109" s="372">
        <v>0</v>
      </c>
      <c r="CZ109" s="372">
        <v>0</v>
      </c>
      <c r="DA109" s="372">
        <v>0</v>
      </c>
      <c r="DB109" s="372">
        <v>0.89049103287688114</v>
      </c>
      <c r="DC109" s="372">
        <v>0</v>
      </c>
      <c r="DD109" s="372">
        <v>0</v>
      </c>
      <c r="DE109" s="372">
        <v>0</v>
      </c>
      <c r="DF109" s="372">
        <v>0</v>
      </c>
      <c r="DG109" s="372">
        <v>0</v>
      </c>
      <c r="DH109" s="372">
        <v>0</v>
      </c>
      <c r="DI109" s="372">
        <v>0</v>
      </c>
      <c r="DJ109" s="372">
        <v>0</v>
      </c>
      <c r="DK109" s="372">
        <v>0</v>
      </c>
      <c r="DL109" s="372">
        <v>0</v>
      </c>
      <c r="DM109" s="372">
        <v>0</v>
      </c>
      <c r="DN109" s="372">
        <v>0</v>
      </c>
      <c r="DO109" s="372">
        <v>0</v>
      </c>
      <c r="DP109" s="372">
        <v>0</v>
      </c>
      <c r="DQ109" s="372">
        <v>73.746320979520988</v>
      </c>
      <c r="DR109" s="372">
        <v>2.1419335170887606</v>
      </c>
      <c r="DS109" s="372">
        <v>58.930407676809409</v>
      </c>
      <c r="DT109" s="372">
        <v>0</v>
      </c>
      <c r="DU109" s="372">
        <v>0</v>
      </c>
      <c r="DV109" s="372">
        <v>0</v>
      </c>
      <c r="DW109" s="372">
        <v>0</v>
      </c>
      <c r="DX109" s="372">
        <v>0</v>
      </c>
      <c r="DY109" s="372">
        <v>0</v>
      </c>
      <c r="DZ109" s="372">
        <v>0.54187192118226601</v>
      </c>
      <c r="EA109" s="372">
        <v>0</v>
      </c>
      <c r="EB109" s="372">
        <v>48.370025301191902</v>
      </c>
      <c r="EC109" s="372">
        <v>0</v>
      </c>
      <c r="ED109" s="372">
        <v>0</v>
      </c>
      <c r="EE109" s="372">
        <v>0</v>
      </c>
      <c r="EF109" s="372">
        <v>0</v>
      </c>
      <c r="EG109" s="372">
        <v>0</v>
      </c>
      <c r="EH109" s="372">
        <v>0</v>
      </c>
      <c r="EI109" s="372">
        <v>0</v>
      </c>
      <c r="EJ109" s="372">
        <v>0</v>
      </c>
      <c r="EK109" s="372">
        <v>0</v>
      </c>
      <c r="EL109" s="372">
        <v>0</v>
      </c>
      <c r="EM109" s="372">
        <v>0</v>
      </c>
      <c r="EN109" s="372">
        <v>0</v>
      </c>
      <c r="EO109" s="372">
        <v>0</v>
      </c>
      <c r="EP109" s="372">
        <v>0</v>
      </c>
      <c r="EQ109" s="372">
        <v>0</v>
      </c>
      <c r="ER109" s="372">
        <v>0</v>
      </c>
      <c r="ES109" s="372">
        <v>0</v>
      </c>
      <c r="ET109" s="373">
        <v>0</v>
      </c>
      <c r="EU109" s="373">
        <v>0</v>
      </c>
      <c r="EV109" s="373">
        <v>0</v>
      </c>
      <c r="EW109" s="373">
        <v>0</v>
      </c>
    </row>
    <row r="110" spans="1:153" ht="15.75" customHeight="1" x14ac:dyDescent="0.2">
      <c r="A110" s="372" t="s">
        <v>553</v>
      </c>
      <c r="B110" s="372">
        <v>0</v>
      </c>
      <c r="C110" s="372">
        <v>-2.5579538487363607E-13</v>
      </c>
      <c r="D110" s="372">
        <v>-2.5579538487363607E-13</v>
      </c>
      <c r="E110" s="372">
        <v>-2.5579538487363607E-13</v>
      </c>
      <c r="F110" s="372">
        <v>-2.5579538487363607E-13</v>
      </c>
      <c r="G110" s="372">
        <v>-2.5579538487363607E-13</v>
      </c>
      <c r="H110" s="372">
        <v>-2.5579538487363607E-13</v>
      </c>
      <c r="I110" s="372">
        <v>-2.5579538487363607E-13</v>
      </c>
      <c r="J110" s="372">
        <v>-2.5579538487363607E-13</v>
      </c>
      <c r="K110" s="372">
        <v>-2.5579538487363607E-13</v>
      </c>
      <c r="L110" s="372">
        <v>-2.5579538487363607E-13</v>
      </c>
      <c r="M110" s="372">
        <v>-2.5579538487363607E-13</v>
      </c>
      <c r="N110" s="372">
        <v>0</v>
      </c>
      <c r="O110" s="372">
        <v>-1.4210854715202004E-14</v>
      </c>
      <c r="P110" s="372">
        <v>0</v>
      </c>
      <c r="Q110" s="372">
        <v>0</v>
      </c>
      <c r="R110" s="372">
        <v>0</v>
      </c>
      <c r="S110" s="372">
        <v>0</v>
      </c>
      <c r="T110" s="372">
        <v>0</v>
      </c>
      <c r="U110" s="372">
        <v>0</v>
      </c>
      <c r="V110" s="372">
        <v>0</v>
      </c>
      <c r="W110" s="372">
        <v>0</v>
      </c>
      <c r="X110" s="372">
        <v>0</v>
      </c>
      <c r="Y110" s="372">
        <v>0</v>
      </c>
      <c r="Z110" s="372">
        <v>0</v>
      </c>
      <c r="AA110" s="372">
        <v>0</v>
      </c>
      <c r="AB110" s="372">
        <v>0</v>
      </c>
      <c r="AC110" s="372">
        <v>0</v>
      </c>
      <c r="AD110" s="372">
        <v>0</v>
      </c>
      <c r="AE110" s="372">
        <v>0</v>
      </c>
      <c r="AF110" s="372">
        <v>0</v>
      </c>
      <c r="AG110" s="372">
        <v>0</v>
      </c>
      <c r="AH110" s="372">
        <v>0</v>
      </c>
      <c r="AI110" s="372">
        <v>0</v>
      </c>
      <c r="AJ110" s="372">
        <v>0</v>
      </c>
      <c r="AK110" s="372">
        <v>0</v>
      </c>
      <c r="AL110" s="372">
        <v>0</v>
      </c>
      <c r="AM110" s="372">
        <v>0</v>
      </c>
      <c r="AN110" s="372">
        <v>0</v>
      </c>
      <c r="AO110" s="372">
        <v>0</v>
      </c>
      <c r="AP110" s="372">
        <v>0</v>
      </c>
      <c r="AQ110" s="372">
        <v>0</v>
      </c>
      <c r="AR110" s="372">
        <v>0</v>
      </c>
      <c r="AS110" s="372">
        <v>0</v>
      </c>
      <c r="AT110" s="372">
        <v>0</v>
      </c>
      <c r="AU110" s="372">
        <v>0</v>
      </c>
      <c r="AV110" s="372">
        <v>0</v>
      </c>
      <c r="AW110" s="372">
        <v>0</v>
      </c>
      <c r="AX110" s="372">
        <v>0</v>
      </c>
      <c r="AY110" s="372">
        <v>0</v>
      </c>
      <c r="AZ110" s="372">
        <v>0</v>
      </c>
      <c r="BA110" s="372">
        <v>0</v>
      </c>
      <c r="BB110" s="372">
        <v>0</v>
      </c>
      <c r="BC110" s="372">
        <v>0</v>
      </c>
      <c r="BD110" s="372">
        <v>0</v>
      </c>
      <c r="BE110" s="372">
        <v>0</v>
      </c>
      <c r="BF110" s="372">
        <v>0</v>
      </c>
      <c r="BG110" s="372">
        <v>0</v>
      </c>
      <c r="BH110" s="372">
        <v>0</v>
      </c>
      <c r="BI110" s="372">
        <v>0</v>
      </c>
      <c r="BJ110" s="372">
        <v>0</v>
      </c>
      <c r="BK110" s="372">
        <v>0</v>
      </c>
      <c r="BL110" s="372">
        <v>0</v>
      </c>
      <c r="BM110" s="372">
        <v>0</v>
      </c>
      <c r="BN110" s="372">
        <v>0</v>
      </c>
      <c r="BO110" s="372">
        <v>0</v>
      </c>
      <c r="BP110" s="372">
        <v>0</v>
      </c>
      <c r="BQ110" s="372">
        <v>0</v>
      </c>
      <c r="BR110" s="372">
        <v>0</v>
      </c>
      <c r="BS110" s="372">
        <v>0</v>
      </c>
      <c r="BT110" s="372">
        <v>0</v>
      </c>
      <c r="BU110" s="372">
        <v>0</v>
      </c>
      <c r="BV110" s="372">
        <v>0</v>
      </c>
      <c r="BW110" s="372">
        <v>0</v>
      </c>
      <c r="BX110" s="372">
        <v>0</v>
      </c>
      <c r="BY110" s="372">
        <v>0</v>
      </c>
      <c r="BZ110" s="372">
        <v>0</v>
      </c>
      <c r="CA110" s="372">
        <v>0</v>
      </c>
      <c r="CB110" s="372">
        <v>0</v>
      </c>
      <c r="CC110" s="372">
        <v>0</v>
      </c>
      <c r="CD110" s="372">
        <v>0</v>
      </c>
      <c r="CE110" s="372">
        <v>0</v>
      </c>
      <c r="CF110" s="372">
        <v>0</v>
      </c>
      <c r="CG110" s="372">
        <v>0</v>
      </c>
      <c r="CH110" s="372">
        <v>0</v>
      </c>
      <c r="CI110" s="372">
        <v>0</v>
      </c>
      <c r="CJ110" s="372">
        <v>0</v>
      </c>
      <c r="CK110" s="372">
        <v>0</v>
      </c>
      <c r="CL110" s="372">
        <v>0</v>
      </c>
      <c r="CM110" s="372">
        <v>0</v>
      </c>
      <c r="CN110" s="372">
        <v>0</v>
      </c>
      <c r="CO110" s="372">
        <v>0</v>
      </c>
      <c r="CP110" s="372">
        <v>0</v>
      </c>
      <c r="CQ110" s="372">
        <v>0</v>
      </c>
      <c r="CR110" s="372">
        <v>0</v>
      </c>
      <c r="CS110" s="372">
        <v>0</v>
      </c>
      <c r="CT110" s="372">
        <v>0</v>
      </c>
      <c r="CU110" s="372">
        <v>0</v>
      </c>
      <c r="CV110" s="372">
        <v>0</v>
      </c>
      <c r="CW110" s="372">
        <v>0</v>
      </c>
      <c r="CX110" s="372">
        <v>0</v>
      </c>
      <c r="CY110" s="372">
        <v>0</v>
      </c>
      <c r="CZ110" s="372">
        <v>0</v>
      </c>
      <c r="DA110" s="372">
        <v>0</v>
      </c>
      <c r="DB110" s="372">
        <v>0</v>
      </c>
      <c r="DC110" s="372">
        <v>0</v>
      </c>
      <c r="DD110" s="372">
        <v>0</v>
      </c>
      <c r="DE110" s="372">
        <v>0</v>
      </c>
      <c r="DF110" s="372">
        <v>0</v>
      </c>
      <c r="DG110" s="372">
        <v>0</v>
      </c>
      <c r="DH110" s="372">
        <v>0</v>
      </c>
      <c r="DI110" s="372">
        <v>0</v>
      </c>
      <c r="DJ110" s="372">
        <v>0</v>
      </c>
      <c r="DK110" s="372">
        <v>0</v>
      </c>
      <c r="DL110" s="372">
        <v>0</v>
      </c>
      <c r="DM110" s="372">
        <v>0</v>
      </c>
      <c r="DN110" s="372">
        <v>0</v>
      </c>
      <c r="DO110" s="372">
        <v>0</v>
      </c>
      <c r="DP110" s="372">
        <v>0</v>
      </c>
      <c r="DQ110" s="372">
        <v>0</v>
      </c>
      <c r="DR110" s="372">
        <v>0</v>
      </c>
      <c r="DS110" s="372">
        <v>0</v>
      </c>
      <c r="DT110" s="372">
        <v>-4.5474735088646412E-13</v>
      </c>
      <c r="DU110" s="372">
        <v>0</v>
      </c>
      <c r="DV110" s="372">
        <v>0</v>
      </c>
      <c r="DW110" s="372">
        <v>0</v>
      </c>
      <c r="DX110" s="372">
        <v>0</v>
      </c>
      <c r="DY110" s="372">
        <v>0</v>
      </c>
      <c r="DZ110" s="372">
        <v>0</v>
      </c>
      <c r="EA110" s="372">
        <v>0</v>
      </c>
      <c r="EB110" s="372">
        <v>0</v>
      </c>
      <c r="EC110" s="372">
        <v>0</v>
      </c>
      <c r="ED110" s="372">
        <v>0</v>
      </c>
      <c r="EE110" s="372">
        <v>0</v>
      </c>
      <c r="EF110" s="372">
        <v>0</v>
      </c>
      <c r="EG110" s="372">
        <v>0</v>
      </c>
      <c r="EH110" s="372">
        <v>0</v>
      </c>
      <c r="EI110" s="372">
        <v>0</v>
      </c>
      <c r="EJ110" s="372">
        <v>0</v>
      </c>
      <c r="EK110" s="372">
        <v>0</v>
      </c>
      <c r="EL110" s="372">
        <v>0</v>
      </c>
      <c r="EM110" s="372">
        <v>0</v>
      </c>
      <c r="EN110" s="372">
        <v>0</v>
      </c>
      <c r="EO110" s="372">
        <v>0</v>
      </c>
      <c r="EP110" s="372">
        <v>0</v>
      </c>
      <c r="EQ110" s="372">
        <v>0</v>
      </c>
      <c r="ER110" s="372">
        <v>0</v>
      </c>
      <c r="ES110" s="372">
        <v>0</v>
      </c>
      <c r="ET110" s="373">
        <v>0</v>
      </c>
      <c r="EU110" s="373">
        <v>0</v>
      </c>
      <c r="EV110" s="373">
        <v>0</v>
      </c>
      <c r="EW110" s="373">
        <v>0</v>
      </c>
    </row>
    <row r="111" spans="1:153" ht="15.75" customHeight="1" x14ac:dyDescent="0.2">
      <c r="A111" s="364" t="s">
        <v>554</v>
      </c>
      <c r="B111" s="372">
        <v>0</v>
      </c>
      <c r="C111" s="372">
        <v>0</v>
      </c>
      <c r="D111" s="372">
        <v>0</v>
      </c>
      <c r="E111" s="372">
        <v>0</v>
      </c>
      <c r="F111" s="372">
        <v>0</v>
      </c>
      <c r="G111" s="372">
        <v>0</v>
      </c>
      <c r="H111" s="372">
        <v>0</v>
      </c>
      <c r="I111" s="372">
        <v>0</v>
      </c>
      <c r="J111" s="372">
        <v>0</v>
      </c>
      <c r="K111" s="372">
        <v>0</v>
      </c>
      <c r="L111" s="372">
        <v>0</v>
      </c>
      <c r="M111" s="372">
        <v>0</v>
      </c>
      <c r="N111" s="372">
        <v>0</v>
      </c>
      <c r="O111" s="372">
        <v>0</v>
      </c>
      <c r="P111" s="372">
        <v>0</v>
      </c>
      <c r="Q111" s="372">
        <v>0</v>
      </c>
      <c r="R111" s="372">
        <v>0.20895019263480208</v>
      </c>
      <c r="S111" s="372">
        <v>0.11203817773139235</v>
      </c>
      <c r="T111" s="372">
        <v>0.93998818245745497</v>
      </c>
      <c r="U111" s="372">
        <v>0.38821630762868153</v>
      </c>
      <c r="V111" s="372">
        <v>0.48759102238727792</v>
      </c>
      <c r="W111" s="372">
        <v>0.61559180039876082</v>
      </c>
      <c r="X111" s="372">
        <v>0.41765647847387299</v>
      </c>
      <c r="Y111" s="372">
        <v>0.55155519481013471</v>
      </c>
      <c r="Z111" s="372">
        <v>0.31901478808322281</v>
      </c>
      <c r="AA111" s="372">
        <v>0.26968750237756467</v>
      </c>
      <c r="AB111" s="372">
        <v>0.30324962167651393</v>
      </c>
      <c r="AC111" s="372">
        <v>0.40712472237464681</v>
      </c>
      <c r="AD111" s="372">
        <v>0.46199762904507224</v>
      </c>
      <c r="AE111" s="372">
        <v>0.46345022735295061</v>
      </c>
      <c r="AF111" s="372">
        <v>0.38062224420900748</v>
      </c>
      <c r="AG111" s="372">
        <v>0.38181898460970842</v>
      </c>
      <c r="AH111" s="372">
        <v>0.16201307014353006</v>
      </c>
      <c r="AI111" s="372">
        <v>0.16252246650583402</v>
      </c>
      <c r="AJ111" s="372">
        <v>0.11519556171288059</v>
      </c>
      <c r="AK111" s="372">
        <v>0.11555775594842999</v>
      </c>
      <c r="AL111" s="372">
        <v>0.38077030140266288</v>
      </c>
      <c r="AM111" s="372">
        <v>0.38196750732276996</v>
      </c>
      <c r="AN111" s="372">
        <v>0.26469348486716626</v>
      </c>
      <c r="AO111" s="372">
        <v>0.26552572573746147</v>
      </c>
      <c r="AP111" s="372">
        <v>0</v>
      </c>
      <c r="AQ111" s="372">
        <v>0</v>
      </c>
      <c r="AR111" s="372">
        <v>0</v>
      </c>
      <c r="AS111" s="372">
        <v>0</v>
      </c>
      <c r="AT111" s="372">
        <v>0</v>
      </c>
      <c r="AU111" s="372">
        <v>0</v>
      </c>
      <c r="AV111" s="372">
        <v>0</v>
      </c>
      <c r="AW111" s="372">
        <v>0</v>
      </c>
      <c r="AX111" s="372">
        <v>0</v>
      </c>
      <c r="AY111" s="372">
        <v>0</v>
      </c>
      <c r="AZ111" s="372">
        <v>0</v>
      </c>
      <c r="BA111" s="372">
        <v>0</v>
      </c>
      <c r="BB111" s="372">
        <v>0</v>
      </c>
      <c r="BC111" s="372">
        <v>0</v>
      </c>
      <c r="BD111" s="372">
        <v>0.45856195432133973</v>
      </c>
      <c r="BE111" s="372">
        <v>0</v>
      </c>
      <c r="BF111" s="372">
        <v>0.41431583197390864</v>
      </c>
      <c r="BG111" s="372">
        <v>0.45856195432133973</v>
      </c>
      <c r="BH111" s="372">
        <v>0.31912453205677593</v>
      </c>
      <c r="BI111" s="372">
        <v>0</v>
      </c>
      <c r="BJ111" s="372">
        <v>0</v>
      </c>
      <c r="BK111" s="372">
        <v>0</v>
      </c>
      <c r="BL111" s="372">
        <v>0</v>
      </c>
      <c r="BM111" s="372">
        <v>0</v>
      </c>
      <c r="BN111" s="372">
        <v>0</v>
      </c>
      <c r="BO111" s="372">
        <v>0</v>
      </c>
      <c r="BP111" s="372">
        <v>0</v>
      </c>
      <c r="BQ111" s="372">
        <v>0</v>
      </c>
      <c r="BR111" s="372">
        <v>2.7525263361440011E-2</v>
      </c>
      <c r="BS111" s="372">
        <v>0</v>
      </c>
      <c r="BT111" s="372">
        <v>0</v>
      </c>
      <c r="BU111" s="372">
        <v>0</v>
      </c>
      <c r="BV111" s="372">
        <v>0</v>
      </c>
      <c r="BW111" s="372">
        <v>2.7525263361440011E-2</v>
      </c>
      <c r="BX111" s="372">
        <v>0</v>
      </c>
      <c r="BY111" s="372">
        <v>0</v>
      </c>
      <c r="BZ111" s="372">
        <v>0</v>
      </c>
      <c r="CA111" s="372">
        <v>0</v>
      </c>
      <c r="CB111" s="372">
        <v>0</v>
      </c>
      <c r="CC111" s="372">
        <v>0</v>
      </c>
      <c r="CD111" s="372">
        <v>0</v>
      </c>
      <c r="CE111" s="372">
        <v>0</v>
      </c>
      <c r="CF111" s="372">
        <v>0</v>
      </c>
      <c r="CG111" s="372">
        <v>0</v>
      </c>
      <c r="CH111" s="372">
        <v>0</v>
      </c>
      <c r="CI111" s="372">
        <v>0</v>
      </c>
      <c r="CJ111" s="372">
        <v>0</v>
      </c>
      <c r="CK111" s="372">
        <v>0</v>
      </c>
      <c r="CL111" s="372">
        <v>0</v>
      </c>
      <c r="CM111" s="372">
        <v>0</v>
      </c>
      <c r="CN111" s="372">
        <v>0</v>
      </c>
      <c r="CO111" s="372">
        <v>0</v>
      </c>
      <c r="CP111" s="372">
        <v>0</v>
      </c>
      <c r="CQ111" s="372">
        <v>0</v>
      </c>
      <c r="CR111" s="372">
        <v>0</v>
      </c>
      <c r="CS111" s="372">
        <v>0</v>
      </c>
      <c r="CT111" s="372">
        <v>7.3562690038670553E-2</v>
      </c>
      <c r="CU111" s="372">
        <v>0</v>
      </c>
      <c r="CV111" s="372">
        <v>0</v>
      </c>
      <c r="CW111" s="372">
        <v>0</v>
      </c>
      <c r="CX111" s="372">
        <v>0</v>
      </c>
      <c r="CY111" s="372">
        <v>0</v>
      </c>
      <c r="CZ111" s="372">
        <v>0</v>
      </c>
      <c r="DA111" s="372">
        <v>0</v>
      </c>
      <c r="DB111" s="372">
        <v>7.7442551530566561E-2</v>
      </c>
      <c r="DC111" s="372">
        <v>0</v>
      </c>
      <c r="DD111" s="372">
        <v>0</v>
      </c>
      <c r="DE111" s="372">
        <v>0</v>
      </c>
      <c r="DF111" s="372">
        <v>0</v>
      </c>
      <c r="DG111" s="372">
        <v>0</v>
      </c>
      <c r="DH111" s="372">
        <v>0</v>
      </c>
      <c r="DI111" s="372">
        <v>0</v>
      </c>
      <c r="DJ111" s="372">
        <v>0</v>
      </c>
      <c r="DK111" s="372">
        <v>0</v>
      </c>
      <c r="DL111" s="372">
        <v>0</v>
      </c>
      <c r="DM111" s="372">
        <v>0</v>
      </c>
      <c r="DN111" s="372">
        <v>0</v>
      </c>
      <c r="DO111" s="372">
        <v>0</v>
      </c>
      <c r="DP111" s="372">
        <v>0</v>
      </c>
      <c r="DQ111" s="372">
        <v>0.3474024116385408</v>
      </c>
      <c r="DR111" s="372">
        <v>0.18627565090264397</v>
      </c>
      <c r="DS111" s="372">
        <v>0.64545181704306742</v>
      </c>
      <c r="DT111" s="372">
        <v>0</v>
      </c>
      <c r="DU111" s="372">
        <v>0</v>
      </c>
      <c r="DV111" s="372">
        <v>0</v>
      </c>
      <c r="DW111" s="372">
        <v>0</v>
      </c>
      <c r="DX111" s="372">
        <v>0</v>
      </c>
      <c r="DY111" s="372">
        <v>0</v>
      </c>
      <c r="DZ111" s="372">
        <v>4.7124499435312828E-2</v>
      </c>
      <c r="EA111" s="372">
        <v>0</v>
      </c>
      <c r="EB111" s="372">
        <v>0.20942537369501224</v>
      </c>
      <c r="EC111" s="372">
        <v>0</v>
      </c>
      <c r="ED111" s="372">
        <v>0</v>
      </c>
      <c r="EE111" s="372">
        <v>0</v>
      </c>
      <c r="EF111" s="372">
        <v>0</v>
      </c>
      <c r="EG111" s="372">
        <v>0</v>
      </c>
      <c r="EH111" s="372">
        <v>0</v>
      </c>
      <c r="EI111" s="372">
        <v>0</v>
      </c>
      <c r="EJ111" s="372">
        <v>0</v>
      </c>
      <c r="EK111" s="372">
        <v>0</v>
      </c>
      <c r="EL111" s="372">
        <v>0</v>
      </c>
      <c r="EM111" s="372">
        <v>0</v>
      </c>
      <c r="EN111" s="372">
        <v>0</v>
      </c>
      <c r="EO111" s="372">
        <v>0</v>
      </c>
      <c r="EP111" s="372">
        <v>0</v>
      </c>
      <c r="EQ111" s="372">
        <v>0</v>
      </c>
      <c r="ER111" s="372">
        <v>0</v>
      </c>
      <c r="ES111" s="372">
        <v>0</v>
      </c>
      <c r="ET111" s="373">
        <v>0</v>
      </c>
      <c r="EU111" s="373">
        <v>0</v>
      </c>
      <c r="EV111" s="373">
        <v>0</v>
      </c>
      <c r="EW111" s="373">
        <v>0</v>
      </c>
    </row>
    <row r="112" spans="1:153" ht="15.75" customHeight="1" x14ac:dyDescent="0.2">
      <c r="A112" s="364" t="s">
        <v>555</v>
      </c>
      <c r="B112" s="372">
        <v>0</v>
      </c>
      <c r="C112" s="372">
        <v>0</v>
      </c>
      <c r="D112" s="372">
        <v>0</v>
      </c>
      <c r="E112" s="372">
        <v>0</v>
      </c>
      <c r="F112" s="372">
        <v>0</v>
      </c>
      <c r="G112" s="372">
        <v>0</v>
      </c>
      <c r="H112" s="372">
        <v>0</v>
      </c>
      <c r="I112" s="372">
        <v>0</v>
      </c>
      <c r="J112" s="372">
        <v>0</v>
      </c>
      <c r="K112" s="372">
        <v>0</v>
      </c>
      <c r="L112" s="372">
        <v>0</v>
      </c>
      <c r="M112" s="372">
        <v>0</v>
      </c>
      <c r="N112" s="372">
        <v>0</v>
      </c>
      <c r="O112" s="372">
        <v>0</v>
      </c>
      <c r="P112" s="372">
        <v>0</v>
      </c>
      <c r="Q112" s="372">
        <v>0</v>
      </c>
      <c r="R112" s="372">
        <v>0</v>
      </c>
      <c r="S112" s="372">
        <v>0</v>
      </c>
      <c r="T112" s="372">
        <v>-187.86943783378592</v>
      </c>
      <c r="U112" s="372">
        <v>0</v>
      </c>
      <c r="V112" s="372">
        <v>0</v>
      </c>
      <c r="W112" s="372">
        <v>0</v>
      </c>
      <c r="X112" s="372">
        <v>0</v>
      </c>
      <c r="Y112" s="372">
        <v>0</v>
      </c>
      <c r="Z112" s="372">
        <v>0</v>
      </c>
      <c r="AA112" s="372">
        <v>0</v>
      </c>
      <c r="AB112" s="372">
        <v>0</v>
      </c>
      <c r="AC112" s="372">
        <v>0</v>
      </c>
      <c r="AD112" s="372">
        <v>0</v>
      </c>
      <c r="AE112" s="372">
        <v>-25.101624445383948</v>
      </c>
      <c r="AF112" s="372">
        <v>0</v>
      </c>
      <c r="AG112" s="372">
        <v>-66.461962047491397</v>
      </c>
      <c r="AH112" s="372">
        <v>0</v>
      </c>
      <c r="AI112" s="372">
        <v>-0.84371825976492687</v>
      </c>
      <c r="AJ112" s="372">
        <v>0</v>
      </c>
      <c r="AK112" s="372">
        <v>0</v>
      </c>
      <c r="AL112" s="372">
        <v>0</v>
      </c>
      <c r="AM112" s="372">
        <v>-42.317614933353184</v>
      </c>
      <c r="AN112" s="372">
        <v>0</v>
      </c>
      <c r="AO112" s="372">
        <v>-44.602113425899461</v>
      </c>
      <c r="AP112" s="372">
        <v>0</v>
      </c>
      <c r="AQ112" s="372">
        <v>-19.22517818236156</v>
      </c>
      <c r="AR112" s="372">
        <v>0</v>
      </c>
      <c r="AS112" s="372">
        <v>0</v>
      </c>
      <c r="AT112" s="372">
        <v>0</v>
      </c>
      <c r="AU112" s="372">
        <v>0</v>
      </c>
      <c r="AV112" s="372">
        <v>0</v>
      </c>
      <c r="AW112" s="372">
        <v>0</v>
      </c>
      <c r="AX112" s="372">
        <v>0</v>
      </c>
      <c r="AY112" s="372">
        <v>0</v>
      </c>
      <c r="AZ112" s="372">
        <v>0</v>
      </c>
      <c r="BA112" s="372">
        <v>0</v>
      </c>
      <c r="BB112" s="372">
        <v>0</v>
      </c>
      <c r="BC112" s="372">
        <v>-65.587562907363463</v>
      </c>
      <c r="BD112" s="372">
        <v>-24.836863340705975</v>
      </c>
      <c r="BE112" s="372">
        <v>0</v>
      </c>
      <c r="BF112" s="372">
        <v>-72.118580294642015</v>
      </c>
      <c r="BG112" s="372">
        <v>-24.836863340705975</v>
      </c>
      <c r="BH112" s="372">
        <v>-22.33101562749107</v>
      </c>
      <c r="BI112" s="372">
        <v>0</v>
      </c>
      <c r="BJ112" s="372">
        <v>0</v>
      </c>
      <c r="BK112" s="372">
        <v>0</v>
      </c>
      <c r="BL112" s="372">
        <v>0</v>
      </c>
      <c r="BM112" s="372">
        <v>0</v>
      </c>
      <c r="BN112" s="372">
        <v>0</v>
      </c>
      <c r="BO112" s="372">
        <v>0</v>
      </c>
      <c r="BP112" s="372">
        <v>0</v>
      </c>
      <c r="BQ112" s="372">
        <v>0</v>
      </c>
      <c r="BR112" s="372">
        <v>0</v>
      </c>
      <c r="BS112" s="372">
        <v>0</v>
      </c>
      <c r="BT112" s="372">
        <v>0</v>
      </c>
      <c r="BU112" s="372">
        <v>0</v>
      </c>
      <c r="BV112" s="372">
        <v>0</v>
      </c>
      <c r="BW112" s="372">
        <v>0</v>
      </c>
      <c r="BX112" s="372">
        <v>-0.24627639917525812</v>
      </c>
      <c r="BY112" s="372">
        <v>0</v>
      </c>
      <c r="BZ112" s="372">
        <v>0</v>
      </c>
      <c r="CA112" s="372">
        <v>0</v>
      </c>
      <c r="CB112" s="372">
        <v>0</v>
      </c>
      <c r="CC112" s="372">
        <v>0</v>
      </c>
      <c r="CD112" s="372">
        <v>0</v>
      </c>
      <c r="CE112" s="372">
        <v>0</v>
      </c>
      <c r="CF112" s="372">
        <v>0</v>
      </c>
      <c r="CG112" s="372">
        <v>0</v>
      </c>
      <c r="CH112" s="372">
        <v>0</v>
      </c>
      <c r="CI112" s="372">
        <v>0</v>
      </c>
      <c r="CJ112" s="372">
        <v>0</v>
      </c>
      <c r="CK112" s="372">
        <v>0</v>
      </c>
      <c r="CL112" s="372">
        <v>0</v>
      </c>
      <c r="CM112" s="372">
        <v>0</v>
      </c>
      <c r="CN112" s="372">
        <v>0</v>
      </c>
      <c r="CO112" s="372">
        <v>0</v>
      </c>
      <c r="CP112" s="372">
        <v>0</v>
      </c>
      <c r="CQ112" s="372">
        <v>0</v>
      </c>
      <c r="CR112" s="372">
        <v>0</v>
      </c>
      <c r="CS112" s="372">
        <v>0</v>
      </c>
      <c r="CT112" s="372">
        <v>0</v>
      </c>
      <c r="CU112" s="372">
        <v>0</v>
      </c>
      <c r="CV112" s="372">
        <v>0</v>
      </c>
      <c r="CW112" s="372">
        <v>0</v>
      </c>
      <c r="CX112" s="372">
        <v>0</v>
      </c>
      <c r="CY112" s="372">
        <v>0</v>
      </c>
      <c r="CZ112" s="372">
        <v>0</v>
      </c>
      <c r="DA112" s="372">
        <v>0</v>
      </c>
      <c r="DB112" s="372">
        <v>-0.47481386736285458</v>
      </c>
      <c r="DC112" s="372">
        <v>0</v>
      </c>
      <c r="DD112" s="372">
        <v>0</v>
      </c>
      <c r="DE112" s="372">
        <v>0</v>
      </c>
      <c r="DF112" s="372">
        <v>0</v>
      </c>
      <c r="DG112" s="372">
        <v>0</v>
      </c>
      <c r="DH112" s="372">
        <v>0</v>
      </c>
      <c r="DI112" s="372">
        <v>0</v>
      </c>
      <c r="DJ112" s="372">
        <v>0</v>
      </c>
      <c r="DK112" s="372">
        <v>0</v>
      </c>
      <c r="DL112" s="372">
        <v>0</v>
      </c>
      <c r="DM112" s="372">
        <v>0</v>
      </c>
      <c r="DN112" s="372">
        <v>-1.0833096638862116E-2</v>
      </c>
      <c r="DO112" s="372">
        <v>0</v>
      </c>
      <c r="DP112" s="372">
        <v>0</v>
      </c>
      <c r="DQ112" s="372">
        <v>-24.309784751806546</v>
      </c>
      <c r="DR112" s="372">
        <v>-1.8717926919398451</v>
      </c>
      <c r="DS112" s="372">
        <v>-25.657474878664289</v>
      </c>
      <c r="DT112" s="372">
        <v>-3.740311509218941E-3</v>
      </c>
      <c r="DU112" s="372">
        <v>-1.4151976229925367E-2</v>
      </c>
      <c r="DV112" s="372">
        <v>0</v>
      </c>
      <c r="DW112" s="372">
        <v>0</v>
      </c>
      <c r="DX112" s="372">
        <v>0</v>
      </c>
      <c r="DY112" s="372">
        <v>0</v>
      </c>
      <c r="DZ112" s="372">
        <v>0</v>
      </c>
      <c r="EA112" s="372">
        <v>0</v>
      </c>
      <c r="EB112" s="372">
        <v>0</v>
      </c>
      <c r="EC112" s="372">
        <v>0</v>
      </c>
      <c r="ED112" s="372">
        <v>0</v>
      </c>
      <c r="EE112" s="372">
        <v>0</v>
      </c>
      <c r="EF112" s="372">
        <v>0</v>
      </c>
      <c r="EG112" s="372">
        <v>0</v>
      </c>
      <c r="EH112" s="372">
        <v>0</v>
      </c>
      <c r="EI112" s="372">
        <v>0</v>
      </c>
      <c r="EJ112" s="372">
        <v>0</v>
      </c>
      <c r="EK112" s="372">
        <v>0</v>
      </c>
      <c r="EL112" s="372">
        <v>0</v>
      </c>
      <c r="EM112" s="372">
        <v>0</v>
      </c>
      <c r="EN112" s="372">
        <v>0</v>
      </c>
      <c r="EO112" s="372">
        <v>0</v>
      </c>
      <c r="EP112" s="372">
        <v>0</v>
      </c>
      <c r="EQ112" s="372">
        <v>0</v>
      </c>
      <c r="ER112" s="372">
        <v>0</v>
      </c>
      <c r="ES112" s="372">
        <v>0</v>
      </c>
      <c r="ET112" s="373">
        <v>0</v>
      </c>
      <c r="EU112" s="373">
        <v>0</v>
      </c>
      <c r="EV112" s="373">
        <v>0</v>
      </c>
      <c r="EW112" s="373">
        <v>0</v>
      </c>
    </row>
    <row r="113" spans="1:153" ht="15.75" customHeight="1" x14ac:dyDescent="0.2">
      <c r="A113" s="364" t="s">
        <v>556</v>
      </c>
      <c r="B113" s="372">
        <v>0</v>
      </c>
      <c r="C113" s="372">
        <v>0</v>
      </c>
      <c r="D113" s="372">
        <v>0</v>
      </c>
      <c r="E113" s="372">
        <v>0</v>
      </c>
      <c r="F113" s="372">
        <v>0</v>
      </c>
      <c r="G113" s="372">
        <v>0</v>
      </c>
      <c r="H113" s="372">
        <v>0</v>
      </c>
      <c r="I113" s="372">
        <v>0</v>
      </c>
      <c r="J113" s="372">
        <v>0</v>
      </c>
      <c r="K113" s="372">
        <v>0</v>
      </c>
      <c r="L113" s="372">
        <v>0</v>
      </c>
      <c r="M113" s="372">
        <v>0</v>
      </c>
      <c r="N113" s="372">
        <v>0</v>
      </c>
      <c r="O113" s="372">
        <v>0</v>
      </c>
      <c r="P113" s="372">
        <v>0</v>
      </c>
      <c r="Q113" s="372">
        <v>0</v>
      </c>
      <c r="R113" s="372">
        <v>0</v>
      </c>
      <c r="S113" s="372">
        <v>0</v>
      </c>
      <c r="T113" s="372">
        <v>0</v>
      </c>
      <c r="U113" s="372">
        <v>0</v>
      </c>
      <c r="V113" s="372">
        <v>0</v>
      </c>
      <c r="W113" s="372">
        <v>0</v>
      </c>
      <c r="X113" s="372">
        <v>0</v>
      </c>
      <c r="Y113" s="372">
        <v>0</v>
      </c>
      <c r="Z113" s="372">
        <v>0</v>
      </c>
      <c r="AA113" s="372">
        <v>0</v>
      </c>
      <c r="AB113" s="372">
        <v>0</v>
      </c>
      <c r="AC113" s="372">
        <v>0</v>
      </c>
      <c r="AD113" s="372">
        <v>0</v>
      </c>
      <c r="AE113" s="372">
        <v>0</v>
      </c>
      <c r="AF113" s="372">
        <v>0</v>
      </c>
      <c r="AG113" s="372">
        <v>0</v>
      </c>
      <c r="AH113" s="372">
        <v>0</v>
      </c>
      <c r="AI113" s="372">
        <v>0</v>
      </c>
      <c r="AJ113" s="372">
        <v>0</v>
      </c>
      <c r="AK113" s="372">
        <v>0</v>
      </c>
      <c r="AL113" s="372">
        <v>0</v>
      </c>
      <c r="AM113" s="372">
        <v>0</v>
      </c>
      <c r="AN113" s="372">
        <v>0</v>
      </c>
      <c r="AO113" s="372">
        <v>0</v>
      </c>
      <c r="AP113" s="372">
        <v>0</v>
      </c>
      <c r="AQ113" s="372">
        <v>0</v>
      </c>
      <c r="AR113" s="372">
        <v>0</v>
      </c>
      <c r="AS113" s="372">
        <v>0</v>
      </c>
      <c r="AT113" s="372">
        <v>0</v>
      </c>
      <c r="AU113" s="372">
        <v>0</v>
      </c>
      <c r="AV113" s="372">
        <v>0</v>
      </c>
      <c r="AW113" s="372">
        <v>0</v>
      </c>
      <c r="AX113" s="372">
        <v>0</v>
      </c>
      <c r="AY113" s="372">
        <v>0</v>
      </c>
      <c r="AZ113" s="372">
        <v>0</v>
      </c>
      <c r="BA113" s="372">
        <v>0</v>
      </c>
      <c r="BB113" s="372">
        <v>0</v>
      </c>
      <c r="BC113" s="372">
        <v>0</v>
      </c>
      <c r="BD113" s="372">
        <v>0</v>
      </c>
      <c r="BE113" s="372">
        <v>0</v>
      </c>
      <c r="BF113" s="372">
        <v>0</v>
      </c>
      <c r="BG113" s="372">
        <v>0</v>
      </c>
      <c r="BH113" s="372">
        <v>0</v>
      </c>
      <c r="BI113" s="372">
        <v>0</v>
      </c>
      <c r="BJ113" s="372">
        <v>0</v>
      </c>
      <c r="BK113" s="372">
        <v>0</v>
      </c>
      <c r="BL113" s="372">
        <v>0</v>
      </c>
      <c r="BM113" s="372">
        <v>0</v>
      </c>
      <c r="BN113" s="372">
        <v>0</v>
      </c>
      <c r="BO113" s="372">
        <v>0</v>
      </c>
      <c r="BP113" s="372">
        <v>0</v>
      </c>
      <c r="BQ113" s="372">
        <v>0</v>
      </c>
      <c r="BR113" s="372">
        <v>0</v>
      </c>
      <c r="BS113" s="372">
        <v>-21.043112271279966</v>
      </c>
      <c r="BT113" s="372">
        <v>0</v>
      </c>
      <c r="BU113" s="372">
        <v>0</v>
      </c>
      <c r="BV113" s="372">
        <v>0</v>
      </c>
      <c r="BW113" s="372">
        <v>0</v>
      </c>
      <c r="BX113" s="372">
        <v>-21.043112271279966</v>
      </c>
      <c r="BY113" s="372">
        <v>0</v>
      </c>
      <c r="BZ113" s="372">
        <v>0</v>
      </c>
      <c r="CA113" s="372">
        <v>0</v>
      </c>
      <c r="CB113" s="372">
        <v>0</v>
      </c>
      <c r="CC113" s="372">
        <v>0</v>
      </c>
      <c r="CD113" s="372">
        <v>0</v>
      </c>
      <c r="CE113" s="372">
        <v>0</v>
      </c>
      <c r="CF113" s="372">
        <v>0</v>
      </c>
      <c r="CG113" s="372">
        <v>0</v>
      </c>
      <c r="CH113" s="372">
        <v>0</v>
      </c>
      <c r="CI113" s="372">
        <v>0</v>
      </c>
      <c r="CJ113" s="372">
        <v>0</v>
      </c>
      <c r="CK113" s="372">
        <v>0</v>
      </c>
      <c r="CL113" s="372">
        <v>0</v>
      </c>
      <c r="CM113" s="372">
        <v>0</v>
      </c>
      <c r="CN113" s="372">
        <v>0</v>
      </c>
      <c r="CO113" s="372">
        <v>0</v>
      </c>
      <c r="CP113" s="372">
        <v>0</v>
      </c>
      <c r="CQ113" s="372">
        <v>0</v>
      </c>
      <c r="CR113" s="372">
        <v>0</v>
      </c>
      <c r="CS113" s="372">
        <v>0</v>
      </c>
      <c r="CT113" s="372">
        <v>0</v>
      </c>
      <c r="CU113" s="372">
        <v>0</v>
      </c>
      <c r="CV113" s="372">
        <v>0</v>
      </c>
      <c r="CW113" s="372">
        <v>-28.571428571428569</v>
      </c>
      <c r="CX113" s="372">
        <v>0</v>
      </c>
      <c r="CY113" s="372">
        <v>0</v>
      </c>
      <c r="CZ113" s="372">
        <v>0</v>
      </c>
      <c r="DA113" s="372">
        <v>0</v>
      </c>
      <c r="DB113" s="372">
        <v>0</v>
      </c>
      <c r="DC113" s="372">
        <v>0</v>
      </c>
      <c r="DD113" s="372">
        <v>0</v>
      </c>
      <c r="DE113" s="372">
        <v>0</v>
      </c>
      <c r="DF113" s="372">
        <v>0</v>
      </c>
      <c r="DG113" s="372">
        <v>0</v>
      </c>
      <c r="DH113" s="372">
        <v>0</v>
      </c>
      <c r="DI113" s="372">
        <v>0</v>
      </c>
      <c r="DJ113" s="372">
        <v>0</v>
      </c>
      <c r="DK113" s="372">
        <v>0</v>
      </c>
      <c r="DL113" s="372">
        <v>0</v>
      </c>
      <c r="DM113" s="372">
        <v>0</v>
      </c>
      <c r="DN113" s="372">
        <v>0</v>
      </c>
      <c r="DO113" s="372">
        <v>0</v>
      </c>
      <c r="DP113" s="372">
        <v>0</v>
      </c>
      <c r="DQ113" s="372">
        <v>0</v>
      </c>
      <c r="DR113" s="372">
        <v>0</v>
      </c>
      <c r="DS113" s="372">
        <v>0</v>
      </c>
      <c r="DT113" s="372">
        <v>0</v>
      </c>
      <c r="DU113" s="372">
        <v>0</v>
      </c>
      <c r="DV113" s="372">
        <v>0</v>
      </c>
      <c r="DW113" s="372">
        <v>0</v>
      </c>
      <c r="DX113" s="372">
        <v>0</v>
      </c>
      <c r="DY113" s="372">
        <v>0</v>
      </c>
      <c r="DZ113" s="372">
        <v>0</v>
      </c>
      <c r="EA113" s="372">
        <v>0</v>
      </c>
      <c r="EB113" s="372">
        <v>0</v>
      </c>
      <c r="EC113" s="372">
        <v>0</v>
      </c>
      <c r="ED113" s="372">
        <v>0</v>
      </c>
      <c r="EE113" s="372">
        <v>0</v>
      </c>
      <c r="EF113" s="372">
        <v>0</v>
      </c>
      <c r="EG113" s="372">
        <v>0</v>
      </c>
      <c r="EH113" s="372">
        <v>0</v>
      </c>
      <c r="EI113" s="372">
        <v>0</v>
      </c>
      <c r="EJ113" s="372">
        <v>0</v>
      </c>
      <c r="EK113" s="372">
        <v>0</v>
      </c>
      <c r="EL113" s="372">
        <v>0</v>
      </c>
      <c r="EM113" s="372">
        <v>0</v>
      </c>
      <c r="EN113" s="372">
        <v>0</v>
      </c>
      <c r="EO113" s="372">
        <v>0</v>
      </c>
      <c r="EP113" s="372">
        <v>0</v>
      </c>
      <c r="EQ113" s="372">
        <v>0</v>
      </c>
      <c r="ER113" s="372">
        <v>0</v>
      </c>
      <c r="ES113" s="372">
        <v>0</v>
      </c>
      <c r="ET113" s="373">
        <v>0</v>
      </c>
      <c r="EU113" s="373">
        <v>0</v>
      </c>
      <c r="EV113" s="373">
        <v>0</v>
      </c>
      <c r="EW113" s="373">
        <v>0</v>
      </c>
    </row>
    <row r="114" spans="1:153" ht="15.75" customHeight="1" x14ac:dyDescent="0.2">
      <c r="A114" s="364" t="s">
        <v>557</v>
      </c>
      <c r="B114" s="372">
        <v>-6.8372064307027358E-3</v>
      </c>
      <c r="C114" s="372">
        <v>-2.0718118883422676E-3</v>
      </c>
      <c r="D114" s="372">
        <v>-2.0718118883422676E-3</v>
      </c>
      <c r="E114" s="372">
        <v>-2.0718118883422676E-3</v>
      </c>
      <c r="F114" s="372">
        <v>-2.0718118883422676E-3</v>
      </c>
      <c r="G114" s="372">
        <v>-2.0718118883422676E-3</v>
      </c>
      <c r="H114" s="372">
        <v>-2.0718118883422676E-3</v>
      </c>
      <c r="I114" s="372">
        <v>-2.0718118883422676E-3</v>
      </c>
      <c r="J114" s="372">
        <v>-2.0718118883422676E-3</v>
      </c>
      <c r="K114" s="372">
        <v>-2.0718118883422676E-3</v>
      </c>
      <c r="L114" s="372">
        <v>-2.0718118883422676E-3</v>
      </c>
      <c r="M114" s="372">
        <v>-2.0718118883422676E-3</v>
      </c>
      <c r="N114" s="372">
        <v>0</v>
      </c>
      <c r="O114" s="372">
        <v>-1.2494539326679543E-4</v>
      </c>
      <c r="P114" s="372">
        <v>0</v>
      </c>
      <c r="Q114" s="372">
        <v>0</v>
      </c>
      <c r="R114" s="372">
        <v>-14.621470768695872</v>
      </c>
      <c r="S114" s="372">
        <v>-1.1258167167350166</v>
      </c>
      <c r="T114" s="372">
        <v>-0.17418376515161071</v>
      </c>
      <c r="U114" s="372">
        <v>-15.432058439146203</v>
      </c>
      <c r="V114" s="372">
        <v>-23.401921611078365</v>
      </c>
      <c r="W114" s="372">
        <v>-29.068900191905414</v>
      </c>
      <c r="X114" s="372">
        <v>-23.340278826265148</v>
      </c>
      <c r="Y114" s="372">
        <v>-19.470116381155776</v>
      </c>
      <c r="Z114" s="372">
        <v>-0.97432031684098774</v>
      </c>
      <c r="AA114" s="372">
        <v>-7.7848658967352549</v>
      </c>
      <c r="AB114" s="372">
        <v>-16.610312789452564</v>
      </c>
      <c r="AC114" s="372">
        <v>-40.21184949313465</v>
      </c>
      <c r="AD114" s="372">
        <v>-25.022948084099539</v>
      </c>
      <c r="AE114" s="372">
        <v>0</v>
      </c>
      <c r="AF114" s="372">
        <v>-66.253649420221336</v>
      </c>
      <c r="AG114" s="372">
        <v>0</v>
      </c>
      <c r="AH114" s="372">
        <v>-0.84107378220286932</v>
      </c>
      <c r="AI114" s="372">
        <v>0</v>
      </c>
      <c r="AJ114" s="372">
        <v>0</v>
      </c>
      <c r="AK114" s="372">
        <v>0</v>
      </c>
      <c r="AL114" s="372">
        <v>-42.184978260040225</v>
      </c>
      <c r="AM114" s="372">
        <v>0</v>
      </c>
      <c r="AN114" s="372">
        <v>-44.462316418037176</v>
      </c>
      <c r="AO114" s="372">
        <v>0</v>
      </c>
      <c r="AP114" s="372">
        <v>-17.497482092189784</v>
      </c>
      <c r="AQ114" s="372">
        <v>0</v>
      </c>
      <c r="AR114" s="372">
        <v>0</v>
      </c>
      <c r="AS114" s="372">
        <v>0</v>
      </c>
      <c r="AT114" s="372">
        <v>0</v>
      </c>
      <c r="AU114" s="372">
        <v>0</v>
      </c>
      <c r="AV114" s="372">
        <v>0</v>
      </c>
      <c r="AW114" s="372">
        <v>0</v>
      </c>
      <c r="AX114" s="372">
        <v>0</v>
      </c>
      <c r="AY114" s="372">
        <v>0</v>
      </c>
      <c r="AZ114" s="372">
        <v>0</v>
      </c>
      <c r="BA114" s="372">
        <v>0</v>
      </c>
      <c r="BB114" s="372">
        <v>-65.381990921150646</v>
      </c>
      <c r="BC114" s="372">
        <v>0</v>
      </c>
      <c r="BD114" s="372">
        <v>-0.67911322893587567</v>
      </c>
      <c r="BE114" s="372">
        <v>-5.3218879185178594</v>
      </c>
      <c r="BF114" s="372">
        <v>-0.62688126901321084</v>
      </c>
      <c r="BG114" s="372">
        <v>-0.67911322893587567</v>
      </c>
      <c r="BH114" s="372">
        <v>-11.541156948076605</v>
      </c>
      <c r="BI114" s="372">
        <v>0</v>
      </c>
      <c r="BJ114" s="372">
        <v>0</v>
      </c>
      <c r="BK114" s="372">
        <v>0</v>
      </c>
      <c r="BL114" s="372">
        <v>0</v>
      </c>
      <c r="BM114" s="372">
        <v>0</v>
      </c>
      <c r="BN114" s="372">
        <v>0</v>
      </c>
      <c r="BO114" s="372">
        <v>0</v>
      </c>
      <c r="BP114" s="372">
        <v>0</v>
      </c>
      <c r="BQ114" s="372">
        <v>0</v>
      </c>
      <c r="BR114" s="372">
        <v>0</v>
      </c>
      <c r="BS114" s="372">
        <v>-0.24627639810751134</v>
      </c>
      <c r="BT114" s="372">
        <v>0</v>
      </c>
      <c r="BU114" s="372">
        <v>0</v>
      </c>
      <c r="BV114" s="372">
        <v>0</v>
      </c>
      <c r="BW114" s="372">
        <v>0</v>
      </c>
      <c r="BX114" s="372">
        <v>0</v>
      </c>
      <c r="BY114" s="372">
        <v>0</v>
      </c>
      <c r="BZ114" s="372">
        <v>-8.0313021286997355E-3</v>
      </c>
      <c r="CA114" s="372">
        <v>0</v>
      </c>
      <c r="CB114" s="372">
        <v>-0.30383422306093877</v>
      </c>
      <c r="CC114" s="372">
        <v>0</v>
      </c>
      <c r="CD114" s="372">
        <v>0</v>
      </c>
      <c r="CE114" s="372">
        <v>0</v>
      </c>
      <c r="CF114" s="372">
        <v>-9.4102578924321278E-2</v>
      </c>
      <c r="CG114" s="372">
        <v>-1.062819505183441</v>
      </c>
      <c r="CH114" s="372">
        <v>-6.3894110518845082E-3</v>
      </c>
      <c r="CI114" s="372">
        <v>0</v>
      </c>
      <c r="CJ114" s="372">
        <v>-2.4691804818530727E-2</v>
      </c>
      <c r="CK114" s="372">
        <v>0</v>
      </c>
      <c r="CL114" s="372">
        <v>0</v>
      </c>
      <c r="CM114" s="372">
        <v>-5.4696801718364441E-2</v>
      </c>
      <c r="CN114" s="372">
        <v>0</v>
      </c>
      <c r="CO114" s="372">
        <v>0</v>
      </c>
      <c r="CP114" s="372">
        <v>0</v>
      </c>
      <c r="CQ114" s="372">
        <v>0</v>
      </c>
      <c r="CR114" s="372">
        <v>0</v>
      </c>
      <c r="CS114" s="372">
        <v>0</v>
      </c>
      <c r="CT114" s="372">
        <v>-0.4510257556050874</v>
      </c>
      <c r="CU114" s="372">
        <v>0</v>
      </c>
      <c r="CV114" s="372">
        <v>0</v>
      </c>
      <c r="CW114" s="372">
        <v>0</v>
      </c>
      <c r="CX114" s="372">
        <v>0</v>
      </c>
      <c r="CY114" s="372">
        <v>0</v>
      </c>
      <c r="CZ114" s="372">
        <v>0</v>
      </c>
      <c r="DA114" s="372">
        <v>0</v>
      </c>
      <c r="DB114" s="372">
        <v>0</v>
      </c>
      <c r="DC114" s="372">
        <v>0</v>
      </c>
      <c r="DD114" s="372">
        <v>0</v>
      </c>
      <c r="DE114" s="372">
        <v>0</v>
      </c>
      <c r="DF114" s="372">
        <v>0</v>
      </c>
      <c r="DG114" s="372">
        <v>0</v>
      </c>
      <c r="DH114" s="372">
        <v>0</v>
      </c>
      <c r="DI114" s="372">
        <v>0</v>
      </c>
      <c r="DJ114" s="372">
        <v>0</v>
      </c>
      <c r="DK114" s="372">
        <v>0</v>
      </c>
      <c r="DL114" s="372">
        <v>0</v>
      </c>
      <c r="DM114" s="372">
        <v>0</v>
      </c>
      <c r="DN114" s="372">
        <v>-8.1903983171287109E-2</v>
      </c>
      <c r="DO114" s="372">
        <v>0</v>
      </c>
      <c r="DP114" s="372">
        <v>0</v>
      </c>
      <c r="DQ114" s="372">
        <v>0</v>
      </c>
      <c r="DR114" s="372">
        <v>0</v>
      </c>
      <c r="DS114" s="372">
        <v>0</v>
      </c>
      <c r="DT114" s="372">
        <v>0</v>
      </c>
      <c r="DU114" s="372">
        <v>0</v>
      </c>
      <c r="DV114" s="372">
        <v>0</v>
      </c>
      <c r="DW114" s="372">
        <v>0</v>
      </c>
      <c r="DX114" s="372">
        <v>-3.232013014576296E-2</v>
      </c>
      <c r="DY114" s="372">
        <v>0</v>
      </c>
      <c r="DZ114" s="372">
        <v>0</v>
      </c>
      <c r="EA114" s="372">
        <v>0</v>
      </c>
      <c r="EB114" s="372">
        <v>-41.877548052251768</v>
      </c>
      <c r="EC114" s="372">
        <v>0</v>
      </c>
      <c r="ED114" s="372">
        <v>0</v>
      </c>
      <c r="EE114" s="372">
        <v>0</v>
      </c>
      <c r="EF114" s="372">
        <v>0</v>
      </c>
      <c r="EG114" s="372">
        <v>0</v>
      </c>
      <c r="EH114" s="372">
        <v>0</v>
      </c>
      <c r="EI114" s="372">
        <v>0</v>
      </c>
      <c r="EJ114" s="372">
        <v>0</v>
      </c>
      <c r="EK114" s="372">
        <v>0</v>
      </c>
      <c r="EL114" s="372">
        <v>0</v>
      </c>
      <c r="EM114" s="372">
        <v>0</v>
      </c>
      <c r="EN114" s="372">
        <v>0</v>
      </c>
      <c r="EO114" s="372">
        <v>-4.700488427111793E-4</v>
      </c>
      <c r="EP114" s="372">
        <v>0</v>
      </c>
      <c r="EQ114" s="372">
        <v>-4.700488427111793E-4</v>
      </c>
      <c r="ER114" s="372">
        <v>-7.2044464426426202E-3</v>
      </c>
      <c r="ES114" s="372">
        <v>0</v>
      </c>
      <c r="ET114" s="373">
        <v>0</v>
      </c>
      <c r="EU114" s="373">
        <v>0</v>
      </c>
      <c r="EV114" s="373">
        <v>0</v>
      </c>
      <c r="EW114" s="373">
        <v>0</v>
      </c>
    </row>
    <row r="115" spans="1:153" ht="15.75" customHeight="1" x14ac:dyDescent="0.2">
      <c r="A115" s="374" t="s">
        <v>62</v>
      </c>
      <c r="B115" s="374">
        <v>0.1534377684483843</v>
      </c>
      <c r="C115" s="374">
        <v>0.68880409304620116</v>
      </c>
      <c r="D115" s="374">
        <v>0.70714563177534728</v>
      </c>
      <c r="E115" s="374">
        <v>0.70714563177534728</v>
      </c>
      <c r="F115" s="374">
        <v>0.53147333464949043</v>
      </c>
      <c r="G115" s="374">
        <v>0.53147333464949043</v>
      </c>
      <c r="H115" s="374">
        <v>0.53147333464949043</v>
      </c>
      <c r="I115" s="374">
        <v>0.20938896155530529</v>
      </c>
      <c r="J115" s="374">
        <v>0.49424640046345303</v>
      </c>
      <c r="K115" s="374">
        <v>2.3273791539395461E-3</v>
      </c>
      <c r="L115" s="374">
        <v>3.010116257428308E-3</v>
      </c>
      <c r="M115" s="374">
        <v>0.18519105147606751</v>
      </c>
      <c r="N115" s="374">
        <v>0.20158320927021123</v>
      </c>
      <c r="O115" s="374">
        <v>0.20059464239511726</v>
      </c>
      <c r="P115" s="374">
        <v>0.29783735665114364</v>
      </c>
      <c r="Q115" s="374">
        <v>0.23630291873359965</v>
      </c>
      <c r="R115" s="374">
        <v>30.680342927647871</v>
      </c>
      <c r="S115" s="374">
        <v>14.867004246647411</v>
      </c>
      <c r="T115" s="374">
        <v>33.680101453399402</v>
      </c>
      <c r="U115" s="374">
        <v>21.994635820501571</v>
      </c>
      <c r="V115" s="374">
        <v>25.605025854671112</v>
      </c>
      <c r="W115" s="374">
        <v>18.459816016607874</v>
      </c>
      <c r="X115" s="374">
        <v>24.283020020946424</v>
      </c>
      <c r="Y115" s="374">
        <v>35.82079712209088</v>
      </c>
      <c r="Z115" s="374">
        <v>47.873562018212397</v>
      </c>
      <c r="AA115" s="374">
        <v>24.325027954633697</v>
      </c>
      <c r="AB115" s="374">
        <v>37.453211541585915</v>
      </c>
      <c r="AC115" s="374">
        <v>50.270800640413654</v>
      </c>
      <c r="AD115" s="374">
        <v>19.845375376743846</v>
      </c>
      <c r="AE115" s="374">
        <v>20.1215468974533</v>
      </c>
      <c r="AF115" s="374">
        <v>15.977491571789869</v>
      </c>
      <c r="AG115" s="374">
        <v>16.24150181371806</v>
      </c>
      <c r="AH115" s="374">
        <v>23.319222294419887</v>
      </c>
      <c r="AI115" s="374">
        <v>23.763379030657234</v>
      </c>
      <c r="AJ115" s="374">
        <v>65.712608233276114</v>
      </c>
      <c r="AK115" s="374">
        <v>66.148753920180752</v>
      </c>
      <c r="AL115" s="374">
        <v>45.203413015544356</v>
      </c>
      <c r="AM115" s="374">
        <v>45.559314474383427</v>
      </c>
      <c r="AN115" s="374">
        <v>-16.533135425073851</v>
      </c>
      <c r="AO115" s="374">
        <v>-16.381315697391983</v>
      </c>
      <c r="AP115" s="374">
        <v>-17.187455223855068</v>
      </c>
      <c r="AQ115" s="374">
        <v>-18.578002047914197</v>
      </c>
      <c r="AR115" s="374">
        <v>5.0371059746339597E-2</v>
      </c>
      <c r="AS115" s="374">
        <v>0.34857338704750873</v>
      </c>
      <c r="AT115" s="374">
        <v>0.37955996217124266</v>
      </c>
      <c r="AU115" s="374">
        <v>0.71629246277552738</v>
      </c>
      <c r="AV115" s="374">
        <v>3.1521953157778171E-2</v>
      </c>
      <c r="AW115" s="374">
        <v>0.33950014900619863</v>
      </c>
      <c r="AX115" s="374">
        <v>0.60583980440787855</v>
      </c>
      <c r="AY115" s="374">
        <v>0.97863684293952247</v>
      </c>
      <c r="AZ115" s="374">
        <v>12.089455937295043</v>
      </c>
      <c r="BA115" s="374">
        <v>14.026700524314947</v>
      </c>
      <c r="BB115" s="374">
        <v>-34.823264201317215</v>
      </c>
      <c r="BC115" s="374">
        <v>-34.635803234443301</v>
      </c>
      <c r="BD115" s="374">
        <v>19.285642337543322</v>
      </c>
      <c r="BE115" s="374">
        <v>12.205830247346967</v>
      </c>
      <c r="BF115" s="374">
        <v>17.034298294893233</v>
      </c>
      <c r="BG115" s="374">
        <v>19.230843487168386</v>
      </c>
      <c r="BH115" s="374">
        <v>35.532026529705036</v>
      </c>
      <c r="BI115" s="374">
        <v>1.4140974476904375</v>
      </c>
      <c r="BJ115" s="374">
        <v>3.5544718888268108</v>
      </c>
      <c r="BK115" s="374">
        <v>8.8115051177410351</v>
      </c>
      <c r="BL115" s="374">
        <v>1.2136969106941251</v>
      </c>
      <c r="BM115" s="374">
        <v>8.4375036747514969</v>
      </c>
      <c r="BN115" s="374">
        <v>1.4140974476904375</v>
      </c>
      <c r="BO115" s="374">
        <v>1.0658847025042633</v>
      </c>
      <c r="BP115" s="374">
        <v>6.5689700139118941</v>
      </c>
      <c r="BQ115" s="374">
        <v>0.23301213499507867</v>
      </c>
      <c r="BR115" s="374">
        <v>0.98588573408142111</v>
      </c>
      <c r="BS115" s="374">
        <v>-20.699419658144507</v>
      </c>
      <c r="BT115" s="374">
        <v>2.4022194056160515</v>
      </c>
      <c r="BU115" s="374">
        <v>7.6141899728172575</v>
      </c>
      <c r="BV115" s="374">
        <v>0.34165609412593767</v>
      </c>
      <c r="BW115" s="374">
        <v>1.0945296932131896</v>
      </c>
      <c r="BX115" s="374">
        <v>-20.590775700080712</v>
      </c>
      <c r="BY115" s="374">
        <v>0.2845379735208553</v>
      </c>
      <c r="BZ115" s="374">
        <v>1.1837421016862208</v>
      </c>
      <c r="CA115" s="374">
        <v>1.1060896000853973</v>
      </c>
      <c r="CB115" s="374">
        <v>9.0984638574586825</v>
      </c>
      <c r="CC115" s="374">
        <v>9.0561809058999643</v>
      </c>
      <c r="CD115" s="374">
        <v>1.5003854771057377</v>
      </c>
      <c r="CE115" s="374">
        <v>8.6627120821794961</v>
      </c>
      <c r="CF115" s="374">
        <v>0.66918295835785102</v>
      </c>
      <c r="CG115" s="374">
        <v>8.6872815726342196</v>
      </c>
      <c r="CH115" s="374">
        <v>0.85426693808767595</v>
      </c>
      <c r="CI115" s="374">
        <v>7.3898922580556246</v>
      </c>
      <c r="CJ115" s="374">
        <v>1.3021472124528373</v>
      </c>
      <c r="CK115" s="374">
        <v>4.9460146416654425</v>
      </c>
      <c r="CL115" s="374">
        <v>5.4924846186213472</v>
      </c>
      <c r="CM115" s="374">
        <v>1.9949315679987194</v>
      </c>
      <c r="CN115" s="374">
        <v>0.17195168166654184</v>
      </c>
      <c r="CO115" s="374">
        <v>1.1173599648027448</v>
      </c>
      <c r="CP115" s="374">
        <v>8.4168400101107181</v>
      </c>
      <c r="CQ115" s="374">
        <v>10.846644368328271</v>
      </c>
      <c r="CR115" s="374">
        <v>1.1353910821544559</v>
      </c>
      <c r="CS115" s="374">
        <v>1.6132004207183854</v>
      </c>
      <c r="CT115" s="374">
        <v>1.809320972194655</v>
      </c>
      <c r="CU115" s="374">
        <v>1.2660755022325247</v>
      </c>
      <c r="CV115" s="374">
        <v>1.229746918694218</v>
      </c>
      <c r="CW115" s="374">
        <v>-27.332104902404808</v>
      </c>
      <c r="CX115" s="374">
        <v>1.1517995164431341</v>
      </c>
      <c r="CY115" s="374">
        <v>1.6841585129732266</v>
      </c>
      <c r="CZ115" s="374">
        <v>1.5955434333445737</v>
      </c>
      <c r="DA115" s="374">
        <v>2.0985535095678642</v>
      </c>
      <c r="DB115" s="374">
        <v>2.3050178989942651</v>
      </c>
      <c r="DC115" s="374">
        <v>1.733120443244843</v>
      </c>
      <c r="DD115" s="374">
        <v>1.6948758086218731</v>
      </c>
      <c r="DE115" s="374">
        <v>1.7049576582685404</v>
      </c>
      <c r="DF115" s="374">
        <v>1.6128172853059368</v>
      </c>
      <c r="DG115" s="374">
        <v>2.1732540909870295</v>
      </c>
      <c r="DH115" s="374">
        <v>4.9327492907614214</v>
      </c>
      <c r="DI115" s="374">
        <v>9.8537309249804821</v>
      </c>
      <c r="DJ115" s="374">
        <v>0.97172333771595731</v>
      </c>
      <c r="DK115" s="374">
        <v>0.54245587404784601</v>
      </c>
      <c r="DL115" s="374">
        <v>6.5787031248491985</v>
      </c>
      <c r="DM115" s="374">
        <v>7.148910105417599</v>
      </c>
      <c r="DN115" s="374">
        <v>2.5544720752222929</v>
      </c>
      <c r="DO115" s="374">
        <v>2.2283868206432089</v>
      </c>
      <c r="DP115" s="374">
        <v>1.5559511002284125</v>
      </c>
      <c r="DQ115" s="374">
        <v>52.002004938040045</v>
      </c>
      <c r="DR115" s="374">
        <v>25.669280630900175</v>
      </c>
      <c r="DS115" s="374">
        <v>37.555088573477406</v>
      </c>
      <c r="DT115" s="374">
        <v>2.9657417106209323</v>
      </c>
      <c r="DU115" s="374">
        <v>3.3953186871949583</v>
      </c>
      <c r="DV115" s="374">
        <v>1.6933057036367245</v>
      </c>
      <c r="DW115" s="374">
        <v>0.90706986581790261</v>
      </c>
      <c r="DX115" s="374">
        <v>9.8348680198796501E-2</v>
      </c>
      <c r="DY115" s="374">
        <v>8.7013422081327008E-2</v>
      </c>
      <c r="DZ115" s="374">
        <v>0.70386917165569685</v>
      </c>
      <c r="EA115" s="374">
        <v>0</v>
      </c>
      <c r="EB115" s="374">
        <v>7.2293316535842678</v>
      </c>
      <c r="EC115" s="374">
        <v>0.4492177854417605</v>
      </c>
      <c r="ED115" s="374">
        <v>0.33806911172359833</v>
      </c>
      <c r="EE115" s="374">
        <v>0.17297345997121738</v>
      </c>
      <c r="EF115" s="374">
        <v>0.17306310778167244</v>
      </c>
      <c r="EG115" s="374">
        <v>0.17507938166090753</v>
      </c>
      <c r="EH115" s="374">
        <v>0.15725467037736962</v>
      </c>
      <c r="EI115" s="374">
        <v>0.16188969807808462</v>
      </c>
      <c r="EJ115" s="374">
        <v>0.15483639505600877</v>
      </c>
      <c r="EK115" s="374">
        <v>0.63444980699568987</v>
      </c>
      <c r="EL115" s="374">
        <v>0.63444980699568987</v>
      </c>
      <c r="EM115" s="374">
        <v>4.8783918159201676</v>
      </c>
      <c r="EN115" s="374">
        <v>4.8783918159201676</v>
      </c>
      <c r="EO115" s="374">
        <v>3.5795541926636361</v>
      </c>
      <c r="EP115" s="374">
        <v>3.1044626901496031</v>
      </c>
      <c r="EQ115" s="374">
        <v>0.52399863710888894</v>
      </c>
      <c r="ER115" s="374">
        <v>0.57548445122665726</v>
      </c>
      <c r="ES115" s="374">
        <v>0.78767639584111748</v>
      </c>
      <c r="ET115" s="375">
        <v>4.9460146416654425</v>
      </c>
      <c r="EU115" s="375">
        <v>5.4924846186213472</v>
      </c>
      <c r="EV115" s="375">
        <v>4.9460146416654425</v>
      </c>
      <c r="EW115" s="375">
        <v>5.4924846186213472</v>
      </c>
    </row>
    <row r="116" spans="1:153" ht="15.75" customHeight="1" x14ac:dyDescent="0.2">
      <c r="A116" s="353"/>
      <c r="B116" s="353"/>
      <c r="C116" s="353"/>
      <c r="D116" s="353"/>
      <c r="E116" s="353"/>
      <c r="F116" s="353"/>
      <c r="G116" s="353"/>
      <c r="H116" s="353"/>
      <c r="I116" s="353"/>
      <c r="J116" s="353"/>
      <c r="K116" s="353"/>
      <c r="L116" s="353"/>
      <c r="M116" s="353"/>
      <c r="N116" s="353"/>
      <c r="O116" s="353"/>
      <c r="P116" s="353"/>
      <c r="Q116" s="353"/>
      <c r="R116" s="353"/>
      <c r="S116" s="353"/>
      <c r="T116" s="353"/>
      <c r="U116" s="353"/>
      <c r="V116" s="353"/>
      <c r="W116" s="353"/>
      <c r="X116" s="353"/>
      <c r="Y116" s="353"/>
      <c r="Z116" s="353"/>
      <c r="AA116" s="353"/>
      <c r="AB116" s="353"/>
      <c r="AC116" s="353"/>
      <c r="AD116" s="353"/>
      <c r="AE116" s="353"/>
      <c r="AF116" s="353"/>
      <c r="AG116" s="353"/>
      <c r="AH116" s="353"/>
      <c r="AI116" s="353"/>
      <c r="AJ116" s="353"/>
      <c r="AK116" s="353"/>
      <c r="AL116" s="353"/>
      <c r="AM116" s="353"/>
      <c r="AN116" s="353"/>
      <c r="AO116" s="353"/>
      <c r="AP116" s="353"/>
      <c r="AQ116" s="353"/>
      <c r="AR116" s="353"/>
      <c r="AS116" s="353"/>
      <c r="AT116" s="353"/>
      <c r="AU116" s="353"/>
      <c r="AV116" s="353"/>
      <c r="AW116" s="353"/>
      <c r="AX116" s="353"/>
      <c r="AY116" s="353"/>
      <c r="AZ116" s="353"/>
      <c r="BA116" s="353"/>
      <c r="BB116" s="353"/>
      <c r="BC116" s="353"/>
      <c r="BD116" s="353"/>
      <c r="BE116" s="353"/>
      <c r="BF116" s="353"/>
      <c r="BG116" s="353"/>
      <c r="BH116" s="353"/>
      <c r="BI116" s="353"/>
      <c r="BJ116" s="353"/>
      <c r="BK116" s="353"/>
      <c r="BL116" s="353"/>
      <c r="BM116" s="353"/>
      <c r="BN116" s="353"/>
      <c r="BO116" s="353"/>
      <c r="BP116" s="353"/>
      <c r="BQ116" s="353"/>
      <c r="BR116" s="353"/>
      <c r="BS116" s="353"/>
      <c r="BT116" s="353"/>
      <c r="BU116" s="353"/>
      <c r="BV116" s="353"/>
      <c r="BW116" s="353"/>
      <c r="BX116" s="353"/>
      <c r="BY116" s="353"/>
      <c r="BZ116" s="353"/>
      <c r="CA116" s="353"/>
      <c r="CB116" s="353"/>
      <c r="CC116" s="353"/>
      <c r="CD116" s="353"/>
      <c r="CE116" s="353"/>
      <c r="CF116" s="353"/>
      <c r="CG116" s="353"/>
      <c r="CH116" s="353"/>
      <c r="CI116" s="353"/>
      <c r="CJ116" s="353"/>
      <c r="CK116" s="353"/>
      <c r="CL116" s="353"/>
      <c r="CM116" s="353"/>
      <c r="CN116" s="353"/>
      <c r="CO116" s="353"/>
      <c r="CP116" s="353"/>
      <c r="CQ116" s="353"/>
      <c r="CR116" s="353"/>
      <c r="CS116" s="353"/>
      <c r="CT116" s="353"/>
      <c r="CU116" s="353"/>
      <c r="CV116" s="353"/>
      <c r="CW116" s="353"/>
      <c r="CX116" s="353"/>
      <c r="CY116" s="353"/>
      <c r="CZ116" s="353"/>
      <c r="DA116" s="353"/>
      <c r="DB116" s="353"/>
      <c r="DC116" s="353"/>
      <c r="DD116" s="353"/>
      <c r="DE116" s="353"/>
      <c r="DF116" s="353"/>
      <c r="DG116" s="353"/>
      <c r="DH116" s="353"/>
      <c r="DI116" s="353"/>
      <c r="DJ116" s="353"/>
      <c r="DK116" s="353"/>
      <c r="DL116" s="353"/>
      <c r="DM116" s="353"/>
      <c r="DN116" s="353"/>
      <c r="DO116" s="353"/>
      <c r="DP116" s="353"/>
      <c r="DQ116" s="353"/>
      <c r="DR116" s="353"/>
      <c r="DS116" s="353"/>
      <c r="DT116" s="353"/>
      <c r="DU116" s="353"/>
      <c r="DV116" s="353"/>
      <c r="DW116" s="353"/>
      <c r="DX116" s="353"/>
      <c r="DY116" s="353"/>
      <c r="DZ116" s="353"/>
      <c r="EA116" s="353"/>
      <c r="EB116" s="353"/>
      <c r="EC116" s="353"/>
      <c r="ED116" s="353"/>
      <c r="EE116" s="353"/>
      <c r="EF116" s="353"/>
      <c r="EG116" s="353"/>
      <c r="EH116" s="353"/>
      <c r="EI116" s="353"/>
      <c r="EJ116" s="353"/>
      <c r="EK116" s="353"/>
      <c r="EL116" s="353"/>
      <c r="EM116" s="353"/>
      <c r="EN116" s="353"/>
      <c r="EO116" s="353"/>
      <c r="EP116" s="353"/>
      <c r="EQ116" s="353"/>
      <c r="ER116" s="353"/>
      <c r="ES116" s="353"/>
      <c r="ET116" s="354"/>
      <c r="EU116" s="354"/>
      <c r="EV116" s="354"/>
      <c r="EW116" s="354"/>
    </row>
    <row r="117" spans="1:153" ht="15.75" customHeight="1" x14ac:dyDescent="0.2">
      <c r="A117" s="359" t="s">
        <v>576</v>
      </c>
      <c r="B117" s="353"/>
      <c r="C117" s="353"/>
      <c r="D117" s="353"/>
      <c r="E117" s="353"/>
      <c r="F117" s="353"/>
      <c r="G117" s="353"/>
      <c r="H117" s="353"/>
      <c r="I117" s="353"/>
      <c r="J117" s="353"/>
      <c r="K117" s="353"/>
      <c r="L117" s="353"/>
      <c r="M117" s="353"/>
      <c r="N117" s="353"/>
      <c r="O117" s="353"/>
      <c r="P117" s="353"/>
      <c r="Q117" s="353"/>
      <c r="R117" s="353"/>
      <c r="S117" s="353"/>
      <c r="T117" s="353"/>
      <c r="U117" s="353"/>
      <c r="V117" s="353"/>
      <c r="W117" s="353"/>
      <c r="X117" s="353"/>
      <c r="Y117" s="353"/>
      <c r="Z117" s="353"/>
      <c r="AA117" s="353"/>
      <c r="AB117" s="353"/>
      <c r="AC117" s="353"/>
      <c r="AD117" s="353"/>
      <c r="AE117" s="353"/>
      <c r="AF117" s="353"/>
      <c r="AG117" s="353"/>
      <c r="AH117" s="353"/>
      <c r="AI117" s="353"/>
      <c r="AJ117" s="353"/>
      <c r="AK117" s="353"/>
      <c r="AL117" s="353"/>
      <c r="AM117" s="353"/>
      <c r="AN117" s="353"/>
      <c r="AO117" s="353"/>
      <c r="AP117" s="353"/>
      <c r="AQ117" s="353"/>
      <c r="AR117" s="353"/>
      <c r="AS117" s="353"/>
      <c r="AT117" s="353"/>
      <c r="AU117" s="353"/>
      <c r="AV117" s="353"/>
      <c r="AW117" s="353"/>
      <c r="AX117" s="353"/>
      <c r="AY117" s="353"/>
      <c r="AZ117" s="353"/>
      <c r="BA117" s="353"/>
      <c r="BB117" s="353"/>
      <c r="BC117" s="353"/>
      <c r="BD117" s="353"/>
      <c r="BE117" s="353"/>
      <c r="BF117" s="353"/>
      <c r="BG117" s="353"/>
      <c r="BH117" s="353"/>
      <c r="BI117" s="353"/>
      <c r="BJ117" s="353"/>
      <c r="BK117" s="353"/>
      <c r="BL117" s="353"/>
      <c r="BM117" s="353"/>
      <c r="BN117" s="353"/>
      <c r="BO117" s="353"/>
      <c r="BP117" s="353"/>
      <c r="BQ117" s="353"/>
      <c r="BR117" s="353"/>
      <c r="BS117" s="353"/>
      <c r="BT117" s="353"/>
      <c r="BU117" s="353"/>
      <c r="BV117" s="353"/>
      <c r="BW117" s="353"/>
      <c r="BX117" s="353"/>
      <c r="BY117" s="353"/>
      <c r="BZ117" s="353"/>
      <c r="CA117" s="353"/>
      <c r="CB117" s="353"/>
      <c r="CC117" s="353"/>
      <c r="CD117" s="353"/>
      <c r="CE117" s="353"/>
      <c r="CF117" s="353"/>
      <c r="CG117" s="353"/>
      <c r="CH117" s="353"/>
      <c r="CI117" s="353"/>
      <c r="CJ117" s="353"/>
      <c r="CK117" s="353"/>
      <c r="CL117" s="353"/>
      <c r="CM117" s="353"/>
      <c r="CN117" s="353"/>
      <c r="CO117" s="353"/>
      <c r="CP117" s="353"/>
      <c r="CQ117" s="353"/>
      <c r="CR117" s="353"/>
      <c r="CS117" s="353"/>
      <c r="CT117" s="353"/>
      <c r="CU117" s="353"/>
      <c r="CV117" s="353"/>
      <c r="CW117" s="353"/>
      <c r="CX117" s="353"/>
      <c r="CY117" s="353"/>
      <c r="CZ117" s="353"/>
      <c r="DA117" s="353"/>
      <c r="DB117" s="353"/>
      <c r="DC117" s="353"/>
      <c r="DD117" s="353"/>
      <c r="DE117" s="353"/>
      <c r="DF117" s="353"/>
      <c r="DG117" s="353"/>
      <c r="DH117" s="353"/>
      <c r="DI117" s="353"/>
      <c r="DJ117" s="353"/>
      <c r="DK117" s="353"/>
      <c r="DL117" s="353"/>
      <c r="DM117" s="353"/>
      <c r="DN117" s="353"/>
      <c r="DO117" s="353"/>
      <c r="DP117" s="353"/>
      <c r="DQ117" s="353"/>
      <c r="DR117" s="353"/>
      <c r="DS117" s="353"/>
      <c r="DT117" s="353"/>
      <c r="DU117" s="353"/>
      <c r="DV117" s="353"/>
      <c r="DW117" s="353"/>
      <c r="DX117" s="353"/>
      <c r="DY117" s="353"/>
      <c r="DZ117" s="353"/>
      <c r="EA117" s="353"/>
      <c r="EB117" s="353"/>
      <c r="EC117" s="353"/>
      <c r="ED117" s="353"/>
      <c r="EE117" s="353"/>
      <c r="EF117" s="353"/>
      <c r="EG117" s="353"/>
      <c r="EH117" s="353"/>
      <c r="EI117" s="353"/>
      <c r="EJ117" s="353"/>
      <c r="EK117" s="353"/>
      <c r="EL117" s="353"/>
      <c r="EM117" s="353"/>
      <c r="EN117" s="353"/>
      <c r="EO117" s="353"/>
      <c r="EP117" s="353"/>
      <c r="EQ117" s="353"/>
      <c r="ER117" s="353"/>
      <c r="ES117" s="353"/>
      <c r="ET117" s="354"/>
      <c r="EU117" s="354"/>
      <c r="EV117" s="354"/>
      <c r="EW117" s="354"/>
    </row>
    <row r="118" spans="1:153" ht="15.75" customHeight="1" x14ac:dyDescent="0.2">
      <c r="A118" s="353"/>
      <c r="B118" s="353"/>
      <c r="C118" s="353"/>
      <c r="D118" s="353"/>
      <c r="E118" s="353"/>
      <c r="F118" s="353"/>
      <c r="G118" s="353"/>
      <c r="H118" s="353"/>
      <c r="I118" s="353"/>
      <c r="J118" s="353"/>
      <c r="K118" s="353"/>
      <c r="L118" s="353"/>
      <c r="M118" s="353"/>
      <c r="N118" s="353"/>
      <c r="O118" s="353"/>
      <c r="P118" s="353"/>
      <c r="Q118" s="353"/>
      <c r="R118" s="353"/>
      <c r="S118" s="353"/>
      <c r="T118" s="353"/>
      <c r="U118" s="353"/>
      <c r="V118" s="353"/>
      <c r="W118" s="353"/>
      <c r="X118" s="353"/>
      <c r="Y118" s="353"/>
      <c r="Z118" s="353"/>
      <c r="AA118" s="353"/>
      <c r="AB118" s="353"/>
      <c r="AC118" s="353"/>
      <c r="AD118" s="353"/>
      <c r="AE118" s="353"/>
      <c r="AF118" s="353"/>
      <c r="AG118" s="353"/>
      <c r="AH118" s="353"/>
      <c r="AI118" s="353"/>
      <c r="AJ118" s="353"/>
      <c r="AK118" s="353"/>
      <c r="AL118" s="353"/>
      <c r="AM118" s="353"/>
      <c r="AN118" s="353"/>
      <c r="AO118" s="353"/>
      <c r="AP118" s="353"/>
      <c r="AQ118" s="353"/>
      <c r="AR118" s="353"/>
      <c r="AS118" s="353"/>
      <c r="AT118" s="353"/>
      <c r="AU118" s="353"/>
      <c r="AV118" s="353"/>
      <c r="AW118" s="353"/>
      <c r="AX118" s="353"/>
      <c r="AY118" s="353"/>
      <c r="AZ118" s="353"/>
      <c r="BA118" s="353"/>
      <c r="BB118" s="353"/>
      <c r="BC118" s="353"/>
      <c r="BD118" s="353"/>
      <c r="BE118" s="353"/>
      <c r="BF118" s="353"/>
      <c r="BG118" s="353"/>
      <c r="BH118" s="353"/>
      <c r="BI118" s="353"/>
      <c r="BJ118" s="353"/>
      <c r="BK118" s="353"/>
      <c r="BL118" s="353"/>
      <c r="BM118" s="353"/>
      <c r="BN118" s="353"/>
      <c r="BO118" s="353"/>
      <c r="BP118" s="353"/>
      <c r="BQ118" s="353"/>
      <c r="BR118" s="353"/>
      <c r="BS118" s="353"/>
      <c r="BT118" s="353"/>
      <c r="BU118" s="353"/>
      <c r="BV118" s="353"/>
      <c r="BW118" s="353"/>
      <c r="BX118" s="353"/>
      <c r="BY118" s="353"/>
      <c r="BZ118" s="353"/>
      <c r="CA118" s="353"/>
      <c r="CB118" s="353"/>
      <c r="CC118" s="353"/>
      <c r="CD118" s="353"/>
      <c r="CE118" s="353"/>
      <c r="CF118" s="353"/>
      <c r="CG118" s="353"/>
      <c r="CH118" s="353"/>
      <c r="CI118" s="353"/>
      <c r="CJ118" s="353"/>
      <c r="CK118" s="353"/>
      <c r="CL118" s="353"/>
      <c r="CM118" s="353"/>
      <c r="CN118" s="353"/>
      <c r="CO118" s="353"/>
      <c r="CP118" s="353"/>
      <c r="CQ118" s="353"/>
      <c r="CR118" s="353"/>
      <c r="CS118" s="353"/>
      <c r="CT118" s="353"/>
      <c r="CU118" s="353"/>
      <c r="CV118" s="353"/>
      <c r="CW118" s="353"/>
      <c r="CX118" s="353"/>
      <c r="CY118" s="353"/>
      <c r="CZ118" s="353"/>
      <c r="DA118" s="353"/>
      <c r="DB118" s="353"/>
      <c r="DC118" s="353"/>
      <c r="DD118" s="353"/>
      <c r="DE118" s="353"/>
      <c r="DF118" s="353"/>
      <c r="DG118" s="353"/>
      <c r="DH118" s="353"/>
      <c r="DI118" s="353"/>
      <c r="DJ118" s="353"/>
      <c r="DK118" s="353"/>
      <c r="DL118" s="353"/>
      <c r="DM118" s="353"/>
      <c r="DN118" s="353"/>
      <c r="DO118" s="353"/>
      <c r="DP118" s="353"/>
      <c r="DQ118" s="353"/>
      <c r="DR118" s="353"/>
      <c r="DS118" s="353"/>
      <c r="DT118" s="353"/>
      <c r="DU118" s="353"/>
      <c r="DV118" s="353"/>
      <c r="DW118" s="353"/>
      <c r="DX118" s="353"/>
      <c r="DY118" s="353"/>
      <c r="DZ118" s="353"/>
      <c r="EA118" s="353"/>
      <c r="EB118" s="353"/>
      <c r="EC118" s="353"/>
      <c r="ED118" s="353"/>
      <c r="EE118" s="353"/>
      <c r="EF118" s="353"/>
      <c r="EG118" s="353"/>
      <c r="EH118" s="353"/>
      <c r="EI118" s="353"/>
      <c r="EJ118" s="353"/>
      <c r="EK118" s="353"/>
      <c r="EL118" s="353"/>
      <c r="EM118" s="353"/>
      <c r="EN118" s="353"/>
      <c r="EO118" s="353"/>
      <c r="EP118" s="353"/>
      <c r="EQ118" s="353"/>
      <c r="ER118" s="353"/>
      <c r="ES118" s="353"/>
      <c r="ET118" s="354"/>
      <c r="EU118" s="354"/>
      <c r="EV118" s="354"/>
      <c r="EW118" s="354"/>
    </row>
    <row r="119" spans="1:153" ht="33.75" customHeight="1" x14ac:dyDescent="0.2">
      <c r="A119" s="360" t="s">
        <v>417</v>
      </c>
      <c r="B119" s="361" t="s">
        <v>418</v>
      </c>
      <c r="C119" s="361" t="s">
        <v>209</v>
      </c>
      <c r="D119" s="361" t="s">
        <v>419</v>
      </c>
      <c r="E119" s="361" t="s">
        <v>420</v>
      </c>
      <c r="F119" s="361" t="s">
        <v>421</v>
      </c>
      <c r="G119" s="361" t="s">
        <v>422</v>
      </c>
      <c r="H119" s="361" t="s">
        <v>423</v>
      </c>
      <c r="I119" s="361" t="s">
        <v>424</v>
      </c>
      <c r="J119" s="361" t="s">
        <v>425</v>
      </c>
      <c r="K119" s="361" t="s">
        <v>426</v>
      </c>
      <c r="L119" s="361" t="s">
        <v>427</v>
      </c>
      <c r="M119" s="361" t="s">
        <v>428</v>
      </c>
      <c r="N119" s="361" t="s">
        <v>428</v>
      </c>
      <c r="O119" s="361" t="s">
        <v>428</v>
      </c>
      <c r="P119" s="361" t="s">
        <v>429</v>
      </c>
      <c r="Q119" s="361" t="s">
        <v>430</v>
      </c>
      <c r="R119" s="361" t="s">
        <v>431</v>
      </c>
      <c r="S119" s="361" t="s">
        <v>431</v>
      </c>
      <c r="T119" s="361" t="s">
        <v>431</v>
      </c>
      <c r="U119" s="361" t="s">
        <v>431</v>
      </c>
      <c r="V119" s="361" t="s">
        <v>431</v>
      </c>
      <c r="W119" s="361" t="s">
        <v>431</v>
      </c>
      <c r="X119" s="361" t="s">
        <v>431</v>
      </c>
      <c r="Y119" s="361" t="s">
        <v>431</v>
      </c>
      <c r="Z119" s="361" t="s">
        <v>431</v>
      </c>
      <c r="AA119" s="361" t="s">
        <v>431</v>
      </c>
      <c r="AB119" s="361" t="s">
        <v>431</v>
      </c>
      <c r="AC119" s="361" t="s">
        <v>432</v>
      </c>
      <c r="AD119" s="361" t="s">
        <v>433</v>
      </c>
      <c r="AE119" s="361" t="s">
        <v>434</v>
      </c>
      <c r="AF119" s="361" t="s">
        <v>435</v>
      </c>
      <c r="AG119" s="361" t="s">
        <v>434</v>
      </c>
      <c r="AH119" s="361" t="s">
        <v>436</v>
      </c>
      <c r="AI119" s="361" t="s">
        <v>434</v>
      </c>
      <c r="AJ119" s="361" t="s">
        <v>437</v>
      </c>
      <c r="AK119" s="361" t="s">
        <v>434</v>
      </c>
      <c r="AL119" s="361" t="s">
        <v>438</v>
      </c>
      <c r="AM119" s="361" t="s">
        <v>434</v>
      </c>
      <c r="AN119" s="361" t="s">
        <v>439</v>
      </c>
      <c r="AO119" s="361" t="s">
        <v>434</v>
      </c>
      <c r="AP119" s="361" t="s">
        <v>440</v>
      </c>
      <c r="AQ119" s="361" t="s">
        <v>434</v>
      </c>
      <c r="AR119" s="361" t="s">
        <v>441</v>
      </c>
      <c r="AS119" s="361" t="s">
        <v>434</v>
      </c>
      <c r="AT119" s="361" t="s">
        <v>442</v>
      </c>
      <c r="AU119" s="361" t="s">
        <v>434</v>
      </c>
      <c r="AV119" s="361" t="s">
        <v>443</v>
      </c>
      <c r="AW119" s="361" t="s">
        <v>434</v>
      </c>
      <c r="AX119" s="361" t="s">
        <v>444</v>
      </c>
      <c r="AY119" s="361" t="s">
        <v>434</v>
      </c>
      <c r="AZ119" s="361" t="s">
        <v>445</v>
      </c>
      <c r="BA119" s="361" t="s">
        <v>434</v>
      </c>
      <c r="BB119" s="361" t="s">
        <v>446</v>
      </c>
      <c r="BC119" s="361" t="s">
        <v>434</v>
      </c>
      <c r="BD119" s="361" t="s">
        <v>447</v>
      </c>
      <c r="BE119" s="361" t="s">
        <v>448</v>
      </c>
      <c r="BF119" s="361" t="s">
        <v>449</v>
      </c>
      <c r="BG119" s="361" t="s">
        <v>450</v>
      </c>
      <c r="BH119" s="361" t="s">
        <v>451</v>
      </c>
      <c r="BI119" s="361" t="s">
        <v>452</v>
      </c>
      <c r="BJ119" s="361" t="s">
        <v>452</v>
      </c>
      <c r="BK119" s="361" t="s">
        <v>452</v>
      </c>
      <c r="BL119" s="361" t="s">
        <v>452</v>
      </c>
      <c r="BM119" s="361" t="s">
        <v>452</v>
      </c>
      <c r="BN119" s="361" t="s">
        <v>452</v>
      </c>
      <c r="BO119" s="361" t="s">
        <v>453</v>
      </c>
      <c r="BP119" s="361" t="s">
        <v>453</v>
      </c>
      <c r="BQ119" s="361" t="s">
        <v>454</v>
      </c>
      <c r="BR119" s="361" t="s">
        <v>454</v>
      </c>
      <c r="BS119" s="361" t="s">
        <v>454</v>
      </c>
      <c r="BT119" s="361" t="s">
        <v>454</v>
      </c>
      <c r="BU119" s="361" t="s">
        <v>454</v>
      </c>
      <c r="BV119" s="361" t="s">
        <v>455</v>
      </c>
      <c r="BW119" s="361" t="s">
        <v>455</v>
      </c>
      <c r="BX119" s="361" t="s">
        <v>455</v>
      </c>
      <c r="BY119" s="361" t="s">
        <v>456</v>
      </c>
      <c r="BZ119" s="361" t="s">
        <v>457</v>
      </c>
      <c r="CA119" s="361" t="s">
        <v>457</v>
      </c>
      <c r="CB119" s="361" t="s">
        <v>458</v>
      </c>
      <c r="CC119" s="361" t="s">
        <v>457</v>
      </c>
      <c r="CD119" s="361" t="s">
        <v>457</v>
      </c>
      <c r="CE119" s="361" t="s">
        <v>459</v>
      </c>
      <c r="CF119" s="361" t="s">
        <v>209</v>
      </c>
      <c r="CG119" s="361" t="s">
        <v>209</v>
      </c>
      <c r="CH119" s="361" t="s">
        <v>460</v>
      </c>
      <c r="CI119" s="361" t="s">
        <v>460</v>
      </c>
      <c r="CJ119" s="361" t="s">
        <v>460</v>
      </c>
      <c r="CK119" s="361" t="s">
        <v>461</v>
      </c>
      <c r="CL119" s="361" t="s">
        <v>461</v>
      </c>
      <c r="CM119" s="361" t="s">
        <v>462</v>
      </c>
      <c r="CN119" s="361" t="s">
        <v>463</v>
      </c>
      <c r="CO119" s="361" t="s">
        <v>464</v>
      </c>
      <c r="CP119" s="361" t="s">
        <v>464</v>
      </c>
      <c r="CQ119" s="361" t="s">
        <v>464</v>
      </c>
      <c r="CR119" s="361" t="s">
        <v>465</v>
      </c>
      <c r="CS119" s="361" t="s">
        <v>465</v>
      </c>
      <c r="CT119" s="361" t="s">
        <v>466</v>
      </c>
      <c r="CU119" s="361" t="s">
        <v>465</v>
      </c>
      <c r="CV119" s="361" t="s">
        <v>465</v>
      </c>
      <c r="CW119" s="361" t="s">
        <v>465</v>
      </c>
      <c r="CX119" s="361" t="s">
        <v>465</v>
      </c>
      <c r="CY119" s="361" t="s">
        <v>465</v>
      </c>
      <c r="CZ119" s="361" t="s">
        <v>467</v>
      </c>
      <c r="DA119" s="361" t="s">
        <v>467</v>
      </c>
      <c r="DB119" s="361" t="s">
        <v>468</v>
      </c>
      <c r="DC119" s="361" t="s">
        <v>467</v>
      </c>
      <c r="DD119" s="361" t="s">
        <v>467</v>
      </c>
      <c r="DE119" s="361" t="s">
        <v>467</v>
      </c>
      <c r="DF119" s="361" t="s">
        <v>467</v>
      </c>
      <c r="DG119" s="361" t="s">
        <v>467</v>
      </c>
      <c r="DH119" s="361" t="s">
        <v>469</v>
      </c>
      <c r="DI119" s="361" t="s">
        <v>469</v>
      </c>
      <c r="DJ119" s="361" t="s">
        <v>469</v>
      </c>
      <c r="DK119" s="361" t="s">
        <v>469</v>
      </c>
      <c r="DL119" s="361" t="s">
        <v>469</v>
      </c>
      <c r="DM119" s="361" t="s">
        <v>469</v>
      </c>
      <c r="DN119" s="361" t="s">
        <v>469</v>
      </c>
      <c r="DO119" s="361" t="s">
        <v>469</v>
      </c>
      <c r="DP119" s="361" t="s">
        <v>469</v>
      </c>
      <c r="DQ119" s="361" t="s">
        <v>469</v>
      </c>
      <c r="DR119" s="361" t="s">
        <v>469</v>
      </c>
      <c r="DS119" s="361" t="s">
        <v>469</v>
      </c>
      <c r="DT119" s="361" t="s">
        <v>469</v>
      </c>
      <c r="DU119" s="361" t="s">
        <v>469</v>
      </c>
      <c r="DV119" s="361" t="s">
        <v>469</v>
      </c>
      <c r="DW119" s="361" t="s">
        <v>469</v>
      </c>
      <c r="DX119" s="361" t="s">
        <v>75</v>
      </c>
      <c r="DY119" s="361" t="s">
        <v>470</v>
      </c>
      <c r="DZ119" s="361" t="s">
        <v>471</v>
      </c>
      <c r="EA119" s="361" t="s">
        <v>472</v>
      </c>
      <c r="EB119" s="361" t="s">
        <v>473</v>
      </c>
      <c r="EC119" s="361" t="s">
        <v>474</v>
      </c>
      <c r="ED119" s="361" t="s">
        <v>475</v>
      </c>
      <c r="EE119" s="361" t="s">
        <v>476</v>
      </c>
      <c r="EF119" s="361" t="s">
        <v>476</v>
      </c>
      <c r="EG119" s="361" t="s">
        <v>476</v>
      </c>
      <c r="EH119" s="361" t="s">
        <v>476</v>
      </c>
      <c r="EI119" s="361" t="s">
        <v>476</v>
      </c>
      <c r="EJ119" s="361" t="s">
        <v>476</v>
      </c>
      <c r="EK119" s="361" t="s">
        <v>477</v>
      </c>
      <c r="EL119" s="361" t="s">
        <v>477</v>
      </c>
      <c r="EM119" s="361" t="s">
        <v>478</v>
      </c>
      <c r="EN119" s="361" t="s">
        <v>478</v>
      </c>
      <c r="EO119" s="361" t="s">
        <v>479</v>
      </c>
      <c r="EP119" s="361" t="s">
        <v>480</v>
      </c>
      <c r="EQ119" s="361" t="s">
        <v>479</v>
      </c>
      <c r="ER119" s="361" t="s">
        <v>481</v>
      </c>
      <c r="ES119" s="361" t="s">
        <v>482</v>
      </c>
      <c r="ET119" s="361" t="s">
        <v>483</v>
      </c>
      <c r="EU119" s="361" t="s">
        <v>483</v>
      </c>
      <c r="EV119" s="361" t="s">
        <v>484</v>
      </c>
      <c r="EW119" s="361" t="s">
        <v>484</v>
      </c>
    </row>
    <row r="120" spans="1:153" ht="15.75" customHeight="1" x14ac:dyDescent="0.2">
      <c r="A120" s="362" t="s">
        <v>485</v>
      </c>
      <c r="B120" s="363" t="s">
        <v>486</v>
      </c>
      <c r="C120" s="363" t="s">
        <v>487</v>
      </c>
      <c r="D120" s="363" t="s">
        <v>487</v>
      </c>
      <c r="E120" s="363" t="s">
        <v>487</v>
      </c>
      <c r="F120" s="363" t="s">
        <v>487</v>
      </c>
      <c r="G120" s="363" t="s">
        <v>487</v>
      </c>
      <c r="H120" s="363" t="s">
        <v>487</v>
      </c>
      <c r="I120" s="363" t="s">
        <v>487</v>
      </c>
      <c r="J120" s="363" t="s">
        <v>487</v>
      </c>
      <c r="K120" s="363" t="s">
        <v>487</v>
      </c>
      <c r="L120" s="363" t="s">
        <v>487</v>
      </c>
      <c r="M120" s="363" t="s">
        <v>487</v>
      </c>
      <c r="N120" s="363" t="s">
        <v>488</v>
      </c>
      <c r="O120" s="363" t="s">
        <v>489</v>
      </c>
      <c r="P120" s="363" t="s">
        <v>488</v>
      </c>
      <c r="Q120" s="363" t="s">
        <v>488</v>
      </c>
      <c r="R120" s="363" t="s">
        <v>490</v>
      </c>
      <c r="S120" s="363" t="s">
        <v>491</v>
      </c>
      <c r="T120" s="363" t="s">
        <v>492</v>
      </c>
      <c r="U120" s="363" t="s">
        <v>493</v>
      </c>
      <c r="V120" s="363" t="s">
        <v>494</v>
      </c>
      <c r="W120" s="363" t="s">
        <v>495</v>
      </c>
      <c r="X120" s="363" t="s">
        <v>496</v>
      </c>
      <c r="Y120" s="363" t="s">
        <v>497</v>
      </c>
      <c r="Z120" s="363" t="s">
        <v>498</v>
      </c>
      <c r="AA120" s="363" t="s">
        <v>499</v>
      </c>
      <c r="AB120" s="363" t="s">
        <v>500</v>
      </c>
      <c r="AC120" s="363" t="s">
        <v>490</v>
      </c>
      <c r="AD120" s="363" t="s">
        <v>501</v>
      </c>
      <c r="AE120" s="363" t="s">
        <v>433</v>
      </c>
      <c r="AF120" s="363" t="s">
        <v>502</v>
      </c>
      <c r="AG120" s="363" t="s">
        <v>503</v>
      </c>
      <c r="AH120" s="363" t="s">
        <v>504</v>
      </c>
      <c r="AI120" s="363" t="s">
        <v>436</v>
      </c>
      <c r="AJ120" s="363" t="s">
        <v>505</v>
      </c>
      <c r="AK120" s="363" t="s">
        <v>437</v>
      </c>
      <c r="AL120" s="363" t="s">
        <v>506</v>
      </c>
      <c r="AM120" s="363" t="s">
        <v>438</v>
      </c>
      <c r="AN120" s="363" t="s">
        <v>507</v>
      </c>
      <c r="AO120" s="363" t="s">
        <v>439</v>
      </c>
      <c r="AP120" s="363" t="s">
        <v>508</v>
      </c>
      <c r="AQ120" s="363" t="s">
        <v>440</v>
      </c>
      <c r="AR120" s="363" t="s">
        <v>509</v>
      </c>
      <c r="AS120" s="363" t="s">
        <v>441</v>
      </c>
      <c r="AT120" s="363" t="s">
        <v>510</v>
      </c>
      <c r="AU120" s="363" t="s">
        <v>442</v>
      </c>
      <c r="AV120" s="363" t="s">
        <v>511</v>
      </c>
      <c r="AW120" s="363" t="s">
        <v>443</v>
      </c>
      <c r="AX120" s="363" t="s">
        <v>512</v>
      </c>
      <c r="AY120" s="363" t="s">
        <v>444</v>
      </c>
      <c r="AZ120" s="363" t="s">
        <v>490</v>
      </c>
      <c r="BA120" s="363" t="s">
        <v>445</v>
      </c>
      <c r="BB120" s="363" t="s">
        <v>513</v>
      </c>
      <c r="BC120" s="363" t="s">
        <v>446</v>
      </c>
      <c r="BD120" s="363" t="s">
        <v>433</v>
      </c>
      <c r="BE120" s="363" t="s">
        <v>445</v>
      </c>
      <c r="BF120" s="363" t="s">
        <v>435</v>
      </c>
      <c r="BG120" s="363" t="s">
        <v>433</v>
      </c>
      <c r="BH120" s="363" t="s">
        <v>514</v>
      </c>
      <c r="BI120" s="363" t="s">
        <v>488</v>
      </c>
      <c r="BJ120" s="363" t="s">
        <v>486</v>
      </c>
      <c r="BK120" s="363" t="s">
        <v>515</v>
      </c>
      <c r="BL120" s="363" t="s">
        <v>463</v>
      </c>
      <c r="BM120" s="363" t="s">
        <v>516</v>
      </c>
      <c r="BN120" s="363" t="s">
        <v>517</v>
      </c>
      <c r="BO120" s="363" t="s">
        <v>488</v>
      </c>
      <c r="BP120" s="363" t="s">
        <v>289</v>
      </c>
      <c r="BQ120" s="363" t="s">
        <v>463</v>
      </c>
      <c r="BR120" s="363" t="s">
        <v>518</v>
      </c>
      <c r="BS120" s="363" t="s">
        <v>519</v>
      </c>
      <c r="BT120" s="363" t="s">
        <v>475</v>
      </c>
      <c r="BU120" s="363" t="s">
        <v>289</v>
      </c>
      <c r="BV120" s="363" t="s">
        <v>463</v>
      </c>
      <c r="BW120" s="363" t="s">
        <v>518</v>
      </c>
      <c r="BX120" s="363" t="s">
        <v>519</v>
      </c>
      <c r="BY120" s="363" t="s">
        <v>520</v>
      </c>
      <c r="BZ120" s="363" t="s">
        <v>488</v>
      </c>
      <c r="CA120" s="363" t="s">
        <v>418</v>
      </c>
      <c r="CB120" s="363" t="s">
        <v>515</v>
      </c>
      <c r="CC120" s="363" t="s">
        <v>475</v>
      </c>
      <c r="CD120" s="363" t="s">
        <v>463</v>
      </c>
      <c r="CE120" s="363" t="s">
        <v>516</v>
      </c>
      <c r="CF120" s="363" t="s">
        <v>488</v>
      </c>
      <c r="CG120" s="363" t="s">
        <v>515</v>
      </c>
      <c r="CH120" s="363" t="s">
        <v>488</v>
      </c>
      <c r="CI120" s="363" t="s">
        <v>515</v>
      </c>
      <c r="CJ120" s="363" t="s">
        <v>463</v>
      </c>
      <c r="CK120" s="363" t="s">
        <v>515</v>
      </c>
      <c r="CL120" s="363" t="s">
        <v>474</v>
      </c>
      <c r="CM120" s="363" t="s">
        <v>418</v>
      </c>
      <c r="CN120" s="363" t="s">
        <v>521</v>
      </c>
      <c r="CO120" s="363" t="s">
        <v>488</v>
      </c>
      <c r="CP120" s="363" t="s">
        <v>515</v>
      </c>
      <c r="CQ120" s="363" t="s">
        <v>475</v>
      </c>
      <c r="CR120" s="363" t="s">
        <v>515</v>
      </c>
      <c r="CS120" s="363" t="s">
        <v>474</v>
      </c>
      <c r="CT120" s="363" t="s">
        <v>522</v>
      </c>
      <c r="CU120" s="363" t="s">
        <v>523</v>
      </c>
      <c r="CV120" s="363" t="s">
        <v>524</v>
      </c>
      <c r="CW120" s="363" t="s">
        <v>519</v>
      </c>
      <c r="CX120" s="363" t="s">
        <v>525</v>
      </c>
      <c r="CY120" s="363" t="s">
        <v>475</v>
      </c>
      <c r="CZ120" s="363" t="s">
        <v>515</v>
      </c>
      <c r="DA120" s="363" t="s">
        <v>474</v>
      </c>
      <c r="DB120" s="363" t="s">
        <v>522</v>
      </c>
      <c r="DC120" s="363" t="s">
        <v>523</v>
      </c>
      <c r="DD120" s="363" t="s">
        <v>524</v>
      </c>
      <c r="DE120" s="363" t="s">
        <v>519</v>
      </c>
      <c r="DF120" s="363" t="s">
        <v>525</v>
      </c>
      <c r="DG120" s="363" t="s">
        <v>475</v>
      </c>
      <c r="DH120" s="363" t="s">
        <v>526</v>
      </c>
      <c r="DI120" s="363" t="s">
        <v>527</v>
      </c>
      <c r="DJ120" s="363" t="s">
        <v>488</v>
      </c>
      <c r="DK120" s="363" t="s">
        <v>528</v>
      </c>
      <c r="DL120" s="363" t="s">
        <v>515</v>
      </c>
      <c r="DM120" s="363" t="s">
        <v>474</v>
      </c>
      <c r="DN120" s="363" t="s">
        <v>418</v>
      </c>
      <c r="DO120" s="363" t="s">
        <v>452</v>
      </c>
      <c r="DP120" s="363" t="s">
        <v>529</v>
      </c>
      <c r="DQ120" s="363" t="s">
        <v>514</v>
      </c>
      <c r="DR120" s="363" t="s">
        <v>530</v>
      </c>
      <c r="DS120" s="363" t="s">
        <v>531</v>
      </c>
      <c r="DT120" s="363" t="s">
        <v>209</v>
      </c>
      <c r="DU120" s="363" t="s">
        <v>459</v>
      </c>
      <c r="DV120" s="363" t="s">
        <v>428</v>
      </c>
      <c r="DW120" s="363" t="s">
        <v>532</v>
      </c>
      <c r="DX120" s="363" t="s">
        <v>533</v>
      </c>
      <c r="DY120" s="363" t="s">
        <v>534</v>
      </c>
      <c r="DZ120" s="363" t="s">
        <v>522</v>
      </c>
      <c r="EA120" s="363" t="s">
        <v>515</v>
      </c>
      <c r="EB120" s="363" t="s">
        <v>535</v>
      </c>
      <c r="EC120" s="363" t="s">
        <v>515</v>
      </c>
      <c r="ED120" s="363" t="s">
        <v>525</v>
      </c>
      <c r="EE120" s="363" t="s">
        <v>536</v>
      </c>
      <c r="EF120" s="363" t="s">
        <v>537</v>
      </c>
      <c r="EG120" s="363" t="s">
        <v>538</v>
      </c>
      <c r="EH120" s="363" t="s">
        <v>539</v>
      </c>
      <c r="EI120" s="363" t="s">
        <v>540</v>
      </c>
      <c r="EJ120" s="363" t="s">
        <v>541</v>
      </c>
      <c r="EK120" s="363" t="s">
        <v>536</v>
      </c>
      <c r="EL120" s="363" t="s">
        <v>542</v>
      </c>
      <c r="EM120" s="363" t="s">
        <v>536</v>
      </c>
      <c r="EN120" s="363" t="s">
        <v>543</v>
      </c>
      <c r="EO120" s="363" t="s">
        <v>544</v>
      </c>
      <c r="EP120" s="363" t="s">
        <v>544</v>
      </c>
      <c r="EQ120" s="363" t="s">
        <v>536</v>
      </c>
      <c r="ER120" s="363" t="s">
        <v>536</v>
      </c>
      <c r="ES120" s="363" t="s">
        <v>545</v>
      </c>
      <c r="ET120" s="363" t="s">
        <v>515</v>
      </c>
      <c r="EU120" s="363" t="s">
        <v>474</v>
      </c>
      <c r="EV120" s="363" t="s">
        <v>515</v>
      </c>
      <c r="EW120" s="363" t="s">
        <v>474</v>
      </c>
    </row>
    <row r="121" spans="1:153" ht="15.75" customHeight="1" x14ac:dyDescent="0.2">
      <c r="A121" s="372" t="s">
        <v>546</v>
      </c>
      <c r="B121" s="372">
        <v>0</v>
      </c>
      <c r="C121" s="372">
        <v>0.10885936491445136</v>
      </c>
      <c r="D121" s="372">
        <v>0.10885936491445136</v>
      </c>
      <c r="E121" s="372">
        <v>0.10885936491445136</v>
      </c>
      <c r="F121" s="372">
        <v>0.11144385073657759</v>
      </c>
      <c r="G121" s="372">
        <v>0.11144385073657759</v>
      </c>
      <c r="H121" s="372">
        <v>0.11144385073657759</v>
      </c>
      <c r="I121" s="372">
        <v>0.11565523803301403</v>
      </c>
      <c r="J121" s="372">
        <v>0.11035843300751935</v>
      </c>
      <c r="K121" s="372">
        <v>0</v>
      </c>
      <c r="L121" s="372">
        <v>0</v>
      </c>
      <c r="M121" s="372">
        <v>0.11176538759110599</v>
      </c>
      <c r="N121" s="372">
        <v>0.1117653875908502</v>
      </c>
      <c r="O121" s="372">
        <v>0.11176538759087862</v>
      </c>
      <c r="P121" s="372">
        <v>1.5944987544997957E-3</v>
      </c>
      <c r="Q121" s="372">
        <v>0.50101637334097404</v>
      </c>
      <c r="R121" s="372">
        <v>0.17102416685364119</v>
      </c>
      <c r="S121" s="372">
        <v>0.17102416685364119</v>
      </c>
      <c r="T121" s="372">
        <v>0.17102416685364119</v>
      </c>
      <c r="U121" s="372">
        <v>0.17102416685364119</v>
      </c>
      <c r="V121" s="372">
        <v>0.17102416685364119</v>
      </c>
      <c r="W121" s="372">
        <v>0.17102416685364119</v>
      </c>
      <c r="X121" s="372">
        <v>0.17102416685364119</v>
      </c>
      <c r="Y121" s="372">
        <v>0.17102416685364119</v>
      </c>
      <c r="Z121" s="372">
        <v>0.17102416685364119</v>
      </c>
      <c r="AA121" s="372">
        <v>0.17102416685364119</v>
      </c>
      <c r="AB121" s="372">
        <v>0.17102416685364119</v>
      </c>
      <c r="AC121" s="372">
        <v>0.1419917876977479</v>
      </c>
      <c r="AD121" s="372">
        <v>0</v>
      </c>
      <c r="AE121" s="372">
        <v>0.12755285552853479</v>
      </c>
      <c r="AF121" s="372">
        <v>0</v>
      </c>
      <c r="AG121" s="372">
        <v>0.12755285552853479</v>
      </c>
      <c r="AH121" s="372">
        <v>0</v>
      </c>
      <c r="AI121" s="372">
        <v>0.12755285552853479</v>
      </c>
      <c r="AJ121" s="372">
        <v>0</v>
      </c>
      <c r="AK121" s="372">
        <v>0.12755285552853479</v>
      </c>
      <c r="AL121" s="372">
        <v>0</v>
      </c>
      <c r="AM121" s="372">
        <v>0.12755285552853479</v>
      </c>
      <c r="AN121" s="372">
        <v>0</v>
      </c>
      <c r="AO121" s="372">
        <v>0.12755285552853479</v>
      </c>
      <c r="AP121" s="372">
        <v>0</v>
      </c>
      <c r="AQ121" s="372">
        <v>0.12755285552853479</v>
      </c>
      <c r="AR121" s="372">
        <v>0</v>
      </c>
      <c r="AS121" s="372">
        <v>0.12755285552853479</v>
      </c>
      <c r="AT121" s="372">
        <v>0</v>
      </c>
      <c r="AU121" s="372">
        <v>0.12755285552853479</v>
      </c>
      <c r="AV121" s="372">
        <v>0</v>
      </c>
      <c r="AW121" s="372">
        <v>0.12755285552853479</v>
      </c>
      <c r="AX121" s="372">
        <v>0</v>
      </c>
      <c r="AY121" s="372">
        <v>0.12755285552853479</v>
      </c>
      <c r="AZ121" s="372">
        <v>0</v>
      </c>
      <c r="BA121" s="372">
        <v>0.12755285552853479</v>
      </c>
      <c r="BB121" s="372">
        <v>0</v>
      </c>
      <c r="BC121" s="372">
        <v>0.12755285552853479</v>
      </c>
      <c r="BD121" s="372">
        <v>0.10543842856384344</v>
      </c>
      <c r="BE121" s="372">
        <v>0.10784234460456332</v>
      </c>
      <c r="BF121" s="372">
        <v>0.10885936491445136</v>
      </c>
      <c r="BG121" s="372">
        <v>0.1117653875908502</v>
      </c>
      <c r="BH121" s="372">
        <v>0.10784234460456332</v>
      </c>
      <c r="BI121" s="372">
        <v>0.22484559260203696</v>
      </c>
      <c r="BJ121" s="372">
        <v>0.22484559260203696</v>
      </c>
      <c r="BK121" s="372">
        <v>0.22484559260203696</v>
      </c>
      <c r="BL121" s="372">
        <v>0.22484559260203696</v>
      </c>
      <c r="BM121" s="372">
        <v>0.22484559260203696</v>
      </c>
      <c r="BN121" s="372">
        <v>0.22484559260203696</v>
      </c>
      <c r="BO121" s="372">
        <v>0.24929226997721798</v>
      </c>
      <c r="BP121" s="372">
        <v>0.24929226997721798</v>
      </c>
      <c r="BQ121" s="372">
        <v>0.50101637334097404</v>
      </c>
      <c r="BR121" s="372">
        <v>0.50101637334097404</v>
      </c>
      <c r="BS121" s="372">
        <v>0.50101637334097404</v>
      </c>
      <c r="BT121" s="372">
        <v>0.50101637334097404</v>
      </c>
      <c r="BU121" s="372">
        <v>0.50101637334097404</v>
      </c>
      <c r="BV121" s="372">
        <v>1.5944987544997957E-3</v>
      </c>
      <c r="BW121" s="372">
        <v>1.5944987544997957E-3</v>
      </c>
      <c r="BX121" s="372">
        <v>1.5944987544997957E-3</v>
      </c>
      <c r="BY121" s="372">
        <v>0.60210846783024863</v>
      </c>
      <c r="BZ121" s="372">
        <v>0.10777408995610926</v>
      </c>
      <c r="CA121" s="372">
        <v>0.10777408995610926</v>
      </c>
      <c r="CB121" s="372">
        <v>0.10777408995610926</v>
      </c>
      <c r="CC121" s="372">
        <v>0.10777408995610926</v>
      </c>
      <c r="CD121" s="372">
        <v>0.10777408995610926</v>
      </c>
      <c r="CE121" s="372">
        <v>0.10777408995610926</v>
      </c>
      <c r="CF121" s="372">
        <v>0.10885936491445136</v>
      </c>
      <c r="CG121" s="372">
        <v>0.10885936491445136</v>
      </c>
      <c r="CH121" s="372">
        <v>0.16126923339513155</v>
      </c>
      <c r="CI121" s="372">
        <v>0.16126923339513155</v>
      </c>
      <c r="CJ121" s="372">
        <v>0.16126923339513155</v>
      </c>
      <c r="CK121" s="372">
        <v>0.50101637334097404</v>
      </c>
      <c r="CL121" s="372">
        <v>0.50101637334097404</v>
      </c>
      <c r="CM121" s="372">
        <v>0.50101637334097404</v>
      </c>
      <c r="CN121" s="372">
        <v>0</v>
      </c>
      <c r="CO121" s="372">
        <v>0.17573071427307241</v>
      </c>
      <c r="CP121" s="372">
        <v>0.17573071427307241</v>
      </c>
      <c r="CQ121" s="372">
        <v>0.17573071427307241</v>
      </c>
      <c r="CR121" s="372">
        <v>0.29191382079534378</v>
      </c>
      <c r="CS121" s="372">
        <v>0.29191382079534378</v>
      </c>
      <c r="CT121" s="372">
        <v>0.29191382079534378</v>
      </c>
      <c r="CU121" s="372">
        <v>0.29191382079534378</v>
      </c>
      <c r="CV121" s="372">
        <v>0.29191382079534378</v>
      </c>
      <c r="CW121" s="372">
        <v>0.29191382079534378</v>
      </c>
      <c r="CX121" s="372">
        <v>0.29191382079534378</v>
      </c>
      <c r="CY121" s="372">
        <v>0.29191382079534378</v>
      </c>
      <c r="CZ121" s="372">
        <v>0.1108613685746036</v>
      </c>
      <c r="DA121" s="372">
        <v>0.1108613685746036</v>
      </c>
      <c r="DB121" s="372">
        <v>0.1108613685746036</v>
      </c>
      <c r="DC121" s="372">
        <v>0.1108613685746036</v>
      </c>
      <c r="DD121" s="372">
        <v>0.1108613685746036</v>
      </c>
      <c r="DE121" s="372">
        <v>0.1108613685746036</v>
      </c>
      <c r="DF121" s="372">
        <v>0.1108613685746036</v>
      </c>
      <c r="DG121" s="372">
        <v>0.1108613685746036</v>
      </c>
      <c r="DH121" s="372">
        <v>1.9068245744470005</v>
      </c>
      <c r="DI121" s="372">
        <v>1.9068245744470005</v>
      </c>
      <c r="DJ121" s="372">
        <v>1.9068245744470005</v>
      </c>
      <c r="DK121" s="372">
        <v>1.0854206176713888</v>
      </c>
      <c r="DL121" s="372">
        <v>1.9068245744470005</v>
      </c>
      <c r="DM121" s="372">
        <v>1.9068245744470005</v>
      </c>
      <c r="DN121" s="372">
        <v>1.9068245744470005</v>
      </c>
      <c r="DO121" s="372">
        <v>1.9068245744470005</v>
      </c>
      <c r="DP121" s="372">
        <v>1.9068245744470005</v>
      </c>
      <c r="DQ121" s="372">
        <v>1.9068245744470005</v>
      </c>
      <c r="DR121" s="372">
        <v>1.9068245744470005</v>
      </c>
      <c r="DS121" s="372">
        <v>1.9068245744470005</v>
      </c>
      <c r="DT121" s="372">
        <v>1.9068245744470005</v>
      </c>
      <c r="DU121" s="372">
        <v>1.9068245744470005</v>
      </c>
      <c r="DV121" s="372">
        <v>1.9068245744470005</v>
      </c>
      <c r="DW121" s="372">
        <v>1.9068245744470005</v>
      </c>
      <c r="DX121" s="372">
        <v>0.11144385073657759</v>
      </c>
      <c r="DY121" s="372">
        <v>0</v>
      </c>
      <c r="DZ121" s="372">
        <v>0</v>
      </c>
      <c r="EA121" s="372">
        <v>0</v>
      </c>
      <c r="EB121" s="372">
        <v>0</v>
      </c>
      <c r="EC121" s="372">
        <v>0</v>
      </c>
      <c r="ED121" s="372">
        <v>0</v>
      </c>
      <c r="EE121" s="372">
        <v>0</v>
      </c>
      <c r="EF121" s="372">
        <v>0</v>
      </c>
      <c r="EG121" s="372">
        <v>0</v>
      </c>
      <c r="EH121" s="372">
        <v>0</v>
      </c>
      <c r="EI121" s="372">
        <v>0</v>
      </c>
      <c r="EJ121" s="372">
        <v>0</v>
      </c>
      <c r="EK121" s="372">
        <v>0</v>
      </c>
      <c r="EL121" s="372">
        <v>0</v>
      </c>
      <c r="EM121" s="372">
        <v>0</v>
      </c>
      <c r="EN121" s="372">
        <v>0</v>
      </c>
      <c r="EO121" s="372">
        <v>0</v>
      </c>
      <c r="EP121" s="372">
        <v>0</v>
      </c>
      <c r="EQ121" s="372">
        <v>0</v>
      </c>
      <c r="ER121" s="372">
        <v>0</v>
      </c>
      <c r="ES121" s="372">
        <v>1.6700545778064679</v>
      </c>
      <c r="ET121" s="373">
        <v>0.50101637334097404</v>
      </c>
      <c r="EU121" s="373">
        <v>0.50101637334097404</v>
      </c>
      <c r="EV121" s="373">
        <v>0.50101637334097404</v>
      </c>
      <c r="EW121" s="373">
        <v>0.50101637334097404</v>
      </c>
    </row>
    <row r="122" spans="1:153" ht="15.75" customHeight="1" x14ac:dyDescent="0.2">
      <c r="A122" s="372" t="s">
        <v>547</v>
      </c>
      <c r="B122" s="372">
        <v>0</v>
      </c>
      <c r="C122" s="372">
        <v>0.24627890344538628</v>
      </c>
      <c r="D122" s="372">
        <v>0.24622940395977366</v>
      </c>
      <c r="E122" s="372">
        <v>0.24622940395977366</v>
      </c>
      <c r="F122" s="372">
        <v>0.25179126082105086</v>
      </c>
      <c r="G122" s="372">
        <v>0.25179126082105086</v>
      </c>
      <c r="H122" s="372">
        <v>0.25179126082105086</v>
      </c>
      <c r="I122" s="372">
        <v>0.26130628125667954</v>
      </c>
      <c r="J122" s="372">
        <v>0.2493389164637847</v>
      </c>
      <c r="K122" s="372">
        <v>0</v>
      </c>
      <c r="L122" s="372">
        <v>0</v>
      </c>
      <c r="M122" s="372">
        <v>0.26234033541970803</v>
      </c>
      <c r="N122" s="372">
        <v>0.26234033541777535</v>
      </c>
      <c r="O122" s="372">
        <v>0.26234033541788904</v>
      </c>
      <c r="P122" s="372">
        <v>9.6696579008437311E-2</v>
      </c>
      <c r="Q122" s="372">
        <v>0</v>
      </c>
      <c r="R122" s="372">
        <v>0.49634324679550446</v>
      </c>
      <c r="S122" s="372">
        <v>0.49634324679550446</v>
      </c>
      <c r="T122" s="372">
        <v>0.49634324679550446</v>
      </c>
      <c r="U122" s="372">
        <v>0.49634324679550446</v>
      </c>
      <c r="V122" s="372">
        <v>0.49634324679550446</v>
      </c>
      <c r="W122" s="372">
        <v>0.49634324679550446</v>
      </c>
      <c r="X122" s="372">
        <v>0.49634324679550446</v>
      </c>
      <c r="Y122" s="372">
        <v>0.49634324679550446</v>
      </c>
      <c r="Z122" s="372">
        <v>11.027692345647665</v>
      </c>
      <c r="AA122" s="372">
        <v>0.49634324679550446</v>
      </c>
      <c r="AB122" s="372">
        <v>0.49634324679550446</v>
      </c>
      <c r="AC122" s="372">
        <v>0.46822906240458906</v>
      </c>
      <c r="AD122" s="372">
        <v>0</v>
      </c>
      <c r="AE122" s="372">
        <v>0.96056366852258179</v>
      </c>
      <c r="AF122" s="372">
        <v>0</v>
      </c>
      <c r="AG122" s="372">
        <v>0.96056366852258179</v>
      </c>
      <c r="AH122" s="372">
        <v>0</v>
      </c>
      <c r="AI122" s="372">
        <v>0.96056366852258179</v>
      </c>
      <c r="AJ122" s="372">
        <v>0</v>
      </c>
      <c r="AK122" s="372">
        <v>0.96056366852258179</v>
      </c>
      <c r="AL122" s="372">
        <v>0</v>
      </c>
      <c r="AM122" s="372">
        <v>0.96056366852258179</v>
      </c>
      <c r="AN122" s="372">
        <v>0</v>
      </c>
      <c r="AO122" s="372">
        <v>0.96056366852258179</v>
      </c>
      <c r="AP122" s="372">
        <v>0</v>
      </c>
      <c r="AQ122" s="372">
        <v>0.96056366852258179</v>
      </c>
      <c r="AR122" s="372">
        <v>0</v>
      </c>
      <c r="AS122" s="372">
        <v>0.96056366852258179</v>
      </c>
      <c r="AT122" s="372">
        <v>0</v>
      </c>
      <c r="AU122" s="372">
        <v>0.96056366852258179</v>
      </c>
      <c r="AV122" s="372">
        <v>0</v>
      </c>
      <c r="AW122" s="372">
        <v>0.96056366852258179</v>
      </c>
      <c r="AX122" s="372">
        <v>0</v>
      </c>
      <c r="AY122" s="372">
        <v>0.96056366852258179</v>
      </c>
      <c r="AZ122" s="372">
        <v>0</v>
      </c>
      <c r="BA122" s="372">
        <v>0.96055792749655211</v>
      </c>
      <c r="BB122" s="372">
        <v>0</v>
      </c>
      <c r="BC122" s="372">
        <v>0.96056366852258179</v>
      </c>
      <c r="BD122" s="372">
        <v>0.78919960464327232</v>
      </c>
      <c r="BE122" s="372">
        <v>0.41947328230776293</v>
      </c>
      <c r="BF122" s="372">
        <v>0.42602962400655997</v>
      </c>
      <c r="BG122" s="372">
        <v>0.42706911935067637</v>
      </c>
      <c r="BH122" s="372">
        <v>0.41199321662975308</v>
      </c>
      <c r="BI122" s="372">
        <v>4.440223494597376</v>
      </c>
      <c r="BJ122" s="372">
        <v>4.4388010020661568</v>
      </c>
      <c r="BK122" s="372">
        <v>1.8729272277676046</v>
      </c>
      <c r="BL122" s="372">
        <v>0.33441487669892922</v>
      </c>
      <c r="BM122" s="372">
        <v>1.1316148027297004</v>
      </c>
      <c r="BN122" s="372">
        <v>4.440223494597376</v>
      </c>
      <c r="BO122" s="372">
        <v>1.8014527825437199</v>
      </c>
      <c r="BP122" s="372">
        <v>1.8014527825437199</v>
      </c>
      <c r="BQ122" s="372">
        <v>5.0094635178155045E-4</v>
      </c>
      <c r="BR122" s="372">
        <v>5.0094635178155045E-4</v>
      </c>
      <c r="BS122" s="372">
        <v>5.0094635178155045E-4</v>
      </c>
      <c r="BT122" s="372">
        <v>5.0094635178155045E-4</v>
      </c>
      <c r="BU122" s="372">
        <v>5.0094635178155045E-4</v>
      </c>
      <c r="BV122" s="372">
        <v>9.6696579008437311E-2</v>
      </c>
      <c r="BW122" s="372">
        <v>9.6696579008437311E-2</v>
      </c>
      <c r="BX122" s="372">
        <v>9.6696579008437311E-2</v>
      </c>
      <c r="BY122" s="372">
        <v>0.10863404757145645</v>
      </c>
      <c r="BZ122" s="372">
        <v>2.1267397860531219</v>
      </c>
      <c r="CA122" s="372">
        <v>2.1267397860531219</v>
      </c>
      <c r="CB122" s="372">
        <v>0.8968527844771188</v>
      </c>
      <c r="CC122" s="372">
        <v>0.8968527844771188</v>
      </c>
      <c r="CD122" s="372">
        <v>1.4491310487017017</v>
      </c>
      <c r="CE122" s="372">
        <v>0.63315593100094247</v>
      </c>
      <c r="CF122" s="372">
        <v>0.54878807598140611</v>
      </c>
      <c r="CG122" s="372">
        <v>0.90713290413168579</v>
      </c>
      <c r="CH122" s="372">
        <v>1.4605636364290149</v>
      </c>
      <c r="CI122" s="372">
        <v>1.4605636364290149</v>
      </c>
      <c r="CJ122" s="372">
        <v>1.4605636364290149</v>
      </c>
      <c r="CK122" s="372">
        <v>5.0094635178155045E-4</v>
      </c>
      <c r="CL122" s="372">
        <v>5.0094635178155045E-4</v>
      </c>
      <c r="CM122" s="372">
        <v>5.0094635178155045E-4</v>
      </c>
      <c r="CN122" s="372">
        <v>0</v>
      </c>
      <c r="CO122" s="372">
        <v>3.4694442451800569</v>
      </c>
      <c r="CP122" s="372">
        <v>1.463075432304322</v>
      </c>
      <c r="CQ122" s="372">
        <v>1.463075432304322</v>
      </c>
      <c r="CR122" s="372">
        <v>0.65868512542215285</v>
      </c>
      <c r="CS122" s="372">
        <v>0.65868512542215285</v>
      </c>
      <c r="CT122" s="372">
        <v>0.65868512542215285</v>
      </c>
      <c r="CU122" s="372">
        <v>0.65868512542215285</v>
      </c>
      <c r="CV122" s="372">
        <v>0.65868512542215285</v>
      </c>
      <c r="CW122" s="372">
        <v>0.65868512542215285</v>
      </c>
      <c r="CX122" s="372">
        <v>0.65868512542215285</v>
      </c>
      <c r="CY122" s="372">
        <v>0.65868512542215285</v>
      </c>
      <c r="CZ122" s="372">
        <v>0.31828757556752407</v>
      </c>
      <c r="DA122" s="372">
        <v>0.31828757556752407</v>
      </c>
      <c r="DB122" s="372">
        <v>0.31828757556752407</v>
      </c>
      <c r="DC122" s="372">
        <v>0.31828757556752407</v>
      </c>
      <c r="DD122" s="372">
        <v>0.31828757556752407</v>
      </c>
      <c r="DE122" s="372">
        <v>0.31828757556752407</v>
      </c>
      <c r="DF122" s="372">
        <v>0.31828757556752407</v>
      </c>
      <c r="DG122" s="372">
        <v>0.31828757556752407</v>
      </c>
      <c r="DH122" s="372">
        <v>1.5106882072818735</v>
      </c>
      <c r="DI122" s="372">
        <v>1.5106882072818735</v>
      </c>
      <c r="DJ122" s="372">
        <v>1.5106882072818735</v>
      </c>
      <c r="DK122" s="372">
        <v>1.5106882072818735</v>
      </c>
      <c r="DL122" s="372">
        <v>1.5106882072818735</v>
      </c>
      <c r="DM122" s="372">
        <v>1.5106882072818735</v>
      </c>
      <c r="DN122" s="372">
        <v>1.5106882072818735</v>
      </c>
      <c r="DO122" s="372">
        <v>1.5106882072818735</v>
      </c>
      <c r="DP122" s="372">
        <v>1.5106882072818735</v>
      </c>
      <c r="DQ122" s="372">
        <v>1.5106882072818735</v>
      </c>
      <c r="DR122" s="372">
        <v>1.5106882072818735</v>
      </c>
      <c r="DS122" s="372">
        <v>1.5106882072818735</v>
      </c>
      <c r="DT122" s="372">
        <v>1.5106882072818735</v>
      </c>
      <c r="DU122" s="372">
        <v>1.5106882072818735</v>
      </c>
      <c r="DV122" s="372">
        <v>1.5106882072818735</v>
      </c>
      <c r="DW122" s="372">
        <v>1.5106882072818735</v>
      </c>
      <c r="DX122" s="372">
        <v>0.16562691114046402</v>
      </c>
      <c r="DY122" s="372">
        <v>0</v>
      </c>
      <c r="DZ122" s="372">
        <v>0</v>
      </c>
      <c r="EA122" s="372">
        <v>0</v>
      </c>
      <c r="EB122" s="372">
        <v>0</v>
      </c>
      <c r="EC122" s="372">
        <v>1.0807091653737189</v>
      </c>
      <c r="ED122" s="372">
        <v>0</v>
      </c>
      <c r="EE122" s="372">
        <v>0</v>
      </c>
      <c r="EF122" s="372">
        <v>0</v>
      </c>
      <c r="EG122" s="372">
        <v>0</v>
      </c>
      <c r="EH122" s="372">
        <v>0</v>
      </c>
      <c r="EI122" s="372">
        <v>0</v>
      </c>
      <c r="EJ122" s="372">
        <v>0</v>
      </c>
      <c r="EK122" s="372">
        <v>1.1083458640041499</v>
      </c>
      <c r="EL122" s="372">
        <v>1.1083458640041499</v>
      </c>
      <c r="EM122" s="372">
        <v>5.004650992948001E-4</v>
      </c>
      <c r="EN122" s="372">
        <v>5.004650992948001E-4</v>
      </c>
      <c r="EO122" s="372">
        <v>0</v>
      </c>
      <c r="EP122" s="372">
        <v>0</v>
      </c>
      <c r="EQ122" s="372">
        <v>0</v>
      </c>
      <c r="ER122" s="372">
        <v>0</v>
      </c>
      <c r="ES122" s="372">
        <v>0</v>
      </c>
      <c r="ET122" s="373">
        <v>5.0094635178155045E-4</v>
      </c>
      <c r="EU122" s="373">
        <v>5.0094635178155045E-4</v>
      </c>
      <c r="EV122" s="373">
        <v>5.0094635178155045E-4</v>
      </c>
      <c r="EW122" s="373">
        <v>5.0094635178155045E-4</v>
      </c>
    </row>
    <row r="123" spans="1:153" ht="15.75" customHeight="1" x14ac:dyDescent="0.2">
      <c r="A123" s="372" t="s">
        <v>548</v>
      </c>
      <c r="B123" s="372">
        <v>0</v>
      </c>
      <c r="C123" s="372">
        <v>8.4216817127517061</v>
      </c>
      <c r="D123" s="372">
        <v>9.11405460871174</v>
      </c>
      <c r="E123" s="372">
        <v>9.11405460871174</v>
      </c>
      <c r="F123" s="372">
        <v>7.4622961409186246</v>
      </c>
      <c r="G123" s="372">
        <v>7.4622961409186246</v>
      </c>
      <c r="H123" s="372">
        <v>7.4622961409186246</v>
      </c>
      <c r="I123" s="372">
        <v>1.7698555984416089</v>
      </c>
      <c r="J123" s="372">
        <v>6.0757289506391317</v>
      </c>
      <c r="K123" s="372">
        <v>0.40143761920313636</v>
      </c>
      <c r="L123" s="372">
        <v>0.40143761920313636</v>
      </c>
      <c r="M123" s="372">
        <v>2.0854085915252654</v>
      </c>
      <c r="N123" s="372">
        <v>1.7537056877149553</v>
      </c>
      <c r="O123" s="372">
        <v>1.7737097961949075</v>
      </c>
      <c r="P123" s="372">
        <v>2.6390213438007777</v>
      </c>
      <c r="Q123" s="372">
        <v>1.6494745646664342</v>
      </c>
      <c r="R123" s="372">
        <v>13.878612338881794</v>
      </c>
      <c r="S123" s="372">
        <v>603.12481007106726</v>
      </c>
      <c r="T123" s="372">
        <v>6.5241081931453664</v>
      </c>
      <c r="U123" s="372">
        <v>21.24050781245387</v>
      </c>
      <c r="V123" s="372">
        <v>23.190391899355745</v>
      </c>
      <c r="W123" s="372">
        <v>24.942311850129045</v>
      </c>
      <c r="X123" s="372">
        <v>24.196792880298744</v>
      </c>
      <c r="Y123" s="372">
        <v>24.196792880298744</v>
      </c>
      <c r="Z123" s="372">
        <v>99.410107064308363</v>
      </c>
      <c r="AA123" s="372">
        <v>24.129647212874261</v>
      </c>
      <c r="AB123" s="372">
        <v>13.920657028364076</v>
      </c>
      <c r="AC123" s="372">
        <v>151.92855848450563</v>
      </c>
      <c r="AD123" s="372">
        <v>2.7040126428719304</v>
      </c>
      <c r="AE123" s="372">
        <v>2.1027430589333562</v>
      </c>
      <c r="AF123" s="372">
        <v>7.8084254347577371</v>
      </c>
      <c r="AG123" s="372">
        <v>2.1027430589333562</v>
      </c>
      <c r="AH123" s="372">
        <v>22.325254507439695</v>
      </c>
      <c r="AI123" s="372">
        <v>2.1027430589333562</v>
      </c>
      <c r="AJ123" s="372">
        <v>3.0050178243786831</v>
      </c>
      <c r="AK123" s="372">
        <v>2.1027430589333562</v>
      </c>
      <c r="AL123" s="372">
        <v>3.2302495597523375</v>
      </c>
      <c r="AM123" s="372">
        <v>2.1027430589333562</v>
      </c>
      <c r="AN123" s="372">
        <v>12.254835410731175</v>
      </c>
      <c r="AO123" s="372">
        <v>2.0208873694732574</v>
      </c>
      <c r="AP123" s="372">
        <v>10.605530448081481</v>
      </c>
      <c r="AQ123" s="372">
        <v>5.610010698395854</v>
      </c>
      <c r="AR123" s="372">
        <v>0.85028035884852216</v>
      </c>
      <c r="AS123" s="372">
        <v>5.610010698395854</v>
      </c>
      <c r="AT123" s="372">
        <v>1.9760537476499849</v>
      </c>
      <c r="AU123" s="372">
        <v>5.610010698395854</v>
      </c>
      <c r="AV123" s="372">
        <v>9.8501375576091732E-2</v>
      </c>
      <c r="AW123" s="372">
        <v>5.610010698395854</v>
      </c>
      <c r="AX123" s="372">
        <v>3.4189786984707098</v>
      </c>
      <c r="AY123" s="372">
        <v>5.610010698395854</v>
      </c>
      <c r="AZ123" s="372">
        <v>2.8162929499131906E-2</v>
      </c>
      <c r="BA123" s="372">
        <v>3.8202559629853567</v>
      </c>
      <c r="BB123" s="372">
        <v>146.37950139245368</v>
      </c>
      <c r="BC123" s="372">
        <v>2.1033809620107604</v>
      </c>
      <c r="BD123" s="372">
        <v>7.0876240682846401</v>
      </c>
      <c r="BE123" s="372">
        <v>10.681735357880825</v>
      </c>
      <c r="BF123" s="372">
        <v>14.110419620261382</v>
      </c>
      <c r="BG123" s="372">
        <v>7.0876240682846401</v>
      </c>
      <c r="BH123" s="372">
        <v>5.2959764835850365</v>
      </c>
      <c r="BI123" s="372">
        <v>14.294764231897716</v>
      </c>
      <c r="BJ123" s="372">
        <v>13.52502121219004</v>
      </c>
      <c r="BK123" s="372">
        <v>96.933332117945611</v>
      </c>
      <c r="BL123" s="372">
        <v>7.2904201915957856</v>
      </c>
      <c r="BM123" s="372">
        <v>67.777153140297742</v>
      </c>
      <c r="BN123" s="372">
        <v>14.294764231897716</v>
      </c>
      <c r="BO123" s="372">
        <v>13.089040603212197</v>
      </c>
      <c r="BP123" s="372">
        <v>51.702969121666683</v>
      </c>
      <c r="BQ123" s="372">
        <v>0</v>
      </c>
      <c r="BR123" s="372">
        <v>4.0088713098730295</v>
      </c>
      <c r="BS123" s="372">
        <v>4.244378511537434</v>
      </c>
      <c r="BT123" s="372">
        <v>13.782539460866246</v>
      </c>
      <c r="BU123" s="372">
        <v>61.904260591247294</v>
      </c>
      <c r="BV123" s="372">
        <v>2.6390213438007777</v>
      </c>
      <c r="BW123" s="372">
        <v>2.6390213438007777</v>
      </c>
      <c r="BX123" s="372">
        <v>2.6390213438007777</v>
      </c>
      <c r="BY123" s="372">
        <v>2.2957983336509642</v>
      </c>
      <c r="BZ123" s="372">
        <v>13.768805451436492</v>
      </c>
      <c r="CA123" s="372">
        <v>10.67196863789286</v>
      </c>
      <c r="CB123" s="372">
        <v>113.96239864457948</v>
      </c>
      <c r="CC123" s="372">
        <v>100.67916957641137</v>
      </c>
      <c r="CD123" s="372">
        <v>7.733246313856398</v>
      </c>
      <c r="CE123" s="372">
        <v>70.182797947549261</v>
      </c>
      <c r="CF123" s="372">
        <v>13.127450121795846</v>
      </c>
      <c r="CG123" s="372">
        <v>119.51111239663624</v>
      </c>
      <c r="CH123" s="372">
        <v>12.417072541356902</v>
      </c>
      <c r="CI123" s="372">
        <v>89.08453268696735</v>
      </c>
      <c r="CJ123" s="372">
        <v>6.5243941629294468</v>
      </c>
      <c r="CK123" s="372">
        <v>60.099044080879594</v>
      </c>
      <c r="CL123" s="372">
        <v>60.099044080879594</v>
      </c>
      <c r="CM123" s="372">
        <v>10.062723035400268</v>
      </c>
      <c r="CN123" s="372">
        <v>1.4115266546432395</v>
      </c>
      <c r="CO123" s="372">
        <v>11.624579121773422</v>
      </c>
      <c r="CP123" s="372">
        <v>102.05812558576002</v>
      </c>
      <c r="CQ123" s="372">
        <v>121.21485558756103</v>
      </c>
      <c r="CR123" s="372">
        <v>5.0065862914366335</v>
      </c>
      <c r="CS123" s="372">
        <v>5.0065862914366335</v>
      </c>
      <c r="CT123" s="372">
        <v>5.234483218837795</v>
      </c>
      <c r="CU123" s="372">
        <v>5.5820484528953784</v>
      </c>
      <c r="CV123" s="372">
        <v>5.1891913100378133</v>
      </c>
      <c r="CW123" s="372">
        <v>5.5558579767048286</v>
      </c>
      <c r="CX123" s="372">
        <v>5.0985368328983895</v>
      </c>
      <c r="CY123" s="372">
        <v>4.9157788828306366</v>
      </c>
      <c r="CZ123" s="372">
        <v>15.495466258769738</v>
      </c>
      <c r="DA123" s="372">
        <v>15.495466258769738</v>
      </c>
      <c r="DB123" s="372">
        <v>15.495466258769738</v>
      </c>
      <c r="DC123" s="372">
        <v>15.495466258769738</v>
      </c>
      <c r="DD123" s="372">
        <v>15.495466258769738</v>
      </c>
      <c r="DE123" s="372">
        <v>15.495466258769738</v>
      </c>
      <c r="DF123" s="372">
        <v>15.495466258769738</v>
      </c>
      <c r="DG123" s="372">
        <v>15.495466258769738</v>
      </c>
      <c r="DH123" s="372">
        <v>37.392125645717897</v>
      </c>
      <c r="DI123" s="372">
        <v>339.41552960529225</v>
      </c>
      <c r="DJ123" s="372">
        <v>10.6373905793007</v>
      </c>
      <c r="DK123" s="372">
        <v>0.36048347967221162</v>
      </c>
      <c r="DL123" s="372">
        <v>77.456592533698995</v>
      </c>
      <c r="DM123" s="372">
        <v>75.654997852688098</v>
      </c>
      <c r="DN123" s="372">
        <v>11.484600597061217</v>
      </c>
      <c r="DO123" s="372">
        <v>9.3820920759171713</v>
      </c>
      <c r="DP123" s="372">
        <v>0.47559066695970387</v>
      </c>
      <c r="DQ123" s="372">
        <v>15.028900363428875</v>
      </c>
      <c r="DR123" s="372">
        <v>15.028900363428875</v>
      </c>
      <c r="DS123" s="372">
        <v>15.028900363428875</v>
      </c>
      <c r="DT123" s="372">
        <v>16.333767162679578</v>
      </c>
      <c r="DU123" s="372">
        <v>15.938205402140738</v>
      </c>
      <c r="DV123" s="372">
        <v>16.249983912537573</v>
      </c>
      <c r="DW123" s="372">
        <v>10.6373905793007</v>
      </c>
      <c r="DX123" s="372">
        <v>2.9290553019109211</v>
      </c>
      <c r="DY123" s="372">
        <v>0.54618709041153579</v>
      </c>
      <c r="DZ123" s="372">
        <v>0</v>
      </c>
      <c r="EA123" s="372">
        <v>0</v>
      </c>
      <c r="EB123" s="372">
        <v>0.9222646781140611</v>
      </c>
      <c r="EC123" s="372">
        <v>2.5085355108376461</v>
      </c>
      <c r="ED123" s="372">
        <v>13.796764630733378</v>
      </c>
      <c r="EE123" s="372">
        <v>1.6466923070029225</v>
      </c>
      <c r="EF123" s="372">
        <v>1.6475457463830026</v>
      </c>
      <c r="EG123" s="372">
        <v>1.6476612204164667</v>
      </c>
      <c r="EH123" s="372">
        <v>1.6457920761085916</v>
      </c>
      <c r="EI123" s="372">
        <v>1.6460575288078871</v>
      </c>
      <c r="EJ123" s="372">
        <v>1.6456535790475755</v>
      </c>
      <c r="EK123" s="372">
        <v>10.616587575292215</v>
      </c>
      <c r="EL123" s="372">
        <v>10.616587575292215</v>
      </c>
      <c r="EM123" s="372">
        <v>116.0821072788367</v>
      </c>
      <c r="EN123" s="372">
        <v>116.0821072788367</v>
      </c>
      <c r="EO123" s="372">
        <v>27.039341371608316</v>
      </c>
      <c r="EP123" s="372">
        <v>0.18949947539471168</v>
      </c>
      <c r="EQ123" s="372">
        <v>27.039341371608316</v>
      </c>
      <c r="ER123" s="372">
        <v>50.55956800133572</v>
      </c>
      <c r="ES123" s="372">
        <v>5.4982485488926613</v>
      </c>
      <c r="ET123" s="373">
        <v>60.099044080879594</v>
      </c>
      <c r="EU123" s="373">
        <v>60.099044080879594</v>
      </c>
      <c r="EV123" s="373">
        <v>60.099044080879594</v>
      </c>
      <c r="EW123" s="373">
        <v>60.099044080879594</v>
      </c>
    </row>
    <row r="124" spans="1:153" ht="15.75" customHeight="1" x14ac:dyDescent="0.2">
      <c r="A124" s="372" t="s">
        <v>549</v>
      </c>
      <c r="B124" s="372">
        <v>1.2120823839770765</v>
      </c>
      <c r="C124" s="372">
        <v>0.51847602921287717</v>
      </c>
      <c r="D124" s="372">
        <v>0.51837182095005119</v>
      </c>
      <c r="E124" s="372">
        <v>0.51837182095005119</v>
      </c>
      <c r="F124" s="372">
        <v>0.53008086066114402</v>
      </c>
      <c r="G124" s="372">
        <v>0.53008086066114402</v>
      </c>
      <c r="H124" s="372">
        <v>0.53008086066114402</v>
      </c>
      <c r="I124" s="372">
        <v>0.55011225573520051</v>
      </c>
      <c r="J124" s="372">
        <v>0.52491808891386427</v>
      </c>
      <c r="K124" s="372">
        <v>0.46750731259697886</v>
      </c>
      <c r="L124" s="372">
        <v>0.62867150964240182</v>
      </c>
      <c r="M124" s="372">
        <v>0.51519214134231106</v>
      </c>
      <c r="N124" s="372">
        <v>0</v>
      </c>
      <c r="O124" s="372">
        <v>3.1069850052624304E-2</v>
      </c>
      <c r="P124" s="372">
        <v>0.83535793754663246</v>
      </c>
      <c r="Q124" s="372">
        <v>0.83503362169062711</v>
      </c>
      <c r="R124" s="372">
        <v>0.33552389432065866</v>
      </c>
      <c r="S124" s="372">
        <v>0.52908241862837713</v>
      </c>
      <c r="T124" s="372">
        <v>8.2136107759324659</v>
      </c>
      <c r="U124" s="372">
        <v>0.36354880426119962</v>
      </c>
      <c r="V124" s="372">
        <v>0.40820540971708397</v>
      </c>
      <c r="W124" s="372">
        <v>0.45939948750333315</v>
      </c>
      <c r="X124" s="372">
        <v>0.42064975138123373</v>
      </c>
      <c r="Y124" s="372">
        <v>0.37483641212179464</v>
      </c>
      <c r="Z124" s="372">
        <v>0.5286992235148773</v>
      </c>
      <c r="AA124" s="372">
        <v>1.3966461360951143</v>
      </c>
      <c r="AB124" s="372">
        <v>0.33542928685233164</v>
      </c>
      <c r="AC124" s="372">
        <v>0.65374465848981345</v>
      </c>
      <c r="AD124" s="372">
        <v>0.19231875821265021</v>
      </c>
      <c r="AE124" s="372">
        <v>0.23382809297368112</v>
      </c>
      <c r="AF124" s="372">
        <v>0.43779302825782906</v>
      </c>
      <c r="AG124" s="372">
        <v>0.48007417544181408</v>
      </c>
      <c r="AH124" s="372">
        <v>7.2898699309291715E-2</v>
      </c>
      <c r="AI124" s="372">
        <v>7.889552897613612</v>
      </c>
      <c r="AJ124" s="372">
        <v>6.7015531857293809E-2</v>
      </c>
      <c r="AK124" s="372">
        <v>0.2308448488263366</v>
      </c>
      <c r="AL124" s="372">
        <v>0.26588023939234517</v>
      </c>
      <c r="AM124" s="372">
        <v>0.30762086383197129</v>
      </c>
      <c r="AN124" s="372">
        <v>2.6806212742916911E-8</v>
      </c>
      <c r="AO124" s="372">
        <v>4.0904679104698971E-2</v>
      </c>
      <c r="AP124" s="372">
        <v>0.38348475740372123</v>
      </c>
      <c r="AQ124" s="372">
        <v>0.48363085254936777</v>
      </c>
      <c r="AR124" s="372">
        <v>8.4610685202335389E-2</v>
      </c>
      <c r="AS124" s="372">
        <v>0.13527046126995401</v>
      </c>
      <c r="AT124" s="372">
        <v>4.1276092981803458E-2</v>
      </c>
      <c r="AU124" s="372">
        <v>5.4737777930711218E-2</v>
      </c>
      <c r="AV124" s="372">
        <v>2.6453657104019701E-5</v>
      </c>
      <c r="AW124" s="372">
        <v>0.68923071095343857</v>
      </c>
      <c r="AX124" s="372">
        <v>0.51130815267765684</v>
      </c>
      <c r="AY124" s="372">
        <v>1.2582168465364703</v>
      </c>
      <c r="AZ124" s="372">
        <v>0</v>
      </c>
      <c r="BA124" s="372">
        <v>8.1552401001090402E-2</v>
      </c>
      <c r="BB124" s="372">
        <v>0</v>
      </c>
      <c r="BC124" s="372">
        <v>5.0848892831545527</v>
      </c>
      <c r="BD124" s="372">
        <v>0.23136153324185216</v>
      </c>
      <c r="BE124" s="372">
        <v>0.11641161062357241</v>
      </c>
      <c r="BF124" s="372">
        <v>0.52093331692344691</v>
      </c>
      <c r="BG124" s="372">
        <v>0.23136153324185216</v>
      </c>
      <c r="BH124" s="372">
        <v>1.2704903919675417</v>
      </c>
      <c r="BI124" s="372">
        <v>0.18590084659138029</v>
      </c>
      <c r="BJ124" s="372">
        <v>6.271882582504773E-3</v>
      </c>
      <c r="BK124" s="372">
        <v>0</v>
      </c>
      <c r="BL124" s="372">
        <v>0</v>
      </c>
      <c r="BM124" s="372">
        <v>0.11082803595536461</v>
      </c>
      <c r="BN124" s="372">
        <v>0.18590084659138029</v>
      </c>
      <c r="BO124" s="372">
        <v>0.15100142252515525</v>
      </c>
      <c r="BP124" s="372">
        <v>0</v>
      </c>
      <c r="BQ124" s="372">
        <v>0</v>
      </c>
      <c r="BR124" s="372">
        <v>0.32728029827308092</v>
      </c>
      <c r="BS124" s="372">
        <v>9.2346603479199985E-2</v>
      </c>
      <c r="BT124" s="372">
        <v>0.27484108178316546</v>
      </c>
      <c r="BU124" s="372">
        <v>9.3237088584146477E-2</v>
      </c>
      <c r="BV124" s="372">
        <v>5.0094635178155045E-4</v>
      </c>
      <c r="BW124" s="372">
        <v>5.0094635178155045E-4</v>
      </c>
      <c r="BX124" s="372">
        <v>5.0094635178155045E-4</v>
      </c>
      <c r="BY124" s="372">
        <v>0.85730883605970121</v>
      </c>
      <c r="BZ124" s="372">
        <v>0.17372506581148173</v>
      </c>
      <c r="CA124" s="372">
        <v>6.8772838280430904E-3</v>
      </c>
      <c r="CB124" s="372">
        <v>0</v>
      </c>
      <c r="CC124" s="372">
        <v>0.14512959170849626</v>
      </c>
      <c r="CD124" s="372">
        <v>0</v>
      </c>
      <c r="CE124" s="372">
        <v>0.12899729075149935</v>
      </c>
      <c r="CF124" s="372">
        <v>0.17321504486318418</v>
      </c>
      <c r="CG124" s="372">
        <v>0</v>
      </c>
      <c r="CH124" s="372">
        <v>0.16377173582310434</v>
      </c>
      <c r="CI124" s="372">
        <v>0</v>
      </c>
      <c r="CJ124" s="372">
        <v>0</v>
      </c>
      <c r="CK124" s="372">
        <v>0</v>
      </c>
      <c r="CL124" s="372">
        <v>1.3146743780791894</v>
      </c>
      <c r="CM124" s="372">
        <v>5.4017567654938148E-3</v>
      </c>
      <c r="CN124" s="372">
        <v>0</v>
      </c>
      <c r="CO124" s="372">
        <v>0.15338485200186369</v>
      </c>
      <c r="CP124" s="372">
        <v>0</v>
      </c>
      <c r="CQ124" s="372">
        <v>0.53616087598538797</v>
      </c>
      <c r="CR124" s="372">
        <v>0</v>
      </c>
      <c r="CS124" s="372">
        <v>0</v>
      </c>
      <c r="CT124" s="372">
        <v>0.34738806676887179</v>
      </c>
      <c r="CU124" s="372">
        <v>0.28733885564452066</v>
      </c>
      <c r="CV124" s="372">
        <v>0.69968877186147438</v>
      </c>
      <c r="CW124" s="372">
        <v>0.12538422791766379</v>
      </c>
      <c r="CX124" s="372">
        <v>0.25317969098762205</v>
      </c>
      <c r="CY124" s="372">
        <v>0.34828952199336527</v>
      </c>
      <c r="CZ124" s="372">
        <v>0.19799591056084864</v>
      </c>
      <c r="DA124" s="372">
        <v>0.19799591056084864</v>
      </c>
      <c r="DB124" s="372">
        <v>0.56370600419450057</v>
      </c>
      <c r="DC124" s="372">
        <v>0.50048966280655804</v>
      </c>
      <c r="DD124" s="372">
        <v>0.93458783973028403</v>
      </c>
      <c r="DE124" s="372">
        <v>0.32999318426823265</v>
      </c>
      <c r="DF124" s="372">
        <v>0.46452886708516417</v>
      </c>
      <c r="DG124" s="372">
        <v>0.56465500419199088</v>
      </c>
      <c r="DH124" s="372">
        <v>0</v>
      </c>
      <c r="DI124" s="372">
        <v>0</v>
      </c>
      <c r="DJ124" s="372">
        <v>1.144797497880063</v>
      </c>
      <c r="DK124" s="372">
        <v>0</v>
      </c>
      <c r="DL124" s="372">
        <v>0</v>
      </c>
      <c r="DM124" s="372">
        <v>1.7187805923931592</v>
      </c>
      <c r="DN124" s="372">
        <v>6.1650329394797865E-3</v>
      </c>
      <c r="DO124" s="372">
        <v>5.4793329799822459</v>
      </c>
      <c r="DP124" s="372">
        <v>0.65687651705957251</v>
      </c>
      <c r="DQ124" s="372">
        <v>1.1121349112154348</v>
      </c>
      <c r="DR124" s="372">
        <v>1.1121349112154348</v>
      </c>
      <c r="DS124" s="372">
        <v>1.1121349112154348</v>
      </c>
      <c r="DT124" s="372">
        <v>0.64253503362920128</v>
      </c>
      <c r="DU124" s="372">
        <v>3.9465408819105505</v>
      </c>
      <c r="DV124" s="372">
        <v>0.67658964938345889</v>
      </c>
      <c r="DW124" s="372">
        <v>1.144797497880063</v>
      </c>
      <c r="DX124" s="372">
        <v>0.12154212177722457</v>
      </c>
      <c r="DY124" s="372">
        <v>0</v>
      </c>
      <c r="DZ124" s="372">
        <v>0.22253792987407905</v>
      </c>
      <c r="EA124" s="372">
        <v>0</v>
      </c>
      <c r="EB124" s="372">
        <v>0.99547875007851871</v>
      </c>
      <c r="EC124" s="372">
        <v>0</v>
      </c>
      <c r="ED124" s="372">
        <v>0.14512959170849626</v>
      </c>
      <c r="EE124" s="372">
        <v>0.75041935085801015</v>
      </c>
      <c r="EF124" s="372">
        <v>0.7508082744125204</v>
      </c>
      <c r="EG124" s="372">
        <v>0.8342314160136084</v>
      </c>
      <c r="EH124" s="372">
        <v>0.10005591344770437</v>
      </c>
      <c r="EI124" s="372">
        <v>0.29182974755565283</v>
      </c>
      <c r="EJ124" s="372">
        <v>0</v>
      </c>
      <c r="EK124" s="372">
        <v>1.1425586756085977</v>
      </c>
      <c r="EL124" s="372">
        <v>1.1425586756085977</v>
      </c>
      <c r="EM124" s="372">
        <v>0</v>
      </c>
      <c r="EN124" s="372">
        <v>0</v>
      </c>
      <c r="EO124" s="372">
        <v>0.35340665604769583</v>
      </c>
      <c r="EP124" s="372">
        <v>0</v>
      </c>
      <c r="EQ124" s="372">
        <v>0.35340665604769583</v>
      </c>
      <c r="ER124" s="372">
        <v>2.210826156776875</v>
      </c>
      <c r="ES124" s="372">
        <v>2.7834454056464892</v>
      </c>
      <c r="ET124" s="373">
        <v>0</v>
      </c>
      <c r="EU124" s="373">
        <v>1.3146743780791894</v>
      </c>
      <c r="EV124" s="373">
        <v>0</v>
      </c>
      <c r="EW124" s="373">
        <v>1.3146743780791894</v>
      </c>
    </row>
    <row r="125" spans="1:153" ht="15.75" customHeight="1" x14ac:dyDescent="0.2">
      <c r="A125" s="372" t="s">
        <v>550</v>
      </c>
      <c r="B125" s="372">
        <v>1.2377994590284516</v>
      </c>
      <c r="C125" s="372">
        <v>5.0271523005376366</v>
      </c>
      <c r="D125" s="372">
        <v>5.0261418954678447</v>
      </c>
      <c r="E125" s="372">
        <v>5.0261418954678447</v>
      </c>
      <c r="F125" s="372">
        <v>5.1396729414636866</v>
      </c>
      <c r="G125" s="372">
        <v>5.1396729414636866</v>
      </c>
      <c r="H125" s="372">
        <v>5.1396729414636866</v>
      </c>
      <c r="I125" s="372">
        <v>5.333897685050033</v>
      </c>
      <c r="J125" s="372">
        <v>5.0898298392185097</v>
      </c>
      <c r="K125" s="372">
        <v>4.5336644140033968</v>
      </c>
      <c r="L125" s="372">
        <v>6.0949384452833328</v>
      </c>
      <c r="M125" s="372">
        <v>4.9953083002637868</v>
      </c>
      <c r="N125" s="372">
        <v>3.9064452334805537</v>
      </c>
      <c r="O125" s="372">
        <v>3.9721116315054132</v>
      </c>
      <c r="P125" s="372">
        <v>3.6765907941976366</v>
      </c>
      <c r="Q125" s="372">
        <v>3.6751634100337469</v>
      </c>
      <c r="R125" s="372">
        <v>38.219679722905994</v>
      </c>
      <c r="S125" s="372">
        <v>0.79493071272918314</v>
      </c>
      <c r="T125" s="372">
        <v>13.059785627048768</v>
      </c>
      <c r="U125" s="372">
        <v>3.8107422497187144</v>
      </c>
      <c r="V125" s="372">
        <v>3.9624847386958209</v>
      </c>
      <c r="W125" s="372">
        <v>5.4348355411639204</v>
      </c>
      <c r="X125" s="372">
        <v>4.6790364918397245</v>
      </c>
      <c r="Y125" s="372">
        <v>8.719089256510415</v>
      </c>
      <c r="Z125" s="372">
        <v>8.7202237335623067</v>
      </c>
      <c r="AA125" s="372">
        <v>6.4733165412608287</v>
      </c>
      <c r="AB125" s="372">
        <v>7.2176852876955309</v>
      </c>
      <c r="AC125" s="372">
        <v>74.46835200405576</v>
      </c>
      <c r="AD125" s="372">
        <v>2.2375022899605028</v>
      </c>
      <c r="AE125" s="372">
        <v>2.2445373737748469</v>
      </c>
      <c r="AF125" s="372">
        <v>88.641935432809987</v>
      </c>
      <c r="AG125" s="372">
        <v>88.920640597949387</v>
      </c>
      <c r="AH125" s="372">
        <v>1.6364633944733669</v>
      </c>
      <c r="AI125" s="372">
        <v>1.6416087108336797</v>
      </c>
      <c r="AJ125" s="372">
        <v>13.267534281680128</v>
      </c>
      <c r="AK125" s="372">
        <v>13.309249642643408</v>
      </c>
      <c r="AL125" s="372">
        <v>4.406772536985045</v>
      </c>
      <c r="AM125" s="372">
        <v>4.4206281715851219</v>
      </c>
      <c r="AN125" s="372">
        <v>3.4078395826913948</v>
      </c>
      <c r="AO125" s="372">
        <v>3.4185544039441993</v>
      </c>
      <c r="AP125" s="372">
        <v>0</v>
      </c>
      <c r="AQ125" s="372">
        <v>0</v>
      </c>
      <c r="AR125" s="372">
        <v>0</v>
      </c>
      <c r="AS125" s="372">
        <v>0</v>
      </c>
      <c r="AT125" s="372">
        <v>0</v>
      </c>
      <c r="AU125" s="372">
        <v>0</v>
      </c>
      <c r="AV125" s="372">
        <v>0</v>
      </c>
      <c r="AW125" s="372">
        <v>0</v>
      </c>
      <c r="AX125" s="372">
        <v>0</v>
      </c>
      <c r="AY125" s="372">
        <v>0</v>
      </c>
      <c r="AZ125" s="372">
        <v>15.938771962689316</v>
      </c>
      <c r="BA125" s="372">
        <v>18.169188800614847</v>
      </c>
      <c r="BB125" s="372">
        <v>86.19031306396937</v>
      </c>
      <c r="BC125" s="372">
        <v>86.461309915728634</v>
      </c>
      <c r="BD125" s="372">
        <v>2.2208629620095053</v>
      </c>
      <c r="BE125" s="372">
        <v>22.751728860984713</v>
      </c>
      <c r="BF125" s="372">
        <v>96.488730717863291</v>
      </c>
      <c r="BG125" s="372">
        <v>2.2208629620095053</v>
      </c>
      <c r="BH125" s="372">
        <v>58.371984505631644</v>
      </c>
      <c r="BI125" s="372">
        <v>9.870929170099771</v>
      </c>
      <c r="BJ125" s="372">
        <v>1.9952013562158299</v>
      </c>
      <c r="BK125" s="372">
        <v>0</v>
      </c>
      <c r="BL125" s="372">
        <v>0</v>
      </c>
      <c r="BM125" s="372">
        <v>0</v>
      </c>
      <c r="BN125" s="372">
        <v>9.870929170099771</v>
      </c>
      <c r="BO125" s="372">
        <v>8.0178459305607248</v>
      </c>
      <c r="BP125" s="372">
        <v>0</v>
      </c>
      <c r="BQ125" s="372">
        <v>0</v>
      </c>
      <c r="BR125" s="372">
        <v>0.19529661821519539</v>
      </c>
      <c r="BS125" s="372">
        <v>0</v>
      </c>
      <c r="BT125" s="372">
        <v>18.278755191156961</v>
      </c>
      <c r="BU125" s="372">
        <v>0</v>
      </c>
      <c r="BV125" s="372">
        <v>0</v>
      </c>
      <c r="BW125" s="372">
        <v>0.52257691648810578</v>
      </c>
      <c r="BX125" s="372">
        <v>9.2346603479199985E-2</v>
      </c>
      <c r="BY125" s="372">
        <v>3.7732014418829749</v>
      </c>
      <c r="BZ125" s="372">
        <v>9.2244217879579082</v>
      </c>
      <c r="CA125" s="372">
        <v>2.1877906418512794</v>
      </c>
      <c r="CB125" s="372">
        <v>0</v>
      </c>
      <c r="CC125" s="372">
        <v>29.408103361536632</v>
      </c>
      <c r="CD125" s="372">
        <v>0</v>
      </c>
      <c r="CE125" s="372">
        <v>0</v>
      </c>
      <c r="CF125" s="372">
        <v>9.1973407888726797</v>
      </c>
      <c r="CG125" s="372">
        <v>0</v>
      </c>
      <c r="CH125" s="372">
        <v>8.6959216916775404</v>
      </c>
      <c r="CI125" s="372">
        <v>0</v>
      </c>
      <c r="CJ125" s="372">
        <v>0</v>
      </c>
      <c r="CK125" s="372">
        <v>0</v>
      </c>
      <c r="CL125" s="372">
        <v>0</v>
      </c>
      <c r="CM125" s="372">
        <v>1.718398309069471</v>
      </c>
      <c r="CN125" s="372">
        <v>0</v>
      </c>
      <c r="CO125" s="372">
        <v>8.144400833230975</v>
      </c>
      <c r="CP125" s="372">
        <v>0</v>
      </c>
      <c r="CQ125" s="372">
        <v>35.658255060079682</v>
      </c>
      <c r="CR125" s="372">
        <v>0</v>
      </c>
      <c r="CS125" s="372">
        <v>0</v>
      </c>
      <c r="CT125" s="372">
        <v>0.5219403136208598</v>
      </c>
      <c r="CU125" s="372">
        <v>0</v>
      </c>
      <c r="CV125" s="372">
        <v>0</v>
      </c>
      <c r="CW125" s="372">
        <v>0</v>
      </c>
      <c r="CX125" s="372">
        <v>0</v>
      </c>
      <c r="CY125" s="372">
        <v>0.24112351522614972</v>
      </c>
      <c r="CZ125" s="372">
        <v>0</v>
      </c>
      <c r="DA125" s="372">
        <v>0</v>
      </c>
      <c r="DB125" s="372">
        <v>0.54946861802352487</v>
      </c>
      <c r="DC125" s="372">
        <v>0</v>
      </c>
      <c r="DD125" s="372">
        <v>0</v>
      </c>
      <c r="DE125" s="372">
        <v>0</v>
      </c>
      <c r="DF125" s="372">
        <v>0</v>
      </c>
      <c r="DG125" s="372">
        <v>0.25384091097532746</v>
      </c>
      <c r="DH125" s="372">
        <v>0</v>
      </c>
      <c r="DI125" s="372">
        <v>0</v>
      </c>
      <c r="DJ125" s="372">
        <v>5.038501165483467</v>
      </c>
      <c r="DK125" s="372">
        <v>1.1645115052615154</v>
      </c>
      <c r="DL125" s="372">
        <v>0</v>
      </c>
      <c r="DM125" s="372">
        <v>0</v>
      </c>
      <c r="DN125" s="372">
        <v>1.9612105169630922</v>
      </c>
      <c r="DO125" s="372">
        <v>11.567119580133294</v>
      </c>
      <c r="DP125" s="372">
        <v>0</v>
      </c>
      <c r="DQ125" s="372">
        <v>63.544372658122938</v>
      </c>
      <c r="DR125" s="372">
        <v>1.3216587321840052</v>
      </c>
      <c r="DS125" s="372">
        <v>6.3357732816120915</v>
      </c>
      <c r="DT125" s="372">
        <v>9.0738625704998412</v>
      </c>
      <c r="DU125" s="372">
        <v>16.2543751539597</v>
      </c>
      <c r="DV125" s="372">
        <v>7.0487208857357473</v>
      </c>
      <c r="DW125" s="372">
        <v>5.038501165483467</v>
      </c>
      <c r="DX125" s="372">
        <v>0</v>
      </c>
      <c r="DY125" s="372">
        <v>1.7644113716106631</v>
      </c>
      <c r="DZ125" s="372">
        <v>0.33435666917608842</v>
      </c>
      <c r="EA125" s="372">
        <v>0</v>
      </c>
      <c r="EB125" s="372">
        <v>2.9096647559708799</v>
      </c>
      <c r="EC125" s="372">
        <v>0</v>
      </c>
      <c r="ED125" s="372">
        <v>0</v>
      </c>
      <c r="EE125" s="372">
        <v>3.6689643137997336</v>
      </c>
      <c r="EF125" s="372">
        <v>3.6708658461107007</v>
      </c>
      <c r="EG125" s="372">
        <v>3.6711231316439807</v>
      </c>
      <c r="EH125" s="372">
        <v>3.6669585261902284</v>
      </c>
      <c r="EI125" s="372">
        <v>3.6675499763828157</v>
      </c>
      <c r="EJ125" s="372">
        <v>3.6666499434809339</v>
      </c>
      <c r="EK125" s="372">
        <v>5.0286476248834333</v>
      </c>
      <c r="EL125" s="372">
        <v>5.0286476248834333</v>
      </c>
      <c r="EM125" s="372">
        <v>0</v>
      </c>
      <c r="EN125" s="372">
        <v>0</v>
      </c>
      <c r="EO125" s="372">
        <v>2.0125263770709125</v>
      </c>
      <c r="EP125" s="372">
        <v>0</v>
      </c>
      <c r="EQ125" s="372">
        <v>2.0125263770709125</v>
      </c>
      <c r="ER125" s="372">
        <v>8.4592411178991824</v>
      </c>
      <c r="ES125" s="372">
        <v>12.250544700109458</v>
      </c>
      <c r="ET125" s="373">
        <v>0</v>
      </c>
      <c r="EU125" s="373">
        <v>0</v>
      </c>
      <c r="EV125" s="373">
        <v>0</v>
      </c>
      <c r="EW125" s="373">
        <v>0</v>
      </c>
    </row>
    <row r="126" spans="1:153" ht="15.75" customHeight="1" x14ac:dyDescent="0.2">
      <c r="A126" s="372" t="s">
        <v>574</v>
      </c>
      <c r="B126" s="372">
        <v>0</v>
      </c>
      <c r="C126" s="372">
        <v>0.10072214680894831</v>
      </c>
      <c r="D126" s="372">
        <v>0.10070190271017054</v>
      </c>
      <c r="E126" s="372">
        <v>0.10070190271017054</v>
      </c>
      <c r="F126" s="372">
        <v>0.10297656836542046</v>
      </c>
      <c r="G126" s="372">
        <v>0.10297656836542046</v>
      </c>
      <c r="H126" s="372">
        <v>0.10297656836542046</v>
      </c>
      <c r="I126" s="372">
        <v>0.10686798282199561</v>
      </c>
      <c r="J126" s="372">
        <v>0.10197361851896858</v>
      </c>
      <c r="K126" s="372">
        <v>9.0820669655840902E-2</v>
      </c>
      <c r="L126" s="372">
        <v>0.12212935704087613</v>
      </c>
      <c r="M126" s="372">
        <v>0.10008419979180871</v>
      </c>
      <c r="N126" s="372">
        <v>0</v>
      </c>
      <c r="O126" s="372">
        <v>6.0358084501643816E-3</v>
      </c>
      <c r="P126" s="372">
        <v>0</v>
      </c>
      <c r="Q126" s="372">
        <v>0</v>
      </c>
      <c r="R126" s="372">
        <v>0</v>
      </c>
      <c r="S126" s="372">
        <v>0</v>
      </c>
      <c r="T126" s="372">
        <v>0</v>
      </c>
      <c r="U126" s="372">
        <v>0</v>
      </c>
      <c r="V126" s="372">
        <v>0</v>
      </c>
      <c r="W126" s="372">
        <v>0</v>
      </c>
      <c r="X126" s="372">
        <v>0</v>
      </c>
      <c r="Y126" s="372">
        <v>0</v>
      </c>
      <c r="Z126" s="372">
        <v>0</v>
      </c>
      <c r="AA126" s="372">
        <v>0</v>
      </c>
      <c r="AB126" s="372">
        <v>0</v>
      </c>
      <c r="AC126" s="372">
        <v>0</v>
      </c>
      <c r="AD126" s="372">
        <v>0</v>
      </c>
      <c r="AE126" s="372">
        <v>2.7125145137579239</v>
      </c>
      <c r="AF126" s="372">
        <v>0</v>
      </c>
      <c r="AG126" s="372">
        <v>7.8329764386307943</v>
      </c>
      <c r="AH126" s="372">
        <v>0</v>
      </c>
      <c r="AI126" s="372">
        <v>22.395448865379876</v>
      </c>
      <c r="AJ126" s="372">
        <v>0</v>
      </c>
      <c r="AK126" s="372">
        <v>3.0144661062208797</v>
      </c>
      <c r="AL126" s="372">
        <v>0</v>
      </c>
      <c r="AM126" s="372">
        <v>3.2404060080816635</v>
      </c>
      <c r="AN126" s="372">
        <v>0</v>
      </c>
      <c r="AO126" s="372">
        <v>12.293366675989091</v>
      </c>
      <c r="AP126" s="372">
        <v>0</v>
      </c>
      <c r="AQ126" s="372">
        <v>12.089631841956361</v>
      </c>
      <c r="AR126" s="372">
        <v>0</v>
      </c>
      <c r="AS126" s="372">
        <v>0.93423678431395274</v>
      </c>
      <c r="AT126" s="372">
        <v>0</v>
      </c>
      <c r="AU126" s="372">
        <v>2.2253083791979407</v>
      </c>
      <c r="AV126" s="372">
        <v>0</v>
      </c>
      <c r="AW126" s="372">
        <v>0.10961846893019356</v>
      </c>
      <c r="AX126" s="372">
        <v>0</v>
      </c>
      <c r="AY126" s="372">
        <v>3.8048525519507166</v>
      </c>
      <c r="AZ126" s="372">
        <v>0</v>
      </c>
      <c r="BA126" s="372">
        <v>3.2103952829345417E-2</v>
      </c>
      <c r="BB126" s="372">
        <v>0</v>
      </c>
      <c r="BC126" s="372">
        <v>146.83974318331457</v>
      </c>
      <c r="BD126" s="372">
        <v>2.6839040810391452</v>
      </c>
      <c r="BE126" s="372">
        <v>4.0201047947391544E-2</v>
      </c>
      <c r="BF126" s="372">
        <v>8.4996458552723197</v>
      </c>
      <c r="BG126" s="372">
        <v>2.6839040810391452</v>
      </c>
      <c r="BH126" s="372">
        <v>21.196466068744485</v>
      </c>
      <c r="BI126" s="372">
        <v>0</v>
      </c>
      <c r="BJ126" s="372">
        <v>0</v>
      </c>
      <c r="BK126" s="372">
        <v>0</v>
      </c>
      <c r="BL126" s="372">
        <v>2.1157454253261676</v>
      </c>
      <c r="BM126" s="372">
        <v>0</v>
      </c>
      <c r="BN126" s="372">
        <v>0</v>
      </c>
      <c r="BO126" s="372">
        <v>0</v>
      </c>
      <c r="BP126" s="372">
        <v>0</v>
      </c>
      <c r="BQ126" s="372">
        <v>1.4115266546432395</v>
      </c>
      <c r="BR126" s="372">
        <v>0</v>
      </c>
      <c r="BS126" s="372">
        <v>0</v>
      </c>
      <c r="BT126" s="372">
        <v>0</v>
      </c>
      <c r="BU126" s="372">
        <v>0</v>
      </c>
      <c r="BV126" s="372">
        <v>1.4115266546432395</v>
      </c>
      <c r="BW126" s="372">
        <v>4.0088713098730295</v>
      </c>
      <c r="BX126" s="372">
        <v>4.244378511537434</v>
      </c>
      <c r="BY126" s="372">
        <v>0</v>
      </c>
      <c r="BZ126" s="372">
        <v>0</v>
      </c>
      <c r="CA126" s="372">
        <v>0</v>
      </c>
      <c r="CB126" s="372">
        <v>0</v>
      </c>
      <c r="CC126" s="372">
        <v>0</v>
      </c>
      <c r="CD126" s="372">
        <v>2.6630745714501245</v>
      </c>
      <c r="CE126" s="372">
        <v>0</v>
      </c>
      <c r="CF126" s="372">
        <v>0</v>
      </c>
      <c r="CG126" s="372">
        <v>0</v>
      </c>
      <c r="CH126" s="372">
        <v>0</v>
      </c>
      <c r="CI126" s="372">
        <v>0</v>
      </c>
      <c r="CJ126" s="372">
        <v>2.4289677152701188</v>
      </c>
      <c r="CK126" s="372">
        <v>0</v>
      </c>
      <c r="CL126" s="372">
        <v>3.0516141328926096</v>
      </c>
      <c r="CM126" s="372">
        <v>0</v>
      </c>
      <c r="CN126" s="372">
        <v>0</v>
      </c>
      <c r="CO126" s="372">
        <v>0</v>
      </c>
      <c r="CP126" s="372">
        <v>0</v>
      </c>
      <c r="CQ126" s="372">
        <v>0</v>
      </c>
      <c r="CR126" s="372">
        <v>0</v>
      </c>
      <c r="CS126" s="372">
        <v>3.9324280484179326</v>
      </c>
      <c r="CT126" s="372">
        <v>0</v>
      </c>
      <c r="CU126" s="372">
        <v>0</v>
      </c>
      <c r="CV126" s="372">
        <v>0</v>
      </c>
      <c r="CW126" s="372">
        <v>0</v>
      </c>
      <c r="CX126" s="372">
        <v>0</v>
      </c>
      <c r="CY126" s="372">
        <v>22.922440195328818</v>
      </c>
      <c r="CZ126" s="372">
        <v>5.2706448970898236</v>
      </c>
      <c r="DA126" s="372">
        <v>9.4104780328962079</v>
      </c>
      <c r="DB126" s="372">
        <v>5.51056162029181</v>
      </c>
      <c r="DC126" s="372">
        <v>5.8764582254148081</v>
      </c>
      <c r="DD126" s="372">
        <v>5.4628809144976458</v>
      </c>
      <c r="DE126" s="372">
        <v>5.848886404687164</v>
      </c>
      <c r="DF126" s="372">
        <v>5.3674451166261861</v>
      </c>
      <c r="DG126" s="372">
        <v>29.306469276147254</v>
      </c>
      <c r="DH126" s="372">
        <v>0</v>
      </c>
      <c r="DI126" s="372">
        <v>0</v>
      </c>
      <c r="DJ126" s="372">
        <v>2.2613632617844814</v>
      </c>
      <c r="DK126" s="372">
        <v>0</v>
      </c>
      <c r="DL126" s="372">
        <v>0</v>
      </c>
      <c r="DM126" s="372">
        <v>3.9896230082085822</v>
      </c>
      <c r="DN126" s="372">
        <v>0</v>
      </c>
      <c r="DO126" s="372">
        <v>16.751132987665187</v>
      </c>
      <c r="DP126" s="372">
        <v>8.5431837968242235</v>
      </c>
      <c r="DQ126" s="372">
        <v>23.074701850811834</v>
      </c>
      <c r="DR126" s="372">
        <v>1002.7605665032897</v>
      </c>
      <c r="DS126" s="372">
        <v>35.314653436864319</v>
      </c>
      <c r="DT126" s="372">
        <v>16.453908524559665</v>
      </c>
      <c r="DU126" s="372">
        <v>24.262044209826854</v>
      </c>
      <c r="DV126" s="372">
        <v>3.1643556147882919</v>
      </c>
      <c r="DW126" s="372">
        <v>0</v>
      </c>
      <c r="DX126" s="372">
        <v>0</v>
      </c>
      <c r="DY126" s="372">
        <v>0</v>
      </c>
      <c r="DZ126" s="372">
        <v>0</v>
      </c>
      <c r="EA126" s="372">
        <v>0</v>
      </c>
      <c r="EB126" s="372">
        <v>0</v>
      </c>
      <c r="EC126" s="372">
        <v>0</v>
      </c>
      <c r="ED126" s="372">
        <v>0</v>
      </c>
      <c r="EE126" s="372">
        <v>0</v>
      </c>
      <c r="EF126" s="372">
        <v>0</v>
      </c>
      <c r="EG126" s="372">
        <v>0</v>
      </c>
      <c r="EH126" s="372">
        <v>0</v>
      </c>
      <c r="EI126" s="372">
        <v>0</v>
      </c>
      <c r="EJ126" s="372">
        <v>0</v>
      </c>
      <c r="EK126" s="372">
        <v>0</v>
      </c>
      <c r="EL126" s="372">
        <v>0</v>
      </c>
      <c r="EM126" s="372">
        <v>0</v>
      </c>
      <c r="EN126" s="372">
        <v>0</v>
      </c>
      <c r="EO126" s="372">
        <v>5.0502670403940186E-4</v>
      </c>
      <c r="EP126" s="372">
        <v>0</v>
      </c>
      <c r="EQ126" s="372">
        <v>5.0502670403940186E-4</v>
      </c>
      <c r="ER126" s="372">
        <v>9.0914039144763592E-2</v>
      </c>
      <c r="ES126" s="372">
        <v>0</v>
      </c>
      <c r="ET126" s="373">
        <v>0</v>
      </c>
      <c r="EU126" s="373">
        <v>3.0516141328926096</v>
      </c>
      <c r="EV126" s="373">
        <v>0</v>
      </c>
      <c r="EW126" s="373">
        <v>3.0516141328926096</v>
      </c>
    </row>
    <row r="127" spans="1:153" ht="15.75" customHeight="1" x14ac:dyDescent="0.2">
      <c r="A127" s="372" t="s">
        <v>552</v>
      </c>
      <c r="B127" s="372">
        <v>0</v>
      </c>
      <c r="C127" s="372">
        <v>0</v>
      </c>
      <c r="D127" s="372">
        <v>0</v>
      </c>
      <c r="E127" s="372">
        <v>0</v>
      </c>
      <c r="F127" s="372">
        <v>0</v>
      </c>
      <c r="G127" s="372">
        <v>0</v>
      </c>
      <c r="H127" s="372">
        <v>0</v>
      </c>
      <c r="I127" s="372">
        <v>0</v>
      </c>
      <c r="J127" s="372">
        <v>0</v>
      </c>
      <c r="K127" s="372">
        <v>0</v>
      </c>
      <c r="L127" s="372">
        <v>0</v>
      </c>
      <c r="M127" s="372">
        <v>0</v>
      </c>
      <c r="N127" s="372">
        <v>0</v>
      </c>
      <c r="O127" s="372">
        <v>0</v>
      </c>
      <c r="P127" s="372">
        <v>0</v>
      </c>
      <c r="Q127" s="372">
        <v>0</v>
      </c>
      <c r="R127" s="372">
        <v>0</v>
      </c>
      <c r="S127" s="372">
        <v>0</v>
      </c>
      <c r="T127" s="372">
        <v>0</v>
      </c>
      <c r="U127" s="372">
        <v>0</v>
      </c>
      <c r="V127" s="372">
        <v>0</v>
      </c>
      <c r="W127" s="372">
        <v>0</v>
      </c>
      <c r="X127" s="372">
        <v>0</v>
      </c>
      <c r="Y127" s="372">
        <v>0</v>
      </c>
      <c r="Z127" s="372">
        <v>0</v>
      </c>
      <c r="AA127" s="372">
        <v>0</v>
      </c>
      <c r="AB127" s="372">
        <v>0</v>
      </c>
      <c r="AC127" s="372">
        <v>0</v>
      </c>
      <c r="AD127" s="372">
        <v>0</v>
      </c>
      <c r="AE127" s="372">
        <v>0</v>
      </c>
      <c r="AF127" s="372">
        <v>0</v>
      </c>
      <c r="AG127" s="372">
        <v>0</v>
      </c>
      <c r="AH127" s="372">
        <v>0</v>
      </c>
      <c r="AI127" s="372">
        <v>0</v>
      </c>
      <c r="AJ127" s="372">
        <v>0</v>
      </c>
      <c r="AK127" s="372">
        <v>0</v>
      </c>
      <c r="AL127" s="372">
        <v>0</v>
      </c>
      <c r="AM127" s="372">
        <v>0</v>
      </c>
      <c r="AN127" s="372">
        <v>0</v>
      </c>
      <c r="AO127" s="372">
        <v>0</v>
      </c>
      <c r="AP127" s="372">
        <v>0</v>
      </c>
      <c r="AQ127" s="372">
        <v>0</v>
      </c>
      <c r="AR127" s="372">
        <v>0</v>
      </c>
      <c r="AS127" s="372">
        <v>0</v>
      </c>
      <c r="AT127" s="372">
        <v>0</v>
      </c>
      <c r="AU127" s="372">
        <v>0</v>
      </c>
      <c r="AV127" s="372">
        <v>0</v>
      </c>
      <c r="AW127" s="372">
        <v>0</v>
      </c>
      <c r="AX127" s="372">
        <v>0</v>
      </c>
      <c r="AY127" s="372">
        <v>0</v>
      </c>
      <c r="AZ127" s="372">
        <v>0</v>
      </c>
      <c r="BA127" s="372">
        <v>0</v>
      </c>
      <c r="BB127" s="372">
        <v>0</v>
      </c>
      <c r="BC127" s="372">
        <v>0</v>
      </c>
      <c r="BD127" s="372">
        <v>0</v>
      </c>
      <c r="BE127" s="372">
        <v>0</v>
      </c>
      <c r="BF127" s="372">
        <v>0</v>
      </c>
      <c r="BG127" s="372">
        <v>0</v>
      </c>
      <c r="BH127" s="372">
        <v>0</v>
      </c>
      <c r="BI127" s="372">
        <v>0</v>
      </c>
      <c r="BJ127" s="372">
        <v>0</v>
      </c>
      <c r="BK127" s="372">
        <v>0</v>
      </c>
      <c r="BL127" s="372">
        <v>0</v>
      </c>
      <c r="BM127" s="372">
        <v>0</v>
      </c>
      <c r="BN127" s="372">
        <v>0</v>
      </c>
      <c r="BO127" s="372">
        <v>0</v>
      </c>
      <c r="BP127" s="372">
        <v>0</v>
      </c>
      <c r="BQ127" s="372">
        <v>0</v>
      </c>
      <c r="BR127" s="372">
        <v>0</v>
      </c>
      <c r="BS127" s="372">
        <v>0</v>
      </c>
      <c r="BT127" s="372">
        <v>0</v>
      </c>
      <c r="BU127" s="372">
        <v>0</v>
      </c>
      <c r="BV127" s="372">
        <v>0</v>
      </c>
      <c r="BW127" s="372">
        <v>0</v>
      </c>
      <c r="BX127" s="372">
        <v>0</v>
      </c>
      <c r="BY127" s="372">
        <v>0</v>
      </c>
      <c r="BZ127" s="372">
        <v>0</v>
      </c>
      <c r="CA127" s="372">
        <v>0</v>
      </c>
      <c r="CB127" s="372">
        <v>0</v>
      </c>
      <c r="CC127" s="372">
        <v>0</v>
      </c>
      <c r="CD127" s="372">
        <v>0</v>
      </c>
      <c r="CE127" s="372">
        <v>0</v>
      </c>
      <c r="CF127" s="372">
        <v>0</v>
      </c>
      <c r="CG127" s="372">
        <v>0</v>
      </c>
      <c r="CH127" s="372">
        <v>0</v>
      </c>
      <c r="CI127" s="372">
        <v>0</v>
      </c>
      <c r="CJ127" s="372">
        <v>0</v>
      </c>
      <c r="CK127" s="372">
        <v>0</v>
      </c>
      <c r="CL127" s="372">
        <v>0</v>
      </c>
      <c r="CM127" s="372">
        <v>0</v>
      </c>
      <c r="CN127" s="372">
        <v>0</v>
      </c>
      <c r="CO127" s="372">
        <v>0</v>
      </c>
      <c r="CP127" s="372">
        <v>0</v>
      </c>
      <c r="CQ127" s="372">
        <v>0</v>
      </c>
      <c r="CR127" s="372">
        <v>0</v>
      </c>
      <c r="CS127" s="372">
        <v>0</v>
      </c>
      <c r="CT127" s="372">
        <v>0</v>
      </c>
      <c r="CU127" s="372">
        <v>0</v>
      </c>
      <c r="CV127" s="372">
        <v>0</v>
      </c>
      <c r="CW127" s="372">
        <v>0</v>
      </c>
      <c r="CX127" s="372">
        <v>0</v>
      </c>
      <c r="CY127" s="372">
        <v>0</v>
      </c>
      <c r="CZ127" s="372">
        <v>0</v>
      </c>
      <c r="DA127" s="372">
        <v>0</v>
      </c>
      <c r="DB127" s="372">
        <v>0</v>
      </c>
      <c r="DC127" s="372">
        <v>0</v>
      </c>
      <c r="DD127" s="372">
        <v>0</v>
      </c>
      <c r="DE127" s="372">
        <v>0</v>
      </c>
      <c r="DF127" s="372">
        <v>0</v>
      </c>
      <c r="DG127" s="372">
        <v>0</v>
      </c>
      <c r="DH127" s="372">
        <v>0</v>
      </c>
      <c r="DI127" s="372">
        <v>0</v>
      </c>
      <c r="DJ127" s="372">
        <v>0</v>
      </c>
      <c r="DK127" s="372">
        <v>0</v>
      </c>
      <c r="DL127" s="372">
        <v>0</v>
      </c>
      <c r="DM127" s="372">
        <v>0</v>
      </c>
      <c r="DN127" s="372">
        <v>0</v>
      </c>
      <c r="DO127" s="372">
        <v>0</v>
      </c>
      <c r="DP127" s="372">
        <v>0</v>
      </c>
      <c r="DQ127" s="372">
        <v>0</v>
      </c>
      <c r="DR127" s="372">
        <v>0</v>
      </c>
      <c r="DS127" s="372">
        <v>0</v>
      </c>
      <c r="DT127" s="372">
        <v>0</v>
      </c>
      <c r="DU127" s="372">
        <v>0</v>
      </c>
      <c r="DV127" s="372">
        <v>0</v>
      </c>
      <c r="DW127" s="372">
        <v>0</v>
      </c>
      <c r="DX127" s="372">
        <v>0</v>
      </c>
      <c r="DY127" s="372">
        <v>0</v>
      </c>
      <c r="DZ127" s="372">
        <v>0</v>
      </c>
      <c r="EA127" s="372">
        <v>0</v>
      </c>
      <c r="EB127" s="372">
        <v>0</v>
      </c>
      <c r="EC127" s="372">
        <v>0</v>
      </c>
      <c r="ED127" s="372">
        <v>0</v>
      </c>
      <c r="EE127" s="372">
        <v>0</v>
      </c>
      <c r="EF127" s="372">
        <v>0</v>
      </c>
      <c r="EG127" s="372">
        <v>0</v>
      </c>
      <c r="EH127" s="372">
        <v>0</v>
      </c>
      <c r="EI127" s="372">
        <v>0</v>
      </c>
      <c r="EJ127" s="372">
        <v>0</v>
      </c>
      <c r="EK127" s="372">
        <v>0</v>
      </c>
      <c r="EL127" s="372">
        <v>0</v>
      </c>
      <c r="EM127" s="372">
        <v>0</v>
      </c>
      <c r="EN127" s="372">
        <v>0</v>
      </c>
      <c r="EO127" s="372">
        <v>0</v>
      </c>
      <c r="EP127" s="372">
        <v>0</v>
      </c>
      <c r="EQ127" s="372">
        <v>0</v>
      </c>
      <c r="ER127" s="372">
        <v>0</v>
      </c>
      <c r="ES127" s="372">
        <v>0</v>
      </c>
      <c r="ET127" s="373">
        <v>0</v>
      </c>
      <c r="EU127" s="373">
        <v>0</v>
      </c>
      <c r="EV127" s="373">
        <v>0</v>
      </c>
      <c r="EW127" s="373">
        <v>0</v>
      </c>
    </row>
    <row r="128" spans="1:153" ht="15.75" customHeight="1" x14ac:dyDescent="0.2">
      <c r="A128" s="372" t="s">
        <v>553</v>
      </c>
      <c r="B128" s="372">
        <v>0</v>
      </c>
      <c r="C128" s="372">
        <v>-2.5579538487363607E-13</v>
      </c>
      <c r="D128" s="372">
        <v>-2.5579538487363607E-13</v>
      </c>
      <c r="E128" s="372">
        <v>-2.5579538487363607E-13</v>
      </c>
      <c r="F128" s="372">
        <v>-2.5579538487363607E-13</v>
      </c>
      <c r="G128" s="372">
        <v>-2.5579538487363607E-13</v>
      </c>
      <c r="H128" s="372">
        <v>-2.5579538487363607E-13</v>
      </c>
      <c r="I128" s="372">
        <v>-2.5579538487363607E-13</v>
      </c>
      <c r="J128" s="372">
        <v>-2.5579538487363607E-13</v>
      </c>
      <c r="K128" s="372">
        <v>-2.5579538487363607E-13</v>
      </c>
      <c r="L128" s="372">
        <v>-2.5579538487363607E-13</v>
      </c>
      <c r="M128" s="372">
        <v>-2.5579538487363607E-13</v>
      </c>
      <c r="N128" s="372">
        <v>0</v>
      </c>
      <c r="O128" s="372">
        <v>-1.4210854715202004E-14</v>
      </c>
      <c r="P128" s="372">
        <v>0</v>
      </c>
      <c r="Q128" s="372">
        <v>0</v>
      </c>
      <c r="R128" s="372">
        <v>0</v>
      </c>
      <c r="S128" s="372">
        <v>0</v>
      </c>
      <c r="T128" s="372">
        <v>0</v>
      </c>
      <c r="U128" s="372">
        <v>0</v>
      </c>
      <c r="V128" s="372">
        <v>0</v>
      </c>
      <c r="W128" s="372">
        <v>0</v>
      </c>
      <c r="X128" s="372">
        <v>0</v>
      </c>
      <c r="Y128" s="372">
        <v>0</v>
      </c>
      <c r="Z128" s="372">
        <v>0</v>
      </c>
      <c r="AA128" s="372">
        <v>0</v>
      </c>
      <c r="AB128" s="372">
        <v>0</v>
      </c>
      <c r="AC128" s="372">
        <v>0</v>
      </c>
      <c r="AD128" s="372">
        <v>0</v>
      </c>
      <c r="AE128" s="372">
        <v>0</v>
      </c>
      <c r="AF128" s="372">
        <v>0</v>
      </c>
      <c r="AG128" s="372">
        <v>0</v>
      </c>
      <c r="AH128" s="372">
        <v>0</v>
      </c>
      <c r="AI128" s="372">
        <v>0</v>
      </c>
      <c r="AJ128" s="372">
        <v>0</v>
      </c>
      <c r="AK128" s="372">
        <v>0</v>
      </c>
      <c r="AL128" s="372">
        <v>0</v>
      </c>
      <c r="AM128" s="372">
        <v>0</v>
      </c>
      <c r="AN128" s="372">
        <v>0</v>
      </c>
      <c r="AO128" s="372">
        <v>0</v>
      </c>
      <c r="AP128" s="372">
        <v>0</v>
      </c>
      <c r="AQ128" s="372">
        <v>0</v>
      </c>
      <c r="AR128" s="372">
        <v>0</v>
      </c>
      <c r="AS128" s="372">
        <v>0</v>
      </c>
      <c r="AT128" s="372">
        <v>0</v>
      </c>
      <c r="AU128" s="372">
        <v>0</v>
      </c>
      <c r="AV128" s="372">
        <v>0</v>
      </c>
      <c r="AW128" s="372">
        <v>0</v>
      </c>
      <c r="AX128" s="372">
        <v>0</v>
      </c>
      <c r="AY128" s="372">
        <v>0</v>
      </c>
      <c r="AZ128" s="372">
        <v>0</v>
      </c>
      <c r="BA128" s="372">
        <v>0</v>
      </c>
      <c r="BB128" s="372">
        <v>0</v>
      </c>
      <c r="BC128" s="372">
        <v>0</v>
      </c>
      <c r="BD128" s="372">
        <v>0</v>
      </c>
      <c r="BE128" s="372">
        <v>0</v>
      </c>
      <c r="BF128" s="372">
        <v>0</v>
      </c>
      <c r="BG128" s="372">
        <v>0</v>
      </c>
      <c r="BH128" s="372">
        <v>0</v>
      </c>
      <c r="BI128" s="372">
        <v>0</v>
      </c>
      <c r="BJ128" s="372">
        <v>0</v>
      </c>
      <c r="BK128" s="372">
        <v>0</v>
      </c>
      <c r="BL128" s="372">
        <v>0</v>
      </c>
      <c r="BM128" s="372">
        <v>0</v>
      </c>
      <c r="BN128" s="372">
        <v>0</v>
      </c>
      <c r="BO128" s="372">
        <v>0</v>
      </c>
      <c r="BP128" s="372">
        <v>0</v>
      </c>
      <c r="BQ128" s="372">
        <v>0</v>
      </c>
      <c r="BR128" s="372">
        <v>0</v>
      </c>
      <c r="BS128" s="372">
        <v>0</v>
      </c>
      <c r="BT128" s="372">
        <v>0</v>
      </c>
      <c r="BU128" s="372">
        <v>0</v>
      </c>
      <c r="BV128" s="372">
        <v>0</v>
      </c>
      <c r="BW128" s="372">
        <v>0</v>
      </c>
      <c r="BX128" s="372">
        <v>0</v>
      </c>
      <c r="BY128" s="372">
        <v>0</v>
      </c>
      <c r="BZ128" s="372">
        <v>0</v>
      </c>
      <c r="CA128" s="372">
        <v>0</v>
      </c>
      <c r="CB128" s="372">
        <v>0</v>
      </c>
      <c r="CC128" s="372">
        <v>0</v>
      </c>
      <c r="CD128" s="372">
        <v>0</v>
      </c>
      <c r="CE128" s="372">
        <v>0</v>
      </c>
      <c r="CF128" s="372">
        <v>0</v>
      </c>
      <c r="CG128" s="372">
        <v>0</v>
      </c>
      <c r="CH128" s="372">
        <v>0</v>
      </c>
      <c r="CI128" s="372">
        <v>0</v>
      </c>
      <c r="CJ128" s="372">
        <v>0</v>
      </c>
      <c r="CK128" s="372">
        <v>0</v>
      </c>
      <c r="CL128" s="372">
        <v>0</v>
      </c>
      <c r="CM128" s="372">
        <v>0</v>
      </c>
      <c r="CN128" s="372">
        <v>0</v>
      </c>
      <c r="CO128" s="372">
        <v>0</v>
      </c>
      <c r="CP128" s="372">
        <v>0</v>
      </c>
      <c r="CQ128" s="372">
        <v>0</v>
      </c>
      <c r="CR128" s="372">
        <v>0</v>
      </c>
      <c r="CS128" s="372">
        <v>0</v>
      </c>
      <c r="CT128" s="372">
        <v>0</v>
      </c>
      <c r="CU128" s="372">
        <v>0</v>
      </c>
      <c r="CV128" s="372">
        <v>0</v>
      </c>
      <c r="CW128" s="372">
        <v>0</v>
      </c>
      <c r="CX128" s="372">
        <v>0</v>
      </c>
      <c r="CY128" s="372">
        <v>0</v>
      </c>
      <c r="CZ128" s="372">
        <v>0</v>
      </c>
      <c r="DA128" s="372">
        <v>0</v>
      </c>
      <c r="DB128" s="372">
        <v>0</v>
      </c>
      <c r="DC128" s="372">
        <v>0</v>
      </c>
      <c r="DD128" s="372">
        <v>0</v>
      </c>
      <c r="DE128" s="372">
        <v>0</v>
      </c>
      <c r="DF128" s="372">
        <v>0</v>
      </c>
      <c r="DG128" s="372">
        <v>0</v>
      </c>
      <c r="DH128" s="372">
        <v>0</v>
      </c>
      <c r="DI128" s="372">
        <v>0</v>
      </c>
      <c r="DJ128" s="372">
        <v>0</v>
      </c>
      <c r="DK128" s="372">
        <v>0</v>
      </c>
      <c r="DL128" s="372">
        <v>0</v>
      </c>
      <c r="DM128" s="372">
        <v>0</v>
      </c>
      <c r="DN128" s="372">
        <v>0</v>
      </c>
      <c r="DO128" s="372">
        <v>0</v>
      </c>
      <c r="DP128" s="372">
        <v>0</v>
      </c>
      <c r="DQ128" s="372">
        <v>0</v>
      </c>
      <c r="DR128" s="372">
        <v>0</v>
      </c>
      <c r="DS128" s="372">
        <v>0</v>
      </c>
      <c r="DT128" s="372">
        <v>-4.5474735088646412E-13</v>
      </c>
      <c r="DU128" s="372">
        <v>0</v>
      </c>
      <c r="DV128" s="372">
        <v>0</v>
      </c>
      <c r="DW128" s="372">
        <v>0</v>
      </c>
      <c r="DX128" s="372">
        <v>0</v>
      </c>
      <c r="DY128" s="372">
        <v>0</v>
      </c>
      <c r="DZ128" s="372">
        <v>0</v>
      </c>
      <c r="EA128" s="372">
        <v>0</v>
      </c>
      <c r="EB128" s="372">
        <v>0</v>
      </c>
      <c r="EC128" s="372">
        <v>0</v>
      </c>
      <c r="ED128" s="372">
        <v>0</v>
      </c>
      <c r="EE128" s="372">
        <v>0</v>
      </c>
      <c r="EF128" s="372">
        <v>0</v>
      </c>
      <c r="EG128" s="372">
        <v>0</v>
      </c>
      <c r="EH128" s="372">
        <v>0</v>
      </c>
      <c r="EI128" s="372">
        <v>0</v>
      </c>
      <c r="EJ128" s="372">
        <v>0</v>
      </c>
      <c r="EK128" s="372">
        <v>0</v>
      </c>
      <c r="EL128" s="372">
        <v>0</v>
      </c>
      <c r="EM128" s="372">
        <v>0</v>
      </c>
      <c r="EN128" s="372">
        <v>0</v>
      </c>
      <c r="EO128" s="372">
        <v>0</v>
      </c>
      <c r="EP128" s="372">
        <v>0</v>
      </c>
      <c r="EQ128" s="372">
        <v>0</v>
      </c>
      <c r="ER128" s="372">
        <v>0</v>
      </c>
      <c r="ES128" s="372">
        <v>0</v>
      </c>
      <c r="ET128" s="373">
        <v>0</v>
      </c>
      <c r="EU128" s="373">
        <v>0</v>
      </c>
      <c r="EV128" s="373">
        <v>0</v>
      </c>
      <c r="EW128" s="373">
        <v>0</v>
      </c>
    </row>
    <row r="129" spans="1:153" ht="15.75" customHeight="1" x14ac:dyDescent="0.2">
      <c r="A129" s="372" t="s">
        <v>554</v>
      </c>
      <c r="B129" s="372">
        <v>0</v>
      </c>
      <c r="C129" s="372">
        <v>0</v>
      </c>
      <c r="D129" s="372">
        <v>0</v>
      </c>
      <c r="E129" s="372">
        <v>0</v>
      </c>
      <c r="F129" s="372">
        <v>0</v>
      </c>
      <c r="G129" s="372">
        <v>0</v>
      </c>
      <c r="H129" s="372">
        <v>0</v>
      </c>
      <c r="I129" s="372">
        <v>0</v>
      </c>
      <c r="J129" s="372">
        <v>0</v>
      </c>
      <c r="K129" s="372">
        <v>0</v>
      </c>
      <c r="L129" s="372">
        <v>0</v>
      </c>
      <c r="M129" s="372">
        <v>0</v>
      </c>
      <c r="N129" s="372">
        <v>0</v>
      </c>
      <c r="O129" s="372">
        <v>0</v>
      </c>
      <c r="P129" s="372">
        <v>0</v>
      </c>
      <c r="Q129" s="372">
        <v>0</v>
      </c>
      <c r="R129" s="372">
        <v>3.5699541742123984</v>
      </c>
      <c r="S129" s="372">
        <v>2.4642924679678799</v>
      </c>
      <c r="T129" s="372">
        <v>19.238339972835092</v>
      </c>
      <c r="U129" s="372">
        <v>7.3667802105846931</v>
      </c>
      <c r="V129" s="372">
        <v>9.4211499306566111</v>
      </c>
      <c r="W129" s="372">
        <v>7.3447853460711485</v>
      </c>
      <c r="X129" s="372">
        <v>8.0877762721247564</v>
      </c>
      <c r="Y129" s="372">
        <v>10.035714598687264</v>
      </c>
      <c r="Z129" s="372">
        <v>5.1700589865313304</v>
      </c>
      <c r="AA129" s="372">
        <v>4.7177319408501717</v>
      </c>
      <c r="AB129" s="372">
        <v>5.6726128995460385</v>
      </c>
      <c r="AC129" s="372">
        <v>6.9558040781867021</v>
      </c>
      <c r="AD129" s="372">
        <v>8.6519238292748923</v>
      </c>
      <c r="AE129" s="372">
        <v>8.6791269340774306</v>
      </c>
      <c r="AF129" s="372">
        <v>4.5287005281215897</v>
      </c>
      <c r="AG129" s="372">
        <v>4.542939524848407</v>
      </c>
      <c r="AH129" s="372">
        <v>2.2782835250941389</v>
      </c>
      <c r="AI129" s="372">
        <v>2.2854468319760599</v>
      </c>
      <c r="AJ129" s="372">
        <v>2.2091447814314051</v>
      </c>
      <c r="AK129" s="372">
        <v>2.2160907044653868</v>
      </c>
      <c r="AL129" s="372">
        <v>10.142462717267335</v>
      </c>
      <c r="AM129" s="372">
        <v>10.17435232722346</v>
      </c>
      <c r="AN129" s="372">
        <v>7.844902003338575</v>
      </c>
      <c r="AO129" s="372">
        <v>7.8695676956849638</v>
      </c>
      <c r="AP129" s="372">
        <v>0</v>
      </c>
      <c r="AQ129" s="372">
        <v>0</v>
      </c>
      <c r="AR129" s="372">
        <v>0</v>
      </c>
      <c r="AS129" s="372">
        <v>0</v>
      </c>
      <c r="AT129" s="372">
        <v>0</v>
      </c>
      <c r="AU129" s="372">
        <v>0</v>
      </c>
      <c r="AV129" s="372">
        <v>0</v>
      </c>
      <c r="AW129" s="372">
        <v>0</v>
      </c>
      <c r="AX129" s="372">
        <v>0</v>
      </c>
      <c r="AY129" s="372">
        <v>0</v>
      </c>
      <c r="AZ129" s="372">
        <v>0</v>
      </c>
      <c r="BA129" s="372">
        <v>0</v>
      </c>
      <c r="BB129" s="372">
        <v>0</v>
      </c>
      <c r="BC129" s="372">
        <v>0</v>
      </c>
      <c r="BD129" s="372">
        <v>8.5875832479723613</v>
      </c>
      <c r="BE129" s="372">
        <v>0</v>
      </c>
      <c r="BF129" s="372">
        <v>4.9295918870257083</v>
      </c>
      <c r="BG129" s="372">
        <v>8.5875832479723613</v>
      </c>
      <c r="BH129" s="372">
        <v>5.4523039244113534</v>
      </c>
      <c r="BI129" s="372">
        <v>0</v>
      </c>
      <c r="BJ129" s="372">
        <v>0</v>
      </c>
      <c r="BK129" s="372">
        <v>0</v>
      </c>
      <c r="BL129" s="372">
        <v>0</v>
      </c>
      <c r="BM129" s="372">
        <v>0</v>
      </c>
      <c r="BN129" s="372">
        <v>0</v>
      </c>
      <c r="BO129" s="372">
        <v>0</v>
      </c>
      <c r="BP129" s="372">
        <v>0</v>
      </c>
      <c r="BQ129" s="372">
        <v>0</v>
      </c>
      <c r="BR129" s="372">
        <v>0.60542129971929626</v>
      </c>
      <c r="BS129" s="372">
        <v>0</v>
      </c>
      <c r="BT129" s="372">
        <v>0</v>
      </c>
      <c r="BU129" s="372">
        <v>0</v>
      </c>
      <c r="BV129" s="372">
        <v>0</v>
      </c>
      <c r="BW129" s="372">
        <v>0.60542129971929626</v>
      </c>
      <c r="BX129" s="372">
        <v>0</v>
      </c>
      <c r="BY129" s="372">
        <v>0</v>
      </c>
      <c r="BZ129" s="372">
        <v>0</v>
      </c>
      <c r="CA129" s="372">
        <v>0</v>
      </c>
      <c r="CB129" s="372">
        <v>0</v>
      </c>
      <c r="CC129" s="372">
        <v>0</v>
      </c>
      <c r="CD129" s="372">
        <v>0</v>
      </c>
      <c r="CE129" s="372">
        <v>0</v>
      </c>
      <c r="CF129" s="372">
        <v>0</v>
      </c>
      <c r="CG129" s="372">
        <v>0</v>
      </c>
      <c r="CH129" s="372">
        <v>0</v>
      </c>
      <c r="CI129" s="372">
        <v>0</v>
      </c>
      <c r="CJ129" s="372">
        <v>0</v>
      </c>
      <c r="CK129" s="372">
        <v>0</v>
      </c>
      <c r="CL129" s="372">
        <v>0</v>
      </c>
      <c r="CM129" s="372">
        <v>0</v>
      </c>
      <c r="CN129" s="372">
        <v>0</v>
      </c>
      <c r="CO129" s="372">
        <v>0</v>
      </c>
      <c r="CP129" s="372">
        <v>0</v>
      </c>
      <c r="CQ129" s="372">
        <v>0</v>
      </c>
      <c r="CR129" s="372">
        <v>0</v>
      </c>
      <c r="CS129" s="372">
        <v>0</v>
      </c>
      <c r="CT129" s="372">
        <v>1.6180197380585923</v>
      </c>
      <c r="CU129" s="372">
        <v>0</v>
      </c>
      <c r="CV129" s="372">
        <v>0</v>
      </c>
      <c r="CW129" s="372">
        <v>0</v>
      </c>
      <c r="CX129" s="372">
        <v>0</v>
      </c>
      <c r="CY129" s="372">
        <v>0</v>
      </c>
      <c r="CZ129" s="372">
        <v>0</v>
      </c>
      <c r="DA129" s="372">
        <v>0</v>
      </c>
      <c r="DB129" s="372">
        <v>1.7033577330676053</v>
      </c>
      <c r="DC129" s="372">
        <v>0</v>
      </c>
      <c r="DD129" s="372">
        <v>0</v>
      </c>
      <c r="DE129" s="372">
        <v>0</v>
      </c>
      <c r="DF129" s="372">
        <v>0</v>
      </c>
      <c r="DG129" s="372">
        <v>0</v>
      </c>
      <c r="DH129" s="372">
        <v>0</v>
      </c>
      <c r="DI129" s="372">
        <v>0</v>
      </c>
      <c r="DJ129" s="372">
        <v>0</v>
      </c>
      <c r="DK129" s="372">
        <v>0</v>
      </c>
      <c r="DL129" s="372">
        <v>0</v>
      </c>
      <c r="DM129" s="372">
        <v>0</v>
      </c>
      <c r="DN129" s="372">
        <v>0</v>
      </c>
      <c r="DO129" s="372">
        <v>0</v>
      </c>
      <c r="DP129" s="372">
        <v>0</v>
      </c>
      <c r="DQ129" s="372">
        <v>5.9354369283901178</v>
      </c>
      <c r="DR129" s="372">
        <v>4.0971541378276015</v>
      </c>
      <c r="DS129" s="372">
        <v>12.248072992390007</v>
      </c>
      <c r="DT129" s="372">
        <v>0</v>
      </c>
      <c r="DU129" s="372">
        <v>0</v>
      </c>
      <c r="DV129" s="372">
        <v>0</v>
      </c>
      <c r="DW129" s="372">
        <v>0</v>
      </c>
      <c r="DX129" s="372">
        <v>0</v>
      </c>
      <c r="DY129" s="372">
        <v>0</v>
      </c>
      <c r="DZ129" s="372">
        <v>1.0365087274335565</v>
      </c>
      <c r="EA129" s="372">
        <v>0</v>
      </c>
      <c r="EB129" s="372">
        <v>4.2862204159064277</v>
      </c>
      <c r="EC129" s="372">
        <v>0</v>
      </c>
      <c r="ED129" s="372">
        <v>0</v>
      </c>
      <c r="EE129" s="372">
        <v>0</v>
      </c>
      <c r="EF129" s="372">
        <v>0</v>
      </c>
      <c r="EG129" s="372">
        <v>0</v>
      </c>
      <c r="EH129" s="372">
        <v>0</v>
      </c>
      <c r="EI129" s="372">
        <v>0</v>
      </c>
      <c r="EJ129" s="372">
        <v>0</v>
      </c>
      <c r="EK129" s="372">
        <v>0</v>
      </c>
      <c r="EL129" s="372">
        <v>0</v>
      </c>
      <c r="EM129" s="372">
        <v>0</v>
      </c>
      <c r="EN129" s="372">
        <v>0</v>
      </c>
      <c r="EO129" s="372">
        <v>0</v>
      </c>
      <c r="EP129" s="372">
        <v>0</v>
      </c>
      <c r="EQ129" s="372">
        <v>0</v>
      </c>
      <c r="ER129" s="372">
        <v>0</v>
      </c>
      <c r="ES129" s="372">
        <v>0</v>
      </c>
      <c r="ET129" s="373">
        <v>0</v>
      </c>
      <c r="EU129" s="373">
        <v>0</v>
      </c>
      <c r="EV129" s="373">
        <v>0</v>
      </c>
      <c r="EW129" s="373">
        <v>0</v>
      </c>
    </row>
    <row r="130" spans="1:153" ht="15.75" customHeight="1" x14ac:dyDescent="0.2">
      <c r="A130" s="364" t="s">
        <v>555</v>
      </c>
      <c r="B130" s="372">
        <v>0</v>
      </c>
      <c r="C130" s="372">
        <v>0</v>
      </c>
      <c r="D130" s="372">
        <v>0</v>
      </c>
      <c r="E130" s="372">
        <v>0</v>
      </c>
      <c r="F130" s="372">
        <v>0</v>
      </c>
      <c r="G130" s="372">
        <v>0</v>
      </c>
      <c r="H130" s="372">
        <v>0</v>
      </c>
      <c r="I130" s="372">
        <v>0</v>
      </c>
      <c r="J130" s="372">
        <v>0</v>
      </c>
      <c r="K130" s="372">
        <v>0</v>
      </c>
      <c r="L130" s="372">
        <v>0</v>
      </c>
      <c r="M130" s="372">
        <v>0</v>
      </c>
      <c r="N130" s="372">
        <v>0</v>
      </c>
      <c r="O130" s="372">
        <v>0</v>
      </c>
      <c r="P130" s="372">
        <v>0</v>
      </c>
      <c r="Q130" s="372">
        <v>0</v>
      </c>
      <c r="R130" s="372">
        <v>0</v>
      </c>
      <c r="S130" s="372">
        <v>0</v>
      </c>
      <c r="T130" s="372">
        <v>-176.26434225370758</v>
      </c>
      <c r="U130" s="372">
        <v>0</v>
      </c>
      <c r="V130" s="372">
        <v>0</v>
      </c>
      <c r="W130" s="372">
        <v>0</v>
      </c>
      <c r="X130" s="372">
        <v>0</v>
      </c>
      <c r="Y130" s="372">
        <v>0</v>
      </c>
      <c r="Z130" s="372">
        <v>0</v>
      </c>
      <c r="AA130" s="372">
        <v>0</v>
      </c>
      <c r="AB130" s="372">
        <v>0</v>
      </c>
      <c r="AC130" s="372">
        <v>0</v>
      </c>
      <c r="AD130" s="372">
        <v>0</v>
      </c>
      <c r="AE130" s="372">
        <v>-7.7124546065961113</v>
      </c>
      <c r="AF130" s="372">
        <v>0</v>
      </c>
      <c r="AG130" s="372">
        <v>-81.968498165335404</v>
      </c>
      <c r="AH130" s="372">
        <v>0</v>
      </c>
      <c r="AI130" s="372">
        <v>-1.0405699214564663</v>
      </c>
      <c r="AJ130" s="372">
        <v>0</v>
      </c>
      <c r="AK130" s="372">
        <v>0</v>
      </c>
      <c r="AL130" s="372">
        <v>0</v>
      </c>
      <c r="AM130" s="372">
        <v>-13.002054307003846</v>
      </c>
      <c r="AN130" s="372">
        <v>0</v>
      </c>
      <c r="AO130" s="372">
        <v>-13.703964693757484</v>
      </c>
      <c r="AP130" s="372">
        <v>0</v>
      </c>
      <c r="AQ130" s="372">
        <v>-23.710690055208033</v>
      </c>
      <c r="AR130" s="372">
        <v>0</v>
      </c>
      <c r="AS130" s="372">
        <v>0</v>
      </c>
      <c r="AT130" s="372">
        <v>0</v>
      </c>
      <c r="AU130" s="372">
        <v>0</v>
      </c>
      <c r="AV130" s="372">
        <v>0</v>
      </c>
      <c r="AW130" s="372">
        <v>0</v>
      </c>
      <c r="AX130" s="372">
        <v>0</v>
      </c>
      <c r="AY130" s="372">
        <v>0</v>
      </c>
      <c r="AZ130" s="372">
        <v>0</v>
      </c>
      <c r="BA130" s="372">
        <v>0</v>
      </c>
      <c r="BB130" s="372">
        <v>0</v>
      </c>
      <c r="BC130" s="372">
        <v>-80.890089070788235</v>
      </c>
      <c r="BD130" s="372">
        <v>-7.6311069629554709</v>
      </c>
      <c r="BE130" s="372">
        <v>0</v>
      </c>
      <c r="BF130" s="372">
        <v>-88.944887189294604</v>
      </c>
      <c r="BG130" s="372">
        <v>-7.6311069629554709</v>
      </c>
      <c r="BH130" s="372">
        <v>-29.449629773351717</v>
      </c>
      <c r="BI130" s="372">
        <v>0</v>
      </c>
      <c r="BJ130" s="372">
        <v>0</v>
      </c>
      <c r="BK130" s="372">
        <v>0</v>
      </c>
      <c r="BL130" s="372">
        <v>0</v>
      </c>
      <c r="BM130" s="372">
        <v>0</v>
      </c>
      <c r="BN130" s="372">
        <v>0</v>
      </c>
      <c r="BO130" s="372">
        <v>0</v>
      </c>
      <c r="BP130" s="372">
        <v>0</v>
      </c>
      <c r="BQ130" s="372">
        <v>0</v>
      </c>
      <c r="BR130" s="372">
        <v>0</v>
      </c>
      <c r="BS130" s="372">
        <v>0</v>
      </c>
      <c r="BT130" s="372">
        <v>0</v>
      </c>
      <c r="BU130" s="372">
        <v>0</v>
      </c>
      <c r="BV130" s="372">
        <v>0</v>
      </c>
      <c r="BW130" s="372">
        <v>0</v>
      </c>
      <c r="BX130" s="372">
        <v>-5.6334147690758982</v>
      </c>
      <c r="BY130" s="372">
        <v>0</v>
      </c>
      <c r="BZ130" s="372">
        <v>0</v>
      </c>
      <c r="CA130" s="372">
        <v>0</v>
      </c>
      <c r="CB130" s="372">
        <v>0</v>
      </c>
      <c r="CC130" s="372">
        <v>0</v>
      </c>
      <c r="CD130" s="372">
        <v>0</v>
      </c>
      <c r="CE130" s="372">
        <v>0</v>
      </c>
      <c r="CF130" s="372">
        <v>0</v>
      </c>
      <c r="CG130" s="372">
        <v>0</v>
      </c>
      <c r="CH130" s="372">
        <v>0</v>
      </c>
      <c r="CI130" s="372">
        <v>0</v>
      </c>
      <c r="CJ130" s="372">
        <v>0</v>
      </c>
      <c r="CK130" s="372">
        <v>0</v>
      </c>
      <c r="CL130" s="372">
        <v>0</v>
      </c>
      <c r="CM130" s="372">
        <v>0</v>
      </c>
      <c r="CN130" s="372">
        <v>0</v>
      </c>
      <c r="CO130" s="372">
        <v>0</v>
      </c>
      <c r="CP130" s="372">
        <v>0</v>
      </c>
      <c r="CQ130" s="372">
        <v>0</v>
      </c>
      <c r="CR130" s="372">
        <v>0</v>
      </c>
      <c r="CS130" s="372">
        <v>0</v>
      </c>
      <c r="CT130" s="372">
        <v>0</v>
      </c>
      <c r="CU130" s="372">
        <v>0</v>
      </c>
      <c r="CV130" s="372">
        <v>0</v>
      </c>
      <c r="CW130" s="372">
        <v>0</v>
      </c>
      <c r="CX130" s="372">
        <v>0</v>
      </c>
      <c r="CY130" s="372">
        <v>0</v>
      </c>
      <c r="CZ130" s="372">
        <v>0</v>
      </c>
      <c r="DA130" s="372">
        <v>0</v>
      </c>
      <c r="DB130" s="372">
        <v>-1.6920294619287688</v>
      </c>
      <c r="DC130" s="372">
        <v>0</v>
      </c>
      <c r="DD130" s="372">
        <v>0</v>
      </c>
      <c r="DE130" s="372">
        <v>0</v>
      </c>
      <c r="DF130" s="372">
        <v>0</v>
      </c>
      <c r="DG130" s="372">
        <v>0</v>
      </c>
      <c r="DH130" s="372">
        <v>0</v>
      </c>
      <c r="DI130" s="372">
        <v>0</v>
      </c>
      <c r="DJ130" s="372">
        <v>0</v>
      </c>
      <c r="DK130" s="372">
        <v>0</v>
      </c>
      <c r="DL130" s="372">
        <v>0</v>
      </c>
      <c r="DM130" s="372">
        <v>0</v>
      </c>
      <c r="DN130" s="372">
        <v>-0.12717082873530217</v>
      </c>
      <c r="DO130" s="372">
        <v>0</v>
      </c>
      <c r="DP130" s="372">
        <v>0</v>
      </c>
      <c r="DQ130" s="372">
        <v>-32.059184980786085</v>
      </c>
      <c r="DR130" s="372">
        <v>-71.340340994078815</v>
      </c>
      <c r="DS130" s="372">
        <v>-39.011267940933976</v>
      </c>
      <c r="DT130" s="372">
        <v>-0.10316454945159137</v>
      </c>
      <c r="DU130" s="372">
        <v>-0.37371697047598218</v>
      </c>
      <c r="DV130" s="372">
        <v>0</v>
      </c>
      <c r="DW130" s="372">
        <v>0</v>
      </c>
      <c r="DX130" s="372">
        <v>0</v>
      </c>
      <c r="DY130" s="372">
        <v>0</v>
      </c>
      <c r="DZ130" s="372">
        <v>0</v>
      </c>
      <c r="EA130" s="372">
        <v>0</v>
      </c>
      <c r="EB130" s="372">
        <v>0</v>
      </c>
      <c r="EC130" s="372">
        <v>0</v>
      </c>
      <c r="ED130" s="372">
        <v>0</v>
      </c>
      <c r="EE130" s="372">
        <v>0</v>
      </c>
      <c r="EF130" s="372">
        <v>0</v>
      </c>
      <c r="EG130" s="372">
        <v>0</v>
      </c>
      <c r="EH130" s="372">
        <v>0</v>
      </c>
      <c r="EI130" s="372">
        <v>0</v>
      </c>
      <c r="EJ130" s="372">
        <v>0</v>
      </c>
      <c r="EK130" s="372">
        <v>0</v>
      </c>
      <c r="EL130" s="372">
        <v>0</v>
      </c>
      <c r="EM130" s="372">
        <v>0</v>
      </c>
      <c r="EN130" s="372">
        <v>0</v>
      </c>
      <c r="EO130" s="372">
        <v>0</v>
      </c>
      <c r="EP130" s="372">
        <v>0</v>
      </c>
      <c r="EQ130" s="372">
        <v>0</v>
      </c>
      <c r="ER130" s="372">
        <v>0</v>
      </c>
      <c r="ES130" s="372">
        <v>0</v>
      </c>
      <c r="ET130" s="373">
        <v>0</v>
      </c>
      <c r="EU130" s="373">
        <v>0</v>
      </c>
      <c r="EV130" s="373">
        <v>0</v>
      </c>
      <c r="EW130" s="373">
        <v>0</v>
      </c>
    </row>
    <row r="131" spans="1:153" ht="15.75" customHeight="1" x14ac:dyDescent="0.2">
      <c r="A131" s="364" t="s">
        <v>556</v>
      </c>
      <c r="B131" s="372">
        <v>0</v>
      </c>
      <c r="C131" s="372">
        <v>0</v>
      </c>
      <c r="D131" s="372">
        <v>0</v>
      </c>
      <c r="E131" s="372">
        <v>0</v>
      </c>
      <c r="F131" s="372">
        <v>0</v>
      </c>
      <c r="G131" s="372">
        <v>0</v>
      </c>
      <c r="H131" s="372">
        <v>0</v>
      </c>
      <c r="I131" s="372">
        <v>0</v>
      </c>
      <c r="J131" s="372">
        <v>0</v>
      </c>
      <c r="K131" s="372">
        <v>0</v>
      </c>
      <c r="L131" s="372">
        <v>0</v>
      </c>
      <c r="M131" s="372">
        <v>0</v>
      </c>
      <c r="N131" s="372">
        <v>0</v>
      </c>
      <c r="O131" s="372">
        <v>0</v>
      </c>
      <c r="P131" s="372">
        <v>0</v>
      </c>
      <c r="Q131" s="372">
        <v>0</v>
      </c>
      <c r="R131" s="372">
        <v>0</v>
      </c>
      <c r="S131" s="372">
        <v>0</v>
      </c>
      <c r="T131" s="372">
        <v>0</v>
      </c>
      <c r="U131" s="372">
        <v>0</v>
      </c>
      <c r="V131" s="372">
        <v>0</v>
      </c>
      <c r="W131" s="372">
        <v>0</v>
      </c>
      <c r="X131" s="372">
        <v>0</v>
      </c>
      <c r="Y131" s="372">
        <v>0</v>
      </c>
      <c r="Z131" s="372">
        <v>0</v>
      </c>
      <c r="AA131" s="372">
        <v>0</v>
      </c>
      <c r="AB131" s="372">
        <v>0</v>
      </c>
      <c r="AC131" s="372">
        <v>0</v>
      </c>
      <c r="AD131" s="372">
        <v>0</v>
      </c>
      <c r="AE131" s="372">
        <v>0</v>
      </c>
      <c r="AF131" s="372">
        <v>0</v>
      </c>
      <c r="AG131" s="372">
        <v>0</v>
      </c>
      <c r="AH131" s="372">
        <v>0</v>
      </c>
      <c r="AI131" s="372">
        <v>0</v>
      </c>
      <c r="AJ131" s="372">
        <v>0</v>
      </c>
      <c r="AK131" s="372">
        <v>0</v>
      </c>
      <c r="AL131" s="372">
        <v>0</v>
      </c>
      <c r="AM131" s="372">
        <v>0</v>
      </c>
      <c r="AN131" s="372">
        <v>0</v>
      </c>
      <c r="AO131" s="372">
        <v>0</v>
      </c>
      <c r="AP131" s="372">
        <v>0</v>
      </c>
      <c r="AQ131" s="372">
        <v>0</v>
      </c>
      <c r="AR131" s="372">
        <v>0</v>
      </c>
      <c r="AS131" s="372">
        <v>0</v>
      </c>
      <c r="AT131" s="372">
        <v>0</v>
      </c>
      <c r="AU131" s="372">
        <v>0</v>
      </c>
      <c r="AV131" s="372">
        <v>0</v>
      </c>
      <c r="AW131" s="372">
        <v>0</v>
      </c>
      <c r="AX131" s="372">
        <v>0</v>
      </c>
      <c r="AY131" s="372">
        <v>0</v>
      </c>
      <c r="AZ131" s="372">
        <v>0</v>
      </c>
      <c r="BA131" s="372">
        <v>0</v>
      </c>
      <c r="BB131" s="372">
        <v>0</v>
      </c>
      <c r="BC131" s="372">
        <v>0</v>
      </c>
      <c r="BD131" s="372">
        <v>0</v>
      </c>
      <c r="BE131" s="372">
        <v>0</v>
      </c>
      <c r="BF131" s="372">
        <v>0</v>
      </c>
      <c r="BG131" s="372">
        <v>0</v>
      </c>
      <c r="BH131" s="372">
        <v>0</v>
      </c>
      <c r="BI131" s="372">
        <v>0</v>
      </c>
      <c r="BJ131" s="372">
        <v>0</v>
      </c>
      <c r="BK131" s="372">
        <v>0</v>
      </c>
      <c r="BL131" s="372">
        <v>0</v>
      </c>
      <c r="BM131" s="372">
        <v>0</v>
      </c>
      <c r="BN131" s="372">
        <v>0</v>
      </c>
      <c r="BO131" s="372">
        <v>0</v>
      </c>
      <c r="BP131" s="372">
        <v>0</v>
      </c>
      <c r="BQ131" s="372">
        <v>0</v>
      </c>
      <c r="BR131" s="372">
        <v>0</v>
      </c>
      <c r="BS131" s="372">
        <v>0</v>
      </c>
      <c r="BT131" s="372">
        <v>0</v>
      </c>
      <c r="BU131" s="372">
        <v>0</v>
      </c>
      <c r="BV131" s="372">
        <v>0</v>
      </c>
      <c r="BW131" s="372">
        <v>0</v>
      </c>
      <c r="BX131" s="372">
        <v>0</v>
      </c>
      <c r="BY131" s="372">
        <v>0</v>
      </c>
      <c r="BZ131" s="372">
        <v>0</v>
      </c>
      <c r="CA131" s="372">
        <v>0</v>
      </c>
      <c r="CB131" s="372">
        <v>0</v>
      </c>
      <c r="CC131" s="372">
        <v>0</v>
      </c>
      <c r="CD131" s="372">
        <v>0</v>
      </c>
      <c r="CE131" s="372">
        <v>0</v>
      </c>
      <c r="CF131" s="372">
        <v>0</v>
      </c>
      <c r="CG131" s="372">
        <v>0</v>
      </c>
      <c r="CH131" s="372">
        <v>0</v>
      </c>
      <c r="CI131" s="372">
        <v>0</v>
      </c>
      <c r="CJ131" s="372">
        <v>0</v>
      </c>
      <c r="CK131" s="372">
        <v>0</v>
      </c>
      <c r="CL131" s="372">
        <v>0</v>
      </c>
      <c r="CM131" s="372">
        <v>0</v>
      </c>
      <c r="CN131" s="372">
        <v>0</v>
      </c>
      <c r="CO131" s="372">
        <v>0</v>
      </c>
      <c r="CP131" s="372">
        <v>0</v>
      </c>
      <c r="CQ131" s="372">
        <v>0</v>
      </c>
      <c r="CR131" s="372">
        <v>0</v>
      </c>
      <c r="CS131" s="372">
        <v>0</v>
      </c>
      <c r="CT131" s="372">
        <v>0</v>
      </c>
      <c r="CU131" s="372">
        <v>0</v>
      </c>
      <c r="CV131" s="372">
        <v>0</v>
      </c>
      <c r="CW131" s="372">
        <v>0</v>
      </c>
      <c r="CX131" s="372">
        <v>0</v>
      </c>
      <c r="CY131" s="372">
        <v>0</v>
      </c>
      <c r="CZ131" s="372">
        <v>0</v>
      </c>
      <c r="DA131" s="372">
        <v>0</v>
      </c>
      <c r="DB131" s="372">
        <v>0</v>
      </c>
      <c r="DC131" s="372">
        <v>0</v>
      </c>
      <c r="DD131" s="372">
        <v>0</v>
      </c>
      <c r="DE131" s="372">
        <v>0</v>
      </c>
      <c r="DF131" s="372">
        <v>0</v>
      </c>
      <c r="DG131" s="372">
        <v>0</v>
      </c>
      <c r="DH131" s="372">
        <v>0</v>
      </c>
      <c r="DI131" s="372">
        <v>0</v>
      </c>
      <c r="DJ131" s="372">
        <v>0</v>
      </c>
      <c r="DK131" s="372">
        <v>0</v>
      </c>
      <c r="DL131" s="372">
        <v>0</v>
      </c>
      <c r="DM131" s="372">
        <v>0</v>
      </c>
      <c r="DN131" s="372">
        <v>0</v>
      </c>
      <c r="DO131" s="372">
        <v>0</v>
      </c>
      <c r="DP131" s="372">
        <v>0</v>
      </c>
      <c r="DQ131" s="372">
        <v>0</v>
      </c>
      <c r="DR131" s="372">
        <v>0</v>
      </c>
      <c r="DS131" s="372">
        <v>0</v>
      </c>
      <c r="DT131" s="372">
        <v>0</v>
      </c>
      <c r="DU131" s="372">
        <v>0</v>
      </c>
      <c r="DV131" s="372">
        <v>0</v>
      </c>
      <c r="DW131" s="372">
        <v>0</v>
      </c>
      <c r="DX131" s="372">
        <v>0</v>
      </c>
      <c r="DY131" s="372">
        <v>0</v>
      </c>
      <c r="DZ131" s="372">
        <v>0</v>
      </c>
      <c r="EA131" s="372">
        <v>0</v>
      </c>
      <c r="EB131" s="372">
        <v>0</v>
      </c>
      <c r="EC131" s="372">
        <v>0</v>
      </c>
      <c r="ED131" s="372">
        <v>0</v>
      </c>
      <c r="EE131" s="372">
        <v>0</v>
      </c>
      <c r="EF131" s="372">
        <v>0</v>
      </c>
      <c r="EG131" s="372">
        <v>0</v>
      </c>
      <c r="EH131" s="372">
        <v>0</v>
      </c>
      <c r="EI131" s="372">
        <v>0</v>
      </c>
      <c r="EJ131" s="372">
        <v>0</v>
      </c>
      <c r="EK131" s="372">
        <v>0</v>
      </c>
      <c r="EL131" s="372">
        <v>0</v>
      </c>
      <c r="EM131" s="372">
        <v>0</v>
      </c>
      <c r="EN131" s="372">
        <v>0</v>
      </c>
      <c r="EO131" s="372">
        <v>0</v>
      </c>
      <c r="EP131" s="372">
        <v>0</v>
      </c>
      <c r="EQ131" s="372">
        <v>0</v>
      </c>
      <c r="ER131" s="372">
        <v>0</v>
      </c>
      <c r="ES131" s="372">
        <v>0</v>
      </c>
      <c r="ET131" s="373">
        <v>0</v>
      </c>
      <c r="EU131" s="373">
        <v>0</v>
      </c>
      <c r="EV131" s="373">
        <v>0</v>
      </c>
      <c r="EW131" s="373">
        <v>0</v>
      </c>
    </row>
    <row r="132" spans="1:153" ht="15.75" customHeight="1" x14ac:dyDescent="0.2">
      <c r="A132" s="364" t="s">
        <v>557</v>
      </c>
      <c r="B132" s="372">
        <v>-8.0262665151906276E-2</v>
      </c>
      <c r="C132" s="372">
        <v>-5.7144315341936647E-2</v>
      </c>
      <c r="D132" s="372">
        <v>-5.7144315341936647E-2</v>
      </c>
      <c r="E132" s="372">
        <v>-5.7144315341936647E-2</v>
      </c>
      <c r="F132" s="372">
        <v>-5.7144315341936647E-2</v>
      </c>
      <c r="G132" s="372">
        <v>-5.7144315341936647E-2</v>
      </c>
      <c r="H132" s="372">
        <v>-5.7144315341936647E-2</v>
      </c>
      <c r="I132" s="372">
        <v>-5.7144315341936647E-2</v>
      </c>
      <c r="J132" s="372">
        <v>-5.7144315341936647E-2</v>
      </c>
      <c r="K132" s="372">
        <v>-5.7144315341936647E-2</v>
      </c>
      <c r="L132" s="372">
        <v>-5.7144315341936647E-2</v>
      </c>
      <c r="M132" s="372">
        <v>-5.7144315341936647E-2</v>
      </c>
      <c r="N132" s="372">
        <v>0</v>
      </c>
      <c r="O132" s="372">
        <v>-3.4462197043763076E-3</v>
      </c>
      <c r="P132" s="372">
        <v>0</v>
      </c>
      <c r="Q132" s="372">
        <v>0</v>
      </c>
      <c r="R132" s="372">
        <v>-19.282459341184222</v>
      </c>
      <c r="S132" s="372">
        <v>-42.90867735412553</v>
      </c>
      <c r="T132" s="372">
        <v>-4.8493387596390676</v>
      </c>
      <c r="U132" s="372">
        <v>-23.463889938847387</v>
      </c>
      <c r="V132" s="372">
        <v>-21.261325044143291</v>
      </c>
      <c r="W132" s="372">
        <v>-64.8703052510009</v>
      </c>
      <c r="X132" s="372">
        <v>-21.739356500786926</v>
      </c>
      <c r="Y132" s="372">
        <v>-24.816768019433653</v>
      </c>
      <c r="Z132" s="372">
        <v>-2.283383125713101</v>
      </c>
      <c r="AA132" s="372">
        <v>-2.4013530043332594</v>
      </c>
      <c r="AB132" s="372">
        <v>-12.640361987183041</v>
      </c>
      <c r="AC132" s="372">
        <v>-87.648987215783563</v>
      </c>
      <c r="AD132" s="372">
        <v>-7.6882813557735403</v>
      </c>
      <c r="AE132" s="372">
        <v>0</v>
      </c>
      <c r="AF132" s="372">
        <v>-81.711583193748083</v>
      </c>
      <c r="AG132" s="372">
        <v>0</v>
      </c>
      <c r="AH132" s="372">
        <v>-1.0373084490885844</v>
      </c>
      <c r="AI132" s="372">
        <v>0</v>
      </c>
      <c r="AJ132" s="372">
        <v>0</v>
      </c>
      <c r="AK132" s="372">
        <v>0</v>
      </c>
      <c r="AL132" s="372">
        <v>-12.961301792272479</v>
      </c>
      <c r="AM132" s="372">
        <v>0</v>
      </c>
      <c r="AN132" s="372">
        <v>-13.661012171804032</v>
      </c>
      <c r="AO132" s="372">
        <v>0</v>
      </c>
      <c r="AP132" s="372">
        <v>-21.579897502532276</v>
      </c>
      <c r="AQ132" s="372">
        <v>0</v>
      </c>
      <c r="AR132" s="372">
        <v>0</v>
      </c>
      <c r="AS132" s="372">
        <v>0</v>
      </c>
      <c r="AT132" s="372">
        <v>0</v>
      </c>
      <c r="AU132" s="372">
        <v>0</v>
      </c>
      <c r="AV132" s="372">
        <v>0</v>
      </c>
      <c r="AW132" s="372">
        <v>0</v>
      </c>
      <c r="AX132" s="372">
        <v>0</v>
      </c>
      <c r="AY132" s="372">
        <v>0</v>
      </c>
      <c r="AZ132" s="372">
        <v>0</v>
      </c>
      <c r="BA132" s="372">
        <v>0</v>
      </c>
      <c r="BB132" s="372">
        <v>-80.636554171398529</v>
      </c>
      <c r="BC132" s="372">
        <v>0</v>
      </c>
      <c r="BD132" s="372">
        <v>-0.45096738638176248</v>
      </c>
      <c r="BE132" s="372">
        <v>-10.233970484126985</v>
      </c>
      <c r="BF132" s="372">
        <v>-1.2681706964283421</v>
      </c>
      <c r="BG132" s="372">
        <v>-0.45096738638176248</v>
      </c>
      <c r="BH132" s="372">
        <v>-15.253455917669271</v>
      </c>
      <c r="BI132" s="372">
        <v>0</v>
      </c>
      <c r="BJ132" s="372">
        <v>0</v>
      </c>
      <c r="BK132" s="372">
        <v>0</v>
      </c>
      <c r="BL132" s="372">
        <v>0</v>
      </c>
      <c r="BM132" s="372">
        <v>0</v>
      </c>
      <c r="BN132" s="372">
        <v>0</v>
      </c>
      <c r="BO132" s="372">
        <v>0</v>
      </c>
      <c r="BP132" s="372">
        <v>0</v>
      </c>
      <c r="BQ132" s="372">
        <v>0</v>
      </c>
      <c r="BR132" s="372">
        <v>0</v>
      </c>
      <c r="BS132" s="372">
        <v>-5.6334147681163813</v>
      </c>
      <c r="BT132" s="372">
        <v>0</v>
      </c>
      <c r="BU132" s="372">
        <v>0</v>
      </c>
      <c r="BV132" s="372">
        <v>0</v>
      </c>
      <c r="BW132" s="372">
        <v>0</v>
      </c>
      <c r="BX132" s="372">
        <v>0</v>
      </c>
      <c r="BY132" s="372">
        <v>0</v>
      </c>
      <c r="BZ132" s="372">
        <v>-0.21208584964028887</v>
      </c>
      <c r="CA132" s="372">
        <v>0</v>
      </c>
      <c r="CB132" s="372">
        <v>-3.7352714191982983</v>
      </c>
      <c r="CC132" s="372">
        <v>0</v>
      </c>
      <c r="CD132" s="372">
        <v>0</v>
      </c>
      <c r="CE132" s="372">
        <v>0</v>
      </c>
      <c r="CF132" s="372">
        <v>-3.1021472086358699</v>
      </c>
      <c r="CG132" s="372">
        <v>-13.208794382522441</v>
      </c>
      <c r="CH132" s="372">
        <v>-0.21068322304762432</v>
      </c>
      <c r="CI132" s="372">
        <v>0</v>
      </c>
      <c r="CJ132" s="372">
        <v>-0.19890737846480988</v>
      </c>
      <c r="CK132" s="372">
        <v>0</v>
      </c>
      <c r="CL132" s="372">
        <v>0</v>
      </c>
      <c r="CM132" s="372">
        <v>-0.32419567453325726</v>
      </c>
      <c r="CN132" s="372">
        <v>0</v>
      </c>
      <c r="CO132" s="372">
        <v>0</v>
      </c>
      <c r="CP132" s="372">
        <v>0</v>
      </c>
      <c r="CQ132" s="372">
        <v>0</v>
      </c>
      <c r="CR132" s="372">
        <v>0</v>
      </c>
      <c r="CS132" s="372">
        <v>0</v>
      </c>
      <c r="CT132" s="372">
        <v>-1.6072590113840306</v>
      </c>
      <c r="CU132" s="372">
        <v>0</v>
      </c>
      <c r="CV132" s="372">
        <v>0</v>
      </c>
      <c r="CW132" s="372">
        <v>0</v>
      </c>
      <c r="CX132" s="372">
        <v>0</v>
      </c>
      <c r="CY132" s="372">
        <v>0</v>
      </c>
      <c r="CZ132" s="372">
        <v>0</v>
      </c>
      <c r="DA132" s="372">
        <v>0</v>
      </c>
      <c r="DB132" s="372">
        <v>0</v>
      </c>
      <c r="DC132" s="372">
        <v>0</v>
      </c>
      <c r="DD132" s="372">
        <v>0</v>
      </c>
      <c r="DE132" s="372">
        <v>0</v>
      </c>
      <c r="DF132" s="372">
        <v>0</v>
      </c>
      <c r="DG132" s="372">
        <v>0</v>
      </c>
      <c r="DH132" s="372">
        <v>0</v>
      </c>
      <c r="DI132" s="372">
        <v>0</v>
      </c>
      <c r="DJ132" s="372">
        <v>0</v>
      </c>
      <c r="DK132" s="372">
        <v>0</v>
      </c>
      <c r="DL132" s="372">
        <v>0</v>
      </c>
      <c r="DM132" s="372">
        <v>0</v>
      </c>
      <c r="DN132" s="372">
        <v>-0.48317342368591198</v>
      </c>
      <c r="DO132" s="372">
        <v>0</v>
      </c>
      <c r="DP132" s="372">
        <v>0</v>
      </c>
      <c r="DQ132" s="372">
        <v>0</v>
      </c>
      <c r="DR132" s="372">
        <v>0</v>
      </c>
      <c r="DS132" s="372">
        <v>0</v>
      </c>
      <c r="DT132" s="372">
        <v>0</v>
      </c>
      <c r="DU132" s="372">
        <v>0</v>
      </c>
      <c r="DV132" s="372">
        <v>0</v>
      </c>
      <c r="DW132" s="372">
        <v>0</v>
      </c>
      <c r="DX132" s="372">
        <v>-0.93004357778090707</v>
      </c>
      <c r="DY132" s="372">
        <v>0</v>
      </c>
      <c r="DZ132" s="372">
        <v>0</v>
      </c>
      <c r="EA132" s="372">
        <v>0</v>
      </c>
      <c r="EB132" s="372">
        <v>-39.290682655734599</v>
      </c>
      <c r="EC132" s="372">
        <v>0</v>
      </c>
      <c r="ED132" s="372">
        <v>0</v>
      </c>
      <c r="EE132" s="372">
        <v>0</v>
      </c>
      <c r="EF132" s="372">
        <v>0</v>
      </c>
      <c r="EG132" s="372">
        <v>0</v>
      </c>
      <c r="EH132" s="372">
        <v>0</v>
      </c>
      <c r="EI132" s="372">
        <v>0</v>
      </c>
      <c r="EJ132" s="372">
        <v>0</v>
      </c>
      <c r="EK132" s="372">
        <v>0</v>
      </c>
      <c r="EL132" s="372">
        <v>0</v>
      </c>
      <c r="EM132" s="372">
        <v>0</v>
      </c>
      <c r="EN132" s="372">
        <v>0</v>
      </c>
      <c r="EO132" s="372">
        <v>-5.6730637596800193E-3</v>
      </c>
      <c r="EP132" s="372">
        <v>0</v>
      </c>
      <c r="EQ132" s="372">
        <v>-5.6730637596800193E-3</v>
      </c>
      <c r="ER132" s="372">
        <v>-0.11249679173153027</v>
      </c>
      <c r="ES132" s="372">
        <v>0</v>
      </c>
      <c r="ET132" s="373">
        <v>0</v>
      </c>
      <c r="EU132" s="373">
        <v>0</v>
      </c>
      <c r="EV132" s="373">
        <v>0</v>
      </c>
      <c r="EW132" s="373">
        <v>0</v>
      </c>
    </row>
    <row r="133" spans="1:153" ht="15.75" customHeight="1" x14ac:dyDescent="0.2">
      <c r="A133" s="374" t="s">
        <v>62</v>
      </c>
      <c r="B133" s="374">
        <v>2.3696191778526554</v>
      </c>
      <c r="C133" s="374">
        <v>14.366026142328337</v>
      </c>
      <c r="D133" s="374">
        <v>15.057214681371988</v>
      </c>
      <c r="E133" s="374">
        <v>15.057214681371988</v>
      </c>
      <c r="F133" s="374">
        <v>13.541117307628156</v>
      </c>
      <c r="G133" s="374">
        <v>13.541117307628156</v>
      </c>
      <c r="H133" s="374">
        <v>13.541117307628156</v>
      </c>
      <c r="I133" s="374">
        <v>8.0805507259974547</v>
      </c>
      <c r="J133" s="374">
        <v>12.095003531419934</v>
      </c>
      <c r="K133" s="374">
        <v>5.4362857001178782</v>
      </c>
      <c r="L133" s="374">
        <v>7.1900326158265671</v>
      </c>
      <c r="M133" s="374">
        <v>8.012954640591488</v>
      </c>
      <c r="N133" s="374">
        <v>6.0342566442041061</v>
      </c>
      <c r="O133" s="374">
        <v>6.1535865895066308</v>
      </c>
      <c r="P133" s="374">
        <v>7.2492611533089075</v>
      </c>
      <c r="Q133" s="374">
        <v>6.6606879697310433</v>
      </c>
      <c r="R133" s="374">
        <v>37.38867820278756</v>
      </c>
      <c r="S133" s="374">
        <v>564.67180572991492</v>
      </c>
      <c r="T133" s="374">
        <v>-133.41046903074312</v>
      </c>
      <c r="U133" s="374">
        <v>9.9850565518281655</v>
      </c>
      <c r="V133" s="374">
        <v>16.388274347933475</v>
      </c>
      <c r="W133" s="374">
        <v>-26.021605612486383</v>
      </c>
      <c r="X133" s="374">
        <v>16.312266308505059</v>
      </c>
      <c r="Y133" s="374">
        <v>19.177032541832887</v>
      </c>
      <c r="Z133" s="374">
        <v>122.74442239470955</v>
      </c>
      <c r="AA133" s="374">
        <v>34.983356240387366</v>
      </c>
      <c r="AB133" s="374">
        <v>15.173389928928373</v>
      </c>
      <c r="AC133" s="374">
        <v>146.96769285957271</v>
      </c>
      <c r="AD133" s="374">
        <v>6.0974761645462081</v>
      </c>
      <c r="AE133" s="374">
        <v>9.3484118909718745</v>
      </c>
      <c r="AF133" s="374">
        <v>19.705271230199287</v>
      </c>
      <c r="AG133" s="374">
        <v>22.998992154514781</v>
      </c>
      <c r="AH133" s="374">
        <v>25.275591677214834</v>
      </c>
      <c r="AI133" s="374">
        <v>36.362346967347548</v>
      </c>
      <c r="AJ133" s="374">
        <v>18.548712419345975</v>
      </c>
      <c r="AK133" s="374">
        <v>21.961510885139433</v>
      </c>
      <c r="AL133" s="374">
        <v>5.0840632611270848</v>
      </c>
      <c r="AM133" s="374">
        <v>8.3318126467038383</v>
      </c>
      <c r="AN133" s="374">
        <v>9.8465648517631053</v>
      </c>
      <c r="AO133" s="374">
        <v>13.027432654496806</v>
      </c>
      <c r="AP133" s="374">
        <v>-10.590882297048665</v>
      </c>
      <c r="AQ133" s="374">
        <v>-4.4393001382559305</v>
      </c>
      <c r="AR133" s="374">
        <v>0.9348910440508007</v>
      </c>
      <c r="AS133" s="374">
        <v>7.7676344680312468</v>
      </c>
      <c r="AT133" s="374">
        <v>2.0173298406316462</v>
      </c>
      <c r="AU133" s="374">
        <v>8.9781733795771288</v>
      </c>
      <c r="AV133" s="374">
        <v>9.8527829233205466E-2</v>
      </c>
      <c r="AW133" s="374">
        <v>7.4969764023298922</v>
      </c>
      <c r="AX133" s="374">
        <v>3.930286851148594</v>
      </c>
      <c r="AY133" s="374">
        <v>11.761196620935152</v>
      </c>
      <c r="AZ133" s="374">
        <v>15.966934892188419</v>
      </c>
      <c r="BA133" s="374">
        <v>23.191211900455528</v>
      </c>
      <c r="BB133" s="374">
        <v>151.93326028504816</v>
      </c>
      <c r="BC133" s="374">
        <v>160.68735079746693</v>
      </c>
      <c r="BD133" s="374">
        <v>13.62389957641426</v>
      </c>
      <c r="BE133" s="374">
        <v>23.883422020226135</v>
      </c>
      <c r="BF133" s="374">
        <v>34.871152500541939</v>
      </c>
      <c r="BG133" s="374">
        <v>13.268096050149325</v>
      </c>
      <c r="BH133" s="374">
        <v>47.403971244559216</v>
      </c>
      <c r="BI133" s="374">
        <v>29.016663335794874</v>
      </c>
      <c r="BJ133" s="374">
        <v>20.19014104566304</v>
      </c>
      <c r="BK133" s="374">
        <v>99.031104938315366</v>
      </c>
      <c r="BL133" s="374">
        <v>9.9654260862298543</v>
      </c>
      <c r="BM133" s="374">
        <v>69.244441571572679</v>
      </c>
      <c r="BN133" s="374">
        <v>29.016663335794874</v>
      </c>
      <c r="BO133" s="374">
        <v>23.308633008826291</v>
      </c>
      <c r="BP133" s="374">
        <v>53.753714174185006</v>
      </c>
      <c r="BQ133" s="374">
        <v>1.9130439743385068</v>
      </c>
      <c r="BR133" s="374">
        <v>5.6383868457733115</v>
      </c>
      <c r="BS133" s="374">
        <v>-0.7951723334072085</v>
      </c>
      <c r="BT133" s="374">
        <v>32.837653053502436</v>
      </c>
      <c r="BU133" s="374">
        <v>62.499014999521023</v>
      </c>
      <c r="BV133" s="374">
        <v>4.1493400225590449</v>
      </c>
      <c r="BW133" s="374">
        <v>7.8746828939965781</v>
      </c>
      <c r="BX133" s="374">
        <v>1.4411237138556316</v>
      </c>
      <c r="BY133" s="374">
        <v>7.6370511269960843</v>
      </c>
      <c r="BZ133" s="374">
        <v>25.189380331579741</v>
      </c>
      <c r="CA133" s="374">
        <v>15.10115043958649</v>
      </c>
      <c r="CB133" s="374">
        <v>111.23175409981513</v>
      </c>
      <c r="CC133" s="374">
        <v>131.23702940410294</v>
      </c>
      <c r="CD133" s="374">
        <v>11.953226023964817</v>
      </c>
      <c r="CE133" s="374">
        <v>71.052725259258295</v>
      </c>
      <c r="CF133" s="374">
        <v>20.053506187796302</v>
      </c>
      <c r="CG133" s="374">
        <v>107.31831028315992</v>
      </c>
      <c r="CH133" s="374">
        <v>22.687915615635575</v>
      </c>
      <c r="CI133" s="374">
        <v>90.706365556791752</v>
      </c>
      <c r="CJ133" s="374">
        <v>10.376287369552301</v>
      </c>
      <c r="CK133" s="374">
        <v>60.600561400572133</v>
      </c>
      <c r="CL133" s="374">
        <v>64.96684991154325</v>
      </c>
      <c r="CM133" s="374">
        <v>11.963844746380346</v>
      </c>
      <c r="CN133" s="374">
        <v>1.4115266546432395</v>
      </c>
      <c r="CO133" s="374">
        <v>23.567539766459959</v>
      </c>
      <c r="CP133" s="374">
        <v>103.69693173233759</v>
      </c>
      <c r="CQ133" s="374">
        <v>159.04807767021703</v>
      </c>
      <c r="CR133" s="374">
        <v>5.9571852376539027</v>
      </c>
      <c r="CS133" s="374">
        <v>9.8896132860718353</v>
      </c>
      <c r="CT133" s="374">
        <v>7.0651712721173681</v>
      </c>
      <c r="CU133" s="374">
        <v>6.8199862547571684</v>
      </c>
      <c r="CV133" s="374">
        <v>6.8394790281163296</v>
      </c>
      <c r="CW133" s="374">
        <v>6.6318411508395911</v>
      </c>
      <c r="CX133" s="374">
        <v>6.3023154701022577</v>
      </c>
      <c r="CY133" s="374">
        <v>29.378231061600673</v>
      </c>
      <c r="CZ133" s="374">
        <v>21.393256010567711</v>
      </c>
      <c r="DA133" s="374">
        <v>25.533089146370912</v>
      </c>
      <c r="DB133" s="374">
        <v>22.559679716563551</v>
      </c>
      <c r="DC133" s="374">
        <v>22.301563091135904</v>
      </c>
      <c r="DD133" s="374">
        <v>22.322083957144059</v>
      </c>
      <c r="DE133" s="374">
        <v>22.103494791870617</v>
      </c>
      <c r="DF133" s="374">
        <v>21.756589186625206</v>
      </c>
      <c r="DG133" s="374">
        <v>46.04958039423218</v>
      </c>
      <c r="DH133" s="374">
        <v>40.809638427446771</v>
      </c>
      <c r="DI133" s="374">
        <v>342.83304238703568</v>
      </c>
      <c r="DJ133" s="374">
        <v>22.499565286168945</v>
      </c>
      <c r="DK133" s="374">
        <v>4.121103809887245</v>
      </c>
      <c r="DL133" s="374">
        <v>80.874105315428096</v>
      </c>
      <c r="DM133" s="374">
        <v>84.780914235019736</v>
      </c>
      <c r="DN133" s="374">
        <v>16.259144676296273</v>
      </c>
      <c r="DO133" s="374">
        <v>46.597190405416768</v>
      </c>
      <c r="DP133" s="374">
        <v>13.093163762572658</v>
      </c>
      <c r="DQ133" s="374">
        <v>80.053874512908806</v>
      </c>
      <c r="DR133" s="374">
        <v>956.39758643558889</v>
      </c>
      <c r="DS133" s="374">
        <v>34.445779826310172</v>
      </c>
      <c r="DT133" s="374">
        <v>45.818421523639699</v>
      </c>
      <c r="DU133" s="374">
        <v>63.444961459055776</v>
      </c>
      <c r="DV133" s="374">
        <v>30.557162844168488</v>
      </c>
      <c r="DW133" s="374">
        <v>20.23820202438219</v>
      </c>
      <c r="DX133" s="374">
        <v>2.3976246077845644</v>
      </c>
      <c r="DY133" s="374">
        <v>2.3105984620219715</v>
      </c>
      <c r="DZ133" s="374">
        <v>1.5934033264838945</v>
      </c>
      <c r="EA133" s="374">
        <v>0</v>
      </c>
      <c r="EB133" s="374">
        <v>-30.177054055665394</v>
      </c>
      <c r="EC133" s="374">
        <v>3.5892446762109103</v>
      </c>
      <c r="ED133" s="374">
        <v>13.941894222443807</v>
      </c>
      <c r="EE133" s="374">
        <v>6.0660759716602115</v>
      </c>
      <c r="EF133" s="374">
        <v>6.0692198669066784</v>
      </c>
      <c r="EG133" s="374">
        <v>6.1530157680745106</v>
      </c>
      <c r="EH133" s="374">
        <v>5.4128065157465244</v>
      </c>
      <c r="EI133" s="374">
        <v>5.6054372527469241</v>
      </c>
      <c r="EJ133" s="374">
        <v>5.3123035225289641</v>
      </c>
      <c r="EK133" s="374">
        <v>17.896139739794307</v>
      </c>
      <c r="EL133" s="374">
        <v>17.896139739794307</v>
      </c>
      <c r="EM133" s="374">
        <v>116.08260774393602</v>
      </c>
      <c r="EN133" s="374">
        <v>116.08260774393602</v>
      </c>
      <c r="EO133" s="374">
        <v>29.400106367673288</v>
      </c>
      <c r="EP133" s="374">
        <v>0.18949947539471168</v>
      </c>
      <c r="EQ133" s="374">
        <v>29.400106367673288</v>
      </c>
      <c r="ER133" s="374">
        <v>61.208052523405058</v>
      </c>
      <c r="ES133" s="374">
        <v>22.202293232454394</v>
      </c>
      <c r="ET133" s="375">
        <v>60.600561400572133</v>
      </c>
      <c r="EU133" s="375">
        <v>64.96684991154325</v>
      </c>
      <c r="EV133" s="375">
        <v>60.600561400572133</v>
      </c>
      <c r="EW133" s="375">
        <v>64.96684991154325</v>
      </c>
    </row>
    <row r="134" spans="1:153" ht="15.75" customHeight="1" x14ac:dyDescent="0.2">
      <c r="A134" s="353"/>
      <c r="B134" s="353"/>
      <c r="C134" s="353"/>
      <c r="D134" s="353"/>
      <c r="E134" s="353"/>
      <c r="F134" s="353"/>
      <c r="G134" s="353"/>
      <c r="H134" s="353"/>
      <c r="I134" s="353"/>
      <c r="J134" s="353"/>
      <c r="K134" s="353"/>
      <c r="L134" s="353"/>
      <c r="M134" s="353"/>
      <c r="N134" s="353"/>
      <c r="O134" s="353"/>
      <c r="P134" s="353"/>
      <c r="Q134" s="353"/>
      <c r="R134" s="353"/>
      <c r="S134" s="353"/>
      <c r="T134" s="353"/>
      <c r="U134" s="353"/>
      <c r="V134" s="353"/>
      <c r="W134" s="353"/>
      <c r="X134" s="353"/>
      <c r="Y134" s="353"/>
      <c r="Z134" s="353"/>
      <c r="AA134" s="353"/>
      <c r="AB134" s="353"/>
      <c r="AC134" s="353"/>
      <c r="AD134" s="353"/>
      <c r="AE134" s="353"/>
      <c r="AF134" s="353"/>
      <c r="AG134" s="353"/>
      <c r="AH134" s="353"/>
      <c r="AI134" s="353"/>
      <c r="AJ134" s="353"/>
      <c r="AK134" s="353"/>
      <c r="AL134" s="353"/>
      <c r="AM134" s="353"/>
      <c r="AN134" s="353"/>
      <c r="AO134" s="353"/>
      <c r="AP134" s="353"/>
      <c r="AQ134" s="353"/>
      <c r="AR134" s="353"/>
      <c r="AS134" s="353"/>
      <c r="AT134" s="353"/>
      <c r="AU134" s="353"/>
      <c r="AV134" s="353"/>
      <c r="AW134" s="353"/>
      <c r="AX134" s="353"/>
      <c r="AY134" s="353"/>
      <c r="AZ134" s="353"/>
      <c r="BA134" s="353"/>
      <c r="BB134" s="353"/>
      <c r="BC134" s="353"/>
      <c r="BD134" s="353"/>
      <c r="BE134" s="353"/>
      <c r="BF134" s="353"/>
      <c r="BG134" s="353"/>
      <c r="BH134" s="353"/>
      <c r="BI134" s="353"/>
      <c r="BJ134" s="353"/>
      <c r="BK134" s="353"/>
      <c r="BL134" s="353"/>
      <c r="BM134" s="353"/>
      <c r="BN134" s="353"/>
      <c r="BO134" s="353"/>
      <c r="BP134" s="353"/>
      <c r="BQ134" s="353"/>
      <c r="BR134" s="353"/>
      <c r="BS134" s="353"/>
      <c r="BT134" s="353"/>
      <c r="BU134" s="353"/>
      <c r="BV134" s="353"/>
      <c r="BW134" s="353"/>
      <c r="BX134" s="353"/>
      <c r="BY134" s="353"/>
      <c r="BZ134" s="353"/>
      <c r="CA134" s="353"/>
      <c r="CB134" s="353"/>
      <c r="CC134" s="353"/>
      <c r="CD134" s="353"/>
      <c r="CE134" s="353"/>
      <c r="CF134" s="353"/>
      <c r="CG134" s="353"/>
      <c r="CH134" s="353"/>
      <c r="CI134" s="353"/>
      <c r="CJ134" s="353"/>
      <c r="CK134" s="353"/>
      <c r="CL134" s="353"/>
      <c r="CM134" s="353"/>
      <c r="CN134" s="353"/>
      <c r="CO134" s="353"/>
      <c r="CP134" s="353"/>
      <c r="CQ134" s="353"/>
      <c r="CR134" s="353"/>
      <c r="CS134" s="353"/>
      <c r="CT134" s="353"/>
      <c r="CU134" s="353"/>
      <c r="CV134" s="353"/>
      <c r="CW134" s="353"/>
      <c r="CX134" s="353"/>
      <c r="CY134" s="353"/>
      <c r="CZ134" s="353"/>
      <c r="DA134" s="353"/>
      <c r="DB134" s="353"/>
      <c r="DC134" s="353"/>
      <c r="DD134" s="353"/>
      <c r="DE134" s="353"/>
      <c r="DF134" s="353"/>
      <c r="DG134" s="353"/>
      <c r="DH134" s="353"/>
      <c r="DI134" s="353"/>
      <c r="DJ134" s="353"/>
      <c r="DK134" s="353"/>
      <c r="DL134" s="353"/>
      <c r="DM134" s="353"/>
      <c r="DN134" s="353"/>
      <c r="DO134" s="353"/>
      <c r="DP134" s="353"/>
      <c r="DQ134" s="353"/>
      <c r="DR134" s="353"/>
      <c r="DS134" s="353"/>
      <c r="DT134" s="353"/>
      <c r="DU134" s="353"/>
      <c r="DV134" s="353"/>
      <c r="DW134" s="353"/>
      <c r="DX134" s="353"/>
      <c r="DY134" s="353"/>
      <c r="DZ134" s="353"/>
      <c r="EA134" s="353"/>
      <c r="EB134" s="353"/>
      <c r="EC134" s="353"/>
      <c r="ED134" s="353"/>
      <c r="EE134" s="353"/>
      <c r="EF134" s="353"/>
      <c r="EG134" s="353"/>
      <c r="EH134" s="353"/>
      <c r="EI134" s="353"/>
      <c r="EJ134" s="353"/>
      <c r="EK134" s="353"/>
      <c r="EL134" s="353"/>
      <c r="EM134" s="353"/>
      <c r="EN134" s="353"/>
      <c r="EO134" s="353"/>
      <c r="EP134" s="353"/>
      <c r="EQ134" s="353"/>
      <c r="ER134" s="353"/>
      <c r="ES134" s="353"/>
      <c r="ET134" s="354"/>
      <c r="EU134" s="354"/>
      <c r="EV134" s="354"/>
      <c r="EW134" s="354"/>
    </row>
    <row r="135" spans="1:153" ht="15.75" customHeight="1" x14ac:dyDescent="0.2">
      <c r="A135" s="359" t="s">
        <v>577</v>
      </c>
      <c r="B135" s="353"/>
      <c r="C135" s="353"/>
      <c r="D135" s="353"/>
      <c r="E135" s="353"/>
      <c r="F135" s="353"/>
      <c r="G135" s="353"/>
      <c r="H135" s="353"/>
      <c r="I135" s="353"/>
      <c r="J135" s="353"/>
      <c r="K135" s="353"/>
      <c r="L135" s="353"/>
      <c r="M135" s="353"/>
      <c r="N135" s="353"/>
      <c r="O135" s="353"/>
      <c r="P135" s="353"/>
      <c r="Q135" s="353"/>
      <c r="R135" s="353"/>
      <c r="S135" s="353"/>
      <c r="T135" s="353"/>
      <c r="U135" s="353"/>
      <c r="V135" s="353"/>
      <c r="W135" s="353"/>
      <c r="X135" s="353"/>
      <c r="Y135" s="353"/>
      <c r="Z135" s="353"/>
      <c r="AA135" s="353"/>
      <c r="AB135" s="353"/>
      <c r="AC135" s="353"/>
      <c r="AD135" s="353"/>
      <c r="AE135" s="353"/>
      <c r="AF135" s="353"/>
      <c r="AG135" s="353"/>
      <c r="AH135" s="353"/>
      <c r="AI135" s="353"/>
      <c r="AJ135" s="353"/>
      <c r="AK135" s="353"/>
      <c r="AL135" s="353"/>
      <c r="AM135" s="353"/>
      <c r="AN135" s="353"/>
      <c r="AO135" s="353"/>
      <c r="AP135" s="353"/>
      <c r="AQ135" s="353"/>
      <c r="AR135" s="353"/>
      <c r="AS135" s="353"/>
      <c r="AT135" s="353"/>
      <c r="AU135" s="353"/>
      <c r="AV135" s="353"/>
      <c r="AW135" s="353"/>
      <c r="AX135" s="353"/>
      <c r="AY135" s="353"/>
      <c r="AZ135" s="353"/>
      <c r="BA135" s="353"/>
      <c r="BB135" s="353"/>
      <c r="BC135" s="353"/>
      <c r="BD135" s="353"/>
      <c r="BE135" s="353"/>
      <c r="BF135" s="353"/>
      <c r="BG135" s="353"/>
      <c r="BH135" s="353"/>
      <c r="BI135" s="353"/>
      <c r="BJ135" s="353"/>
      <c r="BK135" s="353"/>
      <c r="BL135" s="353"/>
      <c r="BM135" s="353"/>
      <c r="BN135" s="353"/>
      <c r="BO135" s="353"/>
      <c r="BP135" s="353"/>
      <c r="BQ135" s="353"/>
      <c r="BR135" s="353"/>
      <c r="BS135" s="353"/>
      <c r="BT135" s="353"/>
      <c r="BU135" s="353"/>
      <c r="BV135" s="353"/>
      <c r="BW135" s="353"/>
      <c r="BX135" s="353"/>
      <c r="BY135" s="353"/>
      <c r="BZ135" s="353"/>
      <c r="CA135" s="353"/>
      <c r="CB135" s="353"/>
      <c r="CC135" s="353"/>
      <c r="CD135" s="353"/>
      <c r="CE135" s="353"/>
      <c r="CF135" s="353"/>
      <c r="CG135" s="353"/>
      <c r="CH135" s="353"/>
      <c r="CI135" s="353"/>
      <c r="CJ135" s="353"/>
      <c r="CK135" s="353"/>
      <c r="CL135" s="353"/>
      <c r="CM135" s="353"/>
      <c r="CN135" s="353"/>
      <c r="CO135" s="353"/>
      <c r="CP135" s="353"/>
      <c r="CQ135" s="353"/>
      <c r="CR135" s="353"/>
      <c r="CS135" s="353"/>
      <c r="CT135" s="353"/>
      <c r="CU135" s="353"/>
      <c r="CV135" s="353"/>
      <c r="CW135" s="353"/>
      <c r="CX135" s="353"/>
      <c r="CY135" s="353"/>
      <c r="CZ135" s="353"/>
      <c r="DA135" s="353"/>
      <c r="DB135" s="353"/>
      <c r="DC135" s="353"/>
      <c r="DD135" s="353"/>
      <c r="DE135" s="353"/>
      <c r="DF135" s="353"/>
      <c r="DG135" s="353"/>
      <c r="DH135" s="353"/>
      <c r="DI135" s="353"/>
      <c r="DJ135" s="353"/>
      <c r="DK135" s="353"/>
      <c r="DL135" s="353"/>
      <c r="DM135" s="353"/>
      <c r="DN135" s="353"/>
      <c r="DO135" s="353"/>
      <c r="DP135" s="353"/>
      <c r="DQ135" s="353"/>
      <c r="DR135" s="353"/>
      <c r="DS135" s="353"/>
      <c r="DT135" s="353"/>
      <c r="DU135" s="353"/>
      <c r="DV135" s="353"/>
      <c r="DW135" s="353"/>
      <c r="DX135" s="353"/>
      <c r="DY135" s="353"/>
      <c r="DZ135" s="353"/>
      <c r="EA135" s="353"/>
      <c r="EB135" s="353"/>
      <c r="EC135" s="353"/>
      <c r="ED135" s="353"/>
      <c r="EE135" s="353"/>
      <c r="EF135" s="353"/>
      <c r="EG135" s="353"/>
      <c r="EH135" s="353"/>
      <c r="EI135" s="353"/>
      <c r="EJ135" s="353"/>
      <c r="EK135" s="353"/>
      <c r="EL135" s="353"/>
      <c r="EM135" s="353"/>
      <c r="EN135" s="353"/>
      <c r="EO135" s="353"/>
      <c r="EP135" s="353"/>
      <c r="EQ135" s="353"/>
      <c r="ER135" s="353"/>
      <c r="ES135" s="353"/>
      <c r="ET135" s="354"/>
      <c r="EU135" s="354"/>
      <c r="EV135" s="354"/>
      <c r="EW135" s="354"/>
    </row>
    <row r="136" spans="1:153" ht="15.75" customHeight="1" x14ac:dyDescent="0.2">
      <c r="A136" s="353"/>
      <c r="B136" s="353"/>
      <c r="C136" s="353"/>
      <c r="D136" s="353"/>
      <c r="E136" s="353"/>
      <c r="F136" s="353"/>
      <c r="G136" s="353"/>
      <c r="H136" s="353"/>
      <c r="I136" s="353"/>
      <c r="J136" s="353"/>
      <c r="K136" s="353"/>
      <c r="L136" s="353"/>
      <c r="M136" s="353"/>
      <c r="N136" s="353"/>
      <c r="O136" s="353"/>
      <c r="P136" s="353"/>
      <c r="Q136" s="353"/>
      <c r="R136" s="353"/>
      <c r="S136" s="353"/>
      <c r="T136" s="353"/>
      <c r="U136" s="353"/>
      <c r="V136" s="353"/>
      <c r="W136" s="353"/>
      <c r="X136" s="353"/>
      <c r="Y136" s="353"/>
      <c r="Z136" s="353"/>
      <c r="AA136" s="353"/>
      <c r="AB136" s="353"/>
      <c r="AC136" s="353"/>
      <c r="AD136" s="353"/>
      <c r="AE136" s="353"/>
      <c r="AF136" s="353"/>
      <c r="AG136" s="353"/>
      <c r="AH136" s="353"/>
      <c r="AI136" s="353"/>
      <c r="AJ136" s="353"/>
      <c r="AK136" s="353"/>
      <c r="AL136" s="353"/>
      <c r="AM136" s="353"/>
      <c r="AN136" s="353"/>
      <c r="AO136" s="353"/>
      <c r="AP136" s="353"/>
      <c r="AQ136" s="353"/>
      <c r="AR136" s="353"/>
      <c r="AS136" s="353"/>
      <c r="AT136" s="353"/>
      <c r="AU136" s="353"/>
      <c r="AV136" s="353"/>
      <c r="AW136" s="353"/>
      <c r="AX136" s="353"/>
      <c r="AY136" s="353"/>
      <c r="AZ136" s="353"/>
      <c r="BA136" s="353"/>
      <c r="BB136" s="353"/>
      <c r="BC136" s="353"/>
      <c r="BD136" s="353"/>
      <c r="BE136" s="353"/>
      <c r="BF136" s="353"/>
      <c r="BG136" s="353"/>
      <c r="BH136" s="353"/>
      <c r="BI136" s="353"/>
      <c r="BJ136" s="353"/>
      <c r="BK136" s="353"/>
      <c r="BL136" s="353"/>
      <c r="BM136" s="353"/>
      <c r="BN136" s="353"/>
      <c r="BO136" s="353"/>
      <c r="BP136" s="353"/>
      <c r="BQ136" s="353"/>
      <c r="BR136" s="353"/>
      <c r="BS136" s="353"/>
      <c r="BT136" s="353"/>
      <c r="BU136" s="353"/>
      <c r="BV136" s="353"/>
      <c r="BW136" s="353"/>
      <c r="BX136" s="353"/>
      <c r="BY136" s="353"/>
      <c r="BZ136" s="353"/>
      <c r="CA136" s="353"/>
      <c r="CB136" s="353"/>
      <c r="CC136" s="353"/>
      <c r="CD136" s="353"/>
      <c r="CE136" s="353"/>
      <c r="CF136" s="353"/>
      <c r="CG136" s="353"/>
      <c r="CH136" s="353"/>
      <c r="CI136" s="353"/>
      <c r="CJ136" s="353"/>
      <c r="CK136" s="353"/>
      <c r="CL136" s="353"/>
      <c r="CM136" s="353"/>
      <c r="CN136" s="353"/>
      <c r="CO136" s="353"/>
      <c r="CP136" s="353"/>
      <c r="CQ136" s="353"/>
      <c r="CR136" s="353"/>
      <c r="CS136" s="353"/>
      <c r="CT136" s="353"/>
      <c r="CU136" s="353"/>
      <c r="CV136" s="353"/>
      <c r="CW136" s="353"/>
      <c r="CX136" s="353"/>
      <c r="CY136" s="353"/>
      <c r="CZ136" s="353"/>
      <c r="DA136" s="353"/>
      <c r="DB136" s="353"/>
      <c r="DC136" s="353"/>
      <c r="DD136" s="353"/>
      <c r="DE136" s="353"/>
      <c r="DF136" s="353"/>
      <c r="DG136" s="353"/>
      <c r="DH136" s="353"/>
      <c r="DI136" s="353"/>
      <c r="DJ136" s="353"/>
      <c r="DK136" s="353"/>
      <c r="DL136" s="353"/>
      <c r="DM136" s="353"/>
      <c r="DN136" s="353"/>
      <c r="DO136" s="353"/>
      <c r="DP136" s="353"/>
      <c r="DQ136" s="353"/>
      <c r="DR136" s="353"/>
      <c r="DS136" s="353"/>
      <c r="DT136" s="353"/>
      <c r="DU136" s="353"/>
      <c r="DV136" s="353"/>
      <c r="DW136" s="353"/>
      <c r="DX136" s="353"/>
      <c r="DY136" s="353"/>
      <c r="DZ136" s="353"/>
      <c r="EA136" s="353"/>
      <c r="EB136" s="353"/>
      <c r="EC136" s="353"/>
      <c r="ED136" s="353"/>
      <c r="EE136" s="353"/>
      <c r="EF136" s="353"/>
      <c r="EG136" s="353"/>
      <c r="EH136" s="353"/>
      <c r="EI136" s="353"/>
      <c r="EJ136" s="353"/>
      <c r="EK136" s="353"/>
      <c r="EL136" s="353"/>
      <c r="EM136" s="353"/>
      <c r="EN136" s="353"/>
      <c r="EO136" s="353"/>
      <c r="EP136" s="353"/>
      <c r="EQ136" s="353"/>
      <c r="ER136" s="353"/>
      <c r="ES136" s="353"/>
      <c r="ET136" s="354"/>
      <c r="EU136" s="354"/>
      <c r="EV136" s="354"/>
      <c r="EW136" s="354"/>
    </row>
    <row r="137" spans="1:153" ht="33.75" customHeight="1" x14ac:dyDescent="0.2">
      <c r="A137" s="360" t="s">
        <v>417</v>
      </c>
      <c r="B137" s="361" t="s">
        <v>418</v>
      </c>
      <c r="C137" s="361" t="s">
        <v>209</v>
      </c>
      <c r="D137" s="361" t="s">
        <v>419</v>
      </c>
      <c r="E137" s="361" t="s">
        <v>420</v>
      </c>
      <c r="F137" s="361" t="s">
        <v>421</v>
      </c>
      <c r="G137" s="361" t="s">
        <v>422</v>
      </c>
      <c r="H137" s="361" t="s">
        <v>423</v>
      </c>
      <c r="I137" s="361" t="s">
        <v>424</v>
      </c>
      <c r="J137" s="361" t="s">
        <v>425</v>
      </c>
      <c r="K137" s="361" t="s">
        <v>426</v>
      </c>
      <c r="L137" s="361" t="s">
        <v>427</v>
      </c>
      <c r="M137" s="361" t="s">
        <v>428</v>
      </c>
      <c r="N137" s="361" t="s">
        <v>428</v>
      </c>
      <c r="O137" s="361" t="s">
        <v>428</v>
      </c>
      <c r="P137" s="361" t="s">
        <v>429</v>
      </c>
      <c r="Q137" s="361" t="s">
        <v>430</v>
      </c>
      <c r="R137" s="361" t="s">
        <v>431</v>
      </c>
      <c r="S137" s="361" t="s">
        <v>431</v>
      </c>
      <c r="T137" s="361" t="s">
        <v>431</v>
      </c>
      <c r="U137" s="361" t="s">
        <v>431</v>
      </c>
      <c r="V137" s="361" t="s">
        <v>431</v>
      </c>
      <c r="W137" s="361" t="s">
        <v>431</v>
      </c>
      <c r="X137" s="361" t="s">
        <v>431</v>
      </c>
      <c r="Y137" s="361" t="s">
        <v>431</v>
      </c>
      <c r="Z137" s="361" t="s">
        <v>431</v>
      </c>
      <c r="AA137" s="361" t="s">
        <v>431</v>
      </c>
      <c r="AB137" s="361" t="s">
        <v>431</v>
      </c>
      <c r="AC137" s="361" t="s">
        <v>432</v>
      </c>
      <c r="AD137" s="361" t="s">
        <v>433</v>
      </c>
      <c r="AE137" s="361" t="s">
        <v>434</v>
      </c>
      <c r="AF137" s="361" t="s">
        <v>435</v>
      </c>
      <c r="AG137" s="361" t="s">
        <v>434</v>
      </c>
      <c r="AH137" s="361" t="s">
        <v>436</v>
      </c>
      <c r="AI137" s="361" t="s">
        <v>434</v>
      </c>
      <c r="AJ137" s="361" t="s">
        <v>437</v>
      </c>
      <c r="AK137" s="361" t="s">
        <v>434</v>
      </c>
      <c r="AL137" s="361" t="s">
        <v>438</v>
      </c>
      <c r="AM137" s="361" t="s">
        <v>434</v>
      </c>
      <c r="AN137" s="361" t="s">
        <v>439</v>
      </c>
      <c r="AO137" s="361" t="s">
        <v>434</v>
      </c>
      <c r="AP137" s="361" t="s">
        <v>440</v>
      </c>
      <c r="AQ137" s="361" t="s">
        <v>434</v>
      </c>
      <c r="AR137" s="361" t="s">
        <v>441</v>
      </c>
      <c r="AS137" s="361" t="s">
        <v>434</v>
      </c>
      <c r="AT137" s="361" t="s">
        <v>442</v>
      </c>
      <c r="AU137" s="361" t="s">
        <v>434</v>
      </c>
      <c r="AV137" s="361" t="s">
        <v>443</v>
      </c>
      <c r="AW137" s="361" t="s">
        <v>434</v>
      </c>
      <c r="AX137" s="361" t="s">
        <v>444</v>
      </c>
      <c r="AY137" s="361" t="s">
        <v>434</v>
      </c>
      <c r="AZ137" s="361" t="s">
        <v>445</v>
      </c>
      <c r="BA137" s="361" t="s">
        <v>434</v>
      </c>
      <c r="BB137" s="361" t="s">
        <v>446</v>
      </c>
      <c r="BC137" s="361" t="s">
        <v>434</v>
      </c>
      <c r="BD137" s="361" t="s">
        <v>447</v>
      </c>
      <c r="BE137" s="361" t="s">
        <v>448</v>
      </c>
      <c r="BF137" s="361" t="s">
        <v>449</v>
      </c>
      <c r="BG137" s="361" t="s">
        <v>450</v>
      </c>
      <c r="BH137" s="361" t="s">
        <v>451</v>
      </c>
      <c r="BI137" s="361" t="s">
        <v>452</v>
      </c>
      <c r="BJ137" s="361" t="s">
        <v>452</v>
      </c>
      <c r="BK137" s="361" t="s">
        <v>452</v>
      </c>
      <c r="BL137" s="361" t="s">
        <v>452</v>
      </c>
      <c r="BM137" s="361" t="s">
        <v>452</v>
      </c>
      <c r="BN137" s="361" t="s">
        <v>452</v>
      </c>
      <c r="BO137" s="361" t="s">
        <v>453</v>
      </c>
      <c r="BP137" s="361" t="s">
        <v>453</v>
      </c>
      <c r="BQ137" s="361" t="s">
        <v>454</v>
      </c>
      <c r="BR137" s="361" t="s">
        <v>454</v>
      </c>
      <c r="BS137" s="361" t="s">
        <v>454</v>
      </c>
      <c r="BT137" s="361" t="s">
        <v>454</v>
      </c>
      <c r="BU137" s="361" t="s">
        <v>454</v>
      </c>
      <c r="BV137" s="361" t="s">
        <v>455</v>
      </c>
      <c r="BW137" s="361" t="s">
        <v>455</v>
      </c>
      <c r="BX137" s="361" t="s">
        <v>455</v>
      </c>
      <c r="BY137" s="361" t="s">
        <v>456</v>
      </c>
      <c r="BZ137" s="361" t="s">
        <v>457</v>
      </c>
      <c r="CA137" s="361" t="s">
        <v>457</v>
      </c>
      <c r="CB137" s="361" t="s">
        <v>458</v>
      </c>
      <c r="CC137" s="361" t="s">
        <v>457</v>
      </c>
      <c r="CD137" s="361" t="s">
        <v>457</v>
      </c>
      <c r="CE137" s="361" t="s">
        <v>459</v>
      </c>
      <c r="CF137" s="361" t="s">
        <v>209</v>
      </c>
      <c r="CG137" s="361" t="s">
        <v>209</v>
      </c>
      <c r="CH137" s="361" t="s">
        <v>460</v>
      </c>
      <c r="CI137" s="361" t="s">
        <v>460</v>
      </c>
      <c r="CJ137" s="361" t="s">
        <v>460</v>
      </c>
      <c r="CK137" s="361" t="s">
        <v>461</v>
      </c>
      <c r="CL137" s="361" t="s">
        <v>461</v>
      </c>
      <c r="CM137" s="361" t="s">
        <v>462</v>
      </c>
      <c r="CN137" s="361" t="s">
        <v>463</v>
      </c>
      <c r="CO137" s="361" t="s">
        <v>464</v>
      </c>
      <c r="CP137" s="361" t="s">
        <v>464</v>
      </c>
      <c r="CQ137" s="361" t="s">
        <v>464</v>
      </c>
      <c r="CR137" s="361" t="s">
        <v>465</v>
      </c>
      <c r="CS137" s="361" t="s">
        <v>465</v>
      </c>
      <c r="CT137" s="361" t="s">
        <v>466</v>
      </c>
      <c r="CU137" s="361" t="s">
        <v>465</v>
      </c>
      <c r="CV137" s="361" t="s">
        <v>465</v>
      </c>
      <c r="CW137" s="361" t="s">
        <v>465</v>
      </c>
      <c r="CX137" s="361" t="s">
        <v>465</v>
      </c>
      <c r="CY137" s="361" t="s">
        <v>465</v>
      </c>
      <c r="CZ137" s="361" t="s">
        <v>467</v>
      </c>
      <c r="DA137" s="361" t="s">
        <v>467</v>
      </c>
      <c r="DB137" s="361" t="s">
        <v>468</v>
      </c>
      <c r="DC137" s="361" t="s">
        <v>467</v>
      </c>
      <c r="DD137" s="361" t="s">
        <v>467</v>
      </c>
      <c r="DE137" s="361" t="s">
        <v>467</v>
      </c>
      <c r="DF137" s="361" t="s">
        <v>467</v>
      </c>
      <c r="DG137" s="361" t="s">
        <v>467</v>
      </c>
      <c r="DH137" s="361" t="s">
        <v>469</v>
      </c>
      <c r="DI137" s="361" t="s">
        <v>469</v>
      </c>
      <c r="DJ137" s="361" t="s">
        <v>469</v>
      </c>
      <c r="DK137" s="361" t="s">
        <v>469</v>
      </c>
      <c r="DL137" s="361" t="s">
        <v>469</v>
      </c>
      <c r="DM137" s="361" t="s">
        <v>469</v>
      </c>
      <c r="DN137" s="361" t="s">
        <v>469</v>
      </c>
      <c r="DO137" s="361" t="s">
        <v>469</v>
      </c>
      <c r="DP137" s="361" t="s">
        <v>469</v>
      </c>
      <c r="DQ137" s="361" t="s">
        <v>469</v>
      </c>
      <c r="DR137" s="361" t="s">
        <v>469</v>
      </c>
      <c r="DS137" s="361" t="s">
        <v>469</v>
      </c>
      <c r="DT137" s="361" t="s">
        <v>469</v>
      </c>
      <c r="DU137" s="361" t="s">
        <v>469</v>
      </c>
      <c r="DV137" s="361" t="s">
        <v>469</v>
      </c>
      <c r="DW137" s="361" t="s">
        <v>469</v>
      </c>
      <c r="DX137" s="361" t="s">
        <v>75</v>
      </c>
      <c r="DY137" s="361" t="s">
        <v>470</v>
      </c>
      <c r="DZ137" s="361" t="s">
        <v>471</v>
      </c>
      <c r="EA137" s="361" t="s">
        <v>472</v>
      </c>
      <c r="EB137" s="361" t="s">
        <v>473</v>
      </c>
      <c r="EC137" s="361" t="s">
        <v>474</v>
      </c>
      <c r="ED137" s="361" t="s">
        <v>475</v>
      </c>
      <c r="EE137" s="361" t="s">
        <v>476</v>
      </c>
      <c r="EF137" s="361" t="s">
        <v>476</v>
      </c>
      <c r="EG137" s="361" t="s">
        <v>476</v>
      </c>
      <c r="EH137" s="361" t="s">
        <v>476</v>
      </c>
      <c r="EI137" s="361" t="s">
        <v>476</v>
      </c>
      <c r="EJ137" s="361" t="s">
        <v>476</v>
      </c>
      <c r="EK137" s="361" t="s">
        <v>477</v>
      </c>
      <c r="EL137" s="361" t="s">
        <v>477</v>
      </c>
      <c r="EM137" s="361" t="s">
        <v>478</v>
      </c>
      <c r="EN137" s="361" t="s">
        <v>478</v>
      </c>
      <c r="EO137" s="361" t="s">
        <v>479</v>
      </c>
      <c r="EP137" s="361" t="s">
        <v>480</v>
      </c>
      <c r="EQ137" s="361" t="s">
        <v>479</v>
      </c>
      <c r="ER137" s="361" t="s">
        <v>481</v>
      </c>
      <c r="ES137" s="361" t="s">
        <v>482</v>
      </c>
      <c r="ET137" s="361" t="s">
        <v>483</v>
      </c>
      <c r="EU137" s="361" t="s">
        <v>483</v>
      </c>
      <c r="EV137" s="361" t="s">
        <v>484</v>
      </c>
      <c r="EW137" s="361" t="s">
        <v>484</v>
      </c>
    </row>
    <row r="138" spans="1:153" ht="15.75" customHeight="1" x14ac:dyDescent="0.2">
      <c r="A138" s="362" t="s">
        <v>485</v>
      </c>
      <c r="B138" s="363" t="s">
        <v>486</v>
      </c>
      <c r="C138" s="363" t="s">
        <v>487</v>
      </c>
      <c r="D138" s="363" t="s">
        <v>487</v>
      </c>
      <c r="E138" s="363" t="s">
        <v>487</v>
      </c>
      <c r="F138" s="363" t="s">
        <v>487</v>
      </c>
      <c r="G138" s="363" t="s">
        <v>487</v>
      </c>
      <c r="H138" s="363" t="s">
        <v>487</v>
      </c>
      <c r="I138" s="363" t="s">
        <v>487</v>
      </c>
      <c r="J138" s="363" t="s">
        <v>487</v>
      </c>
      <c r="K138" s="363" t="s">
        <v>487</v>
      </c>
      <c r="L138" s="363" t="s">
        <v>487</v>
      </c>
      <c r="M138" s="363" t="s">
        <v>487</v>
      </c>
      <c r="N138" s="363" t="s">
        <v>488</v>
      </c>
      <c r="O138" s="363" t="s">
        <v>489</v>
      </c>
      <c r="P138" s="363" t="s">
        <v>488</v>
      </c>
      <c r="Q138" s="363" t="s">
        <v>488</v>
      </c>
      <c r="R138" s="363" t="s">
        <v>490</v>
      </c>
      <c r="S138" s="363" t="s">
        <v>491</v>
      </c>
      <c r="T138" s="363" t="s">
        <v>492</v>
      </c>
      <c r="U138" s="363" t="s">
        <v>493</v>
      </c>
      <c r="V138" s="363" t="s">
        <v>494</v>
      </c>
      <c r="W138" s="363" t="s">
        <v>495</v>
      </c>
      <c r="X138" s="363" t="s">
        <v>496</v>
      </c>
      <c r="Y138" s="363" t="s">
        <v>497</v>
      </c>
      <c r="Z138" s="363" t="s">
        <v>498</v>
      </c>
      <c r="AA138" s="363" t="s">
        <v>499</v>
      </c>
      <c r="AB138" s="363" t="s">
        <v>500</v>
      </c>
      <c r="AC138" s="363" t="s">
        <v>490</v>
      </c>
      <c r="AD138" s="363" t="s">
        <v>501</v>
      </c>
      <c r="AE138" s="363" t="s">
        <v>433</v>
      </c>
      <c r="AF138" s="363" t="s">
        <v>502</v>
      </c>
      <c r="AG138" s="363" t="s">
        <v>503</v>
      </c>
      <c r="AH138" s="363" t="s">
        <v>504</v>
      </c>
      <c r="AI138" s="363" t="s">
        <v>436</v>
      </c>
      <c r="AJ138" s="363" t="s">
        <v>505</v>
      </c>
      <c r="AK138" s="363" t="s">
        <v>437</v>
      </c>
      <c r="AL138" s="363" t="s">
        <v>506</v>
      </c>
      <c r="AM138" s="363" t="s">
        <v>438</v>
      </c>
      <c r="AN138" s="363" t="s">
        <v>507</v>
      </c>
      <c r="AO138" s="363" t="s">
        <v>439</v>
      </c>
      <c r="AP138" s="363" t="s">
        <v>508</v>
      </c>
      <c r="AQ138" s="363" t="s">
        <v>440</v>
      </c>
      <c r="AR138" s="363" t="s">
        <v>509</v>
      </c>
      <c r="AS138" s="363" t="s">
        <v>441</v>
      </c>
      <c r="AT138" s="363" t="s">
        <v>510</v>
      </c>
      <c r="AU138" s="363" t="s">
        <v>442</v>
      </c>
      <c r="AV138" s="363" t="s">
        <v>511</v>
      </c>
      <c r="AW138" s="363" t="s">
        <v>443</v>
      </c>
      <c r="AX138" s="363" t="s">
        <v>512</v>
      </c>
      <c r="AY138" s="363" t="s">
        <v>444</v>
      </c>
      <c r="AZ138" s="363" t="s">
        <v>490</v>
      </c>
      <c r="BA138" s="363" t="s">
        <v>445</v>
      </c>
      <c r="BB138" s="363" t="s">
        <v>513</v>
      </c>
      <c r="BC138" s="363" t="s">
        <v>446</v>
      </c>
      <c r="BD138" s="363" t="s">
        <v>433</v>
      </c>
      <c r="BE138" s="363" t="s">
        <v>445</v>
      </c>
      <c r="BF138" s="363" t="s">
        <v>435</v>
      </c>
      <c r="BG138" s="363" t="s">
        <v>433</v>
      </c>
      <c r="BH138" s="363" t="s">
        <v>514</v>
      </c>
      <c r="BI138" s="363" t="s">
        <v>488</v>
      </c>
      <c r="BJ138" s="363" t="s">
        <v>486</v>
      </c>
      <c r="BK138" s="363" t="s">
        <v>515</v>
      </c>
      <c r="BL138" s="363" t="s">
        <v>463</v>
      </c>
      <c r="BM138" s="363" t="s">
        <v>516</v>
      </c>
      <c r="BN138" s="363" t="s">
        <v>517</v>
      </c>
      <c r="BO138" s="363" t="s">
        <v>488</v>
      </c>
      <c r="BP138" s="363" t="s">
        <v>289</v>
      </c>
      <c r="BQ138" s="363" t="s">
        <v>463</v>
      </c>
      <c r="BR138" s="363" t="s">
        <v>518</v>
      </c>
      <c r="BS138" s="363" t="s">
        <v>519</v>
      </c>
      <c r="BT138" s="363" t="s">
        <v>475</v>
      </c>
      <c r="BU138" s="363" t="s">
        <v>289</v>
      </c>
      <c r="BV138" s="363" t="s">
        <v>463</v>
      </c>
      <c r="BW138" s="363" t="s">
        <v>518</v>
      </c>
      <c r="BX138" s="363" t="s">
        <v>519</v>
      </c>
      <c r="BY138" s="363" t="s">
        <v>520</v>
      </c>
      <c r="BZ138" s="363" t="s">
        <v>488</v>
      </c>
      <c r="CA138" s="363" t="s">
        <v>418</v>
      </c>
      <c r="CB138" s="363" t="s">
        <v>515</v>
      </c>
      <c r="CC138" s="363" t="s">
        <v>475</v>
      </c>
      <c r="CD138" s="363" t="s">
        <v>463</v>
      </c>
      <c r="CE138" s="363" t="s">
        <v>516</v>
      </c>
      <c r="CF138" s="363" t="s">
        <v>488</v>
      </c>
      <c r="CG138" s="363" t="s">
        <v>515</v>
      </c>
      <c r="CH138" s="363" t="s">
        <v>488</v>
      </c>
      <c r="CI138" s="363" t="s">
        <v>515</v>
      </c>
      <c r="CJ138" s="363" t="s">
        <v>463</v>
      </c>
      <c r="CK138" s="363" t="s">
        <v>515</v>
      </c>
      <c r="CL138" s="363" t="s">
        <v>474</v>
      </c>
      <c r="CM138" s="363" t="s">
        <v>418</v>
      </c>
      <c r="CN138" s="363" t="s">
        <v>521</v>
      </c>
      <c r="CO138" s="363" t="s">
        <v>488</v>
      </c>
      <c r="CP138" s="363" t="s">
        <v>515</v>
      </c>
      <c r="CQ138" s="363" t="s">
        <v>475</v>
      </c>
      <c r="CR138" s="363" t="s">
        <v>515</v>
      </c>
      <c r="CS138" s="363" t="s">
        <v>474</v>
      </c>
      <c r="CT138" s="363" t="s">
        <v>522</v>
      </c>
      <c r="CU138" s="363" t="s">
        <v>523</v>
      </c>
      <c r="CV138" s="363" t="s">
        <v>524</v>
      </c>
      <c r="CW138" s="363" t="s">
        <v>519</v>
      </c>
      <c r="CX138" s="363" t="s">
        <v>525</v>
      </c>
      <c r="CY138" s="363" t="s">
        <v>475</v>
      </c>
      <c r="CZ138" s="363" t="s">
        <v>515</v>
      </c>
      <c r="DA138" s="363" t="s">
        <v>474</v>
      </c>
      <c r="DB138" s="363" t="s">
        <v>522</v>
      </c>
      <c r="DC138" s="363" t="s">
        <v>523</v>
      </c>
      <c r="DD138" s="363" t="s">
        <v>524</v>
      </c>
      <c r="DE138" s="363" t="s">
        <v>519</v>
      </c>
      <c r="DF138" s="363" t="s">
        <v>525</v>
      </c>
      <c r="DG138" s="363" t="s">
        <v>475</v>
      </c>
      <c r="DH138" s="363" t="s">
        <v>526</v>
      </c>
      <c r="DI138" s="363" t="s">
        <v>527</v>
      </c>
      <c r="DJ138" s="363" t="s">
        <v>488</v>
      </c>
      <c r="DK138" s="363" t="s">
        <v>528</v>
      </c>
      <c r="DL138" s="363" t="s">
        <v>515</v>
      </c>
      <c r="DM138" s="363" t="s">
        <v>474</v>
      </c>
      <c r="DN138" s="363" t="s">
        <v>418</v>
      </c>
      <c r="DO138" s="363" t="s">
        <v>452</v>
      </c>
      <c r="DP138" s="363" t="s">
        <v>529</v>
      </c>
      <c r="DQ138" s="363" t="s">
        <v>514</v>
      </c>
      <c r="DR138" s="363" t="s">
        <v>530</v>
      </c>
      <c r="DS138" s="363" t="s">
        <v>531</v>
      </c>
      <c r="DT138" s="363" t="s">
        <v>209</v>
      </c>
      <c r="DU138" s="363" t="s">
        <v>459</v>
      </c>
      <c r="DV138" s="363" t="s">
        <v>428</v>
      </c>
      <c r="DW138" s="363" t="s">
        <v>532</v>
      </c>
      <c r="DX138" s="363" t="s">
        <v>533</v>
      </c>
      <c r="DY138" s="363" t="s">
        <v>534</v>
      </c>
      <c r="DZ138" s="363" t="s">
        <v>522</v>
      </c>
      <c r="EA138" s="363" t="s">
        <v>515</v>
      </c>
      <c r="EB138" s="363" t="s">
        <v>535</v>
      </c>
      <c r="EC138" s="363" t="s">
        <v>515</v>
      </c>
      <c r="ED138" s="363" t="s">
        <v>525</v>
      </c>
      <c r="EE138" s="363" t="s">
        <v>536</v>
      </c>
      <c r="EF138" s="363" t="s">
        <v>537</v>
      </c>
      <c r="EG138" s="363" t="s">
        <v>538</v>
      </c>
      <c r="EH138" s="363" t="s">
        <v>539</v>
      </c>
      <c r="EI138" s="363" t="s">
        <v>540</v>
      </c>
      <c r="EJ138" s="363" t="s">
        <v>541</v>
      </c>
      <c r="EK138" s="363" t="s">
        <v>536</v>
      </c>
      <c r="EL138" s="363" t="s">
        <v>542</v>
      </c>
      <c r="EM138" s="363" t="s">
        <v>536</v>
      </c>
      <c r="EN138" s="363" t="s">
        <v>543</v>
      </c>
      <c r="EO138" s="363" t="s">
        <v>544</v>
      </c>
      <c r="EP138" s="363" t="s">
        <v>544</v>
      </c>
      <c r="EQ138" s="363" t="s">
        <v>536</v>
      </c>
      <c r="ER138" s="363" t="s">
        <v>536</v>
      </c>
      <c r="ES138" s="363" t="s">
        <v>545</v>
      </c>
      <c r="ET138" s="363" t="s">
        <v>515</v>
      </c>
      <c r="EU138" s="363" t="s">
        <v>474</v>
      </c>
      <c r="EV138" s="363" t="s">
        <v>515</v>
      </c>
      <c r="EW138" s="363" t="s">
        <v>474</v>
      </c>
    </row>
    <row r="139" spans="1:153" ht="15.75" customHeight="1" x14ac:dyDescent="0.2">
      <c r="A139" s="372" t="s">
        <v>546</v>
      </c>
      <c r="B139" s="372">
        <v>0</v>
      </c>
      <c r="C139" s="372">
        <v>0.22725330580956893</v>
      </c>
      <c r="D139" s="372">
        <v>0.22725330580956893</v>
      </c>
      <c r="E139" s="372">
        <v>0.22725330580956893</v>
      </c>
      <c r="F139" s="372">
        <v>0.2326486426954375</v>
      </c>
      <c r="G139" s="372">
        <v>0.2326486426954375</v>
      </c>
      <c r="H139" s="372">
        <v>0.2326486426954375</v>
      </c>
      <c r="I139" s="372">
        <v>0.2414402766160606</v>
      </c>
      <c r="J139" s="372">
        <v>0.23038273964422729</v>
      </c>
      <c r="K139" s="372">
        <v>0</v>
      </c>
      <c r="L139" s="372">
        <v>0</v>
      </c>
      <c r="M139" s="372">
        <v>0.23331987858912839</v>
      </c>
      <c r="N139" s="372">
        <v>0.23331987858892944</v>
      </c>
      <c r="O139" s="372">
        <v>0.23331987858892944</v>
      </c>
      <c r="P139" s="372">
        <v>3.06751250185755E-3</v>
      </c>
      <c r="Q139" s="372">
        <v>0.96386026299484229</v>
      </c>
      <c r="R139" s="372">
        <v>0.35702768724914336</v>
      </c>
      <c r="S139" s="372">
        <v>0.35702768724914336</v>
      </c>
      <c r="T139" s="372">
        <v>0.35702768724914336</v>
      </c>
      <c r="U139" s="372">
        <v>0.35702768724914336</v>
      </c>
      <c r="V139" s="372">
        <v>0.35702768724914336</v>
      </c>
      <c r="W139" s="372">
        <v>0.35702768724914336</v>
      </c>
      <c r="X139" s="372">
        <v>0.35702768724914336</v>
      </c>
      <c r="Y139" s="372">
        <v>0.35702768724914336</v>
      </c>
      <c r="Z139" s="372">
        <v>0.35702768724914336</v>
      </c>
      <c r="AA139" s="372">
        <v>0.35702768724914336</v>
      </c>
      <c r="AB139" s="372">
        <v>0.35702768724914336</v>
      </c>
      <c r="AC139" s="372">
        <v>0.29642009373728229</v>
      </c>
      <c r="AD139" s="372">
        <v>0</v>
      </c>
      <c r="AE139" s="372">
        <v>0.26627757848018518</v>
      </c>
      <c r="AF139" s="372">
        <v>0</v>
      </c>
      <c r="AG139" s="372">
        <v>0.26627757848018518</v>
      </c>
      <c r="AH139" s="372">
        <v>0</v>
      </c>
      <c r="AI139" s="372">
        <v>0.26627757848018518</v>
      </c>
      <c r="AJ139" s="372">
        <v>0</v>
      </c>
      <c r="AK139" s="372">
        <v>0.26627757848018518</v>
      </c>
      <c r="AL139" s="372">
        <v>0</v>
      </c>
      <c r="AM139" s="372">
        <v>0.26627757848018518</v>
      </c>
      <c r="AN139" s="372">
        <v>0</v>
      </c>
      <c r="AO139" s="372">
        <v>0.26627757848018518</v>
      </c>
      <c r="AP139" s="372">
        <v>0</v>
      </c>
      <c r="AQ139" s="372">
        <v>0.26627757848018518</v>
      </c>
      <c r="AR139" s="372">
        <v>0</v>
      </c>
      <c r="AS139" s="372">
        <v>0.26627757848018518</v>
      </c>
      <c r="AT139" s="372">
        <v>0</v>
      </c>
      <c r="AU139" s="372">
        <v>0.26627757848018518</v>
      </c>
      <c r="AV139" s="372">
        <v>0</v>
      </c>
      <c r="AW139" s="372">
        <v>0.26627757848018518</v>
      </c>
      <c r="AX139" s="372">
        <v>0</v>
      </c>
      <c r="AY139" s="372">
        <v>0.26627757848018518</v>
      </c>
      <c r="AZ139" s="372">
        <v>0</v>
      </c>
      <c r="BA139" s="372">
        <v>0.26627757848018518</v>
      </c>
      <c r="BB139" s="372">
        <v>0</v>
      </c>
      <c r="BC139" s="372">
        <v>0.26627757848018518</v>
      </c>
      <c r="BD139" s="372">
        <v>0.22011180635976757</v>
      </c>
      <c r="BE139" s="372">
        <v>0.225130188265382</v>
      </c>
      <c r="BF139" s="372">
        <v>0.22725330580954051</v>
      </c>
      <c r="BG139" s="372">
        <v>0.23331987858892944</v>
      </c>
      <c r="BH139" s="372">
        <v>0.225130188265382</v>
      </c>
      <c r="BI139" s="372">
        <v>0.46938455185437533</v>
      </c>
      <c r="BJ139" s="372">
        <v>0.46938455185437533</v>
      </c>
      <c r="BK139" s="372">
        <v>0.46938455185437533</v>
      </c>
      <c r="BL139" s="372">
        <v>0.46938455185437533</v>
      </c>
      <c r="BM139" s="372">
        <v>0.46938455185437533</v>
      </c>
      <c r="BN139" s="372">
        <v>0.46938455185437533</v>
      </c>
      <c r="BO139" s="372">
        <v>0.52041909770110806</v>
      </c>
      <c r="BP139" s="372">
        <v>0.52041909770110806</v>
      </c>
      <c r="BQ139" s="372">
        <v>0.96386026299484229</v>
      </c>
      <c r="BR139" s="372">
        <v>0.96386026299484229</v>
      </c>
      <c r="BS139" s="372">
        <v>0.96386026299484229</v>
      </c>
      <c r="BT139" s="372">
        <v>0.96386026299484229</v>
      </c>
      <c r="BU139" s="372">
        <v>0.96386026299484229</v>
      </c>
      <c r="BV139" s="372">
        <v>3.06751250185755E-3</v>
      </c>
      <c r="BW139" s="372">
        <v>3.06751250185755E-3</v>
      </c>
      <c r="BX139" s="372">
        <v>3.06751250185755E-3</v>
      </c>
      <c r="BY139" s="372">
        <v>1.1583422359715314</v>
      </c>
      <c r="BZ139" s="372">
        <v>0.22498770080446207</v>
      </c>
      <c r="CA139" s="372">
        <v>0.22498770080446207</v>
      </c>
      <c r="CB139" s="372">
        <v>0.22498770080446207</v>
      </c>
      <c r="CC139" s="372">
        <v>0.22498770080446207</v>
      </c>
      <c r="CD139" s="372">
        <v>0.22498770080446207</v>
      </c>
      <c r="CE139" s="372">
        <v>0.22498770080446207</v>
      </c>
      <c r="CF139" s="372">
        <v>0.22725330580956893</v>
      </c>
      <c r="CG139" s="372">
        <v>0.22725330580956893</v>
      </c>
      <c r="CH139" s="372">
        <v>0.33666342296976381</v>
      </c>
      <c r="CI139" s="372">
        <v>0.33666342296976381</v>
      </c>
      <c r="CJ139" s="372">
        <v>0.33666342296976381</v>
      </c>
      <c r="CK139" s="372">
        <v>0.96386026299484229</v>
      </c>
      <c r="CL139" s="372">
        <v>0.96386026299484229</v>
      </c>
      <c r="CM139" s="372">
        <v>0.96386026299484229</v>
      </c>
      <c r="CN139" s="372">
        <v>0</v>
      </c>
      <c r="CO139" s="372">
        <v>0.36685301059964104</v>
      </c>
      <c r="CP139" s="372">
        <v>0.36685301059964104</v>
      </c>
      <c r="CQ139" s="372">
        <v>0.36685301059964104</v>
      </c>
      <c r="CR139" s="372">
        <v>0.60939525817894946</v>
      </c>
      <c r="CS139" s="372">
        <v>0.60939525817894946</v>
      </c>
      <c r="CT139" s="372">
        <v>0.60939525817894946</v>
      </c>
      <c r="CU139" s="372">
        <v>0.60939525817894946</v>
      </c>
      <c r="CV139" s="372">
        <v>0.60939525817894946</v>
      </c>
      <c r="CW139" s="372">
        <v>0.60939525817894946</v>
      </c>
      <c r="CX139" s="372">
        <v>0.60939525817894946</v>
      </c>
      <c r="CY139" s="372">
        <v>0.60939525817894946</v>
      </c>
      <c r="CZ139" s="372">
        <v>0.23143266098375648</v>
      </c>
      <c r="DA139" s="372">
        <v>0.23143266098375648</v>
      </c>
      <c r="DB139" s="372">
        <v>0.23143266098375648</v>
      </c>
      <c r="DC139" s="372">
        <v>0.23143266098375648</v>
      </c>
      <c r="DD139" s="372">
        <v>0.23143266098375648</v>
      </c>
      <c r="DE139" s="372">
        <v>0.23143266098375648</v>
      </c>
      <c r="DF139" s="372">
        <v>0.23143266098375648</v>
      </c>
      <c r="DG139" s="372">
        <v>0.23143266098375648</v>
      </c>
      <c r="DH139" s="372">
        <v>3.6683680087251105</v>
      </c>
      <c r="DI139" s="372">
        <v>3.6683680087251105</v>
      </c>
      <c r="DJ139" s="372">
        <v>3.6683680087251105</v>
      </c>
      <c r="DK139" s="372">
        <v>2.2052666163249341</v>
      </c>
      <c r="DL139" s="372">
        <v>3.6683680087251105</v>
      </c>
      <c r="DM139" s="372">
        <v>3.6683680087251105</v>
      </c>
      <c r="DN139" s="372">
        <v>3.6683680087251105</v>
      </c>
      <c r="DO139" s="372">
        <v>3.6683680087251105</v>
      </c>
      <c r="DP139" s="372">
        <v>3.6683680087251105</v>
      </c>
      <c r="DQ139" s="372">
        <v>3.6683680087251105</v>
      </c>
      <c r="DR139" s="372">
        <v>3.6683680087251105</v>
      </c>
      <c r="DS139" s="372">
        <v>3.6683680087251105</v>
      </c>
      <c r="DT139" s="372">
        <v>3.6683680087251105</v>
      </c>
      <c r="DU139" s="372">
        <v>3.6683680087251105</v>
      </c>
      <c r="DV139" s="372">
        <v>3.6683680087251105</v>
      </c>
      <c r="DW139" s="372">
        <v>3.6683680087251105</v>
      </c>
      <c r="DX139" s="372">
        <v>0.2326486426954375</v>
      </c>
      <c r="DY139" s="372">
        <v>0</v>
      </c>
      <c r="DZ139" s="372">
        <v>0</v>
      </c>
      <c r="EA139" s="372">
        <v>0</v>
      </c>
      <c r="EB139" s="372">
        <v>0</v>
      </c>
      <c r="EC139" s="372">
        <v>0</v>
      </c>
      <c r="ED139" s="372">
        <v>0</v>
      </c>
      <c r="EE139" s="372">
        <v>0</v>
      </c>
      <c r="EF139" s="372">
        <v>0</v>
      </c>
      <c r="EG139" s="372">
        <v>0</v>
      </c>
      <c r="EH139" s="372">
        <v>0</v>
      </c>
      <c r="EI139" s="372">
        <v>0</v>
      </c>
      <c r="EJ139" s="372">
        <v>0</v>
      </c>
      <c r="EK139" s="372">
        <v>0</v>
      </c>
      <c r="EL139" s="372">
        <v>0</v>
      </c>
      <c r="EM139" s="372">
        <v>0</v>
      </c>
      <c r="EN139" s="372">
        <v>0</v>
      </c>
      <c r="EO139" s="372">
        <v>0</v>
      </c>
      <c r="EP139" s="372">
        <v>0</v>
      </c>
      <c r="EQ139" s="372">
        <v>0</v>
      </c>
      <c r="ER139" s="372">
        <v>0</v>
      </c>
      <c r="ES139" s="372">
        <v>3.2128675433182252</v>
      </c>
      <c r="ET139" s="373">
        <v>0.96386026299484229</v>
      </c>
      <c r="EU139" s="373">
        <v>0.96386026299484229</v>
      </c>
      <c r="EV139" s="373">
        <v>0.96386026299484229</v>
      </c>
      <c r="EW139" s="373">
        <v>0.96386026299484229</v>
      </c>
    </row>
    <row r="140" spans="1:153" ht="15.75" customHeight="1" x14ac:dyDescent="0.2">
      <c r="A140" s="372" t="s">
        <v>547</v>
      </c>
      <c r="B140" s="372">
        <v>0</v>
      </c>
      <c r="C140" s="372">
        <v>0.98402672585359596</v>
      </c>
      <c r="D140" s="372">
        <v>0.98382894676649357</v>
      </c>
      <c r="E140" s="372">
        <v>0.98382894676649357</v>
      </c>
      <c r="F140" s="372">
        <v>1.0060517832344544</v>
      </c>
      <c r="G140" s="372">
        <v>1.0060517832344544</v>
      </c>
      <c r="H140" s="372">
        <v>1.0060517832344544</v>
      </c>
      <c r="I140" s="372">
        <v>1.0440697956369149</v>
      </c>
      <c r="J140" s="372">
        <v>0.99625324850478592</v>
      </c>
      <c r="K140" s="372">
        <v>0</v>
      </c>
      <c r="L140" s="372">
        <v>0</v>
      </c>
      <c r="M140" s="372">
        <v>0.6677834459648011</v>
      </c>
      <c r="N140" s="372">
        <v>0.66778344596457373</v>
      </c>
      <c r="O140" s="372">
        <v>0.66778344596446004</v>
      </c>
      <c r="P140" s="372">
        <v>0.48100706750892641</v>
      </c>
      <c r="Q140" s="372">
        <v>0</v>
      </c>
      <c r="R140" s="372">
        <v>1.2420676908059249</v>
      </c>
      <c r="S140" s="372">
        <v>1.2420676908059249</v>
      </c>
      <c r="T140" s="372">
        <v>1.2420676908059249</v>
      </c>
      <c r="U140" s="372">
        <v>1.2420676908059249</v>
      </c>
      <c r="V140" s="372">
        <v>1.2420676908059249</v>
      </c>
      <c r="W140" s="372">
        <v>1.2420676908059249</v>
      </c>
      <c r="X140" s="372">
        <v>1.2420676908059249</v>
      </c>
      <c r="Y140" s="372">
        <v>1.2420676908059249</v>
      </c>
      <c r="Z140" s="372">
        <v>126.39748330494695</v>
      </c>
      <c r="AA140" s="372">
        <v>1.2420676908059249</v>
      </c>
      <c r="AB140" s="372">
        <v>1.2420676908059249</v>
      </c>
      <c r="AC140" s="372">
        <v>1.1714312179085482</v>
      </c>
      <c r="AD140" s="372">
        <v>0</v>
      </c>
      <c r="AE140" s="372">
        <v>4.3498021235729993</v>
      </c>
      <c r="AF140" s="372">
        <v>0</v>
      </c>
      <c r="AG140" s="372">
        <v>4.3498021235729993</v>
      </c>
      <c r="AH140" s="372">
        <v>0</v>
      </c>
      <c r="AI140" s="372">
        <v>4.3498021235729993</v>
      </c>
      <c r="AJ140" s="372">
        <v>0</v>
      </c>
      <c r="AK140" s="372">
        <v>4.3498021235729993</v>
      </c>
      <c r="AL140" s="372">
        <v>0</v>
      </c>
      <c r="AM140" s="372">
        <v>4.3498021235729993</v>
      </c>
      <c r="AN140" s="372">
        <v>0</v>
      </c>
      <c r="AO140" s="372">
        <v>4.3498021235729993</v>
      </c>
      <c r="AP140" s="372">
        <v>0</v>
      </c>
      <c r="AQ140" s="372">
        <v>4.3498021235729993</v>
      </c>
      <c r="AR140" s="372">
        <v>0</v>
      </c>
      <c r="AS140" s="372">
        <v>4.3498021235729993</v>
      </c>
      <c r="AT140" s="372">
        <v>0</v>
      </c>
      <c r="AU140" s="372">
        <v>4.3498021235729993</v>
      </c>
      <c r="AV140" s="372">
        <v>0</v>
      </c>
      <c r="AW140" s="372">
        <v>4.3498021235729993</v>
      </c>
      <c r="AX140" s="372">
        <v>0</v>
      </c>
      <c r="AY140" s="372">
        <v>4.3498021235729993</v>
      </c>
      <c r="AZ140" s="372">
        <v>0</v>
      </c>
      <c r="BA140" s="372">
        <v>4.3497761259968684</v>
      </c>
      <c r="BB140" s="372">
        <v>0</v>
      </c>
      <c r="BC140" s="372">
        <v>4.3498021235729993</v>
      </c>
      <c r="BD140" s="372">
        <v>3.5692830574529353</v>
      </c>
      <c r="BE140" s="372">
        <v>1.4581137128810724</v>
      </c>
      <c r="BF140" s="372">
        <v>1.4860216822328312</v>
      </c>
      <c r="BG140" s="372">
        <v>1.4745356766302393</v>
      </c>
      <c r="BH140" s="372">
        <v>1.4170880262232686</v>
      </c>
      <c r="BI140" s="372">
        <v>21.541871506548887</v>
      </c>
      <c r="BJ140" s="372">
        <v>21.537172889027261</v>
      </c>
      <c r="BK140" s="372">
        <v>8.5009998260893553</v>
      </c>
      <c r="BL140" s="372">
        <v>0.83845369512710022</v>
      </c>
      <c r="BM140" s="372">
        <v>4.7395136302307037</v>
      </c>
      <c r="BN140" s="372">
        <v>21.541871506548887</v>
      </c>
      <c r="BO140" s="372">
        <v>8.5566274955569952</v>
      </c>
      <c r="BP140" s="372">
        <v>8.5566274955569952</v>
      </c>
      <c r="BQ140" s="372">
        <v>1.2704816862179058E-3</v>
      </c>
      <c r="BR140" s="372">
        <v>1.2704816862179058E-3</v>
      </c>
      <c r="BS140" s="372">
        <v>1.2704816862179058E-3</v>
      </c>
      <c r="BT140" s="372">
        <v>1.2704816862179058E-3</v>
      </c>
      <c r="BU140" s="372">
        <v>1.2704816862179058E-3</v>
      </c>
      <c r="BV140" s="372">
        <v>0.48100706750892641</v>
      </c>
      <c r="BW140" s="372">
        <v>0.48100706750892641</v>
      </c>
      <c r="BX140" s="372">
        <v>0.48100706750892641</v>
      </c>
      <c r="BY140" s="372">
        <v>0.26425967712657439</v>
      </c>
      <c r="BZ140" s="372">
        <v>10.317939007972882</v>
      </c>
      <c r="CA140" s="372">
        <v>10.317939007972882</v>
      </c>
      <c r="CB140" s="372">
        <v>4.0711716552789312</v>
      </c>
      <c r="CC140" s="372">
        <v>4.0711716552789312</v>
      </c>
      <c r="CD140" s="372">
        <v>6.817450604483156</v>
      </c>
      <c r="CE140" s="372">
        <v>2.7684598612871696</v>
      </c>
      <c r="CF140" s="372">
        <v>2.2972879330122851</v>
      </c>
      <c r="CG140" s="372">
        <v>4.1173712175964283</v>
      </c>
      <c r="CH140" s="372">
        <v>6.6632767518131004</v>
      </c>
      <c r="CI140" s="372">
        <v>6.6632767518131004</v>
      </c>
      <c r="CJ140" s="372">
        <v>6.6632767518131004</v>
      </c>
      <c r="CK140" s="372">
        <v>1.2704816862179058E-3</v>
      </c>
      <c r="CL140" s="372">
        <v>1.2704816862179058E-3</v>
      </c>
      <c r="CM140" s="372">
        <v>1.2704816862179058E-3</v>
      </c>
      <c r="CN140" s="372">
        <v>0</v>
      </c>
      <c r="CO140" s="372">
        <v>16.83210816296787</v>
      </c>
      <c r="CP140" s="372">
        <v>6.6414815593225285</v>
      </c>
      <c r="CQ140" s="372">
        <v>6.6414815593225285</v>
      </c>
      <c r="CR140" s="372">
        <v>1.6492643544261227</v>
      </c>
      <c r="CS140" s="372">
        <v>1.6492643544261227</v>
      </c>
      <c r="CT140" s="372">
        <v>1.6492643544261227</v>
      </c>
      <c r="CU140" s="372">
        <v>1.6492643544261227</v>
      </c>
      <c r="CV140" s="372">
        <v>1.6492643544261227</v>
      </c>
      <c r="CW140" s="372">
        <v>1.6492643544261227</v>
      </c>
      <c r="CX140" s="372">
        <v>1.6492643544261227</v>
      </c>
      <c r="CY140" s="372">
        <v>1.6492643544261227</v>
      </c>
      <c r="CZ140" s="372">
        <v>0.79695188577954923</v>
      </c>
      <c r="DA140" s="372">
        <v>0.79695188577954923</v>
      </c>
      <c r="DB140" s="372">
        <v>0.79695188577954923</v>
      </c>
      <c r="DC140" s="372">
        <v>0.79695188577954923</v>
      </c>
      <c r="DD140" s="372">
        <v>0.79695188577954923</v>
      </c>
      <c r="DE140" s="372">
        <v>0.79695188577954923</v>
      </c>
      <c r="DF140" s="372">
        <v>0.79695188577954923</v>
      </c>
      <c r="DG140" s="372">
        <v>0.79695188577954923</v>
      </c>
      <c r="DH140" s="372">
        <v>3.6748513640291094</v>
      </c>
      <c r="DI140" s="372">
        <v>3.6748513640291094</v>
      </c>
      <c r="DJ140" s="372">
        <v>3.6748513640291094</v>
      </c>
      <c r="DK140" s="372">
        <v>3.6748513640291094</v>
      </c>
      <c r="DL140" s="372">
        <v>3.6748513640291094</v>
      </c>
      <c r="DM140" s="372">
        <v>3.6748513640291094</v>
      </c>
      <c r="DN140" s="372">
        <v>3.6748513640291094</v>
      </c>
      <c r="DO140" s="372">
        <v>3.6748513640291094</v>
      </c>
      <c r="DP140" s="372">
        <v>3.6748513640291094</v>
      </c>
      <c r="DQ140" s="372">
        <v>3.6748513640291094</v>
      </c>
      <c r="DR140" s="372">
        <v>3.6748513640291094</v>
      </c>
      <c r="DS140" s="372">
        <v>3.6748513640291094</v>
      </c>
      <c r="DT140" s="372">
        <v>3.6748513640291094</v>
      </c>
      <c r="DU140" s="372">
        <v>3.6748513640291094</v>
      </c>
      <c r="DV140" s="372">
        <v>3.6748513640291094</v>
      </c>
      <c r="DW140" s="372">
        <v>3.6748513640291094</v>
      </c>
      <c r="DX140" s="372">
        <v>0.41526410854999085</v>
      </c>
      <c r="DY140" s="372">
        <v>0</v>
      </c>
      <c r="DZ140" s="372">
        <v>0</v>
      </c>
      <c r="EA140" s="372">
        <v>0</v>
      </c>
      <c r="EB140" s="372">
        <v>0</v>
      </c>
      <c r="EC140" s="372">
        <v>4.8666926402702302</v>
      </c>
      <c r="ED140" s="372">
        <v>0</v>
      </c>
      <c r="EE140" s="372">
        <v>0</v>
      </c>
      <c r="EF140" s="372">
        <v>0</v>
      </c>
      <c r="EG140" s="372">
        <v>0</v>
      </c>
      <c r="EH140" s="372">
        <v>0</v>
      </c>
      <c r="EI140" s="372">
        <v>0</v>
      </c>
      <c r="EJ140" s="372">
        <v>0</v>
      </c>
      <c r="EK140" s="372">
        <v>2.5691393507395333</v>
      </c>
      <c r="EL140" s="372">
        <v>2.5691393507395333</v>
      </c>
      <c r="EM140" s="372">
        <v>1.2692611513855923E-3</v>
      </c>
      <c r="EN140" s="372">
        <v>1.2692611513855923E-3</v>
      </c>
      <c r="EO140" s="372">
        <v>0</v>
      </c>
      <c r="EP140" s="372">
        <v>0</v>
      </c>
      <c r="EQ140" s="372">
        <v>0</v>
      </c>
      <c r="ER140" s="372">
        <v>0</v>
      </c>
      <c r="ES140" s="372">
        <v>0</v>
      </c>
      <c r="ET140" s="373">
        <v>1.2704816862179058E-3</v>
      </c>
      <c r="EU140" s="373">
        <v>1.2704816862179058E-3</v>
      </c>
      <c r="EV140" s="373">
        <v>1.2704816862179058E-3</v>
      </c>
      <c r="EW140" s="373">
        <v>1.2704816862179058E-3</v>
      </c>
    </row>
    <row r="141" spans="1:153" ht="15.75" customHeight="1" x14ac:dyDescent="0.2">
      <c r="A141" s="372" t="s">
        <v>548</v>
      </c>
      <c r="B141" s="372">
        <v>0</v>
      </c>
      <c r="C141" s="372">
        <v>17.435127934893899</v>
      </c>
      <c r="D141" s="372">
        <v>19.285862819380782</v>
      </c>
      <c r="E141" s="372">
        <v>19.285862819380782</v>
      </c>
      <c r="F141" s="372">
        <v>17.692807761874064</v>
      </c>
      <c r="G141" s="372">
        <v>17.692807761874064</v>
      </c>
      <c r="H141" s="372">
        <v>17.692807761874064</v>
      </c>
      <c r="I141" s="372">
        <v>7.0420801072568793</v>
      </c>
      <c r="J141" s="372">
        <v>13.988507602959544</v>
      </c>
      <c r="K141" s="372">
        <v>9.6345028608482153E-2</v>
      </c>
      <c r="L141" s="372">
        <v>9.6345028608482153E-2</v>
      </c>
      <c r="M141" s="372">
        <v>9.958952085033161</v>
      </c>
      <c r="N141" s="372">
        <v>10.037823689900506</v>
      </c>
      <c r="O141" s="372">
        <v>10.033067155900426</v>
      </c>
      <c r="P141" s="372">
        <v>11.347362068946495</v>
      </c>
      <c r="Q141" s="372">
        <v>9.4412277824590092</v>
      </c>
      <c r="R141" s="372">
        <v>22.807041873882554</v>
      </c>
      <c r="S141" s="372">
        <v>239.30168015097479</v>
      </c>
      <c r="T141" s="372">
        <v>16.474665286112213</v>
      </c>
      <c r="U141" s="372">
        <v>34.714108231622959</v>
      </c>
      <c r="V141" s="372">
        <v>37.847578096552752</v>
      </c>
      <c r="W141" s="372">
        <v>40.666701712005306</v>
      </c>
      <c r="X141" s="372">
        <v>39.550182163278805</v>
      </c>
      <c r="Y141" s="372">
        <v>39.550182163278805</v>
      </c>
      <c r="Z141" s="372">
        <v>125.62376616669962</v>
      </c>
      <c r="AA141" s="372">
        <v>39.04857465983514</v>
      </c>
      <c r="AB141" s="372">
        <v>23.437961423893285</v>
      </c>
      <c r="AC141" s="372">
        <v>245.77568243120913</v>
      </c>
      <c r="AD141" s="372">
        <v>4.4545269834688952</v>
      </c>
      <c r="AE141" s="372">
        <v>3.740000623632568</v>
      </c>
      <c r="AF141" s="372">
        <v>12.901470128215806</v>
      </c>
      <c r="AG141" s="372">
        <v>3.740000623632568</v>
      </c>
      <c r="AH141" s="372">
        <v>8.9368329624437592</v>
      </c>
      <c r="AI141" s="372">
        <v>3.740000623632568</v>
      </c>
      <c r="AJ141" s="372">
        <v>4.9890377343285763</v>
      </c>
      <c r="AK141" s="372">
        <v>3.740000623632568</v>
      </c>
      <c r="AL141" s="372">
        <v>5.3215919879448847</v>
      </c>
      <c r="AM141" s="372">
        <v>3.740000623632568</v>
      </c>
      <c r="AN141" s="372">
        <v>20.735667137345445</v>
      </c>
      <c r="AO141" s="372">
        <v>3.5825258372401549</v>
      </c>
      <c r="AP141" s="372">
        <v>17.237811336692175</v>
      </c>
      <c r="AQ141" s="372">
        <v>9.4191966890284675</v>
      </c>
      <c r="AR141" s="372">
        <v>1.4390966480534644</v>
      </c>
      <c r="AS141" s="372">
        <v>9.4191966890284675</v>
      </c>
      <c r="AT141" s="372">
        <v>3.7327187493051497</v>
      </c>
      <c r="AU141" s="372">
        <v>9.4191966890284675</v>
      </c>
      <c r="AV141" s="372">
        <v>0.16956380246338654</v>
      </c>
      <c r="AW141" s="372">
        <v>9.4191966890284675</v>
      </c>
      <c r="AX141" s="372">
        <v>6.0116295477873791</v>
      </c>
      <c r="AY141" s="372">
        <v>9.4191966890284675</v>
      </c>
      <c r="AZ141" s="372">
        <v>5.418012280262019E-2</v>
      </c>
      <c r="BA141" s="372">
        <v>6.2062665099665537</v>
      </c>
      <c r="BB141" s="372">
        <v>388.72939194744686</v>
      </c>
      <c r="BC141" s="372">
        <v>3.742772063179018</v>
      </c>
      <c r="BD141" s="372">
        <v>11.428242288569891</v>
      </c>
      <c r="BE141" s="372">
        <v>17.153362239349008</v>
      </c>
      <c r="BF141" s="372">
        <v>23.76109349172475</v>
      </c>
      <c r="BG141" s="372">
        <v>11.428242288569891</v>
      </c>
      <c r="BH141" s="372">
        <v>8.7741128018642485</v>
      </c>
      <c r="BI141" s="372">
        <v>35.618275838060072</v>
      </c>
      <c r="BJ141" s="372">
        <v>48.106910746239009</v>
      </c>
      <c r="BK141" s="372">
        <v>146.79606192050051</v>
      </c>
      <c r="BL141" s="372">
        <v>45.715177545020651</v>
      </c>
      <c r="BM141" s="372">
        <v>130.39035873218381</v>
      </c>
      <c r="BN141" s="372">
        <v>35.618275838060072</v>
      </c>
      <c r="BO141" s="372">
        <v>31.774714372455492</v>
      </c>
      <c r="BP141" s="372">
        <v>99.466684258062742</v>
      </c>
      <c r="BQ141" s="372">
        <v>0</v>
      </c>
      <c r="BR141" s="372">
        <v>7.7123063449616893</v>
      </c>
      <c r="BS141" s="372">
        <v>8.1653774328779036</v>
      </c>
      <c r="BT141" s="372">
        <v>39.675500695899245</v>
      </c>
      <c r="BU141" s="372">
        <v>119.09202985905722</v>
      </c>
      <c r="BV141" s="372">
        <v>11.347362068946495</v>
      </c>
      <c r="BW141" s="372">
        <v>11.347362068946495</v>
      </c>
      <c r="BX141" s="372">
        <v>11.347362068946495</v>
      </c>
      <c r="BY141" s="372">
        <v>10.66406928133074</v>
      </c>
      <c r="BZ141" s="372">
        <v>33.952815635046136</v>
      </c>
      <c r="CA141" s="372">
        <v>15.723976174049312</v>
      </c>
      <c r="CB141" s="372">
        <v>171.10328973031733</v>
      </c>
      <c r="CC141" s="372">
        <v>151.16312054129958</v>
      </c>
      <c r="CD141" s="372">
        <v>54.765028159249596</v>
      </c>
      <c r="CE141" s="372">
        <v>135.0183620469179</v>
      </c>
      <c r="CF141" s="372">
        <v>32.818625304489615</v>
      </c>
      <c r="CG141" s="372">
        <v>179.31772807557206</v>
      </c>
      <c r="CH141" s="372">
        <v>31.029424942222249</v>
      </c>
      <c r="CI141" s="372">
        <v>133.67449973574998</v>
      </c>
      <c r="CJ141" s="372">
        <v>48.932956221970791</v>
      </c>
      <c r="CK141" s="372">
        <v>91.054557177262268</v>
      </c>
      <c r="CL141" s="372">
        <v>91.054557177262268</v>
      </c>
      <c r="CM141" s="372">
        <v>38.70278090541251</v>
      </c>
      <c r="CN141" s="372">
        <v>2.715508963301545</v>
      </c>
      <c r="CO141" s="372">
        <v>29.061447804431737</v>
      </c>
      <c r="CP141" s="372">
        <v>153.12421835828786</v>
      </c>
      <c r="CQ141" s="372">
        <v>181.82228338133427</v>
      </c>
      <c r="CR141" s="372">
        <v>20.170200559003433</v>
      </c>
      <c r="CS141" s="372">
        <v>20.170200559003433</v>
      </c>
      <c r="CT141" s="372">
        <v>20.563913697499174</v>
      </c>
      <c r="CU141" s="372">
        <v>24.032335875056788</v>
      </c>
      <c r="CV141" s="372">
        <v>22.068050160770781</v>
      </c>
      <c r="CW141" s="372">
        <v>23.901383494104266</v>
      </c>
      <c r="CX141" s="372">
        <v>21.614777775073208</v>
      </c>
      <c r="CY141" s="372">
        <v>20.700988024733306</v>
      </c>
      <c r="CZ141" s="372">
        <v>25.339675340168469</v>
      </c>
      <c r="DA141" s="372">
        <v>25.339675340168469</v>
      </c>
      <c r="DB141" s="372">
        <v>25.339675340168469</v>
      </c>
      <c r="DC141" s="372">
        <v>25.339675340168469</v>
      </c>
      <c r="DD141" s="372">
        <v>25.339675340168469</v>
      </c>
      <c r="DE141" s="372">
        <v>25.339675340168469</v>
      </c>
      <c r="DF141" s="372">
        <v>25.339675340168469</v>
      </c>
      <c r="DG141" s="372">
        <v>25.339675340168469</v>
      </c>
      <c r="DH141" s="372">
        <v>71.935341790303937</v>
      </c>
      <c r="DI141" s="372">
        <v>2605.2619704818935</v>
      </c>
      <c r="DJ141" s="372">
        <v>26.446322161558783</v>
      </c>
      <c r="DK141" s="372">
        <v>0.57696009770319279</v>
      </c>
      <c r="DL141" s="372">
        <v>116.23071633404516</v>
      </c>
      <c r="DM141" s="372">
        <v>113.52720924178283</v>
      </c>
      <c r="DN141" s="372">
        <v>44.171540757932235</v>
      </c>
      <c r="DO141" s="372">
        <v>12.048072798337671</v>
      </c>
      <c r="DP141" s="372">
        <v>0.91494603714619416</v>
      </c>
      <c r="DQ141" s="372">
        <v>36.193827215146939</v>
      </c>
      <c r="DR141" s="372">
        <v>36.193827215146939</v>
      </c>
      <c r="DS141" s="372">
        <v>36.193827215146939</v>
      </c>
      <c r="DT141" s="372">
        <v>56.480888889040216</v>
      </c>
      <c r="DU141" s="372">
        <v>55.119858901642147</v>
      </c>
      <c r="DV141" s="372">
        <v>56.306503546293243</v>
      </c>
      <c r="DW141" s="372">
        <v>26.446322161558783</v>
      </c>
      <c r="DX141" s="372">
        <v>14.767195338688907</v>
      </c>
      <c r="DY141" s="372">
        <v>0.87418196621604238</v>
      </c>
      <c r="DZ141" s="372">
        <v>0</v>
      </c>
      <c r="EA141" s="372">
        <v>0</v>
      </c>
      <c r="EB141" s="372">
        <v>1.511706416726156</v>
      </c>
      <c r="EC141" s="372">
        <v>4.8834562322922466</v>
      </c>
      <c r="ED141" s="372">
        <v>22.363896153940004</v>
      </c>
      <c r="EE141" s="372">
        <v>9.4253027546265002</v>
      </c>
      <c r="EF141" s="372">
        <v>9.4301876529793844</v>
      </c>
      <c r="EG141" s="372">
        <v>9.4308486008217187</v>
      </c>
      <c r="EH141" s="372">
        <v>9.4201500319877596</v>
      </c>
      <c r="EI141" s="372">
        <v>9.421669424560605</v>
      </c>
      <c r="EJ141" s="372">
        <v>9.4193573054276385</v>
      </c>
      <c r="EK141" s="372">
        <v>26.394602433691034</v>
      </c>
      <c r="EL141" s="372">
        <v>26.394602433691034</v>
      </c>
      <c r="EM141" s="372">
        <v>90.931736545926469</v>
      </c>
      <c r="EN141" s="372">
        <v>90.931736545926469</v>
      </c>
      <c r="EO141" s="372">
        <v>46.099045011618728</v>
      </c>
      <c r="EP141" s="372">
        <v>0.46337031257860417</v>
      </c>
      <c r="EQ141" s="372">
        <v>46.099045011618728</v>
      </c>
      <c r="ER141" s="372">
        <v>289.19991576025495</v>
      </c>
      <c r="ES141" s="372">
        <v>31.470759274870943</v>
      </c>
      <c r="ET141" s="373">
        <v>91.054557177262268</v>
      </c>
      <c r="EU141" s="373">
        <v>91.054557177262268</v>
      </c>
      <c r="EV141" s="373">
        <v>91.054557177262268</v>
      </c>
      <c r="EW141" s="373">
        <v>91.054557177262268</v>
      </c>
    </row>
    <row r="142" spans="1:153" ht="15.75" customHeight="1" x14ac:dyDescent="0.2">
      <c r="A142" s="372" t="s">
        <v>549</v>
      </c>
      <c r="B142" s="372">
        <v>12.849459062150686</v>
      </c>
      <c r="C142" s="372">
        <v>5.3879117877916656</v>
      </c>
      <c r="D142" s="372">
        <v>5.3868288738360661</v>
      </c>
      <c r="E142" s="372">
        <v>5.3868288738360661</v>
      </c>
      <c r="F142" s="372">
        <v>5.5085071569743604</v>
      </c>
      <c r="G142" s="372">
        <v>5.5085071569743604</v>
      </c>
      <c r="H142" s="372">
        <v>5.5085071569743604</v>
      </c>
      <c r="I142" s="372">
        <v>5.7166698946212477</v>
      </c>
      <c r="J142" s="372">
        <v>5.4548565401905762</v>
      </c>
      <c r="K142" s="372">
        <v>4.8582538410575467</v>
      </c>
      <c r="L142" s="372">
        <v>6.5330438566141993</v>
      </c>
      <c r="M142" s="372">
        <v>5.3537862020929197</v>
      </c>
      <c r="N142" s="372">
        <v>0</v>
      </c>
      <c r="O142" s="372">
        <v>0.32287242208205313</v>
      </c>
      <c r="P142" s="372">
        <v>5.0521855732717995</v>
      </c>
      <c r="Q142" s="372">
        <v>5.0502241339702323</v>
      </c>
      <c r="R142" s="372">
        <v>0.83793914030957239</v>
      </c>
      <c r="S142" s="372">
        <v>1.3213332180391717</v>
      </c>
      <c r="T142" s="372">
        <v>26.339503110637452</v>
      </c>
      <c r="U142" s="372">
        <v>0.90792869795473052</v>
      </c>
      <c r="V142" s="372">
        <v>1.019454339550748</v>
      </c>
      <c r="W142" s="372">
        <v>1.1473066989663039</v>
      </c>
      <c r="X142" s="372">
        <v>1.0505329039460776</v>
      </c>
      <c r="Y142" s="372">
        <v>0.93611842925884048</v>
      </c>
      <c r="Z142" s="372">
        <v>1.429345825233213</v>
      </c>
      <c r="AA142" s="372">
        <v>3.4879914140419714</v>
      </c>
      <c r="AB142" s="372">
        <v>0.83770286712001507</v>
      </c>
      <c r="AC142" s="372">
        <v>1.6326653522723973</v>
      </c>
      <c r="AD142" s="372">
        <v>0.480297879375712</v>
      </c>
      <c r="AE142" s="372">
        <v>0.58396351056671847</v>
      </c>
      <c r="AF142" s="372">
        <v>1.0933466138817494</v>
      </c>
      <c r="AG142" s="372">
        <v>1.1989397734821523</v>
      </c>
      <c r="AH142" s="372">
        <v>0.18205759548834521</v>
      </c>
      <c r="AI142" s="372">
        <v>93.47799389287502</v>
      </c>
      <c r="AJ142" s="372">
        <v>0.16736494211716035</v>
      </c>
      <c r="AK142" s="372">
        <v>0.57651314092584016</v>
      </c>
      <c r="AL142" s="372">
        <v>0.66401070979736687</v>
      </c>
      <c r="AM142" s="372">
        <v>0.76825396504955279</v>
      </c>
      <c r="AN142" s="372">
        <v>6.6945976846859373E-8</v>
      </c>
      <c r="AO142" s="372">
        <v>0.10215556097142553</v>
      </c>
      <c r="AP142" s="372">
        <v>0.95771685230170078</v>
      </c>
      <c r="AQ142" s="372">
        <v>1.2078222376167105</v>
      </c>
      <c r="AR142" s="372">
        <v>0.21130717072475136</v>
      </c>
      <c r="AS142" s="372">
        <v>0.33782516221464221</v>
      </c>
      <c r="AT142" s="372">
        <v>0.10308313194369134</v>
      </c>
      <c r="AU142" s="372">
        <v>0.136702414814863</v>
      </c>
      <c r="AV142" s="372">
        <v>5.2867780657512436E-5</v>
      </c>
      <c r="AW142" s="372">
        <v>7.962297543443583</v>
      </c>
      <c r="AX142" s="372">
        <v>1.276943672687139</v>
      </c>
      <c r="AY142" s="372">
        <v>9.3833012015770692</v>
      </c>
      <c r="AZ142" s="372">
        <v>0</v>
      </c>
      <c r="BA142" s="372">
        <v>0.2036693956577551</v>
      </c>
      <c r="BB142" s="372">
        <v>0</v>
      </c>
      <c r="BC142" s="372">
        <v>61.71556845760233</v>
      </c>
      <c r="BD142" s="372">
        <v>0.57780351130531926</v>
      </c>
      <c r="BE142" s="372">
        <v>0.29072696931308428</v>
      </c>
      <c r="BF142" s="372">
        <v>1.3009816085534567</v>
      </c>
      <c r="BG142" s="372">
        <v>0.57780351130531926</v>
      </c>
      <c r="BH142" s="372">
        <v>3.1767436932432247</v>
      </c>
      <c r="BI142" s="372">
        <v>1.1243151384458088</v>
      </c>
      <c r="BJ142" s="372">
        <v>1.3590839880341932E-2</v>
      </c>
      <c r="BK142" s="372">
        <v>0</v>
      </c>
      <c r="BL142" s="372">
        <v>0</v>
      </c>
      <c r="BM142" s="372">
        <v>0.27678252053766528</v>
      </c>
      <c r="BN142" s="372">
        <v>1.1243151384458088</v>
      </c>
      <c r="BO142" s="372">
        <v>0.91324589631949493</v>
      </c>
      <c r="BP142" s="372">
        <v>0</v>
      </c>
      <c r="BQ142" s="372">
        <v>0</v>
      </c>
      <c r="BR142" s="372">
        <v>0.81735154013040301</v>
      </c>
      <c r="BS142" s="372">
        <v>0.23062689376132539</v>
      </c>
      <c r="BT142" s="372">
        <v>0.68638956476559088</v>
      </c>
      <c r="BU142" s="372">
        <v>0.23285079595109437</v>
      </c>
      <c r="BV142" s="372">
        <v>1.2704816862179058E-3</v>
      </c>
      <c r="BW142" s="372">
        <v>1.2704816862179058E-3</v>
      </c>
      <c r="BX142" s="372">
        <v>1.2704816862179058E-3</v>
      </c>
      <c r="BY142" s="372">
        <v>5.1849430509964805</v>
      </c>
      <c r="BZ142" s="372">
        <v>1.0506768796420261</v>
      </c>
      <c r="CA142" s="372">
        <v>1.4902712557043785E-2</v>
      </c>
      <c r="CB142" s="372">
        <v>0</v>
      </c>
      <c r="CC142" s="372">
        <v>0.36244740648351126</v>
      </c>
      <c r="CD142" s="372">
        <v>0</v>
      </c>
      <c r="CE142" s="372">
        <v>0.32215851313202393</v>
      </c>
      <c r="CF142" s="372">
        <v>1.047592309110712</v>
      </c>
      <c r="CG142" s="372">
        <v>0</v>
      </c>
      <c r="CH142" s="372">
        <v>0.99047984563662794</v>
      </c>
      <c r="CI142" s="372">
        <v>0</v>
      </c>
      <c r="CJ142" s="372">
        <v>0</v>
      </c>
      <c r="CK142" s="372">
        <v>0</v>
      </c>
      <c r="CL142" s="372">
        <v>5.9202941227374595</v>
      </c>
      <c r="CM142" s="372">
        <v>1.1705322972268561E-2</v>
      </c>
      <c r="CN142" s="372">
        <v>0</v>
      </c>
      <c r="CO142" s="372">
        <v>0.92766070879213203</v>
      </c>
      <c r="CP142" s="372">
        <v>0</v>
      </c>
      <c r="CQ142" s="372">
        <v>1.3390109947329165</v>
      </c>
      <c r="CR142" s="372">
        <v>0</v>
      </c>
      <c r="CS142" s="372">
        <v>0</v>
      </c>
      <c r="CT142" s="372">
        <v>0.86756878703727125</v>
      </c>
      <c r="CU142" s="372">
        <v>0.71760157101152799</v>
      </c>
      <c r="CV142" s="372">
        <v>1.7474064229177202</v>
      </c>
      <c r="CW142" s="372">
        <v>0.31313523098685891</v>
      </c>
      <c r="CX142" s="372">
        <v>0.63229229333887815</v>
      </c>
      <c r="CY142" s="372">
        <v>0.86982008607469652</v>
      </c>
      <c r="CZ142" s="372">
        <v>0.49447602954217018</v>
      </c>
      <c r="DA142" s="372">
        <v>0.49447602954217018</v>
      </c>
      <c r="DB142" s="372">
        <v>1.4078023429415225</v>
      </c>
      <c r="DC142" s="372">
        <v>1.2499255191203247</v>
      </c>
      <c r="DD142" s="372">
        <v>2.3340445918270234</v>
      </c>
      <c r="DE142" s="372">
        <v>0.82412671590373066</v>
      </c>
      <c r="DF142" s="372">
        <v>1.1601168385411711</v>
      </c>
      <c r="DG142" s="372">
        <v>1.4101723805465554</v>
      </c>
      <c r="DH142" s="372">
        <v>0</v>
      </c>
      <c r="DI142" s="372">
        <v>0</v>
      </c>
      <c r="DJ142" s="372">
        <v>6.9236540926290218</v>
      </c>
      <c r="DK142" s="372">
        <v>0</v>
      </c>
      <c r="DL142" s="372">
        <v>0</v>
      </c>
      <c r="DM142" s="372">
        <v>7.7400813532906341</v>
      </c>
      <c r="DN142" s="372">
        <v>1.3359302320363753E-2</v>
      </c>
      <c r="DO142" s="372">
        <v>25.853207958391522</v>
      </c>
      <c r="DP142" s="372">
        <v>1.5361147081039235</v>
      </c>
      <c r="DQ142" s="372">
        <v>2.6648136542562497</v>
      </c>
      <c r="DR142" s="372">
        <v>2.6648136542562497</v>
      </c>
      <c r="DS142" s="372">
        <v>2.6648136542562497</v>
      </c>
      <c r="DT142" s="372">
        <v>2.1914598379266863</v>
      </c>
      <c r="DU142" s="372">
        <v>18.620645733239144</v>
      </c>
      <c r="DV142" s="372">
        <v>1.6296922097708375</v>
      </c>
      <c r="DW142" s="372">
        <v>6.9236540926290218</v>
      </c>
      <c r="DX142" s="372">
        <v>0.30353993488199649</v>
      </c>
      <c r="DY142" s="372">
        <v>0</v>
      </c>
      <c r="DZ142" s="372">
        <v>0.55576739779610307</v>
      </c>
      <c r="EA142" s="372">
        <v>0</v>
      </c>
      <c r="EB142" s="372">
        <v>3.7842975539185773</v>
      </c>
      <c r="EC142" s="372">
        <v>0</v>
      </c>
      <c r="ED142" s="372">
        <v>0.36244740648339757</v>
      </c>
      <c r="EE142" s="372">
        <v>4.5384830237458118</v>
      </c>
      <c r="EF142" s="372">
        <v>4.540835205826852</v>
      </c>
      <c r="EG142" s="372">
        <v>5.0453724509186486</v>
      </c>
      <c r="EH142" s="372">
        <v>0.60513106983279386</v>
      </c>
      <c r="EI142" s="372">
        <v>1.7649656203454924</v>
      </c>
      <c r="EJ142" s="372">
        <v>0</v>
      </c>
      <c r="EK142" s="372">
        <v>6.9101138542800982</v>
      </c>
      <c r="EL142" s="372">
        <v>6.9101138542800982</v>
      </c>
      <c r="EM142" s="372">
        <v>0</v>
      </c>
      <c r="EN142" s="372">
        <v>0</v>
      </c>
      <c r="EO142" s="372">
        <v>2.5176488083641289</v>
      </c>
      <c r="EP142" s="372">
        <v>0</v>
      </c>
      <c r="EQ142" s="372">
        <v>2.5176488083641289</v>
      </c>
      <c r="ER142" s="372">
        <v>19.340206453970495</v>
      </c>
      <c r="ES142" s="372">
        <v>16.83408044657881</v>
      </c>
      <c r="ET142" s="373">
        <v>0</v>
      </c>
      <c r="EU142" s="373">
        <v>5.9202941227374595</v>
      </c>
      <c r="EV142" s="373">
        <v>0</v>
      </c>
      <c r="EW142" s="373">
        <v>5.9202941227374595</v>
      </c>
    </row>
    <row r="143" spans="1:153" ht="15.75" customHeight="1" x14ac:dyDescent="0.2">
      <c r="A143" s="372" t="s">
        <v>550</v>
      </c>
      <c r="B143" s="372">
        <v>0.94113872068362525</v>
      </c>
      <c r="C143" s="372">
        <v>8.3561965558192242</v>
      </c>
      <c r="D143" s="372">
        <v>8.3545170476490966</v>
      </c>
      <c r="E143" s="372">
        <v>8.3545170476490966</v>
      </c>
      <c r="F143" s="372">
        <v>8.543229797694039</v>
      </c>
      <c r="G143" s="372">
        <v>8.543229797694039</v>
      </c>
      <c r="H143" s="372">
        <v>8.543229797694039</v>
      </c>
      <c r="I143" s="372">
        <v>8.8660726392045035</v>
      </c>
      <c r="J143" s="372">
        <v>8.4608202415165579</v>
      </c>
      <c r="K143" s="372">
        <v>7.5373582782540325</v>
      </c>
      <c r="L143" s="372">
        <v>10.12971141052185</v>
      </c>
      <c r="M143" s="372">
        <v>8.303258162610291</v>
      </c>
      <c r="N143" s="372">
        <v>21.468050812241927</v>
      </c>
      <c r="O143" s="372">
        <v>20.674117635132006</v>
      </c>
      <c r="P143" s="372">
        <v>20.204073586790855</v>
      </c>
      <c r="Q143" s="372">
        <v>20.196229642142498</v>
      </c>
      <c r="R143" s="372">
        <v>3.6333247175900851</v>
      </c>
      <c r="S143" s="372">
        <v>1.9437905675907814</v>
      </c>
      <c r="T143" s="372">
        <v>61.345548924637114</v>
      </c>
      <c r="U143" s="372">
        <v>9.5834494613100105</v>
      </c>
      <c r="V143" s="372">
        <v>10.1171938756288</v>
      </c>
      <c r="W143" s="372">
        <v>13.941678103032245</v>
      </c>
      <c r="X143" s="372">
        <v>11.92662587940049</v>
      </c>
      <c r="Y143" s="372">
        <v>35.077348211128992</v>
      </c>
      <c r="Z143" s="372">
        <v>21.036140948304819</v>
      </c>
      <c r="AA143" s="372">
        <v>15.828765240077701</v>
      </c>
      <c r="AB143" s="372">
        <v>37.226821591673797</v>
      </c>
      <c r="AC143" s="372">
        <v>7.0792771152491696</v>
      </c>
      <c r="AD143" s="372">
        <v>5.4765917386357614</v>
      </c>
      <c r="AE143" s="372">
        <v>5.4938110648774909</v>
      </c>
      <c r="AF143" s="372">
        <v>11.602863563291066</v>
      </c>
      <c r="AG143" s="372">
        <v>11.639344919318319</v>
      </c>
      <c r="AH143" s="372">
        <v>4.0015337933796218</v>
      </c>
      <c r="AI143" s="372">
        <v>4.0141152891608272</v>
      </c>
      <c r="AJ143" s="372">
        <v>32.351122690484772</v>
      </c>
      <c r="AK143" s="372">
        <v>32.452840065538112</v>
      </c>
      <c r="AL143" s="372">
        <v>10.786203562972332</v>
      </c>
      <c r="AM143" s="372">
        <v>10.82011720249875</v>
      </c>
      <c r="AN143" s="372">
        <v>7.1670467908379578</v>
      </c>
      <c r="AO143" s="372">
        <v>7.189581192300011</v>
      </c>
      <c r="AP143" s="372">
        <v>0</v>
      </c>
      <c r="AQ143" s="372">
        <v>0</v>
      </c>
      <c r="AR143" s="372">
        <v>0</v>
      </c>
      <c r="AS143" s="372">
        <v>0</v>
      </c>
      <c r="AT143" s="372">
        <v>0</v>
      </c>
      <c r="AU143" s="372">
        <v>0</v>
      </c>
      <c r="AV143" s="372">
        <v>0</v>
      </c>
      <c r="AW143" s="372">
        <v>0</v>
      </c>
      <c r="AX143" s="372">
        <v>0</v>
      </c>
      <c r="AY143" s="372">
        <v>0</v>
      </c>
      <c r="AZ143" s="372">
        <v>31.645818694547415</v>
      </c>
      <c r="BA143" s="372">
        <v>36.074225539910913</v>
      </c>
      <c r="BB143" s="372">
        <v>1046.0963592468979</v>
      </c>
      <c r="BC143" s="372">
        <v>1049.3854622784638</v>
      </c>
      <c r="BD143" s="372">
        <v>5.4358647161868703</v>
      </c>
      <c r="BE143" s="372">
        <v>45.172682576026091</v>
      </c>
      <c r="BF143" s="372">
        <v>12.629976685956535</v>
      </c>
      <c r="BG143" s="372">
        <v>5.4358647161868703</v>
      </c>
      <c r="BH143" s="372">
        <v>5.5490882094436529</v>
      </c>
      <c r="BI143" s="372">
        <v>54.942560303656137</v>
      </c>
      <c r="BJ143" s="372">
        <v>1.517015731586298</v>
      </c>
      <c r="BK143" s="372">
        <v>0</v>
      </c>
      <c r="BL143" s="372">
        <v>0</v>
      </c>
      <c r="BM143" s="372">
        <v>0</v>
      </c>
      <c r="BN143" s="372">
        <v>54.942560303656137</v>
      </c>
      <c r="BO143" s="372">
        <v>44.628117166475022</v>
      </c>
      <c r="BP143" s="372">
        <v>0</v>
      </c>
      <c r="BQ143" s="372">
        <v>0</v>
      </c>
      <c r="BR143" s="372">
        <v>0.47754567573036866</v>
      </c>
      <c r="BS143" s="372">
        <v>0</v>
      </c>
      <c r="BT143" s="372">
        <v>29.795755419116176</v>
      </c>
      <c r="BU143" s="372">
        <v>0</v>
      </c>
      <c r="BV143" s="372">
        <v>0</v>
      </c>
      <c r="BW143" s="372">
        <v>1.2948972158606011</v>
      </c>
      <c r="BX143" s="372">
        <v>0.23062689376132539</v>
      </c>
      <c r="BY143" s="372">
        <v>20.734980816984717</v>
      </c>
      <c r="BZ143" s="372">
        <v>51.344036778860755</v>
      </c>
      <c r="CA143" s="372">
        <v>1.6634475566920628</v>
      </c>
      <c r="CB143" s="372">
        <v>0</v>
      </c>
      <c r="CC143" s="372">
        <v>47.937435888648906</v>
      </c>
      <c r="CD143" s="372">
        <v>0</v>
      </c>
      <c r="CE143" s="372">
        <v>0</v>
      </c>
      <c r="CF143" s="372">
        <v>51.1933012807458</v>
      </c>
      <c r="CG143" s="372">
        <v>0</v>
      </c>
      <c r="CH143" s="372">
        <v>48.402353386146387</v>
      </c>
      <c r="CI143" s="372">
        <v>0</v>
      </c>
      <c r="CJ143" s="372">
        <v>0</v>
      </c>
      <c r="CK143" s="372">
        <v>0</v>
      </c>
      <c r="CL143" s="372">
        <v>0</v>
      </c>
      <c r="CM143" s="372">
        <v>1.3065534763538835</v>
      </c>
      <c r="CN143" s="372">
        <v>0</v>
      </c>
      <c r="CO143" s="372">
        <v>45.332534172401211</v>
      </c>
      <c r="CP143" s="372">
        <v>0</v>
      </c>
      <c r="CQ143" s="372">
        <v>58.125656552176224</v>
      </c>
      <c r="CR143" s="372">
        <v>0</v>
      </c>
      <c r="CS143" s="372">
        <v>0</v>
      </c>
      <c r="CT143" s="372">
        <v>1.2762655187626137</v>
      </c>
      <c r="CU143" s="372">
        <v>0</v>
      </c>
      <c r="CV143" s="372">
        <v>0</v>
      </c>
      <c r="CW143" s="372">
        <v>0</v>
      </c>
      <c r="CX143" s="372">
        <v>0</v>
      </c>
      <c r="CY143" s="372">
        <v>0.60218313651307653</v>
      </c>
      <c r="CZ143" s="372">
        <v>0</v>
      </c>
      <c r="DA143" s="372">
        <v>0</v>
      </c>
      <c r="DB143" s="372">
        <v>1.343578628676255</v>
      </c>
      <c r="DC143" s="372">
        <v>0</v>
      </c>
      <c r="DD143" s="372">
        <v>0</v>
      </c>
      <c r="DE143" s="372">
        <v>0</v>
      </c>
      <c r="DF143" s="372">
        <v>0</v>
      </c>
      <c r="DG143" s="372">
        <v>0.63394362761800949</v>
      </c>
      <c r="DH143" s="372">
        <v>0</v>
      </c>
      <c r="DI143" s="372">
        <v>0</v>
      </c>
      <c r="DJ143" s="372">
        <v>27.688218246971701</v>
      </c>
      <c r="DK143" s="372">
        <v>1.2467098541995369</v>
      </c>
      <c r="DL143" s="372">
        <v>0</v>
      </c>
      <c r="DM143" s="372">
        <v>0</v>
      </c>
      <c r="DN143" s="372">
        <v>1.4911714037866659</v>
      </c>
      <c r="DO143" s="372">
        <v>64.383722557355213</v>
      </c>
      <c r="DP143" s="372">
        <v>0</v>
      </c>
      <c r="DQ143" s="372">
        <v>6.0407973461938127</v>
      </c>
      <c r="DR143" s="372">
        <v>3.2317631411838192</v>
      </c>
      <c r="DS143" s="372">
        <v>15.933526610762783</v>
      </c>
      <c r="DT143" s="372">
        <v>15.082689886179651</v>
      </c>
      <c r="DU143" s="372">
        <v>90.473446998255895</v>
      </c>
      <c r="DV143" s="372">
        <v>38.736572277877258</v>
      </c>
      <c r="DW143" s="372">
        <v>27.688218246971701</v>
      </c>
      <c r="DX143" s="372">
        <v>0</v>
      </c>
      <c r="DY143" s="372">
        <v>1.8889543245508094</v>
      </c>
      <c r="DZ143" s="372">
        <v>0.81757985865647242</v>
      </c>
      <c r="EA143" s="372">
        <v>0</v>
      </c>
      <c r="EB143" s="372">
        <v>13.667527686777248</v>
      </c>
      <c r="EC143" s="372">
        <v>0</v>
      </c>
      <c r="ED143" s="372">
        <v>0</v>
      </c>
      <c r="EE143" s="372">
        <v>20.162163572922054</v>
      </c>
      <c r="EF143" s="372">
        <v>20.172613117322726</v>
      </c>
      <c r="EG143" s="372">
        <v>20.17402698580554</v>
      </c>
      <c r="EH143" s="372">
        <v>20.151141111427478</v>
      </c>
      <c r="EI143" s="372">
        <v>20.154391324432254</v>
      </c>
      <c r="EJ143" s="372">
        <v>20.14944534812048</v>
      </c>
      <c r="EK143" s="372">
        <v>27.634069806059415</v>
      </c>
      <c r="EL143" s="372">
        <v>27.634069806059415</v>
      </c>
      <c r="EM143" s="372">
        <v>0</v>
      </c>
      <c r="EN143" s="372">
        <v>0</v>
      </c>
      <c r="EO143" s="372">
        <v>7.9409710649798626</v>
      </c>
      <c r="EP143" s="372">
        <v>0</v>
      </c>
      <c r="EQ143" s="372">
        <v>7.9409710649798626</v>
      </c>
      <c r="ER143" s="372">
        <v>23.459402570441853</v>
      </c>
      <c r="ES143" s="372">
        <v>67.3207654737962</v>
      </c>
      <c r="ET143" s="373">
        <v>0</v>
      </c>
      <c r="EU143" s="373">
        <v>0</v>
      </c>
      <c r="EV143" s="373">
        <v>0</v>
      </c>
      <c r="EW143" s="373">
        <v>0</v>
      </c>
    </row>
    <row r="144" spans="1:153" ht="15.75" customHeight="1" x14ac:dyDescent="0.2">
      <c r="A144" s="372" t="s">
        <v>574</v>
      </c>
      <c r="B144" s="372">
        <v>0</v>
      </c>
      <c r="C144" s="372">
        <v>3.4737677273244572</v>
      </c>
      <c r="D144" s="372">
        <v>3.4730695363184623</v>
      </c>
      <c r="E144" s="372">
        <v>3.4730695363184623</v>
      </c>
      <c r="F144" s="372">
        <v>3.5515196130329514</v>
      </c>
      <c r="G144" s="372">
        <v>3.5515196130329514</v>
      </c>
      <c r="H144" s="372">
        <v>3.5515196130329514</v>
      </c>
      <c r="I144" s="372">
        <v>3.6857291228668601</v>
      </c>
      <c r="J144" s="372">
        <v>3.5169292580910678</v>
      </c>
      <c r="K144" s="372">
        <v>3.132279456106744</v>
      </c>
      <c r="L144" s="372">
        <v>4.2120728408590367</v>
      </c>
      <c r="M144" s="372">
        <v>3.4517658158333688</v>
      </c>
      <c r="N144" s="372">
        <v>0</v>
      </c>
      <c r="O144" s="372">
        <v>0.20816669686632849</v>
      </c>
      <c r="P144" s="372">
        <v>0</v>
      </c>
      <c r="Q144" s="372">
        <v>0</v>
      </c>
      <c r="R144" s="372">
        <v>0</v>
      </c>
      <c r="S144" s="372">
        <v>0</v>
      </c>
      <c r="T144" s="372">
        <v>0</v>
      </c>
      <c r="U144" s="372">
        <v>0</v>
      </c>
      <c r="V144" s="372">
        <v>0</v>
      </c>
      <c r="W144" s="372">
        <v>0</v>
      </c>
      <c r="X144" s="372">
        <v>0</v>
      </c>
      <c r="Y144" s="372">
        <v>0</v>
      </c>
      <c r="Z144" s="372">
        <v>0</v>
      </c>
      <c r="AA144" s="372">
        <v>0</v>
      </c>
      <c r="AB144" s="372">
        <v>0</v>
      </c>
      <c r="AC144" s="372">
        <v>0</v>
      </c>
      <c r="AD144" s="372">
        <v>0</v>
      </c>
      <c r="AE144" s="372">
        <v>4.4685327660868097</v>
      </c>
      <c r="AF144" s="372">
        <v>0</v>
      </c>
      <c r="AG144" s="372">
        <v>12.942034521862297</v>
      </c>
      <c r="AH144" s="372">
        <v>0</v>
      </c>
      <c r="AI144" s="372">
        <v>8.9649318695182956</v>
      </c>
      <c r="AJ144" s="372">
        <v>0</v>
      </c>
      <c r="AK144" s="372">
        <v>5.0047241087163457</v>
      </c>
      <c r="AL144" s="372">
        <v>0</v>
      </c>
      <c r="AM144" s="372">
        <v>5.3383239688810136</v>
      </c>
      <c r="AN144" s="372">
        <v>0</v>
      </c>
      <c r="AO144" s="372">
        <v>20.800863565036707</v>
      </c>
      <c r="AP144" s="372">
        <v>0</v>
      </c>
      <c r="AQ144" s="372">
        <v>19.65001126930656</v>
      </c>
      <c r="AR144" s="372">
        <v>0</v>
      </c>
      <c r="AS144" s="372">
        <v>1.5811926158273764</v>
      </c>
      <c r="AT144" s="372">
        <v>0</v>
      </c>
      <c r="AU144" s="372">
        <v>4.2035548475828364</v>
      </c>
      <c r="AV144" s="372">
        <v>0</v>
      </c>
      <c r="AW144" s="372">
        <v>0.18870116588024644</v>
      </c>
      <c r="AX144" s="372">
        <v>0</v>
      </c>
      <c r="AY144" s="372">
        <v>6.6901159801054746</v>
      </c>
      <c r="AZ144" s="372">
        <v>0</v>
      </c>
      <c r="BA144" s="372">
        <v>6.1761902532083468E-2</v>
      </c>
      <c r="BB144" s="372">
        <v>0</v>
      </c>
      <c r="BC144" s="372">
        <v>389.95162258633354</v>
      </c>
      <c r="BD144" s="372">
        <v>4.4214006105144108</v>
      </c>
      <c r="BE144" s="372">
        <v>7.7339174344501771E-2</v>
      </c>
      <c r="BF144" s="372">
        <v>14.043538997515498</v>
      </c>
      <c r="BG144" s="372">
        <v>4.4214006105144108</v>
      </c>
      <c r="BH144" s="372">
        <v>34.832638696436334</v>
      </c>
      <c r="BI144" s="372">
        <v>0</v>
      </c>
      <c r="BJ144" s="372">
        <v>0</v>
      </c>
      <c r="BK144" s="372">
        <v>0</v>
      </c>
      <c r="BL144" s="372">
        <v>4.0702920116164023</v>
      </c>
      <c r="BM144" s="372">
        <v>0</v>
      </c>
      <c r="BN144" s="372">
        <v>0</v>
      </c>
      <c r="BO144" s="372">
        <v>0</v>
      </c>
      <c r="BP144" s="372">
        <v>0</v>
      </c>
      <c r="BQ144" s="372">
        <v>2.715508963301545</v>
      </c>
      <c r="BR144" s="372">
        <v>0</v>
      </c>
      <c r="BS144" s="372">
        <v>0</v>
      </c>
      <c r="BT144" s="372">
        <v>0</v>
      </c>
      <c r="BU144" s="372">
        <v>0</v>
      </c>
      <c r="BV144" s="372">
        <v>2.715508963301545</v>
      </c>
      <c r="BW144" s="372">
        <v>7.7123063449616893</v>
      </c>
      <c r="BX144" s="372">
        <v>8.1653774328779036</v>
      </c>
      <c r="BY144" s="372">
        <v>0</v>
      </c>
      <c r="BZ144" s="372">
        <v>0</v>
      </c>
      <c r="CA144" s="372">
        <v>0</v>
      </c>
      <c r="CB144" s="372">
        <v>0</v>
      </c>
      <c r="CC144" s="372">
        <v>0</v>
      </c>
      <c r="CD144" s="372">
        <v>5.1232492456911132</v>
      </c>
      <c r="CE144" s="372">
        <v>0</v>
      </c>
      <c r="CF144" s="372">
        <v>0</v>
      </c>
      <c r="CG144" s="372">
        <v>0</v>
      </c>
      <c r="CH144" s="372">
        <v>0</v>
      </c>
      <c r="CI144" s="372">
        <v>0</v>
      </c>
      <c r="CJ144" s="372">
        <v>4.6728721563122235</v>
      </c>
      <c r="CK144" s="372">
        <v>0</v>
      </c>
      <c r="CL144" s="372">
        <v>5.9406869033509793</v>
      </c>
      <c r="CM144" s="372">
        <v>0</v>
      </c>
      <c r="CN144" s="372">
        <v>0</v>
      </c>
      <c r="CO144" s="372">
        <v>0</v>
      </c>
      <c r="CP144" s="372">
        <v>0</v>
      </c>
      <c r="CQ144" s="372">
        <v>0</v>
      </c>
      <c r="CR144" s="372">
        <v>0</v>
      </c>
      <c r="CS144" s="372">
        <v>7.655399007955566</v>
      </c>
      <c r="CT144" s="372">
        <v>0</v>
      </c>
      <c r="CU144" s="372">
        <v>0</v>
      </c>
      <c r="CV144" s="372">
        <v>0</v>
      </c>
      <c r="CW144" s="372">
        <v>0</v>
      </c>
      <c r="CX144" s="372">
        <v>0</v>
      </c>
      <c r="CY144" s="372">
        <v>37.156180151199806</v>
      </c>
      <c r="CZ144" s="372">
        <v>21.234022238151965</v>
      </c>
      <c r="DA144" s="372">
        <v>29.293184183583435</v>
      </c>
      <c r="DB144" s="372">
        <v>21.648500691839899</v>
      </c>
      <c r="DC144" s="372">
        <v>25.299855245013987</v>
      </c>
      <c r="DD144" s="372">
        <v>23.231968690429767</v>
      </c>
      <c r="DE144" s="372">
        <v>25.161996141375312</v>
      </c>
      <c r="DF144" s="372">
        <v>22.754789701074287</v>
      </c>
      <c r="DG144" s="372">
        <v>60.908685170994431</v>
      </c>
      <c r="DH144" s="372">
        <v>0</v>
      </c>
      <c r="DI144" s="372">
        <v>0</v>
      </c>
      <c r="DJ144" s="372">
        <v>12.943543423303709</v>
      </c>
      <c r="DK144" s="372">
        <v>0</v>
      </c>
      <c r="DL144" s="372">
        <v>0</v>
      </c>
      <c r="DM144" s="372">
        <v>7.7667424916890013</v>
      </c>
      <c r="DN144" s="372">
        <v>0</v>
      </c>
      <c r="DO144" s="372">
        <v>41.738811894727405</v>
      </c>
      <c r="DP144" s="372">
        <v>53.570734444330583</v>
      </c>
      <c r="DQ144" s="372">
        <v>37.919186622457346</v>
      </c>
      <c r="DR144" s="372">
        <v>397.86505934833986</v>
      </c>
      <c r="DS144" s="372">
        <v>57.715978939580964</v>
      </c>
      <c r="DT144" s="372">
        <v>34.817415110064758</v>
      </c>
      <c r="DU144" s="372">
        <v>59.828335645470361</v>
      </c>
      <c r="DV144" s="372">
        <v>18.112072040312341</v>
      </c>
      <c r="DW144" s="372">
        <v>0</v>
      </c>
      <c r="DX144" s="372">
        <v>0</v>
      </c>
      <c r="DY144" s="372">
        <v>0</v>
      </c>
      <c r="DZ144" s="372">
        <v>0</v>
      </c>
      <c r="EA144" s="372">
        <v>0</v>
      </c>
      <c r="EB144" s="372">
        <v>0</v>
      </c>
      <c r="EC144" s="372">
        <v>0</v>
      </c>
      <c r="ED144" s="372">
        <v>0</v>
      </c>
      <c r="EE144" s="372">
        <v>0</v>
      </c>
      <c r="EF144" s="372">
        <v>0</v>
      </c>
      <c r="EG144" s="372">
        <v>0</v>
      </c>
      <c r="EH144" s="372">
        <v>0</v>
      </c>
      <c r="EI144" s="372">
        <v>0</v>
      </c>
      <c r="EJ144" s="372">
        <v>0</v>
      </c>
      <c r="EK144" s="372">
        <v>0</v>
      </c>
      <c r="EL144" s="372">
        <v>0</v>
      </c>
      <c r="EM144" s="372">
        <v>0</v>
      </c>
      <c r="EN144" s="372">
        <v>0</v>
      </c>
      <c r="EO144" s="372">
        <v>1.7417673482833074E-2</v>
      </c>
      <c r="EP144" s="372">
        <v>0</v>
      </c>
      <c r="EQ144" s="372">
        <v>1.7417673482833074E-2</v>
      </c>
      <c r="ER144" s="372">
        <v>3.1354996402424149</v>
      </c>
      <c r="ES144" s="372">
        <v>0</v>
      </c>
      <c r="ET144" s="373">
        <v>0</v>
      </c>
      <c r="EU144" s="373">
        <v>5.9406869033509793</v>
      </c>
      <c r="EV144" s="373">
        <v>0</v>
      </c>
      <c r="EW144" s="373">
        <v>5.9406869033509793</v>
      </c>
    </row>
    <row r="145" spans="1:153" ht="15.75" customHeight="1" x14ac:dyDescent="0.2">
      <c r="A145" s="372" t="s">
        <v>552</v>
      </c>
      <c r="B145" s="372">
        <v>0</v>
      </c>
      <c r="C145" s="372">
        <v>0</v>
      </c>
      <c r="D145" s="372">
        <v>0</v>
      </c>
      <c r="E145" s="372">
        <v>0</v>
      </c>
      <c r="F145" s="372">
        <v>0</v>
      </c>
      <c r="G145" s="372">
        <v>0</v>
      </c>
      <c r="H145" s="372">
        <v>0</v>
      </c>
      <c r="I145" s="372">
        <v>0</v>
      </c>
      <c r="J145" s="372">
        <v>0</v>
      </c>
      <c r="K145" s="372">
        <v>0</v>
      </c>
      <c r="L145" s="372">
        <v>0</v>
      </c>
      <c r="M145" s="372">
        <v>0</v>
      </c>
      <c r="N145" s="372">
        <v>0</v>
      </c>
      <c r="O145" s="372">
        <v>0</v>
      </c>
      <c r="P145" s="372">
        <v>0</v>
      </c>
      <c r="Q145" s="372">
        <v>0</v>
      </c>
      <c r="R145" s="372">
        <v>210.30110792149742</v>
      </c>
      <c r="S145" s="372">
        <v>0</v>
      </c>
      <c r="T145" s="372">
        <v>1009.6884846403104</v>
      </c>
      <c r="U145" s="372">
        <v>445.34021454790854</v>
      </c>
      <c r="V145" s="372">
        <v>536.1013422369324</v>
      </c>
      <c r="W145" s="372">
        <v>658.47186026822601</v>
      </c>
      <c r="X145" s="372">
        <v>565.85244322379367</v>
      </c>
      <c r="Y145" s="372">
        <v>648.07415692103677</v>
      </c>
      <c r="Z145" s="372">
        <v>236.08719057121516</v>
      </c>
      <c r="AA145" s="372">
        <v>209.78712728398483</v>
      </c>
      <c r="AB145" s="372">
        <v>351.53883046453484</v>
      </c>
      <c r="AC145" s="372">
        <v>409.75688559093601</v>
      </c>
      <c r="AD145" s="372">
        <v>537.98406204851926</v>
      </c>
      <c r="AE145" s="372">
        <v>539.67557449264132</v>
      </c>
      <c r="AF145" s="372">
        <v>430.66664404870517</v>
      </c>
      <c r="AG145" s="372">
        <v>432.02073246705731</v>
      </c>
      <c r="AH145" s="372">
        <v>147.02185663831915</v>
      </c>
      <c r="AI145" s="372">
        <v>147.48411810219113</v>
      </c>
      <c r="AJ145" s="372">
        <v>430.02367724266583</v>
      </c>
      <c r="AK145" s="372">
        <v>431.37574406515574</v>
      </c>
      <c r="AL145" s="372">
        <v>1124.7357884389203</v>
      </c>
      <c r="AM145" s="372">
        <v>1128.2721470723918</v>
      </c>
      <c r="AN145" s="372">
        <v>0</v>
      </c>
      <c r="AO145" s="372">
        <v>0</v>
      </c>
      <c r="AP145" s="372">
        <v>0</v>
      </c>
      <c r="AQ145" s="372">
        <v>0</v>
      </c>
      <c r="AR145" s="372">
        <v>0</v>
      </c>
      <c r="AS145" s="372">
        <v>0</v>
      </c>
      <c r="AT145" s="372">
        <v>0</v>
      </c>
      <c r="AU145" s="372">
        <v>0</v>
      </c>
      <c r="AV145" s="372">
        <v>0</v>
      </c>
      <c r="AW145" s="372">
        <v>0</v>
      </c>
      <c r="AX145" s="372">
        <v>0</v>
      </c>
      <c r="AY145" s="372">
        <v>0</v>
      </c>
      <c r="AZ145" s="372">
        <v>0</v>
      </c>
      <c r="BA145" s="372">
        <v>0</v>
      </c>
      <c r="BB145" s="372">
        <v>0</v>
      </c>
      <c r="BC145" s="372">
        <v>0</v>
      </c>
      <c r="BD145" s="372">
        <v>533.98330938741492</v>
      </c>
      <c r="BE145" s="372">
        <v>0</v>
      </c>
      <c r="BF145" s="372">
        <v>468.79028130291317</v>
      </c>
      <c r="BG145" s="372">
        <v>533.98330938741492</v>
      </c>
      <c r="BH145" s="372">
        <v>321.18775201964218</v>
      </c>
      <c r="BI145" s="372">
        <v>0</v>
      </c>
      <c r="BJ145" s="372">
        <v>0</v>
      </c>
      <c r="BK145" s="372">
        <v>0</v>
      </c>
      <c r="BL145" s="372">
        <v>0</v>
      </c>
      <c r="BM145" s="372">
        <v>0</v>
      </c>
      <c r="BN145" s="372">
        <v>0</v>
      </c>
      <c r="BO145" s="372">
        <v>0</v>
      </c>
      <c r="BP145" s="372">
        <v>0</v>
      </c>
      <c r="BQ145" s="372">
        <v>0</v>
      </c>
      <c r="BR145" s="372">
        <v>0</v>
      </c>
      <c r="BS145" s="372">
        <v>0</v>
      </c>
      <c r="BT145" s="372">
        <v>0</v>
      </c>
      <c r="BU145" s="372">
        <v>0</v>
      </c>
      <c r="BV145" s="372">
        <v>0</v>
      </c>
      <c r="BW145" s="372">
        <v>0</v>
      </c>
      <c r="BX145" s="372">
        <v>0</v>
      </c>
      <c r="BY145" s="372">
        <v>0</v>
      </c>
      <c r="BZ145" s="372">
        <v>0</v>
      </c>
      <c r="CA145" s="372">
        <v>0</v>
      </c>
      <c r="CB145" s="372">
        <v>0</v>
      </c>
      <c r="CC145" s="372">
        <v>0</v>
      </c>
      <c r="CD145" s="372">
        <v>0</v>
      </c>
      <c r="CE145" s="372">
        <v>0</v>
      </c>
      <c r="CF145" s="372">
        <v>0</v>
      </c>
      <c r="CG145" s="372">
        <v>0</v>
      </c>
      <c r="CH145" s="372">
        <v>0</v>
      </c>
      <c r="CI145" s="372">
        <v>0</v>
      </c>
      <c r="CJ145" s="372">
        <v>0</v>
      </c>
      <c r="CK145" s="372">
        <v>0</v>
      </c>
      <c r="CL145" s="372">
        <v>0</v>
      </c>
      <c r="CM145" s="372">
        <v>0</v>
      </c>
      <c r="CN145" s="372">
        <v>0</v>
      </c>
      <c r="CO145" s="372">
        <v>0</v>
      </c>
      <c r="CP145" s="372">
        <v>0</v>
      </c>
      <c r="CQ145" s="372">
        <v>0</v>
      </c>
      <c r="CR145" s="372">
        <v>0</v>
      </c>
      <c r="CS145" s="372">
        <v>0</v>
      </c>
      <c r="CT145" s="372">
        <v>0</v>
      </c>
      <c r="CU145" s="372">
        <v>0</v>
      </c>
      <c r="CV145" s="372">
        <v>0</v>
      </c>
      <c r="CW145" s="372">
        <v>0</v>
      </c>
      <c r="CX145" s="372">
        <v>0</v>
      </c>
      <c r="CY145" s="372">
        <v>0</v>
      </c>
      <c r="CZ145" s="372">
        <v>0</v>
      </c>
      <c r="DA145" s="372">
        <v>0</v>
      </c>
      <c r="DB145" s="372">
        <v>0</v>
      </c>
      <c r="DC145" s="372">
        <v>0</v>
      </c>
      <c r="DD145" s="372">
        <v>0</v>
      </c>
      <c r="DE145" s="372">
        <v>0</v>
      </c>
      <c r="DF145" s="372">
        <v>0</v>
      </c>
      <c r="DG145" s="372">
        <v>0</v>
      </c>
      <c r="DH145" s="372">
        <v>0</v>
      </c>
      <c r="DI145" s="372">
        <v>0</v>
      </c>
      <c r="DJ145" s="372">
        <v>0</v>
      </c>
      <c r="DK145" s="372">
        <v>0</v>
      </c>
      <c r="DL145" s="372">
        <v>0</v>
      </c>
      <c r="DM145" s="372">
        <v>0</v>
      </c>
      <c r="DN145" s="372">
        <v>0</v>
      </c>
      <c r="DO145" s="372">
        <v>0</v>
      </c>
      <c r="DP145" s="372">
        <v>0</v>
      </c>
      <c r="DQ145" s="372">
        <v>349.64845516930609</v>
      </c>
      <c r="DR145" s="372">
        <v>0</v>
      </c>
      <c r="DS145" s="372">
        <v>740.42652261997864</v>
      </c>
      <c r="DT145" s="372">
        <v>0</v>
      </c>
      <c r="DU145" s="372">
        <v>0</v>
      </c>
      <c r="DV145" s="372">
        <v>0</v>
      </c>
      <c r="DW145" s="372">
        <v>0</v>
      </c>
      <c r="DX145" s="372">
        <v>0</v>
      </c>
      <c r="DY145" s="372">
        <v>0</v>
      </c>
      <c r="DZ145" s="372">
        <v>0</v>
      </c>
      <c r="EA145" s="372">
        <v>0</v>
      </c>
      <c r="EB145" s="372">
        <v>224.95430492834515</v>
      </c>
      <c r="EC145" s="372">
        <v>0</v>
      </c>
      <c r="ED145" s="372">
        <v>0</v>
      </c>
      <c r="EE145" s="372">
        <v>0</v>
      </c>
      <c r="EF145" s="372">
        <v>0</v>
      </c>
      <c r="EG145" s="372">
        <v>0</v>
      </c>
      <c r="EH145" s="372">
        <v>0</v>
      </c>
      <c r="EI145" s="372">
        <v>0</v>
      </c>
      <c r="EJ145" s="372">
        <v>0</v>
      </c>
      <c r="EK145" s="372">
        <v>0</v>
      </c>
      <c r="EL145" s="372">
        <v>0</v>
      </c>
      <c r="EM145" s="372">
        <v>0</v>
      </c>
      <c r="EN145" s="372">
        <v>0</v>
      </c>
      <c r="EO145" s="372">
        <v>0</v>
      </c>
      <c r="EP145" s="372">
        <v>0</v>
      </c>
      <c r="EQ145" s="372">
        <v>0</v>
      </c>
      <c r="ER145" s="372">
        <v>0</v>
      </c>
      <c r="ES145" s="372">
        <v>0</v>
      </c>
      <c r="ET145" s="373">
        <v>0</v>
      </c>
      <c r="EU145" s="373">
        <v>0</v>
      </c>
      <c r="EV145" s="373">
        <v>0</v>
      </c>
      <c r="EW145" s="373">
        <v>0</v>
      </c>
    </row>
    <row r="146" spans="1:153" ht="15.75" customHeight="1" x14ac:dyDescent="0.2">
      <c r="A146" s="372" t="s">
        <v>553</v>
      </c>
      <c r="B146" s="372">
        <v>0</v>
      </c>
      <c r="C146" s="372">
        <v>-2.5579538487363607E-13</v>
      </c>
      <c r="D146" s="372">
        <v>-2.5579538487363607E-13</v>
      </c>
      <c r="E146" s="372">
        <v>-2.5579538487363607E-13</v>
      </c>
      <c r="F146" s="372">
        <v>-2.5579538487363607E-13</v>
      </c>
      <c r="G146" s="372">
        <v>-2.5579538487363607E-13</v>
      </c>
      <c r="H146" s="372">
        <v>-2.5579538487363607E-13</v>
      </c>
      <c r="I146" s="372">
        <v>-2.5579538487363607E-13</v>
      </c>
      <c r="J146" s="372">
        <v>-2.5579538487363607E-13</v>
      </c>
      <c r="K146" s="372">
        <v>-2.5579538487363607E-13</v>
      </c>
      <c r="L146" s="372">
        <v>-2.5579538487363607E-13</v>
      </c>
      <c r="M146" s="372">
        <v>-2.5579538487363607E-13</v>
      </c>
      <c r="N146" s="372">
        <v>0</v>
      </c>
      <c r="O146" s="372">
        <v>-1.4210854715202004E-14</v>
      </c>
      <c r="P146" s="372">
        <v>0</v>
      </c>
      <c r="Q146" s="372">
        <v>0</v>
      </c>
      <c r="R146" s="372">
        <v>0</v>
      </c>
      <c r="S146" s="372">
        <v>0</v>
      </c>
      <c r="T146" s="372">
        <v>0</v>
      </c>
      <c r="U146" s="372">
        <v>0</v>
      </c>
      <c r="V146" s="372">
        <v>0</v>
      </c>
      <c r="W146" s="372">
        <v>0</v>
      </c>
      <c r="X146" s="372">
        <v>0</v>
      </c>
      <c r="Y146" s="372">
        <v>0</v>
      </c>
      <c r="Z146" s="372">
        <v>0</v>
      </c>
      <c r="AA146" s="372">
        <v>0</v>
      </c>
      <c r="AB146" s="372">
        <v>0</v>
      </c>
      <c r="AC146" s="372">
        <v>0</v>
      </c>
      <c r="AD146" s="372">
        <v>0</v>
      </c>
      <c r="AE146" s="372">
        <v>0</v>
      </c>
      <c r="AF146" s="372">
        <v>0</v>
      </c>
      <c r="AG146" s="372">
        <v>0</v>
      </c>
      <c r="AH146" s="372">
        <v>0</v>
      </c>
      <c r="AI146" s="372">
        <v>0</v>
      </c>
      <c r="AJ146" s="372">
        <v>0</v>
      </c>
      <c r="AK146" s="372">
        <v>0</v>
      </c>
      <c r="AL146" s="372">
        <v>0</v>
      </c>
      <c r="AM146" s="372">
        <v>0</v>
      </c>
      <c r="AN146" s="372">
        <v>0</v>
      </c>
      <c r="AO146" s="372">
        <v>0</v>
      </c>
      <c r="AP146" s="372">
        <v>0</v>
      </c>
      <c r="AQ146" s="372">
        <v>0</v>
      </c>
      <c r="AR146" s="372">
        <v>0</v>
      </c>
      <c r="AS146" s="372">
        <v>0</v>
      </c>
      <c r="AT146" s="372">
        <v>0</v>
      </c>
      <c r="AU146" s="372">
        <v>0</v>
      </c>
      <c r="AV146" s="372">
        <v>0</v>
      </c>
      <c r="AW146" s="372">
        <v>0</v>
      </c>
      <c r="AX146" s="372">
        <v>0</v>
      </c>
      <c r="AY146" s="372">
        <v>0</v>
      </c>
      <c r="AZ146" s="372">
        <v>0</v>
      </c>
      <c r="BA146" s="372">
        <v>0</v>
      </c>
      <c r="BB146" s="372">
        <v>0</v>
      </c>
      <c r="BC146" s="372">
        <v>0</v>
      </c>
      <c r="BD146" s="372">
        <v>0</v>
      </c>
      <c r="BE146" s="372">
        <v>0</v>
      </c>
      <c r="BF146" s="372">
        <v>0</v>
      </c>
      <c r="BG146" s="372">
        <v>0</v>
      </c>
      <c r="BH146" s="372">
        <v>0</v>
      </c>
      <c r="BI146" s="372">
        <v>0</v>
      </c>
      <c r="BJ146" s="372">
        <v>0</v>
      </c>
      <c r="BK146" s="372">
        <v>0</v>
      </c>
      <c r="BL146" s="372">
        <v>0</v>
      </c>
      <c r="BM146" s="372">
        <v>0</v>
      </c>
      <c r="BN146" s="372">
        <v>0</v>
      </c>
      <c r="BO146" s="372">
        <v>0</v>
      </c>
      <c r="BP146" s="372">
        <v>0</v>
      </c>
      <c r="BQ146" s="372">
        <v>0</v>
      </c>
      <c r="BR146" s="372">
        <v>0</v>
      </c>
      <c r="BS146" s="372">
        <v>0</v>
      </c>
      <c r="BT146" s="372">
        <v>0</v>
      </c>
      <c r="BU146" s="372">
        <v>0</v>
      </c>
      <c r="BV146" s="372">
        <v>0</v>
      </c>
      <c r="BW146" s="372">
        <v>0</v>
      </c>
      <c r="BX146" s="372">
        <v>0</v>
      </c>
      <c r="BY146" s="372">
        <v>0</v>
      </c>
      <c r="BZ146" s="372">
        <v>0</v>
      </c>
      <c r="CA146" s="372">
        <v>0</v>
      </c>
      <c r="CB146" s="372">
        <v>0</v>
      </c>
      <c r="CC146" s="372">
        <v>0</v>
      </c>
      <c r="CD146" s="372">
        <v>0</v>
      </c>
      <c r="CE146" s="372">
        <v>0</v>
      </c>
      <c r="CF146" s="372">
        <v>0</v>
      </c>
      <c r="CG146" s="372">
        <v>0</v>
      </c>
      <c r="CH146" s="372">
        <v>0</v>
      </c>
      <c r="CI146" s="372">
        <v>0</v>
      </c>
      <c r="CJ146" s="372">
        <v>0</v>
      </c>
      <c r="CK146" s="372">
        <v>0</v>
      </c>
      <c r="CL146" s="372">
        <v>0</v>
      </c>
      <c r="CM146" s="372">
        <v>0</v>
      </c>
      <c r="CN146" s="372">
        <v>0</v>
      </c>
      <c r="CO146" s="372">
        <v>0</v>
      </c>
      <c r="CP146" s="372">
        <v>0</v>
      </c>
      <c r="CQ146" s="372">
        <v>0</v>
      </c>
      <c r="CR146" s="372">
        <v>0</v>
      </c>
      <c r="CS146" s="372">
        <v>0</v>
      </c>
      <c r="CT146" s="372">
        <v>0</v>
      </c>
      <c r="CU146" s="372">
        <v>0</v>
      </c>
      <c r="CV146" s="372">
        <v>0</v>
      </c>
      <c r="CW146" s="372">
        <v>0</v>
      </c>
      <c r="CX146" s="372">
        <v>0</v>
      </c>
      <c r="CY146" s="372">
        <v>0</v>
      </c>
      <c r="CZ146" s="372">
        <v>0</v>
      </c>
      <c r="DA146" s="372">
        <v>0</v>
      </c>
      <c r="DB146" s="372">
        <v>0</v>
      </c>
      <c r="DC146" s="372">
        <v>0</v>
      </c>
      <c r="DD146" s="372">
        <v>0</v>
      </c>
      <c r="DE146" s="372">
        <v>0</v>
      </c>
      <c r="DF146" s="372">
        <v>0</v>
      </c>
      <c r="DG146" s="372">
        <v>0</v>
      </c>
      <c r="DH146" s="372">
        <v>0</v>
      </c>
      <c r="DI146" s="372">
        <v>0</v>
      </c>
      <c r="DJ146" s="372">
        <v>0</v>
      </c>
      <c r="DK146" s="372">
        <v>0</v>
      </c>
      <c r="DL146" s="372">
        <v>0</v>
      </c>
      <c r="DM146" s="372">
        <v>0</v>
      </c>
      <c r="DN146" s="372">
        <v>0</v>
      </c>
      <c r="DO146" s="372">
        <v>0</v>
      </c>
      <c r="DP146" s="372">
        <v>0</v>
      </c>
      <c r="DQ146" s="372">
        <v>0</v>
      </c>
      <c r="DR146" s="372">
        <v>0</v>
      </c>
      <c r="DS146" s="372">
        <v>0</v>
      </c>
      <c r="DT146" s="372">
        <v>-4.5474735088646412E-13</v>
      </c>
      <c r="DU146" s="372">
        <v>0</v>
      </c>
      <c r="DV146" s="372">
        <v>0</v>
      </c>
      <c r="DW146" s="372">
        <v>0</v>
      </c>
      <c r="DX146" s="372">
        <v>0</v>
      </c>
      <c r="DY146" s="372">
        <v>0</v>
      </c>
      <c r="DZ146" s="372">
        <v>0</v>
      </c>
      <c r="EA146" s="372">
        <v>0</v>
      </c>
      <c r="EB146" s="372">
        <v>0</v>
      </c>
      <c r="EC146" s="372">
        <v>0</v>
      </c>
      <c r="ED146" s="372">
        <v>0</v>
      </c>
      <c r="EE146" s="372">
        <v>0</v>
      </c>
      <c r="EF146" s="372">
        <v>0</v>
      </c>
      <c r="EG146" s="372">
        <v>0</v>
      </c>
      <c r="EH146" s="372">
        <v>0</v>
      </c>
      <c r="EI146" s="372">
        <v>0</v>
      </c>
      <c r="EJ146" s="372">
        <v>0</v>
      </c>
      <c r="EK146" s="372">
        <v>0</v>
      </c>
      <c r="EL146" s="372">
        <v>0</v>
      </c>
      <c r="EM146" s="372">
        <v>0</v>
      </c>
      <c r="EN146" s="372">
        <v>0</v>
      </c>
      <c r="EO146" s="372">
        <v>0</v>
      </c>
      <c r="EP146" s="372">
        <v>0</v>
      </c>
      <c r="EQ146" s="372">
        <v>0</v>
      </c>
      <c r="ER146" s="372">
        <v>0</v>
      </c>
      <c r="ES146" s="372">
        <v>0</v>
      </c>
      <c r="ET146" s="373">
        <v>0</v>
      </c>
      <c r="EU146" s="373">
        <v>0</v>
      </c>
      <c r="EV146" s="373">
        <v>0</v>
      </c>
      <c r="EW146" s="373">
        <v>0</v>
      </c>
    </row>
    <row r="147" spans="1:153" ht="15.75" customHeight="1" x14ac:dyDescent="0.2">
      <c r="A147" s="372" t="s">
        <v>554</v>
      </c>
      <c r="B147" s="372">
        <v>0</v>
      </c>
      <c r="C147" s="372">
        <v>0</v>
      </c>
      <c r="D147" s="372">
        <v>0</v>
      </c>
      <c r="E147" s="372">
        <v>0</v>
      </c>
      <c r="F147" s="372">
        <v>0</v>
      </c>
      <c r="G147" s="372">
        <v>0</v>
      </c>
      <c r="H147" s="372">
        <v>0</v>
      </c>
      <c r="I147" s="372">
        <v>0</v>
      </c>
      <c r="J147" s="372">
        <v>0</v>
      </c>
      <c r="K147" s="372">
        <v>0</v>
      </c>
      <c r="L147" s="372">
        <v>0</v>
      </c>
      <c r="M147" s="372">
        <v>0</v>
      </c>
      <c r="N147" s="372">
        <v>0</v>
      </c>
      <c r="O147" s="372">
        <v>0</v>
      </c>
      <c r="P147" s="372">
        <v>0</v>
      </c>
      <c r="Q147" s="372">
        <v>0</v>
      </c>
      <c r="R147" s="372">
        <v>7.2941869058231532</v>
      </c>
      <c r="S147" s="372">
        <v>4.789643735169193</v>
      </c>
      <c r="T147" s="372">
        <v>37.341425429221999</v>
      </c>
      <c r="U147" s="372">
        <v>14.961610013315294</v>
      </c>
      <c r="V147" s="372">
        <v>19.012332798389252</v>
      </c>
      <c r="W147" s="372">
        <v>17.716968610237018</v>
      </c>
      <c r="X147" s="372">
        <v>15.897895121130205</v>
      </c>
      <c r="Y147" s="372">
        <v>19.990443485252399</v>
      </c>
      <c r="Z147" s="372">
        <v>9.8499052105125884</v>
      </c>
      <c r="AA147" s="372">
        <v>7.7278646883514739</v>
      </c>
      <c r="AB147" s="372">
        <v>11.261433813729127</v>
      </c>
      <c r="AC147" s="372">
        <v>14.212209051052923</v>
      </c>
      <c r="AD147" s="372">
        <v>17.211041782795292</v>
      </c>
      <c r="AE147" s="372">
        <v>17.265156195109739</v>
      </c>
      <c r="AF147" s="372">
        <v>10.975991958037412</v>
      </c>
      <c r="AG147" s="372">
        <v>11.010502324224035</v>
      </c>
      <c r="AH147" s="372">
        <v>4.9903178560325614</v>
      </c>
      <c r="AI147" s="372">
        <v>5.0060082553386565</v>
      </c>
      <c r="AJ147" s="372">
        <v>4.4042086791041584</v>
      </c>
      <c r="AK147" s="372">
        <v>4.418056252504357</v>
      </c>
      <c r="AL147" s="372">
        <v>18.658909737818249</v>
      </c>
      <c r="AM147" s="372">
        <v>18.71757649068968</v>
      </c>
      <c r="AN147" s="372">
        <v>14.087293388101898</v>
      </c>
      <c r="AO147" s="372">
        <v>14.131586209678062</v>
      </c>
      <c r="AP147" s="372">
        <v>0</v>
      </c>
      <c r="AQ147" s="372">
        <v>0</v>
      </c>
      <c r="AR147" s="372">
        <v>0</v>
      </c>
      <c r="AS147" s="372">
        <v>0</v>
      </c>
      <c r="AT147" s="372">
        <v>0</v>
      </c>
      <c r="AU147" s="372">
        <v>0</v>
      </c>
      <c r="AV147" s="372">
        <v>0</v>
      </c>
      <c r="AW147" s="372">
        <v>0</v>
      </c>
      <c r="AX147" s="372">
        <v>0</v>
      </c>
      <c r="AY147" s="372">
        <v>0</v>
      </c>
      <c r="AZ147" s="372">
        <v>0</v>
      </c>
      <c r="BA147" s="372">
        <v>0</v>
      </c>
      <c r="BB147" s="372">
        <v>0</v>
      </c>
      <c r="BC147" s="372">
        <v>0</v>
      </c>
      <c r="BD147" s="372">
        <v>17.083050776982418</v>
      </c>
      <c r="BE147" s="372">
        <v>0</v>
      </c>
      <c r="BF147" s="372">
        <v>11.947612912889781</v>
      </c>
      <c r="BG147" s="372">
        <v>17.083050776982418</v>
      </c>
      <c r="BH147" s="372">
        <v>11.140233726048791</v>
      </c>
      <c r="BI147" s="372">
        <v>0</v>
      </c>
      <c r="BJ147" s="372">
        <v>0</v>
      </c>
      <c r="BK147" s="372">
        <v>0</v>
      </c>
      <c r="BL147" s="372">
        <v>0</v>
      </c>
      <c r="BM147" s="372">
        <v>0</v>
      </c>
      <c r="BN147" s="372">
        <v>0</v>
      </c>
      <c r="BO147" s="372">
        <v>0</v>
      </c>
      <c r="BP147" s="372">
        <v>0</v>
      </c>
      <c r="BQ147" s="372">
        <v>0</v>
      </c>
      <c r="BR147" s="372">
        <v>1.1767078676866731</v>
      </c>
      <c r="BS147" s="372">
        <v>0</v>
      </c>
      <c r="BT147" s="372">
        <v>0</v>
      </c>
      <c r="BU147" s="372">
        <v>0</v>
      </c>
      <c r="BV147" s="372">
        <v>0</v>
      </c>
      <c r="BW147" s="372">
        <v>1.1767078676866731</v>
      </c>
      <c r="BX147" s="372">
        <v>0</v>
      </c>
      <c r="BY147" s="372">
        <v>0</v>
      </c>
      <c r="BZ147" s="372">
        <v>0</v>
      </c>
      <c r="CA147" s="372">
        <v>0</v>
      </c>
      <c r="CB147" s="372">
        <v>0</v>
      </c>
      <c r="CC147" s="372">
        <v>0</v>
      </c>
      <c r="CD147" s="372">
        <v>0</v>
      </c>
      <c r="CE147" s="372">
        <v>0</v>
      </c>
      <c r="CF147" s="372">
        <v>0</v>
      </c>
      <c r="CG147" s="372">
        <v>0</v>
      </c>
      <c r="CH147" s="372">
        <v>0</v>
      </c>
      <c r="CI147" s="372">
        <v>0</v>
      </c>
      <c r="CJ147" s="372">
        <v>0</v>
      </c>
      <c r="CK147" s="372">
        <v>0</v>
      </c>
      <c r="CL147" s="372">
        <v>0</v>
      </c>
      <c r="CM147" s="372">
        <v>0</v>
      </c>
      <c r="CN147" s="372">
        <v>0</v>
      </c>
      <c r="CO147" s="372">
        <v>0</v>
      </c>
      <c r="CP147" s="372">
        <v>0</v>
      </c>
      <c r="CQ147" s="372">
        <v>0</v>
      </c>
      <c r="CR147" s="372">
        <v>0</v>
      </c>
      <c r="CS147" s="372">
        <v>0</v>
      </c>
      <c r="CT147" s="372">
        <v>3.1448126399391185</v>
      </c>
      <c r="CU147" s="372">
        <v>0</v>
      </c>
      <c r="CV147" s="372">
        <v>0</v>
      </c>
      <c r="CW147" s="372">
        <v>0</v>
      </c>
      <c r="CX147" s="372">
        <v>0</v>
      </c>
      <c r="CY147" s="372">
        <v>0</v>
      </c>
      <c r="CZ147" s="372">
        <v>0</v>
      </c>
      <c r="DA147" s="372">
        <v>0</v>
      </c>
      <c r="DB147" s="372">
        <v>3.3106771217244386</v>
      </c>
      <c r="DC147" s="372">
        <v>0</v>
      </c>
      <c r="DD147" s="372">
        <v>0</v>
      </c>
      <c r="DE147" s="372">
        <v>0</v>
      </c>
      <c r="DF147" s="372">
        <v>0</v>
      </c>
      <c r="DG147" s="372">
        <v>0</v>
      </c>
      <c r="DH147" s="372">
        <v>0</v>
      </c>
      <c r="DI147" s="372">
        <v>0</v>
      </c>
      <c r="DJ147" s="372">
        <v>0</v>
      </c>
      <c r="DK147" s="372">
        <v>0</v>
      </c>
      <c r="DL147" s="372">
        <v>0</v>
      </c>
      <c r="DM147" s="372">
        <v>0</v>
      </c>
      <c r="DN147" s="372">
        <v>0</v>
      </c>
      <c r="DO147" s="372">
        <v>0</v>
      </c>
      <c r="DP147" s="372">
        <v>0</v>
      </c>
      <c r="DQ147" s="372">
        <v>12.127378731115641</v>
      </c>
      <c r="DR147" s="372">
        <v>7.9633034241469431</v>
      </c>
      <c r="DS147" s="372">
        <v>24.87530322452767</v>
      </c>
      <c r="DT147" s="372">
        <v>0</v>
      </c>
      <c r="DU147" s="372">
        <v>0</v>
      </c>
      <c r="DV147" s="372">
        <v>0</v>
      </c>
      <c r="DW147" s="372">
        <v>0</v>
      </c>
      <c r="DX147" s="372">
        <v>0</v>
      </c>
      <c r="DY147" s="372">
        <v>0</v>
      </c>
      <c r="DZ147" s="372">
        <v>2.0145772457360636</v>
      </c>
      <c r="EA147" s="372">
        <v>0</v>
      </c>
      <c r="EB147" s="372">
        <v>8.3195109484458953</v>
      </c>
      <c r="EC147" s="372">
        <v>0</v>
      </c>
      <c r="ED147" s="372">
        <v>0</v>
      </c>
      <c r="EE147" s="372">
        <v>0</v>
      </c>
      <c r="EF147" s="372">
        <v>0</v>
      </c>
      <c r="EG147" s="372">
        <v>0</v>
      </c>
      <c r="EH147" s="372">
        <v>0</v>
      </c>
      <c r="EI147" s="372">
        <v>0</v>
      </c>
      <c r="EJ147" s="372">
        <v>0</v>
      </c>
      <c r="EK147" s="372">
        <v>0</v>
      </c>
      <c r="EL147" s="372">
        <v>0</v>
      </c>
      <c r="EM147" s="372">
        <v>0</v>
      </c>
      <c r="EN147" s="372">
        <v>0</v>
      </c>
      <c r="EO147" s="372">
        <v>0</v>
      </c>
      <c r="EP147" s="372">
        <v>0</v>
      </c>
      <c r="EQ147" s="372">
        <v>0</v>
      </c>
      <c r="ER147" s="372">
        <v>0</v>
      </c>
      <c r="ES147" s="372">
        <v>0</v>
      </c>
      <c r="ET147" s="373">
        <v>0</v>
      </c>
      <c r="EU147" s="373">
        <v>0</v>
      </c>
      <c r="EV147" s="373">
        <v>0</v>
      </c>
      <c r="EW147" s="373">
        <v>0</v>
      </c>
    </row>
    <row r="148" spans="1:153" ht="15.75" customHeight="1" x14ac:dyDescent="0.2">
      <c r="A148" s="364" t="s">
        <v>555</v>
      </c>
      <c r="B148" s="372">
        <v>0</v>
      </c>
      <c r="C148" s="372">
        <v>0</v>
      </c>
      <c r="D148" s="372">
        <v>0</v>
      </c>
      <c r="E148" s="372">
        <v>0</v>
      </c>
      <c r="F148" s="372">
        <v>0</v>
      </c>
      <c r="G148" s="372">
        <v>0</v>
      </c>
      <c r="H148" s="372">
        <v>0</v>
      </c>
      <c r="I148" s="372">
        <v>0</v>
      </c>
      <c r="J148" s="372">
        <v>0</v>
      </c>
      <c r="K148" s="372">
        <v>0</v>
      </c>
      <c r="L148" s="372">
        <v>0</v>
      </c>
      <c r="M148" s="372">
        <v>0</v>
      </c>
      <c r="N148" s="372">
        <v>0</v>
      </c>
      <c r="O148" s="372">
        <v>0</v>
      </c>
      <c r="P148" s="372">
        <v>0</v>
      </c>
      <c r="Q148" s="372">
        <v>0</v>
      </c>
      <c r="R148" s="372">
        <v>0</v>
      </c>
      <c r="S148" s="372">
        <v>0</v>
      </c>
      <c r="T148" s="372">
        <v>-929.19333612927585</v>
      </c>
      <c r="U148" s="372">
        <v>0</v>
      </c>
      <c r="V148" s="372">
        <v>0</v>
      </c>
      <c r="W148" s="372">
        <v>0</v>
      </c>
      <c r="X148" s="372">
        <v>0</v>
      </c>
      <c r="Y148" s="372">
        <v>0</v>
      </c>
      <c r="Z148" s="372">
        <v>0</v>
      </c>
      <c r="AA148" s="372">
        <v>0</v>
      </c>
      <c r="AB148" s="372">
        <v>0</v>
      </c>
      <c r="AC148" s="372">
        <v>0</v>
      </c>
      <c r="AD148" s="372">
        <v>0</v>
      </c>
      <c r="AE148" s="372">
        <v>-316.42908324290579</v>
      </c>
      <c r="AF148" s="372">
        <v>0</v>
      </c>
      <c r="AG148" s="372">
        <v>-377.63927137948485</v>
      </c>
      <c r="AH148" s="372">
        <v>0</v>
      </c>
      <c r="AI148" s="372">
        <v>-4.7940376578038979</v>
      </c>
      <c r="AJ148" s="372">
        <v>0</v>
      </c>
      <c r="AK148" s="372">
        <v>0</v>
      </c>
      <c r="AL148" s="372">
        <v>0</v>
      </c>
      <c r="AM148" s="372">
        <v>-533.45249139243322</v>
      </c>
      <c r="AN148" s="372">
        <v>0</v>
      </c>
      <c r="AO148" s="372">
        <v>-562.25069786863173</v>
      </c>
      <c r="AP148" s="372">
        <v>0</v>
      </c>
      <c r="AQ148" s="372">
        <v>-109.23815754550833</v>
      </c>
      <c r="AR148" s="372">
        <v>0</v>
      </c>
      <c r="AS148" s="372">
        <v>0</v>
      </c>
      <c r="AT148" s="372">
        <v>0</v>
      </c>
      <c r="AU148" s="372">
        <v>0</v>
      </c>
      <c r="AV148" s="372">
        <v>0</v>
      </c>
      <c r="AW148" s="372">
        <v>0</v>
      </c>
      <c r="AX148" s="372">
        <v>0</v>
      </c>
      <c r="AY148" s="372">
        <v>0</v>
      </c>
      <c r="AZ148" s="372">
        <v>0</v>
      </c>
      <c r="BA148" s="372">
        <v>0</v>
      </c>
      <c r="BB148" s="372">
        <v>0</v>
      </c>
      <c r="BC148" s="372">
        <v>-372.67090385014308</v>
      </c>
      <c r="BD148" s="372">
        <v>-313.09152580282614</v>
      </c>
      <c r="BE148" s="372">
        <v>0</v>
      </c>
      <c r="BF148" s="372">
        <v>-409.78038079316138</v>
      </c>
      <c r="BG148" s="372">
        <v>-313.09152580282614</v>
      </c>
      <c r="BH148" s="372">
        <v>-58.47110722266325</v>
      </c>
      <c r="BI148" s="372">
        <v>0</v>
      </c>
      <c r="BJ148" s="372">
        <v>0</v>
      </c>
      <c r="BK148" s="372">
        <v>0</v>
      </c>
      <c r="BL148" s="372">
        <v>0</v>
      </c>
      <c r="BM148" s="372">
        <v>0</v>
      </c>
      <c r="BN148" s="372">
        <v>0</v>
      </c>
      <c r="BO148" s="372">
        <v>0</v>
      </c>
      <c r="BP148" s="372">
        <v>0</v>
      </c>
      <c r="BQ148" s="372">
        <v>0</v>
      </c>
      <c r="BR148" s="372">
        <v>0</v>
      </c>
      <c r="BS148" s="372">
        <v>0</v>
      </c>
      <c r="BT148" s="372">
        <v>0</v>
      </c>
      <c r="BU148" s="372">
        <v>0</v>
      </c>
      <c r="BV148" s="372">
        <v>0</v>
      </c>
      <c r="BW148" s="372">
        <v>0</v>
      </c>
      <c r="BX148" s="372">
        <v>-10.095836910378239</v>
      </c>
      <c r="BY148" s="372">
        <v>0</v>
      </c>
      <c r="BZ148" s="372">
        <v>0</v>
      </c>
      <c r="CA148" s="372">
        <v>0</v>
      </c>
      <c r="CB148" s="372">
        <v>0</v>
      </c>
      <c r="CC148" s="372">
        <v>0</v>
      </c>
      <c r="CD148" s="372">
        <v>0</v>
      </c>
      <c r="CE148" s="372">
        <v>0</v>
      </c>
      <c r="CF148" s="372">
        <v>0</v>
      </c>
      <c r="CG148" s="372">
        <v>0</v>
      </c>
      <c r="CH148" s="372">
        <v>0</v>
      </c>
      <c r="CI148" s="372">
        <v>0</v>
      </c>
      <c r="CJ148" s="372">
        <v>0</v>
      </c>
      <c r="CK148" s="372">
        <v>0</v>
      </c>
      <c r="CL148" s="372">
        <v>0</v>
      </c>
      <c r="CM148" s="372">
        <v>0</v>
      </c>
      <c r="CN148" s="372">
        <v>0</v>
      </c>
      <c r="CO148" s="372">
        <v>0</v>
      </c>
      <c r="CP148" s="372">
        <v>0</v>
      </c>
      <c r="CQ148" s="372">
        <v>0</v>
      </c>
      <c r="CR148" s="372">
        <v>0</v>
      </c>
      <c r="CS148" s="372">
        <v>0</v>
      </c>
      <c r="CT148" s="372">
        <v>0</v>
      </c>
      <c r="CU148" s="372">
        <v>0</v>
      </c>
      <c r="CV148" s="372">
        <v>0</v>
      </c>
      <c r="CW148" s="372">
        <v>0</v>
      </c>
      <c r="CX148" s="372">
        <v>0</v>
      </c>
      <c r="CY148" s="372">
        <v>0</v>
      </c>
      <c r="CZ148" s="372">
        <v>0</v>
      </c>
      <c r="DA148" s="372">
        <v>0</v>
      </c>
      <c r="DB148" s="372">
        <v>-5.6648860038951625</v>
      </c>
      <c r="DC148" s="372">
        <v>0</v>
      </c>
      <c r="DD148" s="372">
        <v>0</v>
      </c>
      <c r="DE148" s="372">
        <v>0</v>
      </c>
      <c r="DF148" s="372">
        <v>0</v>
      </c>
      <c r="DG148" s="372">
        <v>0</v>
      </c>
      <c r="DH148" s="372">
        <v>0</v>
      </c>
      <c r="DI148" s="372">
        <v>0</v>
      </c>
      <c r="DJ148" s="372">
        <v>0</v>
      </c>
      <c r="DK148" s="372">
        <v>0</v>
      </c>
      <c r="DL148" s="372">
        <v>0</v>
      </c>
      <c r="DM148" s="372">
        <v>0</v>
      </c>
      <c r="DN148" s="372">
        <v>-0.49260516199603899</v>
      </c>
      <c r="DO148" s="372">
        <v>0</v>
      </c>
      <c r="DP148" s="372">
        <v>0</v>
      </c>
      <c r="DQ148" s="372">
        <v>-63.65227871825391</v>
      </c>
      <c r="DR148" s="372">
        <v>-29.075814755898591</v>
      </c>
      <c r="DS148" s="372">
        <v>-74.039884245006306</v>
      </c>
      <c r="DT148" s="372">
        <v>-0.54400930359952326</v>
      </c>
      <c r="DU148" s="372">
        <v>-1.3929124828305248</v>
      </c>
      <c r="DV148" s="372">
        <v>0</v>
      </c>
      <c r="DW148" s="372">
        <v>0</v>
      </c>
      <c r="DX148" s="372">
        <v>0</v>
      </c>
      <c r="DY148" s="372">
        <v>0</v>
      </c>
      <c r="DZ148" s="372">
        <v>0</v>
      </c>
      <c r="EA148" s="372">
        <v>0</v>
      </c>
      <c r="EB148" s="372">
        <v>0</v>
      </c>
      <c r="EC148" s="372">
        <v>0</v>
      </c>
      <c r="ED148" s="372">
        <v>0</v>
      </c>
      <c r="EE148" s="372">
        <v>0</v>
      </c>
      <c r="EF148" s="372">
        <v>0</v>
      </c>
      <c r="EG148" s="372">
        <v>0</v>
      </c>
      <c r="EH148" s="372">
        <v>0</v>
      </c>
      <c r="EI148" s="372">
        <v>0</v>
      </c>
      <c r="EJ148" s="372">
        <v>0</v>
      </c>
      <c r="EK148" s="372">
        <v>0</v>
      </c>
      <c r="EL148" s="372">
        <v>0</v>
      </c>
      <c r="EM148" s="372">
        <v>0</v>
      </c>
      <c r="EN148" s="372">
        <v>0</v>
      </c>
      <c r="EO148" s="372">
        <v>0</v>
      </c>
      <c r="EP148" s="372">
        <v>0</v>
      </c>
      <c r="EQ148" s="372">
        <v>0</v>
      </c>
      <c r="ER148" s="372">
        <v>0</v>
      </c>
      <c r="ES148" s="372">
        <v>0</v>
      </c>
      <c r="ET148" s="373">
        <v>0</v>
      </c>
      <c r="EU148" s="373">
        <v>0</v>
      </c>
      <c r="EV148" s="373">
        <v>0</v>
      </c>
      <c r="EW148" s="373">
        <v>0</v>
      </c>
    </row>
    <row r="149" spans="1:153" ht="15.75" customHeight="1" x14ac:dyDescent="0.2">
      <c r="A149" s="364" t="s">
        <v>556</v>
      </c>
      <c r="B149" s="372">
        <v>0</v>
      </c>
      <c r="C149" s="372">
        <v>0</v>
      </c>
      <c r="D149" s="372">
        <v>0</v>
      </c>
      <c r="E149" s="372">
        <v>0</v>
      </c>
      <c r="F149" s="372">
        <v>0</v>
      </c>
      <c r="G149" s="372">
        <v>0</v>
      </c>
      <c r="H149" s="372">
        <v>0</v>
      </c>
      <c r="I149" s="372">
        <v>0</v>
      </c>
      <c r="J149" s="372">
        <v>0</v>
      </c>
      <c r="K149" s="372">
        <v>0</v>
      </c>
      <c r="L149" s="372">
        <v>0</v>
      </c>
      <c r="M149" s="372">
        <v>0</v>
      </c>
      <c r="N149" s="372">
        <v>0</v>
      </c>
      <c r="O149" s="372">
        <v>0</v>
      </c>
      <c r="P149" s="372">
        <v>0</v>
      </c>
      <c r="Q149" s="372">
        <v>0</v>
      </c>
      <c r="R149" s="372">
        <v>0</v>
      </c>
      <c r="S149" s="372">
        <v>0</v>
      </c>
      <c r="T149" s="372">
        <v>0</v>
      </c>
      <c r="U149" s="372">
        <v>0</v>
      </c>
      <c r="V149" s="372">
        <v>0</v>
      </c>
      <c r="W149" s="372">
        <v>0</v>
      </c>
      <c r="X149" s="372">
        <v>0</v>
      </c>
      <c r="Y149" s="372">
        <v>0</v>
      </c>
      <c r="Z149" s="372">
        <v>0</v>
      </c>
      <c r="AA149" s="372">
        <v>0</v>
      </c>
      <c r="AB149" s="372">
        <v>0</v>
      </c>
      <c r="AC149" s="372">
        <v>0</v>
      </c>
      <c r="AD149" s="372">
        <v>0</v>
      </c>
      <c r="AE149" s="372">
        <v>0</v>
      </c>
      <c r="AF149" s="372">
        <v>0</v>
      </c>
      <c r="AG149" s="372">
        <v>0</v>
      </c>
      <c r="AH149" s="372">
        <v>0</v>
      </c>
      <c r="AI149" s="372">
        <v>0</v>
      </c>
      <c r="AJ149" s="372">
        <v>0</v>
      </c>
      <c r="AK149" s="372">
        <v>0</v>
      </c>
      <c r="AL149" s="372">
        <v>0</v>
      </c>
      <c r="AM149" s="372">
        <v>0</v>
      </c>
      <c r="AN149" s="372">
        <v>0</v>
      </c>
      <c r="AO149" s="372">
        <v>0</v>
      </c>
      <c r="AP149" s="372">
        <v>0</v>
      </c>
      <c r="AQ149" s="372">
        <v>0</v>
      </c>
      <c r="AR149" s="372">
        <v>0</v>
      </c>
      <c r="AS149" s="372">
        <v>0</v>
      </c>
      <c r="AT149" s="372">
        <v>0</v>
      </c>
      <c r="AU149" s="372">
        <v>0</v>
      </c>
      <c r="AV149" s="372">
        <v>0</v>
      </c>
      <c r="AW149" s="372">
        <v>0</v>
      </c>
      <c r="AX149" s="372">
        <v>0</v>
      </c>
      <c r="AY149" s="372">
        <v>0</v>
      </c>
      <c r="AZ149" s="372">
        <v>0</v>
      </c>
      <c r="BA149" s="372">
        <v>0</v>
      </c>
      <c r="BB149" s="372">
        <v>0</v>
      </c>
      <c r="BC149" s="372">
        <v>0</v>
      </c>
      <c r="BD149" s="372">
        <v>0</v>
      </c>
      <c r="BE149" s="372">
        <v>0</v>
      </c>
      <c r="BF149" s="372">
        <v>0</v>
      </c>
      <c r="BG149" s="372">
        <v>0</v>
      </c>
      <c r="BH149" s="372">
        <v>0</v>
      </c>
      <c r="BI149" s="372">
        <v>0</v>
      </c>
      <c r="BJ149" s="372">
        <v>0</v>
      </c>
      <c r="BK149" s="372">
        <v>0</v>
      </c>
      <c r="BL149" s="372">
        <v>0</v>
      </c>
      <c r="BM149" s="372">
        <v>0</v>
      </c>
      <c r="BN149" s="372">
        <v>0</v>
      </c>
      <c r="BO149" s="372">
        <v>0</v>
      </c>
      <c r="BP149" s="372">
        <v>0</v>
      </c>
      <c r="BQ149" s="372">
        <v>0</v>
      </c>
      <c r="BR149" s="372">
        <v>0</v>
      </c>
      <c r="BS149" s="372">
        <v>0</v>
      </c>
      <c r="BT149" s="372">
        <v>0</v>
      </c>
      <c r="BU149" s="372">
        <v>0</v>
      </c>
      <c r="BV149" s="372">
        <v>0</v>
      </c>
      <c r="BW149" s="372">
        <v>0</v>
      </c>
      <c r="BX149" s="372">
        <v>0</v>
      </c>
      <c r="BY149" s="372">
        <v>0</v>
      </c>
      <c r="BZ149" s="372">
        <v>0</v>
      </c>
      <c r="CA149" s="372">
        <v>0</v>
      </c>
      <c r="CB149" s="372">
        <v>0</v>
      </c>
      <c r="CC149" s="372">
        <v>0</v>
      </c>
      <c r="CD149" s="372">
        <v>0</v>
      </c>
      <c r="CE149" s="372">
        <v>0</v>
      </c>
      <c r="CF149" s="372">
        <v>0</v>
      </c>
      <c r="CG149" s="372">
        <v>0</v>
      </c>
      <c r="CH149" s="372">
        <v>0</v>
      </c>
      <c r="CI149" s="372">
        <v>0</v>
      </c>
      <c r="CJ149" s="372">
        <v>0</v>
      </c>
      <c r="CK149" s="372">
        <v>0</v>
      </c>
      <c r="CL149" s="372">
        <v>0</v>
      </c>
      <c r="CM149" s="372">
        <v>0</v>
      </c>
      <c r="CN149" s="372">
        <v>0</v>
      </c>
      <c r="CO149" s="372">
        <v>0</v>
      </c>
      <c r="CP149" s="372">
        <v>0</v>
      </c>
      <c r="CQ149" s="372">
        <v>0</v>
      </c>
      <c r="CR149" s="372">
        <v>0</v>
      </c>
      <c r="CS149" s="372">
        <v>0</v>
      </c>
      <c r="CT149" s="372">
        <v>0</v>
      </c>
      <c r="CU149" s="372">
        <v>0</v>
      </c>
      <c r="CV149" s="372">
        <v>0</v>
      </c>
      <c r="CW149" s="372">
        <v>0</v>
      </c>
      <c r="CX149" s="372">
        <v>0</v>
      </c>
      <c r="CY149" s="372">
        <v>0</v>
      </c>
      <c r="CZ149" s="372">
        <v>0</v>
      </c>
      <c r="DA149" s="372">
        <v>0</v>
      </c>
      <c r="DB149" s="372">
        <v>0</v>
      </c>
      <c r="DC149" s="372">
        <v>0</v>
      </c>
      <c r="DD149" s="372">
        <v>0</v>
      </c>
      <c r="DE149" s="372">
        <v>0</v>
      </c>
      <c r="DF149" s="372">
        <v>0</v>
      </c>
      <c r="DG149" s="372">
        <v>0</v>
      </c>
      <c r="DH149" s="372">
        <v>0</v>
      </c>
      <c r="DI149" s="372">
        <v>0</v>
      </c>
      <c r="DJ149" s="372">
        <v>0</v>
      </c>
      <c r="DK149" s="372">
        <v>0</v>
      </c>
      <c r="DL149" s="372">
        <v>0</v>
      </c>
      <c r="DM149" s="372">
        <v>0</v>
      </c>
      <c r="DN149" s="372">
        <v>0</v>
      </c>
      <c r="DO149" s="372">
        <v>0</v>
      </c>
      <c r="DP149" s="372">
        <v>0</v>
      </c>
      <c r="DQ149" s="372">
        <v>0</v>
      </c>
      <c r="DR149" s="372">
        <v>0</v>
      </c>
      <c r="DS149" s="372">
        <v>0</v>
      </c>
      <c r="DT149" s="372">
        <v>0</v>
      </c>
      <c r="DU149" s="372">
        <v>0</v>
      </c>
      <c r="DV149" s="372">
        <v>0</v>
      </c>
      <c r="DW149" s="372">
        <v>0</v>
      </c>
      <c r="DX149" s="372">
        <v>0</v>
      </c>
      <c r="DY149" s="372">
        <v>0</v>
      </c>
      <c r="DZ149" s="372">
        <v>0</v>
      </c>
      <c r="EA149" s="372">
        <v>0</v>
      </c>
      <c r="EB149" s="372">
        <v>0</v>
      </c>
      <c r="EC149" s="372">
        <v>0</v>
      </c>
      <c r="ED149" s="372">
        <v>0</v>
      </c>
      <c r="EE149" s="372">
        <v>0</v>
      </c>
      <c r="EF149" s="372">
        <v>0</v>
      </c>
      <c r="EG149" s="372">
        <v>0</v>
      </c>
      <c r="EH149" s="372">
        <v>0</v>
      </c>
      <c r="EI149" s="372">
        <v>0</v>
      </c>
      <c r="EJ149" s="372">
        <v>0</v>
      </c>
      <c r="EK149" s="372">
        <v>0</v>
      </c>
      <c r="EL149" s="372">
        <v>0</v>
      </c>
      <c r="EM149" s="372">
        <v>0</v>
      </c>
      <c r="EN149" s="372">
        <v>0</v>
      </c>
      <c r="EO149" s="372">
        <v>0</v>
      </c>
      <c r="EP149" s="372">
        <v>0</v>
      </c>
      <c r="EQ149" s="372">
        <v>0</v>
      </c>
      <c r="ER149" s="372">
        <v>0</v>
      </c>
      <c r="ES149" s="372">
        <v>0</v>
      </c>
      <c r="ET149" s="373">
        <v>0</v>
      </c>
      <c r="EU149" s="373">
        <v>0</v>
      </c>
      <c r="EV149" s="373">
        <v>0</v>
      </c>
      <c r="EW149" s="373">
        <v>0</v>
      </c>
    </row>
    <row r="150" spans="1:153" ht="15.75" customHeight="1" x14ac:dyDescent="0.2">
      <c r="A150" s="364" t="s">
        <v>557</v>
      </c>
      <c r="B150" s="372">
        <v>-0.31090308651840814</v>
      </c>
      <c r="C150" s="372">
        <v>-0.30133451229492181</v>
      </c>
      <c r="D150" s="372">
        <v>-0.30133451229492181</v>
      </c>
      <c r="E150" s="372">
        <v>-0.30133451229492181</v>
      </c>
      <c r="F150" s="372">
        <v>-0.30133451229492181</v>
      </c>
      <c r="G150" s="372">
        <v>-0.30133451229492181</v>
      </c>
      <c r="H150" s="372">
        <v>-0.30133451229492181</v>
      </c>
      <c r="I150" s="372">
        <v>-0.30133451229492181</v>
      </c>
      <c r="J150" s="372">
        <v>-0.30133451229492181</v>
      </c>
      <c r="K150" s="372">
        <v>-0.30133451229492181</v>
      </c>
      <c r="L150" s="372">
        <v>-0.30133451229492181</v>
      </c>
      <c r="M150" s="372">
        <v>-0.30133451229492181</v>
      </c>
      <c r="N150" s="372">
        <v>0</v>
      </c>
      <c r="O150" s="372">
        <v>-1.8172672603836926E-2</v>
      </c>
      <c r="P150" s="372">
        <v>0</v>
      </c>
      <c r="Q150" s="372">
        <v>0</v>
      </c>
      <c r="R150" s="372">
        <v>-38.284581379576593</v>
      </c>
      <c r="S150" s="372">
        <v>-17.488068276331433</v>
      </c>
      <c r="T150" s="372">
        <v>-8.6512521446575192</v>
      </c>
      <c r="U150" s="372">
        <v>-44.532356591009375</v>
      </c>
      <c r="V150" s="372">
        <v>-163.81234882895171</v>
      </c>
      <c r="W150" s="372">
        <v>84.741075047188133</v>
      </c>
      <c r="X150" s="372">
        <v>-173.81679151931439</v>
      </c>
      <c r="Y150" s="372">
        <v>-99.428450672298936</v>
      </c>
      <c r="Z150" s="372">
        <v>-7.9040702477848299</v>
      </c>
      <c r="AA150" s="372">
        <v>-99.429617590356429</v>
      </c>
      <c r="AB150" s="372">
        <v>-79.269334206137501</v>
      </c>
      <c r="AC150" s="372">
        <v>-274.33516554407834</v>
      </c>
      <c r="AD150" s="372">
        <v>-315.43729529225459</v>
      </c>
      <c r="AE150" s="372">
        <v>0</v>
      </c>
      <c r="AF150" s="372">
        <v>-376.45563150904673</v>
      </c>
      <c r="AG150" s="372">
        <v>0</v>
      </c>
      <c r="AH150" s="372">
        <v>-4.7790116408024232</v>
      </c>
      <c r="AI150" s="372">
        <v>0</v>
      </c>
      <c r="AJ150" s="372">
        <v>0</v>
      </c>
      <c r="AK150" s="372">
        <v>0</v>
      </c>
      <c r="AL150" s="372">
        <v>-531.78048404157403</v>
      </c>
      <c r="AM150" s="372">
        <v>0</v>
      </c>
      <c r="AN150" s="372">
        <v>-560.48842791014238</v>
      </c>
      <c r="AO150" s="372">
        <v>0</v>
      </c>
      <c r="AP150" s="372">
        <v>-99.421325896399594</v>
      </c>
      <c r="AQ150" s="372">
        <v>0</v>
      </c>
      <c r="AR150" s="372">
        <v>0</v>
      </c>
      <c r="AS150" s="372">
        <v>0</v>
      </c>
      <c r="AT150" s="372">
        <v>0</v>
      </c>
      <c r="AU150" s="372">
        <v>0</v>
      </c>
      <c r="AV150" s="372">
        <v>0</v>
      </c>
      <c r="AW150" s="372">
        <v>0</v>
      </c>
      <c r="AX150" s="372">
        <v>0</v>
      </c>
      <c r="AY150" s="372">
        <v>0</v>
      </c>
      <c r="AZ150" s="372">
        <v>0</v>
      </c>
      <c r="BA150" s="372">
        <v>0</v>
      </c>
      <c r="BB150" s="372">
        <v>-371.50283640117414</v>
      </c>
      <c r="BC150" s="372">
        <v>0</v>
      </c>
      <c r="BD150" s="372">
        <v>-8.8904775463788042</v>
      </c>
      <c r="BE150" s="372">
        <v>-19.101167390114824</v>
      </c>
      <c r="BF150" s="372">
        <v>-4.3701241957846833</v>
      </c>
      <c r="BG150" s="372">
        <v>-8.8904775463788042</v>
      </c>
      <c r="BH150" s="372">
        <v>-80.072568797824715</v>
      </c>
      <c r="BI150" s="372">
        <v>0</v>
      </c>
      <c r="BJ150" s="372">
        <v>0</v>
      </c>
      <c r="BK150" s="372">
        <v>0</v>
      </c>
      <c r="BL150" s="372">
        <v>0</v>
      </c>
      <c r="BM150" s="372">
        <v>0</v>
      </c>
      <c r="BN150" s="372">
        <v>0</v>
      </c>
      <c r="BO150" s="372">
        <v>0</v>
      </c>
      <c r="BP150" s="372">
        <v>0</v>
      </c>
      <c r="BQ150" s="372">
        <v>0</v>
      </c>
      <c r="BR150" s="372">
        <v>0</v>
      </c>
      <c r="BS150" s="372">
        <v>-10.095836909362333</v>
      </c>
      <c r="BT150" s="372">
        <v>0</v>
      </c>
      <c r="BU150" s="372">
        <v>0</v>
      </c>
      <c r="BV150" s="372">
        <v>0</v>
      </c>
      <c r="BW150" s="372">
        <v>0</v>
      </c>
      <c r="BX150" s="372">
        <v>0</v>
      </c>
      <c r="BY150" s="372">
        <v>0</v>
      </c>
      <c r="BZ150" s="372">
        <v>-0.79048330886530493</v>
      </c>
      <c r="CA150" s="372">
        <v>0</v>
      </c>
      <c r="CB150" s="372">
        <v>-5.6081412418639758</v>
      </c>
      <c r="CC150" s="372">
        <v>0</v>
      </c>
      <c r="CD150" s="372">
        <v>0</v>
      </c>
      <c r="CE150" s="372">
        <v>0</v>
      </c>
      <c r="CF150" s="372">
        <v>-11.728468275243813</v>
      </c>
      <c r="CG150" s="372">
        <v>-19.818834849686368</v>
      </c>
      <c r="CH150" s="372">
        <v>-0.79634379499441366</v>
      </c>
      <c r="CI150" s="372">
        <v>0</v>
      </c>
      <c r="CJ150" s="372">
        <v>-1.190904035626545</v>
      </c>
      <c r="CK150" s="372">
        <v>0</v>
      </c>
      <c r="CL150" s="372">
        <v>0</v>
      </c>
      <c r="CM150" s="372">
        <v>-1.1008036764669669</v>
      </c>
      <c r="CN150" s="372">
        <v>0</v>
      </c>
      <c r="CO150" s="372">
        <v>0</v>
      </c>
      <c r="CP150" s="372">
        <v>0</v>
      </c>
      <c r="CQ150" s="372">
        <v>0</v>
      </c>
      <c r="CR150" s="372">
        <v>0</v>
      </c>
      <c r="CS150" s="372">
        <v>0</v>
      </c>
      <c r="CT150" s="372">
        <v>-5.3810759709876947</v>
      </c>
      <c r="CU150" s="372">
        <v>0</v>
      </c>
      <c r="CV150" s="372">
        <v>0</v>
      </c>
      <c r="CW150" s="372">
        <v>0</v>
      </c>
      <c r="CX150" s="372">
        <v>0</v>
      </c>
      <c r="CY150" s="372">
        <v>0</v>
      </c>
      <c r="CZ150" s="372">
        <v>0</v>
      </c>
      <c r="DA150" s="372">
        <v>0</v>
      </c>
      <c r="DB150" s="372">
        <v>0</v>
      </c>
      <c r="DC150" s="372">
        <v>0</v>
      </c>
      <c r="DD150" s="372">
        <v>0</v>
      </c>
      <c r="DE150" s="372">
        <v>0</v>
      </c>
      <c r="DF150" s="372">
        <v>0</v>
      </c>
      <c r="DG150" s="372">
        <v>0</v>
      </c>
      <c r="DH150" s="372">
        <v>0</v>
      </c>
      <c r="DI150" s="372">
        <v>0</v>
      </c>
      <c r="DJ150" s="372">
        <v>0</v>
      </c>
      <c r="DK150" s="372">
        <v>0</v>
      </c>
      <c r="DL150" s="372">
        <v>0</v>
      </c>
      <c r="DM150" s="372">
        <v>0</v>
      </c>
      <c r="DN150" s="372">
        <v>-1.638406684806796</v>
      </c>
      <c r="DO150" s="372">
        <v>0</v>
      </c>
      <c r="DP150" s="372">
        <v>0</v>
      </c>
      <c r="DQ150" s="372">
        <v>0</v>
      </c>
      <c r="DR150" s="372">
        <v>0</v>
      </c>
      <c r="DS150" s="372">
        <v>0</v>
      </c>
      <c r="DT150" s="372">
        <v>0</v>
      </c>
      <c r="DU150" s="372">
        <v>0</v>
      </c>
      <c r="DV150" s="372">
        <v>0</v>
      </c>
      <c r="DW150" s="372">
        <v>0</v>
      </c>
      <c r="DX150" s="372">
        <v>-4.5946542945248439</v>
      </c>
      <c r="DY150" s="372">
        <v>0</v>
      </c>
      <c r="DZ150" s="372">
        <v>0</v>
      </c>
      <c r="EA150" s="372">
        <v>0</v>
      </c>
      <c r="EB150" s="372">
        <v>-207.12436803085984</v>
      </c>
      <c r="EC150" s="372">
        <v>0</v>
      </c>
      <c r="ED150" s="372">
        <v>0</v>
      </c>
      <c r="EE150" s="372">
        <v>0</v>
      </c>
      <c r="EF150" s="372">
        <v>0</v>
      </c>
      <c r="EG150" s="372">
        <v>0</v>
      </c>
      <c r="EH150" s="372">
        <v>0</v>
      </c>
      <c r="EI150" s="372">
        <v>0</v>
      </c>
      <c r="EJ150" s="372">
        <v>0</v>
      </c>
      <c r="EK150" s="372">
        <v>0</v>
      </c>
      <c r="EL150" s="372">
        <v>0</v>
      </c>
      <c r="EM150" s="372">
        <v>0</v>
      </c>
      <c r="EN150" s="372">
        <v>0</v>
      </c>
      <c r="EO150" s="372">
        <v>-2.2352983397585291E-2</v>
      </c>
      <c r="EP150" s="372">
        <v>0</v>
      </c>
      <c r="EQ150" s="372">
        <v>-2.2352983397585291E-2</v>
      </c>
      <c r="ER150" s="372">
        <v>-0.50380600056661251</v>
      </c>
      <c r="ES150" s="372">
        <v>0</v>
      </c>
      <c r="ET150" s="373">
        <v>0</v>
      </c>
      <c r="EU150" s="373">
        <v>0</v>
      </c>
      <c r="EV150" s="373">
        <v>0</v>
      </c>
      <c r="EW150" s="373">
        <v>0</v>
      </c>
    </row>
    <row r="151" spans="1:153" ht="15.75" customHeight="1" x14ac:dyDescent="0.2">
      <c r="A151" s="374" t="s">
        <v>62</v>
      </c>
      <c r="B151" s="374">
        <v>13.479694696315164</v>
      </c>
      <c r="C151" s="374">
        <v>35.562949525197837</v>
      </c>
      <c r="D151" s="374">
        <v>37.410026017463679</v>
      </c>
      <c r="E151" s="374">
        <v>37.410026017463679</v>
      </c>
      <c r="F151" s="374">
        <v>36.233430243213661</v>
      </c>
      <c r="G151" s="374">
        <v>36.233430243213661</v>
      </c>
      <c r="H151" s="374">
        <v>36.233430243213661</v>
      </c>
      <c r="I151" s="374">
        <v>26.294727323907864</v>
      </c>
      <c r="J151" s="374">
        <v>32.34641511861264</v>
      </c>
      <c r="K151" s="374">
        <v>15.322902091731521</v>
      </c>
      <c r="L151" s="374">
        <v>20.669838624309705</v>
      </c>
      <c r="M151" s="374">
        <v>27.667531077828244</v>
      </c>
      <c r="N151" s="374">
        <v>32.406977826695766</v>
      </c>
      <c r="O151" s="374">
        <v>32.12115456193078</v>
      </c>
      <c r="P151" s="374">
        <v>37.087695809019351</v>
      </c>
      <c r="Q151" s="374">
        <v>35.651541821565843</v>
      </c>
      <c r="R151" s="374">
        <v>208.18811455758623</v>
      </c>
      <c r="S151" s="374">
        <v>231.46747477349345</v>
      </c>
      <c r="T151" s="374">
        <v>214.9441344950319</v>
      </c>
      <c r="U151" s="374">
        <v>462.57404973916346</v>
      </c>
      <c r="V151" s="374">
        <v>441.88464789616773</v>
      </c>
      <c r="W151" s="374">
        <v>818.28468581771449</v>
      </c>
      <c r="X151" s="374">
        <v>462.05998315028046</v>
      </c>
      <c r="Y151" s="374">
        <v>645.79889391570396</v>
      </c>
      <c r="Z151" s="374">
        <v>512.87678946638334</v>
      </c>
      <c r="AA151" s="374">
        <v>178.04980107399751</v>
      </c>
      <c r="AB151" s="374">
        <v>346.63251133287122</v>
      </c>
      <c r="AC151" s="374">
        <v>405.58940530831751</v>
      </c>
      <c r="AD151" s="374">
        <v>250.16922514054056</v>
      </c>
      <c r="AE151" s="374">
        <v>259.41403511206317</v>
      </c>
      <c r="AF151" s="374">
        <v>90.784684803084019</v>
      </c>
      <c r="AG151" s="374">
        <v>99.528362952140014</v>
      </c>
      <c r="AH151" s="374">
        <v>160.35358720485237</v>
      </c>
      <c r="AI151" s="374">
        <v>262.50921007696888</v>
      </c>
      <c r="AJ151" s="374">
        <v>471.93541128869765</v>
      </c>
      <c r="AK151" s="374">
        <v>482.18395795852484</v>
      </c>
      <c r="AL151" s="374">
        <v>628.38602039588113</v>
      </c>
      <c r="AM151" s="374">
        <v>638.82000763276665</v>
      </c>
      <c r="AN151" s="374">
        <v>-518.49842052691019</v>
      </c>
      <c r="AO151" s="374">
        <v>-511.82790580135043</v>
      </c>
      <c r="AP151" s="374">
        <v>-81.225797707404126</v>
      </c>
      <c r="AQ151" s="374">
        <v>-74.345047647504543</v>
      </c>
      <c r="AR151" s="374">
        <v>1.6504038187781589</v>
      </c>
      <c r="AS151" s="374">
        <v>15.954294169123386</v>
      </c>
      <c r="AT151" s="374">
        <v>3.8358018812486989</v>
      </c>
      <c r="AU151" s="374">
        <v>18.375533653479579</v>
      </c>
      <c r="AV151" s="374">
        <v>0.16961667024403937</v>
      </c>
      <c r="AW151" s="374">
        <v>22.1862751004046</v>
      </c>
      <c r="AX151" s="374">
        <v>7.2885732204740634</v>
      </c>
      <c r="AY151" s="374">
        <v>30.108693572765333</v>
      </c>
      <c r="AZ151" s="374">
        <v>31.699998817349751</v>
      </c>
      <c r="BA151" s="374">
        <v>47.161977052543079</v>
      </c>
      <c r="BB151" s="374">
        <v>1063.3229147931706</v>
      </c>
      <c r="BC151" s="374">
        <v>1136.740601237485</v>
      </c>
      <c r="BD151" s="374">
        <v>254.73706280557599</v>
      </c>
      <c r="BE151" s="374">
        <v>45.27618747006818</v>
      </c>
      <c r="BF151" s="374">
        <v>120.03625499864575</v>
      </c>
      <c r="BG151" s="374">
        <v>252.65552349698555</v>
      </c>
      <c r="BH151" s="374">
        <v>247.75911134068156</v>
      </c>
      <c r="BI151" s="374">
        <v>113.69640733856795</v>
      </c>
      <c r="BJ151" s="374">
        <v>71.644074758587522</v>
      </c>
      <c r="BK151" s="374">
        <v>155.76644629844486</v>
      </c>
      <c r="BL151" s="374">
        <v>51.09330780361779</v>
      </c>
      <c r="BM151" s="374">
        <v>135.87603943480644</v>
      </c>
      <c r="BN151" s="374">
        <v>113.69640733856795</v>
      </c>
      <c r="BO151" s="374">
        <v>86.393124028501916</v>
      </c>
      <c r="BP151" s="374">
        <v>108.54373085132102</v>
      </c>
      <c r="BQ151" s="374">
        <v>3.6806397079853923</v>
      </c>
      <c r="BR151" s="374">
        <v>11.149042173190537</v>
      </c>
      <c r="BS151" s="374">
        <v>-0.73470183804147382</v>
      </c>
      <c r="BT151" s="374">
        <v>71.122776424454059</v>
      </c>
      <c r="BU151" s="374">
        <v>120.2900113996875</v>
      </c>
      <c r="BV151" s="374">
        <v>14.548216093950032</v>
      </c>
      <c r="BW151" s="374">
        <v>22.016618559153358</v>
      </c>
      <c r="BX151" s="374">
        <v>10.132874546902713</v>
      </c>
      <c r="BY151" s="374">
        <v>38.00659506241027</v>
      </c>
      <c r="BZ151" s="374">
        <v>96.099972693464224</v>
      </c>
      <c r="CA151" s="374">
        <v>27.945253152080113</v>
      </c>
      <c r="CB151" s="374">
        <v>169.79130784453673</v>
      </c>
      <c r="CC151" s="374">
        <v>203.75916319253156</v>
      </c>
      <c r="CD151" s="374">
        <v>66.930715710230288</v>
      </c>
      <c r="CE151" s="374">
        <v>138.3339681221405</v>
      </c>
      <c r="CF151" s="374">
        <v>75.855591857925901</v>
      </c>
      <c r="CG151" s="374">
        <v>163.84351774929178</v>
      </c>
      <c r="CH151" s="374">
        <v>86.625854553793033</v>
      </c>
      <c r="CI151" s="374">
        <v>140.67443991053278</v>
      </c>
      <c r="CJ151" s="374">
        <v>59.414864517442766</v>
      </c>
      <c r="CK151" s="374">
        <v>92.019687921943387</v>
      </c>
      <c r="CL151" s="374">
        <v>103.8806689480316</v>
      </c>
      <c r="CM151" s="374">
        <v>39.885366772956331</v>
      </c>
      <c r="CN151" s="374">
        <v>2.715508963301545</v>
      </c>
      <c r="CO151" s="374">
        <v>92.520603859193216</v>
      </c>
      <c r="CP151" s="374">
        <v>160.13255292821032</v>
      </c>
      <c r="CQ151" s="374">
        <v>248.29528549817041</v>
      </c>
      <c r="CR151" s="374">
        <v>22.428860171607994</v>
      </c>
      <c r="CS151" s="374">
        <v>30.08425917956356</v>
      </c>
      <c r="CT151" s="374">
        <v>22.730144284854759</v>
      </c>
      <c r="CU151" s="374">
        <v>27.008597058672422</v>
      </c>
      <c r="CV151" s="374">
        <v>26.074116196294199</v>
      </c>
      <c r="CW151" s="374">
        <v>26.473178337696027</v>
      </c>
      <c r="CX151" s="374">
        <v>24.505729681016419</v>
      </c>
      <c r="CY151" s="374">
        <v>61.58783101112931</v>
      </c>
      <c r="CZ151" s="374">
        <v>48.096558154626109</v>
      </c>
      <c r="DA151" s="374">
        <v>56.155720100057806</v>
      </c>
      <c r="DB151" s="374">
        <v>48.413732668217563</v>
      </c>
      <c r="DC151" s="374">
        <v>52.91784065106549</v>
      </c>
      <c r="DD151" s="374">
        <v>51.934073169188196</v>
      </c>
      <c r="DE151" s="374">
        <v>52.354182744209538</v>
      </c>
      <c r="DF151" s="374">
        <v>50.28296642654459</v>
      </c>
      <c r="DG151" s="374">
        <v>89.320861066094949</v>
      </c>
      <c r="DH151" s="374">
        <v>79.278561163060658</v>
      </c>
      <c r="DI151" s="374">
        <v>2612.6051898546575</v>
      </c>
      <c r="DJ151" s="374">
        <v>81.344957297216752</v>
      </c>
      <c r="DK151" s="374">
        <v>7.7037879322570006</v>
      </c>
      <c r="DL151" s="374">
        <v>123.57393570679869</v>
      </c>
      <c r="DM151" s="374">
        <v>136.37725245951879</v>
      </c>
      <c r="DN151" s="374">
        <v>50.888278989965329</v>
      </c>
      <c r="DO151" s="374">
        <v>151.36703458154807</v>
      </c>
      <c r="DP151" s="374">
        <v>63.365014562336</v>
      </c>
      <c r="DQ151" s="374">
        <v>388.2853993929748</v>
      </c>
      <c r="DR151" s="374">
        <v>426.18617139993148</v>
      </c>
      <c r="DS151" s="374">
        <v>811.11330739200639</v>
      </c>
      <c r="DT151" s="374">
        <v>115.37166379234986</v>
      </c>
      <c r="DU151" s="374">
        <v>229.99259416852146</v>
      </c>
      <c r="DV151" s="374">
        <v>122.1280594470154</v>
      </c>
      <c r="DW151" s="374">
        <v>68.401413873914862</v>
      </c>
      <c r="DX151" s="374">
        <v>11.123993730290749</v>
      </c>
      <c r="DY151" s="374">
        <v>2.7631362907668517</v>
      </c>
      <c r="DZ151" s="374">
        <v>3.3879245021885254</v>
      </c>
      <c r="EA151" s="374">
        <v>0</v>
      </c>
      <c r="EB151" s="374">
        <v>45.112979503353927</v>
      </c>
      <c r="EC151" s="374">
        <v>9.750148872562022</v>
      </c>
      <c r="ED151" s="374">
        <v>22.726343560425448</v>
      </c>
      <c r="EE151" s="374">
        <v>34.125949351294366</v>
      </c>
      <c r="EF151" s="374">
        <v>34.14363597612919</v>
      </c>
      <c r="EG151" s="374">
        <v>34.65024803754568</v>
      </c>
      <c r="EH151" s="374">
        <v>30.176422213247861</v>
      </c>
      <c r="EI151" s="374">
        <v>31.341026369338579</v>
      </c>
      <c r="EJ151" s="374">
        <v>29.568802653548119</v>
      </c>
      <c r="EK151" s="374">
        <v>63.507925444777356</v>
      </c>
      <c r="EL151" s="374">
        <v>63.507925444777356</v>
      </c>
      <c r="EM151" s="374">
        <v>90.933005807077734</v>
      </c>
      <c r="EN151" s="374">
        <v>90.933005807077734</v>
      </c>
      <c r="EO151" s="374">
        <v>56.552729575050762</v>
      </c>
      <c r="EP151" s="374">
        <v>0.46337031257860417</v>
      </c>
      <c r="EQ151" s="374">
        <v>56.552729575050762</v>
      </c>
      <c r="ER151" s="374">
        <v>334.63121842429973</v>
      </c>
      <c r="ES151" s="374">
        <v>118.83847273856372</v>
      </c>
      <c r="ET151" s="375">
        <v>92.019687921943387</v>
      </c>
      <c r="EU151" s="375">
        <v>103.8806689480316</v>
      </c>
      <c r="EV151" s="375">
        <v>92.019687921943387</v>
      </c>
      <c r="EW151" s="375">
        <v>103.8806689480316</v>
      </c>
    </row>
    <row r="152" spans="1:153" ht="15.75" customHeight="1" x14ac:dyDescent="0.2">
      <c r="A152" s="353"/>
      <c r="B152" s="353"/>
      <c r="C152" s="353"/>
      <c r="D152" s="353"/>
      <c r="E152" s="353"/>
      <c r="F152" s="353"/>
      <c r="G152" s="353"/>
      <c r="H152" s="353"/>
      <c r="I152" s="353"/>
      <c r="J152" s="353"/>
      <c r="K152" s="353"/>
      <c r="L152" s="353"/>
      <c r="M152" s="353"/>
      <c r="N152" s="353"/>
      <c r="O152" s="353"/>
      <c r="P152" s="353"/>
      <c r="Q152" s="353"/>
      <c r="R152" s="353"/>
      <c r="S152" s="353"/>
      <c r="T152" s="353"/>
      <c r="U152" s="353"/>
      <c r="V152" s="353"/>
      <c r="W152" s="353"/>
      <c r="X152" s="353"/>
      <c r="Y152" s="353"/>
      <c r="Z152" s="353"/>
      <c r="AA152" s="353"/>
      <c r="AB152" s="353"/>
      <c r="AC152" s="353"/>
      <c r="AD152" s="353"/>
      <c r="AE152" s="353"/>
      <c r="AF152" s="353"/>
      <c r="AG152" s="353"/>
      <c r="AH152" s="353"/>
      <c r="AI152" s="353"/>
      <c r="AJ152" s="353"/>
      <c r="AK152" s="353"/>
      <c r="AL152" s="353"/>
      <c r="AM152" s="353"/>
      <c r="AN152" s="353"/>
      <c r="AO152" s="353"/>
      <c r="AP152" s="353"/>
      <c r="AQ152" s="353"/>
      <c r="AR152" s="353"/>
      <c r="AS152" s="353"/>
      <c r="AT152" s="353"/>
      <c r="AU152" s="353"/>
      <c r="AV152" s="353"/>
      <c r="AW152" s="353"/>
      <c r="AX152" s="353"/>
      <c r="AY152" s="353"/>
      <c r="AZ152" s="353"/>
      <c r="BA152" s="353"/>
      <c r="BB152" s="353"/>
      <c r="BC152" s="353"/>
      <c r="BD152" s="353"/>
      <c r="BE152" s="353"/>
      <c r="BF152" s="353"/>
      <c r="BG152" s="353"/>
      <c r="BH152" s="353"/>
      <c r="BI152" s="353"/>
      <c r="BJ152" s="353"/>
      <c r="BK152" s="353"/>
      <c r="BL152" s="353"/>
      <c r="BM152" s="353"/>
      <c r="BN152" s="353"/>
      <c r="BO152" s="353"/>
      <c r="BP152" s="353"/>
      <c r="BQ152" s="353"/>
      <c r="BR152" s="353"/>
      <c r="BS152" s="353"/>
      <c r="BT152" s="353"/>
      <c r="BU152" s="353"/>
      <c r="BV152" s="353"/>
      <c r="BW152" s="353"/>
      <c r="BX152" s="353"/>
      <c r="BY152" s="353"/>
      <c r="BZ152" s="353"/>
      <c r="CA152" s="353"/>
      <c r="CB152" s="353"/>
      <c r="CC152" s="353"/>
      <c r="CD152" s="353"/>
      <c r="CE152" s="353"/>
      <c r="CF152" s="353"/>
      <c r="CG152" s="353"/>
      <c r="CH152" s="353"/>
      <c r="CI152" s="353"/>
      <c r="CJ152" s="353"/>
      <c r="CK152" s="353"/>
      <c r="CL152" s="353"/>
      <c r="CM152" s="353"/>
      <c r="CN152" s="353"/>
      <c r="CO152" s="353"/>
      <c r="CP152" s="353"/>
      <c r="CQ152" s="353"/>
      <c r="CR152" s="353"/>
      <c r="CS152" s="353"/>
      <c r="CT152" s="353"/>
      <c r="CU152" s="353"/>
      <c r="CV152" s="353"/>
      <c r="CW152" s="353"/>
      <c r="CX152" s="353"/>
      <c r="CY152" s="353"/>
      <c r="CZ152" s="353"/>
      <c r="DA152" s="353"/>
      <c r="DB152" s="353"/>
      <c r="DC152" s="353"/>
      <c r="DD152" s="353"/>
      <c r="DE152" s="353"/>
      <c r="DF152" s="353"/>
      <c r="DG152" s="353"/>
      <c r="DH152" s="353"/>
      <c r="DI152" s="353"/>
      <c r="DJ152" s="353"/>
      <c r="DK152" s="353"/>
      <c r="DL152" s="353"/>
      <c r="DM152" s="353"/>
      <c r="DN152" s="353"/>
      <c r="DO152" s="353"/>
      <c r="DP152" s="353"/>
      <c r="DQ152" s="353"/>
      <c r="DR152" s="353"/>
      <c r="DS152" s="353"/>
      <c r="DT152" s="353"/>
      <c r="DU152" s="353"/>
      <c r="DV152" s="353"/>
      <c r="DW152" s="353"/>
      <c r="DX152" s="353"/>
      <c r="DY152" s="353"/>
      <c r="DZ152" s="353"/>
      <c r="EA152" s="353"/>
      <c r="EB152" s="353"/>
      <c r="EC152" s="353"/>
      <c r="ED152" s="353"/>
      <c r="EE152" s="353"/>
      <c r="EF152" s="353"/>
      <c r="EG152" s="353"/>
      <c r="EH152" s="353"/>
      <c r="EI152" s="353"/>
      <c r="EJ152" s="353"/>
      <c r="EK152" s="353"/>
      <c r="EL152" s="353"/>
      <c r="EM152" s="353"/>
      <c r="EN152" s="353"/>
      <c r="EO152" s="353"/>
      <c r="EP152" s="353"/>
      <c r="EQ152" s="353"/>
      <c r="ER152" s="353"/>
      <c r="ES152" s="353"/>
      <c r="ET152" s="354"/>
      <c r="EU152" s="354"/>
      <c r="EV152" s="354"/>
      <c r="EW152" s="354"/>
    </row>
    <row r="153" spans="1:153" ht="15.75" customHeight="1" x14ac:dyDescent="0.2">
      <c r="A153" s="359" t="s">
        <v>578</v>
      </c>
      <c r="B153" s="353"/>
      <c r="C153" s="353"/>
      <c r="D153" s="353"/>
      <c r="E153" s="353"/>
      <c r="F153" s="353"/>
      <c r="G153" s="353"/>
      <c r="H153" s="353"/>
      <c r="I153" s="353"/>
      <c r="J153" s="353"/>
      <c r="K153" s="353"/>
      <c r="L153" s="353"/>
      <c r="M153" s="353"/>
      <c r="N153" s="353"/>
      <c r="O153" s="353"/>
      <c r="P153" s="353"/>
      <c r="Q153" s="353"/>
      <c r="R153" s="353"/>
      <c r="S153" s="353"/>
      <c r="T153" s="353"/>
      <c r="U153" s="353"/>
      <c r="V153" s="353"/>
      <c r="W153" s="353"/>
      <c r="X153" s="353"/>
      <c r="Y153" s="353"/>
      <c r="Z153" s="353"/>
      <c r="AA153" s="353"/>
      <c r="AB153" s="353"/>
      <c r="AC153" s="353"/>
      <c r="AD153" s="353"/>
      <c r="AE153" s="353"/>
      <c r="AF153" s="353"/>
      <c r="AG153" s="353"/>
      <c r="AH153" s="353"/>
      <c r="AI153" s="353"/>
      <c r="AJ153" s="353"/>
      <c r="AK153" s="353"/>
      <c r="AL153" s="353"/>
      <c r="AM153" s="353"/>
      <c r="AN153" s="353"/>
      <c r="AO153" s="353"/>
      <c r="AP153" s="353"/>
      <c r="AQ153" s="353"/>
      <c r="AR153" s="353"/>
      <c r="AS153" s="353"/>
      <c r="AT153" s="353"/>
      <c r="AU153" s="353"/>
      <c r="AV153" s="353"/>
      <c r="AW153" s="353"/>
      <c r="AX153" s="353"/>
      <c r="AY153" s="353"/>
      <c r="AZ153" s="353"/>
      <c r="BA153" s="353"/>
      <c r="BB153" s="353"/>
      <c r="BC153" s="353"/>
      <c r="BD153" s="353"/>
      <c r="BE153" s="353"/>
      <c r="BF153" s="353"/>
      <c r="BG153" s="353"/>
      <c r="BH153" s="353"/>
      <c r="BI153" s="353"/>
      <c r="BJ153" s="353"/>
      <c r="BK153" s="353"/>
      <c r="BL153" s="353"/>
      <c r="BM153" s="353"/>
      <c r="BN153" s="353"/>
      <c r="BO153" s="353"/>
      <c r="BP153" s="353"/>
      <c r="BQ153" s="353"/>
      <c r="BR153" s="353"/>
      <c r="BS153" s="353"/>
      <c r="BT153" s="353"/>
      <c r="BU153" s="353"/>
      <c r="BV153" s="353"/>
      <c r="BW153" s="353"/>
      <c r="BX153" s="353"/>
      <c r="BY153" s="353"/>
      <c r="BZ153" s="353"/>
      <c r="CA153" s="353"/>
      <c r="CB153" s="353"/>
      <c r="CC153" s="353"/>
      <c r="CD153" s="353"/>
      <c r="CE153" s="353"/>
      <c r="CF153" s="353"/>
      <c r="CG153" s="353"/>
      <c r="CH153" s="353"/>
      <c r="CI153" s="353"/>
      <c r="CJ153" s="353"/>
      <c r="CK153" s="353"/>
      <c r="CL153" s="353"/>
      <c r="CM153" s="353"/>
      <c r="CN153" s="353"/>
      <c r="CO153" s="353"/>
      <c r="CP153" s="353"/>
      <c r="CQ153" s="353"/>
      <c r="CR153" s="353"/>
      <c r="CS153" s="353"/>
      <c r="CT153" s="353"/>
      <c r="CU153" s="353"/>
      <c r="CV153" s="353"/>
      <c r="CW153" s="353"/>
      <c r="CX153" s="353"/>
      <c r="CY153" s="353"/>
      <c r="CZ153" s="353"/>
      <c r="DA153" s="353"/>
      <c r="DB153" s="353"/>
      <c r="DC153" s="353"/>
      <c r="DD153" s="353"/>
      <c r="DE153" s="353"/>
      <c r="DF153" s="353"/>
      <c r="DG153" s="353"/>
      <c r="DH153" s="353"/>
      <c r="DI153" s="353"/>
      <c r="DJ153" s="353"/>
      <c r="DK153" s="353"/>
      <c r="DL153" s="353"/>
      <c r="DM153" s="353"/>
      <c r="DN153" s="353"/>
      <c r="DO153" s="353"/>
      <c r="DP153" s="353"/>
      <c r="DQ153" s="353"/>
      <c r="DR153" s="353"/>
      <c r="DS153" s="353"/>
      <c r="DT153" s="353"/>
      <c r="DU153" s="353"/>
      <c r="DV153" s="353"/>
      <c r="DW153" s="353"/>
      <c r="DX153" s="353"/>
      <c r="DY153" s="353"/>
      <c r="DZ153" s="353"/>
      <c r="EA153" s="353"/>
      <c r="EB153" s="353"/>
      <c r="EC153" s="353"/>
      <c r="ED153" s="353"/>
      <c r="EE153" s="353"/>
      <c r="EF153" s="353"/>
      <c r="EG153" s="353"/>
      <c r="EH153" s="353"/>
      <c r="EI153" s="353"/>
      <c r="EJ153" s="353"/>
      <c r="EK153" s="353"/>
      <c r="EL153" s="353"/>
      <c r="EM153" s="353"/>
      <c r="EN153" s="353"/>
      <c r="EO153" s="353"/>
      <c r="EP153" s="353"/>
      <c r="EQ153" s="353"/>
      <c r="ER153" s="353"/>
      <c r="ES153" s="353"/>
      <c r="ET153" s="354"/>
      <c r="EU153" s="354"/>
      <c r="EV153" s="354"/>
      <c r="EW153" s="354"/>
    </row>
    <row r="154" spans="1:153" ht="15.75" customHeight="1" x14ac:dyDescent="0.2">
      <c r="A154" s="353"/>
      <c r="B154" s="353"/>
      <c r="C154" s="353"/>
      <c r="D154" s="353"/>
      <c r="E154" s="353"/>
      <c r="F154" s="353"/>
      <c r="G154" s="353"/>
      <c r="H154" s="353"/>
      <c r="I154" s="353"/>
      <c r="J154" s="353"/>
      <c r="K154" s="353"/>
      <c r="L154" s="353"/>
      <c r="M154" s="353"/>
      <c r="N154" s="353"/>
      <c r="O154" s="353"/>
      <c r="P154" s="353"/>
      <c r="Q154" s="353"/>
      <c r="R154" s="353"/>
      <c r="S154" s="353"/>
      <c r="T154" s="353"/>
      <c r="U154" s="353"/>
      <c r="V154" s="353"/>
      <c r="W154" s="353"/>
      <c r="X154" s="353"/>
      <c r="Y154" s="353"/>
      <c r="Z154" s="353"/>
      <c r="AA154" s="353"/>
      <c r="AB154" s="353"/>
      <c r="AC154" s="353"/>
      <c r="AD154" s="353"/>
      <c r="AE154" s="353"/>
      <c r="AF154" s="353"/>
      <c r="AG154" s="353"/>
      <c r="AH154" s="353"/>
      <c r="AI154" s="353"/>
      <c r="AJ154" s="353"/>
      <c r="AK154" s="353"/>
      <c r="AL154" s="353"/>
      <c r="AM154" s="353"/>
      <c r="AN154" s="353"/>
      <c r="AO154" s="353"/>
      <c r="AP154" s="353"/>
      <c r="AQ154" s="353"/>
      <c r="AR154" s="353"/>
      <c r="AS154" s="353"/>
      <c r="AT154" s="353"/>
      <c r="AU154" s="353"/>
      <c r="AV154" s="353"/>
      <c r="AW154" s="353"/>
      <c r="AX154" s="353"/>
      <c r="AY154" s="353"/>
      <c r="AZ154" s="353"/>
      <c r="BA154" s="353"/>
      <c r="BB154" s="353"/>
      <c r="BC154" s="353"/>
      <c r="BD154" s="353"/>
      <c r="BE154" s="353"/>
      <c r="BF154" s="353"/>
      <c r="BG154" s="353"/>
      <c r="BH154" s="353"/>
      <c r="BI154" s="353"/>
      <c r="BJ154" s="353"/>
      <c r="BK154" s="353"/>
      <c r="BL154" s="353"/>
      <c r="BM154" s="353"/>
      <c r="BN154" s="353"/>
      <c r="BO154" s="353"/>
      <c r="BP154" s="353"/>
      <c r="BQ154" s="353"/>
      <c r="BR154" s="353"/>
      <c r="BS154" s="353"/>
      <c r="BT154" s="353"/>
      <c r="BU154" s="353"/>
      <c r="BV154" s="353"/>
      <c r="BW154" s="353"/>
      <c r="BX154" s="353"/>
      <c r="BY154" s="353"/>
      <c r="BZ154" s="353"/>
      <c r="CA154" s="353"/>
      <c r="CB154" s="353"/>
      <c r="CC154" s="353"/>
      <c r="CD154" s="353"/>
      <c r="CE154" s="353"/>
      <c r="CF154" s="353"/>
      <c r="CG154" s="353"/>
      <c r="CH154" s="353"/>
      <c r="CI154" s="353"/>
      <c r="CJ154" s="353"/>
      <c r="CK154" s="353"/>
      <c r="CL154" s="353"/>
      <c r="CM154" s="353"/>
      <c r="CN154" s="353"/>
      <c r="CO154" s="353"/>
      <c r="CP154" s="353"/>
      <c r="CQ154" s="353"/>
      <c r="CR154" s="353"/>
      <c r="CS154" s="353"/>
      <c r="CT154" s="353"/>
      <c r="CU154" s="353"/>
      <c r="CV154" s="353"/>
      <c r="CW154" s="353"/>
      <c r="CX154" s="353"/>
      <c r="CY154" s="353"/>
      <c r="CZ154" s="353"/>
      <c r="DA154" s="353"/>
      <c r="DB154" s="353"/>
      <c r="DC154" s="353"/>
      <c r="DD154" s="353"/>
      <c r="DE154" s="353"/>
      <c r="DF154" s="353"/>
      <c r="DG154" s="353"/>
      <c r="DH154" s="353"/>
      <c r="DI154" s="353"/>
      <c r="DJ154" s="353"/>
      <c r="DK154" s="353"/>
      <c r="DL154" s="353"/>
      <c r="DM154" s="353"/>
      <c r="DN154" s="353"/>
      <c r="DO154" s="353"/>
      <c r="DP154" s="353"/>
      <c r="DQ154" s="353"/>
      <c r="DR154" s="353"/>
      <c r="DS154" s="353"/>
      <c r="DT154" s="353"/>
      <c r="DU154" s="353"/>
      <c r="DV154" s="353"/>
      <c r="DW154" s="353"/>
      <c r="DX154" s="353"/>
      <c r="DY154" s="353"/>
      <c r="DZ154" s="353"/>
      <c r="EA154" s="353"/>
      <c r="EB154" s="353"/>
      <c r="EC154" s="353"/>
      <c r="ED154" s="353"/>
      <c r="EE154" s="353"/>
      <c r="EF154" s="353"/>
      <c r="EG154" s="353"/>
      <c r="EH154" s="353"/>
      <c r="EI154" s="353"/>
      <c r="EJ154" s="353"/>
      <c r="EK154" s="353"/>
      <c r="EL154" s="353"/>
      <c r="EM154" s="353"/>
      <c r="EN154" s="353"/>
      <c r="EO154" s="353"/>
      <c r="EP154" s="353"/>
      <c r="EQ154" s="353"/>
      <c r="ER154" s="353"/>
      <c r="ES154" s="353"/>
      <c r="ET154" s="354"/>
      <c r="EU154" s="354"/>
      <c r="EV154" s="354"/>
      <c r="EW154" s="354"/>
    </row>
    <row r="155" spans="1:153" ht="33.75" customHeight="1" x14ac:dyDescent="0.2">
      <c r="A155" s="360" t="s">
        <v>417</v>
      </c>
      <c r="B155" s="361" t="s">
        <v>418</v>
      </c>
      <c r="C155" s="361" t="s">
        <v>209</v>
      </c>
      <c r="D155" s="361" t="s">
        <v>419</v>
      </c>
      <c r="E155" s="361" t="s">
        <v>420</v>
      </c>
      <c r="F155" s="361" t="s">
        <v>421</v>
      </c>
      <c r="G155" s="361" t="s">
        <v>422</v>
      </c>
      <c r="H155" s="361" t="s">
        <v>423</v>
      </c>
      <c r="I155" s="361" t="s">
        <v>424</v>
      </c>
      <c r="J155" s="361" t="s">
        <v>425</v>
      </c>
      <c r="K155" s="361" t="s">
        <v>426</v>
      </c>
      <c r="L155" s="361" t="s">
        <v>427</v>
      </c>
      <c r="M155" s="361" t="s">
        <v>428</v>
      </c>
      <c r="N155" s="361" t="s">
        <v>428</v>
      </c>
      <c r="O155" s="361" t="s">
        <v>428</v>
      </c>
      <c r="P155" s="361" t="s">
        <v>429</v>
      </c>
      <c r="Q155" s="361" t="s">
        <v>430</v>
      </c>
      <c r="R155" s="361" t="s">
        <v>431</v>
      </c>
      <c r="S155" s="361" t="s">
        <v>431</v>
      </c>
      <c r="T155" s="361" t="s">
        <v>431</v>
      </c>
      <c r="U155" s="361" t="s">
        <v>431</v>
      </c>
      <c r="V155" s="361" t="s">
        <v>431</v>
      </c>
      <c r="W155" s="361" t="s">
        <v>431</v>
      </c>
      <c r="X155" s="361" t="s">
        <v>431</v>
      </c>
      <c r="Y155" s="361" t="s">
        <v>431</v>
      </c>
      <c r="Z155" s="361" t="s">
        <v>431</v>
      </c>
      <c r="AA155" s="361" t="s">
        <v>431</v>
      </c>
      <c r="AB155" s="361" t="s">
        <v>431</v>
      </c>
      <c r="AC155" s="361" t="s">
        <v>432</v>
      </c>
      <c r="AD155" s="361" t="s">
        <v>433</v>
      </c>
      <c r="AE155" s="361" t="s">
        <v>434</v>
      </c>
      <c r="AF155" s="361" t="s">
        <v>435</v>
      </c>
      <c r="AG155" s="361" t="s">
        <v>434</v>
      </c>
      <c r="AH155" s="361" t="s">
        <v>436</v>
      </c>
      <c r="AI155" s="361" t="s">
        <v>434</v>
      </c>
      <c r="AJ155" s="361" t="s">
        <v>437</v>
      </c>
      <c r="AK155" s="361" t="s">
        <v>434</v>
      </c>
      <c r="AL155" s="361" t="s">
        <v>438</v>
      </c>
      <c r="AM155" s="361" t="s">
        <v>434</v>
      </c>
      <c r="AN155" s="361" t="s">
        <v>439</v>
      </c>
      <c r="AO155" s="361" t="s">
        <v>434</v>
      </c>
      <c r="AP155" s="361" t="s">
        <v>440</v>
      </c>
      <c r="AQ155" s="361" t="s">
        <v>434</v>
      </c>
      <c r="AR155" s="361" t="s">
        <v>441</v>
      </c>
      <c r="AS155" s="361" t="s">
        <v>434</v>
      </c>
      <c r="AT155" s="361" t="s">
        <v>442</v>
      </c>
      <c r="AU155" s="361" t="s">
        <v>434</v>
      </c>
      <c r="AV155" s="361" t="s">
        <v>443</v>
      </c>
      <c r="AW155" s="361" t="s">
        <v>434</v>
      </c>
      <c r="AX155" s="361" t="s">
        <v>444</v>
      </c>
      <c r="AY155" s="361" t="s">
        <v>434</v>
      </c>
      <c r="AZ155" s="361" t="s">
        <v>445</v>
      </c>
      <c r="BA155" s="361" t="s">
        <v>434</v>
      </c>
      <c r="BB155" s="361" t="s">
        <v>446</v>
      </c>
      <c r="BC155" s="361" t="s">
        <v>434</v>
      </c>
      <c r="BD155" s="361" t="s">
        <v>447</v>
      </c>
      <c r="BE155" s="361" t="s">
        <v>448</v>
      </c>
      <c r="BF155" s="361" t="s">
        <v>449</v>
      </c>
      <c r="BG155" s="361" t="s">
        <v>450</v>
      </c>
      <c r="BH155" s="361" t="s">
        <v>451</v>
      </c>
      <c r="BI155" s="361" t="s">
        <v>452</v>
      </c>
      <c r="BJ155" s="361" t="s">
        <v>452</v>
      </c>
      <c r="BK155" s="361" t="s">
        <v>452</v>
      </c>
      <c r="BL155" s="361" t="s">
        <v>452</v>
      </c>
      <c r="BM155" s="361" t="s">
        <v>452</v>
      </c>
      <c r="BN155" s="361" t="s">
        <v>452</v>
      </c>
      <c r="BO155" s="361" t="s">
        <v>453</v>
      </c>
      <c r="BP155" s="361" t="s">
        <v>453</v>
      </c>
      <c r="BQ155" s="361" t="s">
        <v>454</v>
      </c>
      <c r="BR155" s="361" t="s">
        <v>454</v>
      </c>
      <c r="BS155" s="361" t="s">
        <v>454</v>
      </c>
      <c r="BT155" s="361" t="s">
        <v>454</v>
      </c>
      <c r="BU155" s="361" t="s">
        <v>454</v>
      </c>
      <c r="BV155" s="361" t="s">
        <v>455</v>
      </c>
      <c r="BW155" s="361" t="s">
        <v>455</v>
      </c>
      <c r="BX155" s="361" t="s">
        <v>455</v>
      </c>
      <c r="BY155" s="361" t="s">
        <v>456</v>
      </c>
      <c r="BZ155" s="361" t="s">
        <v>457</v>
      </c>
      <c r="CA155" s="361" t="s">
        <v>457</v>
      </c>
      <c r="CB155" s="361" t="s">
        <v>458</v>
      </c>
      <c r="CC155" s="361" t="s">
        <v>457</v>
      </c>
      <c r="CD155" s="361" t="s">
        <v>457</v>
      </c>
      <c r="CE155" s="361" t="s">
        <v>459</v>
      </c>
      <c r="CF155" s="361" t="s">
        <v>209</v>
      </c>
      <c r="CG155" s="361" t="s">
        <v>209</v>
      </c>
      <c r="CH155" s="361" t="s">
        <v>460</v>
      </c>
      <c r="CI155" s="361" t="s">
        <v>460</v>
      </c>
      <c r="CJ155" s="361" t="s">
        <v>460</v>
      </c>
      <c r="CK155" s="361" t="s">
        <v>461</v>
      </c>
      <c r="CL155" s="361" t="s">
        <v>461</v>
      </c>
      <c r="CM155" s="361" t="s">
        <v>462</v>
      </c>
      <c r="CN155" s="361" t="s">
        <v>463</v>
      </c>
      <c r="CO155" s="361" t="s">
        <v>464</v>
      </c>
      <c r="CP155" s="361" t="s">
        <v>464</v>
      </c>
      <c r="CQ155" s="361" t="s">
        <v>464</v>
      </c>
      <c r="CR155" s="361" t="s">
        <v>465</v>
      </c>
      <c r="CS155" s="361" t="s">
        <v>465</v>
      </c>
      <c r="CT155" s="361" t="s">
        <v>466</v>
      </c>
      <c r="CU155" s="361" t="s">
        <v>465</v>
      </c>
      <c r="CV155" s="361" t="s">
        <v>465</v>
      </c>
      <c r="CW155" s="361" t="s">
        <v>465</v>
      </c>
      <c r="CX155" s="361" t="s">
        <v>465</v>
      </c>
      <c r="CY155" s="361" t="s">
        <v>465</v>
      </c>
      <c r="CZ155" s="361" t="s">
        <v>467</v>
      </c>
      <c r="DA155" s="361" t="s">
        <v>467</v>
      </c>
      <c r="DB155" s="361" t="s">
        <v>468</v>
      </c>
      <c r="DC155" s="361" t="s">
        <v>467</v>
      </c>
      <c r="DD155" s="361" t="s">
        <v>467</v>
      </c>
      <c r="DE155" s="361" t="s">
        <v>467</v>
      </c>
      <c r="DF155" s="361" t="s">
        <v>467</v>
      </c>
      <c r="DG155" s="361" t="s">
        <v>467</v>
      </c>
      <c r="DH155" s="361" t="s">
        <v>469</v>
      </c>
      <c r="DI155" s="361" t="s">
        <v>469</v>
      </c>
      <c r="DJ155" s="361" t="s">
        <v>469</v>
      </c>
      <c r="DK155" s="361" t="s">
        <v>469</v>
      </c>
      <c r="DL155" s="361" t="s">
        <v>469</v>
      </c>
      <c r="DM155" s="361" t="s">
        <v>469</v>
      </c>
      <c r="DN155" s="361" t="s">
        <v>469</v>
      </c>
      <c r="DO155" s="361" t="s">
        <v>469</v>
      </c>
      <c r="DP155" s="361" t="s">
        <v>469</v>
      </c>
      <c r="DQ155" s="361" t="s">
        <v>469</v>
      </c>
      <c r="DR155" s="361" t="s">
        <v>469</v>
      </c>
      <c r="DS155" s="361" t="s">
        <v>469</v>
      </c>
      <c r="DT155" s="361" t="s">
        <v>469</v>
      </c>
      <c r="DU155" s="361" t="s">
        <v>469</v>
      </c>
      <c r="DV155" s="361" t="s">
        <v>469</v>
      </c>
      <c r="DW155" s="361" t="s">
        <v>469</v>
      </c>
      <c r="DX155" s="361" t="s">
        <v>75</v>
      </c>
      <c r="DY155" s="361" t="s">
        <v>470</v>
      </c>
      <c r="DZ155" s="361" t="s">
        <v>471</v>
      </c>
      <c r="EA155" s="361" t="s">
        <v>472</v>
      </c>
      <c r="EB155" s="361" t="s">
        <v>473</v>
      </c>
      <c r="EC155" s="361" t="s">
        <v>474</v>
      </c>
      <c r="ED155" s="361" t="s">
        <v>475</v>
      </c>
      <c r="EE155" s="361" t="s">
        <v>476</v>
      </c>
      <c r="EF155" s="361" t="s">
        <v>476</v>
      </c>
      <c r="EG155" s="361" t="s">
        <v>476</v>
      </c>
      <c r="EH155" s="361" t="s">
        <v>476</v>
      </c>
      <c r="EI155" s="361" t="s">
        <v>476</v>
      </c>
      <c r="EJ155" s="361" t="s">
        <v>476</v>
      </c>
      <c r="EK155" s="361" t="s">
        <v>477</v>
      </c>
      <c r="EL155" s="361" t="s">
        <v>477</v>
      </c>
      <c r="EM155" s="361" t="s">
        <v>478</v>
      </c>
      <c r="EN155" s="361" t="s">
        <v>478</v>
      </c>
      <c r="EO155" s="361" t="s">
        <v>479</v>
      </c>
      <c r="EP155" s="361" t="s">
        <v>480</v>
      </c>
      <c r="EQ155" s="361" t="s">
        <v>479</v>
      </c>
      <c r="ER155" s="361" t="s">
        <v>481</v>
      </c>
      <c r="ES155" s="361" t="s">
        <v>482</v>
      </c>
      <c r="ET155" s="361" t="s">
        <v>483</v>
      </c>
      <c r="EU155" s="361" t="s">
        <v>483</v>
      </c>
      <c r="EV155" s="361" t="s">
        <v>484</v>
      </c>
      <c r="EW155" s="361" t="s">
        <v>484</v>
      </c>
    </row>
    <row r="156" spans="1:153" ht="15.75" customHeight="1" x14ac:dyDescent="0.2">
      <c r="A156" s="362" t="s">
        <v>485</v>
      </c>
      <c r="B156" s="363" t="s">
        <v>486</v>
      </c>
      <c r="C156" s="363" t="s">
        <v>487</v>
      </c>
      <c r="D156" s="363" t="s">
        <v>487</v>
      </c>
      <c r="E156" s="363" t="s">
        <v>487</v>
      </c>
      <c r="F156" s="363" t="s">
        <v>487</v>
      </c>
      <c r="G156" s="363" t="s">
        <v>487</v>
      </c>
      <c r="H156" s="363" t="s">
        <v>487</v>
      </c>
      <c r="I156" s="363" t="s">
        <v>487</v>
      </c>
      <c r="J156" s="363" t="s">
        <v>487</v>
      </c>
      <c r="K156" s="363" t="s">
        <v>487</v>
      </c>
      <c r="L156" s="363" t="s">
        <v>487</v>
      </c>
      <c r="M156" s="363" t="s">
        <v>487</v>
      </c>
      <c r="N156" s="363" t="s">
        <v>488</v>
      </c>
      <c r="O156" s="363" t="s">
        <v>489</v>
      </c>
      <c r="P156" s="363" t="s">
        <v>488</v>
      </c>
      <c r="Q156" s="363" t="s">
        <v>488</v>
      </c>
      <c r="R156" s="363" t="s">
        <v>490</v>
      </c>
      <c r="S156" s="363" t="s">
        <v>491</v>
      </c>
      <c r="T156" s="363" t="s">
        <v>492</v>
      </c>
      <c r="U156" s="363" t="s">
        <v>493</v>
      </c>
      <c r="V156" s="363" t="s">
        <v>494</v>
      </c>
      <c r="W156" s="363" t="s">
        <v>495</v>
      </c>
      <c r="X156" s="363" t="s">
        <v>496</v>
      </c>
      <c r="Y156" s="363" t="s">
        <v>497</v>
      </c>
      <c r="Z156" s="363" t="s">
        <v>498</v>
      </c>
      <c r="AA156" s="363" t="s">
        <v>499</v>
      </c>
      <c r="AB156" s="363" t="s">
        <v>500</v>
      </c>
      <c r="AC156" s="363" t="s">
        <v>490</v>
      </c>
      <c r="AD156" s="363" t="s">
        <v>501</v>
      </c>
      <c r="AE156" s="363" t="s">
        <v>433</v>
      </c>
      <c r="AF156" s="363" t="s">
        <v>502</v>
      </c>
      <c r="AG156" s="363" t="s">
        <v>503</v>
      </c>
      <c r="AH156" s="363" t="s">
        <v>504</v>
      </c>
      <c r="AI156" s="363" t="s">
        <v>436</v>
      </c>
      <c r="AJ156" s="363" t="s">
        <v>505</v>
      </c>
      <c r="AK156" s="363" t="s">
        <v>437</v>
      </c>
      <c r="AL156" s="363" t="s">
        <v>506</v>
      </c>
      <c r="AM156" s="363" t="s">
        <v>438</v>
      </c>
      <c r="AN156" s="363" t="s">
        <v>507</v>
      </c>
      <c r="AO156" s="363" t="s">
        <v>439</v>
      </c>
      <c r="AP156" s="363" t="s">
        <v>508</v>
      </c>
      <c r="AQ156" s="363" t="s">
        <v>440</v>
      </c>
      <c r="AR156" s="363" t="s">
        <v>509</v>
      </c>
      <c r="AS156" s="363" t="s">
        <v>441</v>
      </c>
      <c r="AT156" s="363" t="s">
        <v>510</v>
      </c>
      <c r="AU156" s="363" t="s">
        <v>442</v>
      </c>
      <c r="AV156" s="363" t="s">
        <v>511</v>
      </c>
      <c r="AW156" s="363" t="s">
        <v>443</v>
      </c>
      <c r="AX156" s="363" t="s">
        <v>512</v>
      </c>
      <c r="AY156" s="363" t="s">
        <v>444</v>
      </c>
      <c r="AZ156" s="363" t="s">
        <v>490</v>
      </c>
      <c r="BA156" s="363" t="s">
        <v>445</v>
      </c>
      <c r="BB156" s="363" t="s">
        <v>513</v>
      </c>
      <c r="BC156" s="363" t="s">
        <v>446</v>
      </c>
      <c r="BD156" s="363" t="s">
        <v>433</v>
      </c>
      <c r="BE156" s="363" t="s">
        <v>445</v>
      </c>
      <c r="BF156" s="363" t="s">
        <v>435</v>
      </c>
      <c r="BG156" s="363" t="s">
        <v>433</v>
      </c>
      <c r="BH156" s="363" t="s">
        <v>514</v>
      </c>
      <c r="BI156" s="363" t="s">
        <v>488</v>
      </c>
      <c r="BJ156" s="363" t="s">
        <v>486</v>
      </c>
      <c r="BK156" s="363" t="s">
        <v>515</v>
      </c>
      <c r="BL156" s="363" t="s">
        <v>463</v>
      </c>
      <c r="BM156" s="363" t="s">
        <v>516</v>
      </c>
      <c r="BN156" s="363" t="s">
        <v>517</v>
      </c>
      <c r="BO156" s="363" t="s">
        <v>488</v>
      </c>
      <c r="BP156" s="363" t="s">
        <v>289</v>
      </c>
      <c r="BQ156" s="363" t="s">
        <v>463</v>
      </c>
      <c r="BR156" s="363" t="s">
        <v>518</v>
      </c>
      <c r="BS156" s="363" t="s">
        <v>519</v>
      </c>
      <c r="BT156" s="363" t="s">
        <v>475</v>
      </c>
      <c r="BU156" s="363" t="s">
        <v>289</v>
      </c>
      <c r="BV156" s="363" t="s">
        <v>463</v>
      </c>
      <c r="BW156" s="363" t="s">
        <v>518</v>
      </c>
      <c r="BX156" s="363" t="s">
        <v>519</v>
      </c>
      <c r="BY156" s="363" t="s">
        <v>520</v>
      </c>
      <c r="BZ156" s="363" t="s">
        <v>488</v>
      </c>
      <c r="CA156" s="363" t="s">
        <v>418</v>
      </c>
      <c r="CB156" s="363" t="s">
        <v>515</v>
      </c>
      <c r="CC156" s="363" t="s">
        <v>475</v>
      </c>
      <c r="CD156" s="363" t="s">
        <v>463</v>
      </c>
      <c r="CE156" s="363" t="s">
        <v>516</v>
      </c>
      <c r="CF156" s="363" t="s">
        <v>488</v>
      </c>
      <c r="CG156" s="363" t="s">
        <v>515</v>
      </c>
      <c r="CH156" s="363" t="s">
        <v>488</v>
      </c>
      <c r="CI156" s="363" t="s">
        <v>515</v>
      </c>
      <c r="CJ156" s="363" t="s">
        <v>463</v>
      </c>
      <c r="CK156" s="363" t="s">
        <v>515</v>
      </c>
      <c r="CL156" s="363" t="s">
        <v>474</v>
      </c>
      <c r="CM156" s="363" t="s">
        <v>418</v>
      </c>
      <c r="CN156" s="363" t="s">
        <v>521</v>
      </c>
      <c r="CO156" s="363" t="s">
        <v>488</v>
      </c>
      <c r="CP156" s="363" t="s">
        <v>515</v>
      </c>
      <c r="CQ156" s="363" t="s">
        <v>475</v>
      </c>
      <c r="CR156" s="363" t="s">
        <v>515</v>
      </c>
      <c r="CS156" s="363" t="s">
        <v>474</v>
      </c>
      <c r="CT156" s="363" t="s">
        <v>522</v>
      </c>
      <c r="CU156" s="363" t="s">
        <v>523</v>
      </c>
      <c r="CV156" s="363" t="s">
        <v>524</v>
      </c>
      <c r="CW156" s="363" t="s">
        <v>519</v>
      </c>
      <c r="CX156" s="363" t="s">
        <v>525</v>
      </c>
      <c r="CY156" s="363" t="s">
        <v>475</v>
      </c>
      <c r="CZ156" s="363" t="s">
        <v>515</v>
      </c>
      <c r="DA156" s="363" t="s">
        <v>474</v>
      </c>
      <c r="DB156" s="363" t="s">
        <v>522</v>
      </c>
      <c r="DC156" s="363" t="s">
        <v>523</v>
      </c>
      <c r="DD156" s="363" t="s">
        <v>524</v>
      </c>
      <c r="DE156" s="363" t="s">
        <v>519</v>
      </c>
      <c r="DF156" s="363" t="s">
        <v>525</v>
      </c>
      <c r="DG156" s="363" t="s">
        <v>475</v>
      </c>
      <c r="DH156" s="363" t="s">
        <v>526</v>
      </c>
      <c r="DI156" s="363" t="s">
        <v>527</v>
      </c>
      <c r="DJ156" s="363" t="s">
        <v>488</v>
      </c>
      <c r="DK156" s="363" t="s">
        <v>528</v>
      </c>
      <c r="DL156" s="363" t="s">
        <v>515</v>
      </c>
      <c r="DM156" s="363" t="s">
        <v>474</v>
      </c>
      <c r="DN156" s="363" t="s">
        <v>418</v>
      </c>
      <c r="DO156" s="363" t="s">
        <v>452</v>
      </c>
      <c r="DP156" s="363" t="s">
        <v>529</v>
      </c>
      <c r="DQ156" s="363" t="s">
        <v>514</v>
      </c>
      <c r="DR156" s="363" t="s">
        <v>530</v>
      </c>
      <c r="DS156" s="363" t="s">
        <v>531</v>
      </c>
      <c r="DT156" s="363" t="s">
        <v>209</v>
      </c>
      <c r="DU156" s="363" t="s">
        <v>459</v>
      </c>
      <c r="DV156" s="363" t="s">
        <v>428</v>
      </c>
      <c r="DW156" s="363" t="s">
        <v>532</v>
      </c>
      <c r="DX156" s="363" t="s">
        <v>533</v>
      </c>
      <c r="DY156" s="363" t="s">
        <v>534</v>
      </c>
      <c r="DZ156" s="363" t="s">
        <v>522</v>
      </c>
      <c r="EA156" s="363" t="s">
        <v>515</v>
      </c>
      <c r="EB156" s="363" t="s">
        <v>535</v>
      </c>
      <c r="EC156" s="363" t="s">
        <v>515</v>
      </c>
      <c r="ED156" s="363" t="s">
        <v>525</v>
      </c>
      <c r="EE156" s="363" t="s">
        <v>536</v>
      </c>
      <c r="EF156" s="363" t="s">
        <v>537</v>
      </c>
      <c r="EG156" s="363" t="s">
        <v>538</v>
      </c>
      <c r="EH156" s="363" t="s">
        <v>539</v>
      </c>
      <c r="EI156" s="363" t="s">
        <v>540</v>
      </c>
      <c r="EJ156" s="363" t="s">
        <v>541</v>
      </c>
      <c r="EK156" s="363" t="s">
        <v>536</v>
      </c>
      <c r="EL156" s="363" t="s">
        <v>542</v>
      </c>
      <c r="EM156" s="363" t="s">
        <v>536</v>
      </c>
      <c r="EN156" s="363" t="s">
        <v>543</v>
      </c>
      <c r="EO156" s="363" t="s">
        <v>544</v>
      </c>
      <c r="EP156" s="363" t="s">
        <v>544</v>
      </c>
      <c r="EQ156" s="363" t="s">
        <v>536</v>
      </c>
      <c r="ER156" s="363" t="s">
        <v>536</v>
      </c>
      <c r="ES156" s="363" t="s">
        <v>545</v>
      </c>
      <c r="ET156" s="363" t="s">
        <v>515</v>
      </c>
      <c r="EU156" s="363" t="s">
        <v>474</v>
      </c>
      <c r="EV156" s="363" t="s">
        <v>515</v>
      </c>
      <c r="EW156" s="363" t="s">
        <v>474</v>
      </c>
    </row>
    <row r="157" spans="1:153" ht="15.75" customHeight="1" x14ac:dyDescent="0.2">
      <c r="A157" s="372" t="s">
        <v>546</v>
      </c>
      <c r="B157" s="372">
        <v>0</v>
      </c>
      <c r="C157" s="372">
        <v>1.3890783170609211E-2</v>
      </c>
      <c r="D157" s="372">
        <v>1.3088247311060286E-2</v>
      </c>
      <c r="E157" s="372">
        <v>1.3088247311060286E-2</v>
      </c>
      <c r="F157" s="372">
        <v>8.781582181001113E-3</v>
      </c>
      <c r="G157" s="372">
        <v>8.781582181001113E-3</v>
      </c>
      <c r="H157" s="372">
        <v>8.781582181001113E-3</v>
      </c>
      <c r="I157" s="372">
        <v>9.1053773051896769E-3</v>
      </c>
      <c r="J157" s="372">
        <v>8.6934682935577712E-3</v>
      </c>
      <c r="K157" s="372">
        <v>0</v>
      </c>
      <c r="L157" s="372">
        <v>0</v>
      </c>
      <c r="M157" s="372">
        <v>9.4754667996426178E-3</v>
      </c>
      <c r="N157" s="372">
        <v>9.4754667987331231E-3</v>
      </c>
      <c r="O157" s="372">
        <v>9.4754667987899666E-3</v>
      </c>
      <c r="P157" s="372">
        <v>1.0444159741496151E-4</v>
      </c>
      <c r="Q157" s="372">
        <v>3.2817178574134687E-2</v>
      </c>
      <c r="R157" s="372">
        <v>1.5348686738633432E-2</v>
      </c>
      <c r="S157" s="372">
        <v>1.5348686738633432E-2</v>
      </c>
      <c r="T157" s="372">
        <v>1.5348686738633432E-2</v>
      </c>
      <c r="U157" s="372">
        <v>1.5348686738633432E-2</v>
      </c>
      <c r="V157" s="372">
        <v>1.5348686738633432E-2</v>
      </c>
      <c r="W157" s="372">
        <v>1.5348686738633432E-2</v>
      </c>
      <c r="X157" s="372">
        <v>1.5348686738633432E-2</v>
      </c>
      <c r="Y157" s="372">
        <v>1.5348686738633432E-2</v>
      </c>
      <c r="Z157" s="372">
        <v>1.5348686738633432E-2</v>
      </c>
      <c r="AA157" s="372">
        <v>1.5348686738633432E-2</v>
      </c>
      <c r="AB157" s="372">
        <v>1.5348686738633432E-2</v>
      </c>
      <c r="AC157" s="372">
        <v>1.2738304588822302E-2</v>
      </c>
      <c r="AD157" s="372">
        <v>2.0892550862378589E-5</v>
      </c>
      <c r="AE157" s="372">
        <v>1.0028031481482458E-2</v>
      </c>
      <c r="AF157" s="372">
        <v>2.0892550862378589E-5</v>
      </c>
      <c r="AG157" s="372">
        <v>1.0028031481482458E-2</v>
      </c>
      <c r="AH157" s="372">
        <v>2.0892550862378589E-5</v>
      </c>
      <c r="AI157" s="372">
        <v>1.0028031481482458E-2</v>
      </c>
      <c r="AJ157" s="372">
        <v>2.0892550862378589E-5</v>
      </c>
      <c r="AK157" s="372">
        <v>1.0028031481482458E-2</v>
      </c>
      <c r="AL157" s="372">
        <v>2.0892550862378589E-5</v>
      </c>
      <c r="AM157" s="372">
        <v>1.0028031481482458E-2</v>
      </c>
      <c r="AN157" s="372">
        <v>2.0892550862378589E-5</v>
      </c>
      <c r="AO157" s="372">
        <v>1.0028031481482458E-2</v>
      </c>
      <c r="AP157" s="372">
        <v>2.0892550862378589E-5</v>
      </c>
      <c r="AQ157" s="372">
        <v>1.0028031481482458E-2</v>
      </c>
      <c r="AR157" s="372">
        <v>2.0892550862378589E-5</v>
      </c>
      <c r="AS157" s="372">
        <v>1.0028031481482458E-2</v>
      </c>
      <c r="AT157" s="372">
        <v>2.0892550862378589E-5</v>
      </c>
      <c r="AU157" s="372">
        <v>1.0028031481482458E-2</v>
      </c>
      <c r="AV157" s="372">
        <v>0</v>
      </c>
      <c r="AW157" s="372">
        <v>1.0028031481482458E-2</v>
      </c>
      <c r="AX157" s="372">
        <v>0</v>
      </c>
      <c r="AY157" s="372">
        <v>1.0028031481482458E-2</v>
      </c>
      <c r="AZ157" s="372">
        <v>0</v>
      </c>
      <c r="BA157" s="372">
        <v>1.0028031481482458E-2</v>
      </c>
      <c r="BB157" s="372">
        <v>2.0892550862378589E-5</v>
      </c>
      <c r="BC157" s="372">
        <v>1.0028031481482458E-2</v>
      </c>
      <c r="BD157" s="372">
        <v>8.2916780537232171E-3</v>
      </c>
      <c r="BE157" s="372">
        <v>8.4813000350152379E-3</v>
      </c>
      <c r="BF157" s="372">
        <v>8.5618689950592852E-3</v>
      </c>
      <c r="BG157" s="372">
        <v>9.4754667987331231E-3</v>
      </c>
      <c r="BH157" s="372">
        <v>8.4813000350152379E-3</v>
      </c>
      <c r="BI157" s="372">
        <v>1.4213173236440184</v>
      </c>
      <c r="BJ157" s="372">
        <v>1.4213173236440184</v>
      </c>
      <c r="BK157" s="372">
        <v>1.4213173236440184</v>
      </c>
      <c r="BL157" s="372">
        <v>1.4213173236440184</v>
      </c>
      <c r="BM157" s="372">
        <v>1.4213173236440184</v>
      </c>
      <c r="BN157" s="372">
        <v>1.4213173236440184</v>
      </c>
      <c r="BO157" s="372">
        <v>2.0658943253579309E-2</v>
      </c>
      <c r="BP157" s="372">
        <v>2.0658943253579309E-2</v>
      </c>
      <c r="BQ157" s="372">
        <v>3.2817178574134687E-2</v>
      </c>
      <c r="BR157" s="372">
        <v>3.2817178574134687E-2</v>
      </c>
      <c r="BS157" s="372">
        <v>3.2817178574134687E-2</v>
      </c>
      <c r="BT157" s="372">
        <v>3.2817178574134687E-2</v>
      </c>
      <c r="BU157" s="372">
        <v>3.2817178574134687E-2</v>
      </c>
      <c r="BV157" s="372">
        <v>1.0444159741496151E-4</v>
      </c>
      <c r="BW157" s="372">
        <v>1.0444159741496151E-4</v>
      </c>
      <c r="BX157" s="372">
        <v>1.0444159741496151E-4</v>
      </c>
      <c r="BY157" s="372">
        <v>3.9438833063854872E-2</v>
      </c>
      <c r="BZ157" s="372">
        <v>8.4959146230119131E-3</v>
      </c>
      <c r="CA157" s="372">
        <v>8.4959146230119131E-3</v>
      </c>
      <c r="CB157" s="372">
        <v>8.4959146230119131E-3</v>
      </c>
      <c r="CC157" s="372">
        <v>8.4959146230119131E-3</v>
      </c>
      <c r="CD157" s="372">
        <v>8.4959146230119131E-3</v>
      </c>
      <c r="CE157" s="372">
        <v>8.4959146230119131E-3</v>
      </c>
      <c r="CF157" s="372">
        <v>1.3088247311060286E-2</v>
      </c>
      <c r="CG157" s="372">
        <v>1.3088247311060286E-2</v>
      </c>
      <c r="CH157" s="372">
        <v>1.3456155363286371E-2</v>
      </c>
      <c r="CI157" s="372">
        <v>1.3456155363286371E-2</v>
      </c>
      <c r="CJ157" s="372">
        <v>1.3456155363286371E-2</v>
      </c>
      <c r="CK157" s="372">
        <v>3.2817178574134687E-2</v>
      </c>
      <c r="CL157" s="372">
        <v>3.2817178574134687E-2</v>
      </c>
      <c r="CM157" s="372">
        <v>3.2817178574134687E-2</v>
      </c>
      <c r="CN157" s="372">
        <v>0</v>
      </c>
      <c r="CO157" s="372">
        <v>1.3851377093970996E-2</v>
      </c>
      <c r="CP157" s="372">
        <v>1.3851377093970996E-2</v>
      </c>
      <c r="CQ157" s="372">
        <v>1.3851377093970996E-2</v>
      </c>
      <c r="CR157" s="372">
        <v>2.297249833833348E-2</v>
      </c>
      <c r="CS157" s="372">
        <v>2.297249833833348E-2</v>
      </c>
      <c r="CT157" s="372">
        <v>2.297249833833348E-2</v>
      </c>
      <c r="CU157" s="372">
        <v>2.297249833833348E-2</v>
      </c>
      <c r="CV157" s="372">
        <v>2.297249833833348E-2</v>
      </c>
      <c r="CW157" s="372">
        <v>2.297249833833348E-2</v>
      </c>
      <c r="CX157" s="372">
        <v>2.297249833833348E-2</v>
      </c>
      <c r="CY157" s="372">
        <v>2.297249833833348E-2</v>
      </c>
      <c r="CZ157" s="372">
        <v>8.7391969203736153E-3</v>
      </c>
      <c r="DA157" s="372">
        <v>8.7391969203736153E-3</v>
      </c>
      <c r="DB157" s="372">
        <v>8.7391969203736153E-3</v>
      </c>
      <c r="DC157" s="372">
        <v>8.7391969203736153E-3</v>
      </c>
      <c r="DD157" s="372">
        <v>8.7391969203736153E-3</v>
      </c>
      <c r="DE157" s="372">
        <v>8.7391969203736153E-3</v>
      </c>
      <c r="DF157" s="372">
        <v>8.7391969203736153E-3</v>
      </c>
      <c r="DG157" s="372">
        <v>8.7391969203736153E-3</v>
      </c>
      <c r="DH157" s="372">
        <v>0.12489931646723562</v>
      </c>
      <c r="DI157" s="372">
        <v>0.12489931646723562</v>
      </c>
      <c r="DJ157" s="372">
        <v>0.12489931646723562</v>
      </c>
      <c r="DK157" s="372">
        <v>0.16118302180314004</v>
      </c>
      <c r="DL157" s="372">
        <v>0.12489931646723562</v>
      </c>
      <c r="DM157" s="372">
        <v>0.12489931646723562</v>
      </c>
      <c r="DN157" s="372">
        <v>0.12489931646723562</v>
      </c>
      <c r="DO157" s="372">
        <v>0.12489931646723562</v>
      </c>
      <c r="DP157" s="372">
        <v>0.12489931646723562</v>
      </c>
      <c r="DQ157" s="372">
        <v>0.12489931646723562</v>
      </c>
      <c r="DR157" s="372">
        <v>0.12489931646723562</v>
      </c>
      <c r="DS157" s="372">
        <v>0.12489931646723562</v>
      </c>
      <c r="DT157" s="372">
        <v>0.12489931646723562</v>
      </c>
      <c r="DU157" s="372">
        <v>0.12489931646723562</v>
      </c>
      <c r="DV157" s="372">
        <v>0.12489931646723562</v>
      </c>
      <c r="DW157" s="372">
        <v>0.12489931646723562</v>
      </c>
      <c r="DX157" s="372">
        <v>8.762445855381884E-3</v>
      </c>
      <c r="DY157" s="372">
        <v>0</v>
      </c>
      <c r="DZ157" s="372">
        <v>0</v>
      </c>
      <c r="EA157" s="372">
        <v>0</v>
      </c>
      <c r="EB157" s="372">
        <v>0</v>
      </c>
      <c r="EC157" s="372">
        <v>0</v>
      </c>
      <c r="ED157" s="372">
        <v>0</v>
      </c>
      <c r="EE157" s="372">
        <v>0</v>
      </c>
      <c r="EF157" s="372">
        <v>0</v>
      </c>
      <c r="EG157" s="372">
        <v>0</v>
      </c>
      <c r="EH157" s="372">
        <v>0</v>
      </c>
      <c r="EI157" s="372">
        <v>0</v>
      </c>
      <c r="EJ157" s="372">
        <v>0</v>
      </c>
      <c r="EK157" s="372">
        <v>0</v>
      </c>
      <c r="EL157" s="372">
        <v>0</v>
      </c>
      <c r="EM157" s="372">
        <v>0</v>
      </c>
      <c r="EN157" s="372">
        <v>0</v>
      </c>
      <c r="EO157" s="372">
        <v>0</v>
      </c>
      <c r="EP157" s="372">
        <v>0</v>
      </c>
      <c r="EQ157" s="372">
        <v>0</v>
      </c>
      <c r="ER157" s="372">
        <v>0</v>
      </c>
      <c r="ES157" s="372">
        <v>0.10939059526276651</v>
      </c>
      <c r="ET157" s="373">
        <v>3.2817178574134687E-2</v>
      </c>
      <c r="EU157" s="373">
        <v>3.2817178574134687E-2</v>
      </c>
      <c r="EV157" s="373">
        <v>3.2817178574134687E-2</v>
      </c>
      <c r="EW157" s="373">
        <v>3.2817178574134687E-2</v>
      </c>
    </row>
    <row r="158" spans="1:153" ht="15.75" customHeight="1" x14ac:dyDescent="0.2">
      <c r="A158" s="372" t="s">
        <v>547</v>
      </c>
      <c r="B158" s="372">
        <v>0</v>
      </c>
      <c r="C158" s="372">
        <v>16.143638099883219</v>
      </c>
      <c r="D158" s="372">
        <v>13.729615085628211</v>
      </c>
      <c r="E158" s="372">
        <v>13.729615085628211</v>
      </c>
      <c r="F158" s="372">
        <v>0.16616060392101417</v>
      </c>
      <c r="G158" s="372">
        <v>0.16616060392101417</v>
      </c>
      <c r="H158" s="372">
        <v>0.16616060392101417</v>
      </c>
      <c r="I158" s="372">
        <v>5.3282853936138963E-2</v>
      </c>
      <c r="J158" s="372">
        <v>5.0842593613310783E-2</v>
      </c>
      <c r="K158" s="372">
        <v>0</v>
      </c>
      <c r="L158" s="372">
        <v>0</v>
      </c>
      <c r="M158" s="372">
        <v>2.1829094697594655</v>
      </c>
      <c r="N158" s="372">
        <v>2.1829094697549181</v>
      </c>
      <c r="O158" s="372">
        <v>2.1829094697551454</v>
      </c>
      <c r="P158" s="372">
        <v>2.1298201707054432E-2</v>
      </c>
      <c r="Q158" s="372">
        <v>0</v>
      </c>
      <c r="R158" s="372">
        <v>5.9602375238289369</v>
      </c>
      <c r="S158" s="372">
        <v>5.9602375238289369</v>
      </c>
      <c r="T158" s="372">
        <v>5.9602375238289369</v>
      </c>
      <c r="U158" s="372">
        <v>5.9602375238289369</v>
      </c>
      <c r="V158" s="372">
        <v>5.9602375238289369</v>
      </c>
      <c r="W158" s="372">
        <v>5.9602375238289369</v>
      </c>
      <c r="X158" s="372">
        <v>5.9602375238289369</v>
      </c>
      <c r="Y158" s="372">
        <v>5.9602375238289369</v>
      </c>
      <c r="Z158" s="372">
        <v>8.4880569528577325</v>
      </c>
      <c r="AA158" s="372">
        <v>5.9602375238289369</v>
      </c>
      <c r="AB158" s="372">
        <v>5.9602375238289369</v>
      </c>
      <c r="AC158" s="372">
        <v>4.9563857691400699</v>
      </c>
      <c r="AD158" s="372">
        <v>6.2677652587135757E-2</v>
      </c>
      <c r="AE158" s="372">
        <v>0.20847236333588626</v>
      </c>
      <c r="AF158" s="372">
        <v>6.2677652587135757E-2</v>
      </c>
      <c r="AG158" s="372">
        <v>0.20847236333588626</v>
      </c>
      <c r="AH158" s="372">
        <v>6.2677652587135757E-2</v>
      </c>
      <c r="AI158" s="372">
        <v>0.20847236333588626</v>
      </c>
      <c r="AJ158" s="372">
        <v>6.2677652587135757E-2</v>
      </c>
      <c r="AK158" s="372">
        <v>0.20847236333588626</v>
      </c>
      <c r="AL158" s="372">
        <v>6.2677652587135757E-2</v>
      </c>
      <c r="AM158" s="372">
        <v>0.20847236333588626</v>
      </c>
      <c r="AN158" s="372">
        <v>6.2677652587135757E-2</v>
      </c>
      <c r="AO158" s="372">
        <v>0.20847236333588626</v>
      </c>
      <c r="AP158" s="372">
        <v>6.2677652587135757E-2</v>
      </c>
      <c r="AQ158" s="372">
        <v>0.20847236333588626</v>
      </c>
      <c r="AR158" s="372">
        <v>6.2677652587135757E-2</v>
      </c>
      <c r="AS158" s="372">
        <v>0.20847236333588626</v>
      </c>
      <c r="AT158" s="372">
        <v>6.2677652587135757E-2</v>
      </c>
      <c r="AU158" s="372">
        <v>0.20847236333588626</v>
      </c>
      <c r="AV158" s="372">
        <v>0</v>
      </c>
      <c r="AW158" s="372">
        <v>0.20847236333588626</v>
      </c>
      <c r="AX158" s="372">
        <v>0</v>
      </c>
      <c r="AY158" s="372">
        <v>0.20847236333588626</v>
      </c>
      <c r="AZ158" s="372">
        <v>0</v>
      </c>
      <c r="BA158" s="372">
        <v>0.20847149196083592</v>
      </c>
      <c r="BB158" s="372">
        <v>0</v>
      </c>
      <c r="BC158" s="372">
        <v>0.20847236333588626</v>
      </c>
      <c r="BD158" s="372">
        <v>0.17827221089316936</v>
      </c>
      <c r="BE158" s="372">
        <v>0.15679314257158694</v>
      </c>
      <c r="BF158" s="372">
        <v>0.16070479248855918</v>
      </c>
      <c r="BG158" s="372">
        <v>2.2260583001276473</v>
      </c>
      <c r="BH158" s="372">
        <v>0.15335742393585861</v>
      </c>
      <c r="BI158" s="372">
        <v>4.8461055457728435</v>
      </c>
      <c r="BJ158" s="372">
        <v>4.8456549753559557</v>
      </c>
      <c r="BK158" s="372">
        <v>4.5109660792647901</v>
      </c>
      <c r="BL158" s="372">
        <v>4.2941415889184782</v>
      </c>
      <c r="BM158" s="372">
        <v>4.4137647043207835</v>
      </c>
      <c r="BN158" s="372">
        <v>4.8461055457728435</v>
      </c>
      <c r="BO158" s="372">
        <v>3.5427846835029868</v>
      </c>
      <c r="BP158" s="372">
        <v>3.5427846835029868</v>
      </c>
      <c r="BQ158" s="372">
        <v>5.8506459771123787E-5</v>
      </c>
      <c r="BR158" s="372">
        <v>5.8506459771123787E-5</v>
      </c>
      <c r="BS158" s="372">
        <v>5.8506459771123787E-5</v>
      </c>
      <c r="BT158" s="372">
        <v>5.8506459771123787E-5</v>
      </c>
      <c r="BU158" s="372">
        <v>5.8506459771123787E-5</v>
      </c>
      <c r="BV158" s="372">
        <v>2.1298201707054432E-2</v>
      </c>
      <c r="BW158" s="372">
        <v>2.1298201707054432E-2</v>
      </c>
      <c r="BX158" s="372">
        <v>2.1298201707054432E-2</v>
      </c>
      <c r="BY158" s="372">
        <v>2.5626656872930198E-2</v>
      </c>
      <c r="BZ158" s="372">
        <v>0.42036308355386609</v>
      </c>
      <c r="CA158" s="372">
        <v>0.42036308355386609</v>
      </c>
      <c r="CB158" s="372">
        <v>0.25975034558314292</v>
      </c>
      <c r="CC158" s="372">
        <v>0.25975034558314292</v>
      </c>
      <c r="CD158" s="372">
        <v>0.32837264524368948</v>
      </c>
      <c r="CE158" s="372">
        <v>0.23246432933331107</v>
      </c>
      <c r="CF158" s="372">
        <v>13.772453891842929</v>
      </c>
      <c r="CG158" s="372">
        <v>13.819250665785034</v>
      </c>
      <c r="CH158" s="372">
        <v>2.6433103503195525</v>
      </c>
      <c r="CI158" s="372">
        <v>2.6433103503195525</v>
      </c>
      <c r="CJ158" s="372">
        <v>2.6433103503195525</v>
      </c>
      <c r="CK158" s="372">
        <v>5.8506459771123787E-5</v>
      </c>
      <c r="CL158" s="372">
        <v>5.8506459771123787E-5</v>
      </c>
      <c r="CM158" s="372">
        <v>5.8506459771123787E-5</v>
      </c>
      <c r="CN158" s="372">
        <v>0</v>
      </c>
      <c r="CO158" s="372">
        <v>0.68082803450215579</v>
      </c>
      <c r="CP158" s="372">
        <v>0.41881340388931676</v>
      </c>
      <c r="CQ158" s="372">
        <v>0.41881340388931676</v>
      </c>
      <c r="CR158" s="372">
        <v>0.39483062429053462</v>
      </c>
      <c r="CS158" s="372">
        <v>0.39483062429053462</v>
      </c>
      <c r="CT158" s="372">
        <v>0.39483062429053462</v>
      </c>
      <c r="CU158" s="372">
        <v>0.39483062429053462</v>
      </c>
      <c r="CV158" s="372">
        <v>0.39483062429053462</v>
      </c>
      <c r="CW158" s="372">
        <v>0.39483062429053462</v>
      </c>
      <c r="CX158" s="372">
        <v>0.39483062429053462</v>
      </c>
      <c r="CY158" s="372">
        <v>0.39483062429053462</v>
      </c>
      <c r="CZ158" s="372">
        <v>0.21342434136397515</v>
      </c>
      <c r="DA158" s="372">
        <v>0.21342434136397515</v>
      </c>
      <c r="DB158" s="372">
        <v>0.21342434136397515</v>
      </c>
      <c r="DC158" s="372">
        <v>0.21342434136397515</v>
      </c>
      <c r="DD158" s="372">
        <v>0.21342434136397515</v>
      </c>
      <c r="DE158" s="372">
        <v>0.21342434136397515</v>
      </c>
      <c r="DF158" s="372">
        <v>0.21342434136397515</v>
      </c>
      <c r="DG158" s="372">
        <v>0.21342434136397515</v>
      </c>
      <c r="DH158" s="372">
        <v>0.35636974956605627</v>
      </c>
      <c r="DI158" s="372">
        <v>0.35636974956605627</v>
      </c>
      <c r="DJ158" s="372">
        <v>0.35636974956605627</v>
      </c>
      <c r="DK158" s="372">
        <v>0.35636974956605627</v>
      </c>
      <c r="DL158" s="372">
        <v>0.35636974956605627</v>
      </c>
      <c r="DM158" s="372">
        <v>0.35636974956605627</v>
      </c>
      <c r="DN158" s="372">
        <v>0.35636974956605627</v>
      </c>
      <c r="DO158" s="372">
        <v>0.35636974956605627</v>
      </c>
      <c r="DP158" s="372">
        <v>0.35636974956605627</v>
      </c>
      <c r="DQ158" s="372">
        <v>0.35636974956605627</v>
      </c>
      <c r="DR158" s="372">
        <v>0.35636974956605627</v>
      </c>
      <c r="DS158" s="372">
        <v>0.35636974956605627</v>
      </c>
      <c r="DT158" s="372">
        <v>0.35636974956605627</v>
      </c>
      <c r="DU158" s="372">
        <v>0.35636974956605627</v>
      </c>
      <c r="DV158" s="372">
        <v>0.35636974956605627</v>
      </c>
      <c r="DW158" s="372">
        <v>0.35636974956605627</v>
      </c>
      <c r="DX158" s="372">
        <v>9.3022634387068592E-2</v>
      </c>
      <c r="DY158" s="372">
        <v>0</v>
      </c>
      <c r="DZ158" s="372">
        <v>0</v>
      </c>
      <c r="EA158" s="372">
        <v>0</v>
      </c>
      <c r="EB158" s="372">
        <v>0</v>
      </c>
      <c r="EC158" s="372">
        <v>0.1650759128417576</v>
      </c>
      <c r="ED158" s="372">
        <v>0</v>
      </c>
      <c r="EE158" s="372">
        <v>0</v>
      </c>
      <c r="EF158" s="372">
        <v>0</v>
      </c>
      <c r="EG158" s="372">
        <v>0</v>
      </c>
      <c r="EH158" s="372">
        <v>0</v>
      </c>
      <c r="EI158" s="372">
        <v>0</v>
      </c>
      <c r="EJ158" s="372">
        <v>0</v>
      </c>
      <c r="EK158" s="372">
        <v>0.25562449131257381</v>
      </c>
      <c r="EL158" s="372">
        <v>0.25562449131257381</v>
      </c>
      <c r="EM158" s="372">
        <v>5.8450253394681795E-5</v>
      </c>
      <c r="EN158" s="372">
        <v>5.8450253394681795E-5</v>
      </c>
      <c r="EO158" s="372">
        <v>0</v>
      </c>
      <c r="EP158" s="372">
        <v>0</v>
      </c>
      <c r="EQ158" s="372">
        <v>0</v>
      </c>
      <c r="ER158" s="372">
        <v>0</v>
      </c>
      <c r="ES158" s="372">
        <v>0</v>
      </c>
      <c r="ET158" s="373">
        <v>5.8506459771123787E-5</v>
      </c>
      <c r="EU158" s="373">
        <v>5.8506459771123787E-5</v>
      </c>
      <c r="EV158" s="373">
        <v>5.8506459771123787E-5</v>
      </c>
      <c r="EW158" s="373">
        <v>5.8506459771123787E-5</v>
      </c>
    </row>
    <row r="159" spans="1:153" ht="15.75" customHeight="1" x14ac:dyDescent="0.2">
      <c r="A159" s="372" t="s">
        <v>548</v>
      </c>
      <c r="B159" s="372">
        <v>3.8092027840733067E-2</v>
      </c>
      <c r="C159" s="372">
        <v>2.4072696872863162</v>
      </c>
      <c r="D159" s="372">
        <v>2.4955514008343016</v>
      </c>
      <c r="E159" s="372">
        <v>2.4955514008343016</v>
      </c>
      <c r="F159" s="372">
        <v>2.0152218793555221</v>
      </c>
      <c r="G159" s="372">
        <v>2.0152218793555221</v>
      </c>
      <c r="H159" s="372">
        <v>2.0152218793555221</v>
      </c>
      <c r="I159" s="372">
        <v>1.2327192324178213</v>
      </c>
      <c r="J159" s="372">
        <v>1.8378907960304787</v>
      </c>
      <c r="K159" s="372">
        <v>3.8538011440039099E-3</v>
      </c>
      <c r="L159" s="372">
        <v>3.8538011440039099E-3</v>
      </c>
      <c r="M159" s="372">
        <v>0.78986785332745058</v>
      </c>
      <c r="N159" s="372">
        <v>0.57552964444994359</v>
      </c>
      <c r="O159" s="372">
        <v>0.58845580437309764</v>
      </c>
      <c r="P159" s="372">
        <v>0.60630795446741104</v>
      </c>
      <c r="Q159" s="372">
        <v>0.54132316293271288</v>
      </c>
      <c r="R159" s="372">
        <v>8.1578561519309005</v>
      </c>
      <c r="S159" s="372">
        <v>17.015780628491484</v>
      </c>
      <c r="T159" s="372">
        <v>20.964078180717479</v>
      </c>
      <c r="U159" s="372">
        <v>8.8226847193072899</v>
      </c>
      <c r="V159" s="372">
        <v>8.9971956743247574</v>
      </c>
      <c r="W159" s="372">
        <v>9.1594642655763892</v>
      </c>
      <c r="X159" s="372">
        <v>9.0813973732365412</v>
      </c>
      <c r="Y159" s="372">
        <v>9.0813973732365412</v>
      </c>
      <c r="Z159" s="372">
        <v>11.373121687311595</v>
      </c>
      <c r="AA159" s="372">
        <v>11.223264202133578</v>
      </c>
      <c r="AB159" s="372">
        <v>10.276790968287969</v>
      </c>
      <c r="AC159" s="372">
        <v>20.680457741516875</v>
      </c>
      <c r="AD159" s="372">
        <v>19.763331986432604</v>
      </c>
      <c r="AE159" s="372">
        <v>1.2646732365133175</v>
      </c>
      <c r="AF159" s="372">
        <v>20.300700754827631</v>
      </c>
      <c r="AG159" s="372">
        <v>1.2646732365133175</v>
      </c>
      <c r="AH159" s="372">
        <v>0.48967674251161952</v>
      </c>
      <c r="AI159" s="372">
        <v>1.2646732365133175</v>
      </c>
      <c r="AJ159" s="372">
        <v>19.786572892531694</v>
      </c>
      <c r="AK159" s="372">
        <v>1.2646732365133175</v>
      </c>
      <c r="AL159" s="372">
        <v>19.809294014989973</v>
      </c>
      <c r="AM159" s="372">
        <v>1.2646732365133175</v>
      </c>
      <c r="AN159" s="372">
        <v>20.69609636300811</v>
      </c>
      <c r="AO159" s="372">
        <v>1.259311589826666</v>
      </c>
      <c r="AP159" s="372">
        <v>20.445126747526956</v>
      </c>
      <c r="AQ159" s="372">
        <v>1.5788805984020655</v>
      </c>
      <c r="AR159" s="372">
        <v>19.571366351005054</v>
      </c>
      <c r="AS159" s="372">
        <v>1.5788805984020655</v>
      </c>
      <c r="AT159" s="372">
        <v>19.742925820913115</v>
      </c>
      <c r="AU159" s="372">
        <v>1.5788805984020655</v>
      </c>
      <c r="AV159" s="372">
        <v>19.51659093616334</v>
      </c>
      <c r="AW159" s="372">
        <v>1.5788805984020655</v>
      </c>
      <c r="AX159" s="372">
        <v>19.868819163095395</v>
      </c>
      <c r="AY159" s="372">
        <v>1.5788805984020655</v>
      </c>
      <c r="AZ159" s="372">
        <v>19.501844705953175</v>
      </c>
      <c r="BA159" s="372">
        <v>23.649947722021352</v>
      </c>
      <c r="BB159" s="372">
        <v>39.384279534657253</v>
      </c>
      <c r="BC159" s="372">
        <v>1.2647247308873375</v>
      </c>
      <c r="BD159" s="372">
        <v>0.63897263283251959</v>
      </c>
      <c r="BE159" s="372">
        <v>0.96845892838973668</v>
      </c>
      <c r="BF159" s="372">
        <v>1.725151169426681</v>
      </c>
      <c r="BG159" s="372">
        <v>0.63897263283251959</v>
      </c>
      <c r="BH159" s="372">
        <v>0.45875224695100769</v>
      </c>
      <c r="BI159" s="372">
        <v>3.1042196093912935</v>
      </c>
      <c r="BJ159" s="372">
        <v>87.935320412128931</v>
      </c>
      <c r="BK159" s="372">
        <v>7.9862821044634984</v>
      </c>
      <c r="BL159" s="372">
        <v>2.6366017506356911</v>
      </c>
      <c r="BM159" s="372">
        <v>4.4394855266073137</v>
      </c>
      <c r="BN159" s="372">
        <v>3.1042196093912935</v>
      </c>
      <c r="BO159" s="372">
        <v>2.013547810507589</v>
      </c>
      <c r="BP159" s="372">
        <v>3.3866070267613395</v>
      </c>
      <c r="BQ159" s="372">
        <v>0</v>
      </c>
      <c r="BR159" s="372">
        <v>0.26258592065551056</v>
      </c>
      <c r="BS159" s="372">
        <v>0.27801192727565649</v>
      </c>
      <c r="BT159" s="372">
        <v>34.013269695831696</v>
      </c>
      <c r="BU159" s="372">
        <v>4.0548039596687886</v>
      </c>
      <c r="BV159" s="372">
        <v>0.60630795446741104</v>
      </c>
      <c r="BW159" s="372">
        <v>0.60630795446741104</v>
      </c>
      <c r="BX159" s="372">
        <v>0.60630795446741104</v>
      </c>
      <c r="BY159" s="372">
        <v>0.51884964039800252</v>
      </c>
      <c r="BZ159" s="372">
        <v>0.37086305629418348</v>
      </c>
      <c r="CA159" s="372">
        <v>8.2081910976703512</v>
      </c>
      <c r="CB159" s="372">
        <v>9.1762913297391151</v>
      </c>
      <c r="CC159" s="372">
        <v>8.1080934509736835</v>
      </c>
      <c r="CD159" s="372">
        <v>2.4681726198283513</v>
      </c>
      <c r="CE159" s="372">
        <v>4.5970581718429457</v>
      </c>
      <c r="CF159" s="372">
        <v>2.1861507275298209</v>
      </c>
      <c r="CG159" s="372">
        <v>9.5810074900010704</v>
      </c>
      <c r="CH159" s="372">
        <v>0.12411769977188669</v>
      </c>
      <c r="CI159" s="372">
        <v>7.1438921693679731</v>
      </c>
      <c r="CJ159" s="372">
        <v>2.9060623896667224</v>
      </c>
      <c r="CK159" s="372">
        <v>4.7968824084773587</v>
      </c>
      <c r="CL159" s="372">
        <v>4.7968824084773587</v>
      </c>
      <c r="CM159" s="372">
        <v>46.443337086500833</v>
      </c>
      <c r="CN159" s="372">
        <v>9.2456703510833904E-2</v>
      </c>
      <c r="CO159" s="372">
        <v>0.23846112616774917</v>
      </c>
      <c r="CP159" s="372">
        <v>8.1778676163470436</v>
      </c>
      <c r="CQ159" s="372">
        <v>9.6971884470040095</v>
      </c>
      <c r="CR159" s="372">
        <v>1.2346077315050934</v>
      </c>
      <c r="CS159" s="372">
        <v>1.2346077315050934</v>
      </c>
      <c r="CT159" s="372">
        <v>1.2458807548491677</v>
      </c>
      <c r="CU159" s="372">
        <v>1.457572127310641</v>
      </c>
      <c r="CV159" s="372">
        <v>1.3325721273104136</v>
      </c>
      <c r="CW159" s="372">
        <v>1.4492387939772016</v>
      </c>
      <c r="CX159" s="372">
        <v>1.3037275209478594</v>
      </c>
      <c r="CY159" s="372">
        <v>1.2455772641096701</v>
      </c>
      <c r="CZ159" s="372">
        <v>2.4474039945234836</v>
      </c>
      <c r="DA159" s="372">
        <v>2.4474039945234836</v>
      </c>
      <c r="DB159" s="372">
        <v>2.4474039945234836</v>
      </c>
      <c r="DC159" s="372">
        <v>2.4474039945234836</v>
      </c>
      <c r="DD159" s="372">
        <v>2.4474039945234836</v>
      </c>
      <c r="DE159" s="372">
        <v>2.4474039945234836</v>
      </c>
      <c r="DF159" s="372">
        <v>2.4474039945234836</v>
      </c>
      <c r="DG159" s="372">
        <v>2.4474039945234836</v>
      </c>
      <c r="DH159" s="372">
        <v>2.4492294660958578</v>
      </c>
      <c r="DI159" s="372">
        <v>170.47941942760372</v>
      </c>
      <c r="DJ159" s="372">
        <v>0.22880157113831956</v>
      </c>
      <c r="DK159" s="372">
        <v>3.2829320097391701E-2</v>
      </c>
      <c r="DL159" s="372">
        <v>6.1949596153879725</v>
      </c>
      <c r="DM159" s="372">
        <v>6.0508701881437332</v>
      </c>
      <c r="DN159" s="372">
        <v>53.005848909495398</v>
      </c>
      <c r="DO159" s="372">
        <v>0.82770363418967463</v>
      </c>
      <c r="DP159" s="372">
        <v>3.115176404662634E-2</v>
      </c>
      <c r="DQ159" s="372">
        <v>1.2868511887822933</v>
      </c>
      <c r="DR159" s="372">
        <v>1.2868511887822933</v>
      </c>
      <c r="DS159" s="372">
        <v>1.2868511887822933</v>
      </c>
      <c r="DT159" s="372">
        <v>1.3982841770339292</v>
      </c>
      <c r="DU159" s="372">
        <v>1.3645103463350097</v>
      </c>
      <c r="DV159" s="372">
        <v>3.3942670345859369</v>
      </c>
      <c r="DW159" s="372">
        <v>0.22880157113831956</v>
      </c>
      <c r="DX159" s="372">
        <v>0.21225040704666753</v>
      </c>
      <c r="DY159" s="372">
        <v>4.9741394086026958E-2</v>
      </c>
      <c r="DZ159" s="372">
        <v>0</v>
      </c>
      <c r="EA159" s="372">
        <v>0</v>
      </c>
      <c r="EB159" s="372">
        <v>8.1174835660704048E-2</v>
      </c>
      <c r="EC159" s="372">
        <v>0.19891307017496729</v>
      </c>
      <c r="ED159" s="372">
        <v>1.234176790658239</v>
      </c>
      <c r="EE159" s="372">
        <v>0.54041008397371115</v>
      </c>
      <c r="EF159" s="372">
        <v>0.54069016498533529</v>
      </c>
      <c r="EG159" s="372">
        <v>0.54072806115573258</v>
      </c>
      <c r="EH159" s="372">
        <v>0.54011464696259281</v>
      </c>
      <c r="EI159" s="372">
        <v>0.54020176300400635</v>
      </c>
      <c r="EJ159" s="372">
        <v>0.54006919511448359</v>
      </c>
      <c r="EK159" s="372">
        <v>0.2283541155338753</v>
      </c>
      <c r="EL159" s="372">
        <v>0.2283541155338753</v>
      </c>
      <c r="EM159" s="372">
        <v>4.7904120445095941</v>
      </c>
      <c r="EN159" s="372">
        <v>4.7904120445095941</v>
      </c>
      <c r="EO159" s="372">
        <v>1.1779590518781333</v>
      </c>
      <c r="EP159" s="372">
        <v>3.3984812492263927E-2</v>
      </c>
      <c r="EQ159" s="372">
        <v>1.1779590518781333</v>
      </c>
      <c r="ER159" s="372">
        <v>4.2563305724761449</v>
      </c>
      <c r="ES159" s="372">
        <v>1.8044105431199569</v>
      </c>
      <c r="ET159" s="373">
        <v>4.7968824084773587</v>
      </c>
      <c r="EU159" s="373">
        <v>4.7968824084773587</v>
      </c>
      <c r="EV159" s="373">
        <v>4.7968824084773587</v>
      </c>
      <c r="EW159" s="373">
        <v>4.7968824084773587</v>
      </c>
    </row>
    <row r="160" spans="1:153" ht="15.75" customHeight="1" x14ac:dyDescent="0.2">
      <c r="A160" s="372" t="s">
        <v>549</v>
      </c>
      <c r="B160" s="372">
        <v>0.26004121740754726</v>
      </c>
      <c r="C160" s="372">
        <v>0.66585160361762519</v>
      </c>
      <c r="D160" s="372">
        <v>0.66571777440469759</v>
      </c>
      <c r="E160" s="372">
        <v>0.66571777440469759</v>
      </c>
      <c r="F160" s="372">
        <v>0.68075508072001867</v>
      </c>
      <c r="G160" s="372">
        <v>0.68075508072001867</v>
      </c>
      <c r="H160" s="372">
        <v>0.68075508072001867</v>
      </c>
      <c r="I160" s="372">
        <v>0.70648035205613269</v>
      </c>
      <c r="J160" s="372">
        <v>0.67412480342017034</v>
      </c>
      <c r="K160" s="372">
        <v>0.60039515089681572</v>
      </c>
      <c r="L160" s="372">
        <v>0.13219174570912173</v>
      </c>
      <c r="M160" s="372">
        <v>0.62776109260249768</v>
      </c>
      <c r="N160" s="372">
        <v>0</v>
      </c>
      <c r="O160" s="372">
        <v>3.7858580228363081E-2</v>
      </c>
      <c r="P160" s="372">
        <v>0.27974086376912055</v>
      </c>
      <c r="Q160" s="372">
        <v>0.27963225835151206</v>
      </c>
      <c r="R160" s="372">
        <v>0.13461023560489593</v>
      </c>
      <c r="S160" s="372">
        <v>0.21226479017923339</v>
      </c>
      <c r="T160" s="372">
        <v>2.6845219567185268</v>
      </c>
      <c r="U160" s="372">
        <v>0.14585366653113851</v>
      </c>
      <c r="V160" s="372">
        <v>0.16376963699849512</v>
      </c>
      <c r="W160" s="372">
        <v>0.18430840335463472</v>
      </c>
      <c r="X160" s="372">
        <v>0.16876223452049999</v>
      </c>
      <c r="Y160" s="372">
        <v>0.15038218917652557</v>
      </c>
      <c r="Z160" s="372">
        <v>0.17774573427550422</v>
      </c>
      <c r="AA160" s="372">
        <v>0.56032630944719131</v>
      </c>
      <c r="AB160" s="372">
        <v>0.13457227963863261</v>
      </c>
      <c r="AC160" s="372">
        <v>0.26227855599609029</v>
      </c>
      <c r="AD160" s="372">
        <v>7.7157167618906897E-2</v>
      </c>
      <c r="AE160" s="372">
        <v>9.3810471382198557E-2</v>
      </c>
      <c r="AF160" s="372">
        <v>0.17564001752907643</v>
      </c>
      <c r="AG160" s="372">
        <v>0.19260296794914211</v>
      </c>
      <c r="AH160" s="372">
        <v>2.924653431665547E-2</v>
      </c>
      <c r="AI160" s="372">
        <v>1.8704709840485521</v>
      </c>
      <c r="AJ160" s="372">
        <v>2.6886241740726291E-2</v>
      </c>
      <c r="AK160" s="372">
        <v>9.2613611175579535E-2</v>
      </c>
      <c r="AL160" s="372">
        <v>0.10666960616845245</v>
      </c>
      <c r="AM160" s="372">
        <v>0.12341570200601382</v>
      </c>
      <c r="AN160" s="372">
        <v>1.0754496696289105E-8</v>
      </c>
      <c r="AO160" s="372">
        <v>1.6410719429615028E-2</v>
      </c>
      <c r="AP160" s="372">
        <v>0.1538518550205481</v>
      </c>
      <c r="AQ160" s="372">
        <v>0.19402988612546324</v>
      </c>
      <c r="AR160" s="372">
        <v>3.3945314961329132E-2</v>
      </c>
      <c r="AS160" s="372">
        <v>5.4269722574531443E-2</v>
      </c>
      <c r="AT160" s="372">
        <v>1.6559728517620442E-2</v>
      </c>
      <c r="AU160" s="372">
        <v>2.1960478250463211E-2</v>
      </c>
      <c r="AV160" s="372">
        <v>1.8994268363922706E-6</v>
      </c>
      <c r="AW160" s="372">
        <v>0.17017491524393336</v>
      </c>
      <c r="AX160" s="372">
        <v>0.20513385801609729</v>
      </c>
      <c r="AY160" s="372">
        <v>0.39845854171790052</v>
      </c>
      <c r="AZ160" s="372">
        <v>0</v>
      </c>
      <c r="BA160" s="372">
        <v>3.2718349121239498E-2</v>
      </c>
      <c r="BB160" s="372">
        <v>0</v>
      </c>
      <c r="BC160" s="372">
        <v>1.2049142413357004</v>
      </c>
      <c r="BD160" s="372">
        <v>9.2820901958816648E-2</v>
      </c>
      <c r="BE160" s="372">
        <v>4.6703661343997283E-2</v>
      </c>
      <c r="BF160" s="372">
        <v>0.20899541794915422</v>
      </c>
      <c r="BG160" s="372">
        <v>9.2820901958816648E-2</v>
      </c>
      <c r="BH160" s="372">
        <v>9.3085123045830187</v>
      </c>
      <c r="BI160" s="372">
        <v>6.2253629329120486E-2</v>
      </c>
      <c r="BJ160" s="372">
        <v>1.1478400777473752E-3</v>
      </c>
      <c r="BK160" s="372">
        <v>0</v>
      </c>
      <c r="BL160" s="372">
        <v>0</v>
      </c>
      <c r="BM160" s="372">
        <v>4.4463563651049753E-2</v>
      </c>
      <c r="BN160" s="372">
        <v>6.2253629329120486E-2</v>
      </c>
      <c r="BO160" s="372">
        <v>5.056666905181828E-2</v>
      </c>
      <c r="BP160" s="372">
        <v>0</v>
      </c>
      <c r="BQ160" s="372">
        <v>0</v>
      </c>
      <c r="BR160" s="372">
        <v>0.13130295280188875</v>
      </c>
      <c r="BS160" s="372">
        <v>3.7048920396046015E-2</v>
      </c>
      <c r="BT160" s="372">
        <v>0.11026464403562386</v>
      </c>
      <c r="BU160" s="372">
        <v>3.7406177842626676E-2</v>
      </c>
      <c r="BV160" s="372">
        <v>5.8506459771123787E-5</v>
      </c>
      <c r="BW160" s="372">
        <v>5.8506459771123787E-5</v>
      </c>
      <c r="BX160" s="372">
        <v>5.8506459771123787E-5</v>
      </c>
      <c r="BY160" s="372">
        <v>0.2870916807478352</v>
      </c>
      <c r="BZ160" s="372">
        <v>5.8176259282845422E-2</v>
      </c>
      <c r="CA160" s="372">
        <v>1.2586367649625174E-3</v>
      </c>
      <c r="CB160" s="372">
        <v>0</v>
      </c>
      <c r="CC160" s="372">
        <v>5.8225148383712622E-2</v>
      </c>
      <c r="CD160" s="372">
        <v>0</v>
      </c>
      <c r="CE160" s="372">
        <v>5.1752963035880839E-2</v>
      </c>
      <c r="CF160" s="372">
        <v>5.8005465789221944E-2</v>
      </c>
      <c r="CG160" s="372">
        <v>0</v>
      </c>
      <c r="CH160" s="372">
        <v>5.4843133441579539E-2</v>
      </c>
      <c r="CI160" s="372">
        <v>0</v>
      </c>
      <c r="CJ160" s="372">
        <v>0</v>
      </c>
      <c r="CK160" s="372">
        <v>0</v>
      </c>
      <c r="CL160" s="372">
        <v>0.20081357686649426</v>
      </c>
      <c r="CM160" s="372">
        <v>9.8859518240601574E-4</v>
      </c>
      <c r="CN160" s="372">
        <v>0</v>
      </c>
      <c r="CO160" s="372">
        <v>5.136482106627227E-2</v>
      </c>
      <c r="CP160" s="372">
        <v>0</v>
      </c>
      <c r="CQ160" s="372">
        <v>0.21510462610899594</v>
      </c>
      <c r="CR160" s="372">
        <v>0</v>
      </c>
      <c r="CS160" s="372">
        <v>0</v>
      </c>
      <c r="CT160" s="372">
        <v>0.13937007261483814</v>
      </c>
      <c r="CU160" s="372">
        <v>0.11527867824452187</v>
      </c>
      <c r="CV160" s="372">
        <v>0.28071106715378846</v>
      </c>
      <c r="CW160" s="372">
        <v>5.0303423233970079E-2</v>
      </c>
      <c r="CX160" s="372">
        <v>0.10157421999167582</v>
      </c>
      <c r="CY160" s="372">
        <v>0.13973173120552929</v>
      </c>
      <c r="CZ160" s="372">
        <v>7.94348081329872E-2</v>
      </c>
      <c r="DA160" s="372">
        <v>7.94348081329872E-2</v>
      </c>
      <c r="DB160" s="372">
        <v>0.22615557139852172</v>
      </c>
      <c r="DC160" s="372">
        <v>0.20079354278050232</v>
      </c>
      <c r="DD160" s="372">
        <v>0.37495120743687949</v>
      </c>
      <c r="DE160" s="372">
        <v>0.13239134688842569</v>
      </c>
      <c r="DF160" s="372">
        <v>0.1863662806197226</v>
      </c>
      <c r="DG160" s="372">
        <v>0.22653630467561925</v>
      </c>
      <c r="DH160" s="372">
        <v>0</v>
      </c>
      <c r="DI160" s="372">
        <v>0</v>
      </c>
      <c r="DJ160" s="372">
        <v>0.38336457523655554</v>
      </c>
      <c r="DK160" s="372">
        <v>0</v>
      </c>
      <c r="DL160" s="372">
        <v>0</v>
      </c>
      <c r="DM160" s="372">
        <v>0.26253989912811448</v>
      </c>
      <c r="DN160" s="372">
        <v>1.1282851353602297E-3</v>
      </c>
      <c r="DO160" s="372">
        <v>7.3613694001055592</v>
      </c>
      <c r="DP160" s="372">
        <v>6.7130629643331758</v>
      </c>
      <c r="DQ160" s="372">
        <v>9.9580199809443002</v>
      </c>
      <c r="DR160" s="372">
        <v>9.9580199809443002</v>
      </c>
      <c r="DS160" s="372">
        <v>9.9580199809443002</v>
      </c>
      <c r="DT160" s="372">
        <v>24.867495460872533</v>
      </c>
      <c r="DU160" s="372">
        <v>0.75743972192412912</v>
      </c>
      <c r="DV160" s="372">
        <v>3.9650421373053177</v>
      </c>
      <c r="DW160" s="372">
        <v>0.38336457523655554</v>
      </c>
      <c r="DX160" s="372">
        <v>4.8761992589163583E-2</v>
      </c>
      <c r="DY160" s="372">
        <v>0</v>
      </c>
      <c r="DZ160" s="372">
        <v>8.9280923589626582E-2</v>
      </c>
      <c r="EA160" s="372">
        <v>0</v>
      </c>
      <c r="EB160" s="372">
        <v>0.26331202971891798</v>
      </c>
      <c r="EC160" s="372">
        <v>0</v>
      </c>
      <c r="ED160" s="372">
        <v>5.8225148383712622E-2</v>
      </c>
      <c r="EE160" s="372">
        <v>0.25129701647961156</v>
      </c>
      <c r="EF160" s="372">
        <v>0.25142725742944094</v>
      </c>
      <c r="EG160" s="372">
        <v>0.27936361936576759</v>
      </c>
      <c r="EH160" s="372">
        <v>3.3506268863959576E-2</v>
      </c>
      <c r="EI160" s="372">
        <v>9.7726617519811043E-2</v>
      </c>
      <c r="EJ160" s="372">
        <v>0</v>
      </c>
      <c r="EK160" s="372">
        <v>0.38261484862459838</v>
      </c>
      <c r="EL160" s="372">
        <v>0.38261484862459838</v>
      </c>
      <c r="EM160" s="372">
        <v>0</v>
      </c>
      <c r="EN160" s="372">
        <v>0</v>
      </c>
      <c r="EO160" s="372">
        <v>0.11083503873237532</v>
      </c>
      <c r="EP160" s="372">
        <v>0</v>
      </c>
      <c r="EQ160" s="372">
        <v>0.11083503873237532</v>
      </c>
      <c r="ER160" s="372">
        <v>1.039442339254947</v>
      </c>
      <c r="ES160" s="372">
        <v>0.93210752784762008</v>
      </c>
      <c r="ET160" s="373">
        <v>0</v>
      </c>
      <c r="EU160" s="373">
        <v>0.20081357686649426</v>
      </c>
      <c r="EV160" s="373">
        <v>0</v>
      </c>
      <c r="EW160" s="373">
        <v>0.20081357686649426</v>
      </c>
    </row>
    <row r="161" spans="1:153" ht="15.75" customHeight="1" x14ac:dyDescent="0.2">
      <c r="A161" s="372" t="s">
        <v>550</v>
      </c>
      <c r="B161" s="372">
        <v>0.18053667396964101</v>
      </c>
      <c r="C161" s="372">
        <v>0.53775222149852198</v>
      </c>
      <c r="D161" s="372">
        <v>0.53764413892076846</v>
      </c>
      <c r="E161" s="372">
        <v>0.53764413892076846</v>
      </c>
      <c r="F161" s="372">
        <v>0.54978850387033162</v>
      </c>
      <c r="G161" s="372">
        <v>0.54978850387033162</v>
      </c>
      <c r="H161" s="372">
        <v>0.54978850387033162</v>
      </c>
      <c r="I161" s="372">
        <v>0.57056463737353624</v>
      </c>
      <c r="J161" s="372">
        <v>0.54449121153811575</v>
      </c>
      <c r="K161" s="372">
        <v>0.48507683879688557</v>
      </c>
      <c r="L161" s="372">
        <v>0.65186555495893117</v>
      </c>
      <c r="M161" s="372">
        <v>0.5343453447048887</v>
      </c>
      <c r="N161" s="372">
        <v>1.5195494420195246</v>
      </c>
      <c r="O161" s="372">
        <v>1.4601344371726555</v>
      </c>
      <c r="P161" s="372">
        <v>1.4300846860828642</v>
      </c>
      <c r="Q161" s="372">
        <v>1.429529476011794</v>
      </c>
      <c r="R161" s="372">
        <v>0.70551690288380087</v>
      </c>
      <c r="S161" s="372">
        <v>0.14256277575543663</v>
      </c>
      <c r="T161" s="372">
        <v>4.1039332512154942</v>
      </c>
      <c r="U161" s="372">
        <v>0.69846303969188739</v>
      </c>
      <c r="V161" s="372">
        <v>0.73527558598470932</v>
      </c>
      <c r="W161" s="372">
        <v>1.0121827682114599</v>
      </c>
      <c r="X161" s="372">
        <v>0.86667212110478431</v>
      </c>
      <c r="Y161" s="372">
        <v>2.3647272993948718</v>
      </c>
      <c r="Z161" s="372">
        <v>1.5484712735833455</v>
      </c>
      <c r="AA161" s="372">
        <v>1.1609237880938963</v>
      </c>
      <c r="AB161" s="372">
        <v>2.5133859542484061</v>
      </c>
      <c r="AC161" s="372">
        <v>1.3746499565058912</v>
      </c>
      <c r="AD161" s="372">
        <v>0.40057173708351002</v>
      </c>
      <c r="AE161" s="372">
        <v>0.40183120204892475</v>
      </c>
      <c r="AF161" s="372">
        <v>1.8420900838855232</v>
      </c>
      <c r="AG161" s="372">
        <v>1.8478819251686218</v>
      </c>
      <c r="AH161" s="372">
        <v>0.29348314281833154</v>
      </c>
      <c r="AI161" s="372">
        <v>0.2944059032183759</v>
      </c>
      <c r="AJ161" s="372">
        <v>2.3595117981785734</v>
      </c>
      <c r="AK161" s="372">
        <v>2.3669305004223133</v>
      </c>
      <c r="AL161" s="372">
        <v>0.78892616212033317</v>
      </c>
      <c r="AM161" s="372">
        <v>0.79140667876527004</v>
      </c>
      <c r="AN161" s="372">
        <v>0.2968239901601919</v>
      </c>
      <c r="AO161" s="372">
        <v>0.29775725474655701</v>
      </c>
      <c r="AP161" s="372">
        <v>0</v>
      </c>
      <c r="AQ161" s="372">
        <v>0</v>
      </c>
      <c r="AR161" s="372">
        <v>0</v>
      </c>
      <c r="AS161" s="372">
        <v>0</v>
      </c>
      <c r="AT161" s="372">
        <v>0</v>
      </c>
      <c r="AU161" s="372">
        <v>0</v>
      </c>
      <c r="AV161" s="372">
        <v>0</v>
      </c>
      <c r="AW161" s="372">
        <v>0</v>
      </c>
      <c r="AX161" s="372">
        <v>0</v>
      </c>
      <c r="AY161" s="372">
        <v>0</v>
      </c>
      <c r="AZ161" s="372">
        <v>0.32558403068151165</v>
      </c>
      <c r="BA161" s="372">
        <v>0.37114513826827533</v>
      </c>
      <c r="BB161" s="372">
        <v>20.42363754507096</v>
      </c>
      <c r="BC161" s="372">
        <v>20.487852899204881</v>
      </c>
      <c r="BD161" s="372">
        <v>0.39759285990839999</v>
      </c>
      <c r="BE161" s="372">
        <v>0.46475347064824746</v>
      </c>
      <c r="BF161" s="372">
        <v>2.0051562862900028</v>
      </c>
      <c r="BG161" s="372">
        <v>0.39759285990839999</v>
      </c>
      <c r="BH161" s="372">
        <v>1.0775187553153955</v>
      </c>
      <c r="BI161" s="372">
        <v>3.6536092963015108</v>
      </c>
      <c r="BJ161" s="372">
        <v>0.29100595748650449</v>
      </c>
      <c r="BK161" s="372">
        <v>0</v>
      </c>
      <c r="BL161" s="372">
        <v>0</v>
      </c>
      <c r="BM161" s="372">
        <v>0</v>
      </c>
      <c r="BN161" s="372">
        <v>3.6536092963015108</v>
      </c>
      <c r="BO161" s="372">
        <v>2.9677121498289125</v>
      </c>
      <c r="BP161" s="372">
        <v>0</v>
      </c>
      <c r="BQ161" s="372">
        <v>0</v>
      </c>
      <c r="BR161" s="372">
        <v>3.5024471369098364E-2</v>
      </c>
      <c r="BS161" s="372">
        <v>0</v>
      </c>
      <c r="BT161" s="372">
        <v>1.6944253252404451</v>
      </c>
      <c r="BU161" s="372">
        <v>0</v>
      </c>
      <c r="BV161" s="372">
        <v>0</v>
      </c>
      <c r="BW161" s="372">
        <v>0.16632742417095869</v>
      </c>
      <c r="BX161" s="372">
        <v>3.7048920396046015E-2</v>
      </c>
      <c r="BY161" s="372">
        <v>1.4676633603226037</v>
      </c>
      <c r="BZ161" s="372">
        <v>3.4143121297620382</v>
      </c>
      <c r="CA161" s="372">
        <v>0.31909566847889437</v>
      </c>
      <c r="CB161" s="372">
        <v>0</v>
      </c>
      <c r="CC161" s="372">
        <v>2.7261065965431044</v>
      </c>
      <c r="CD161" s="372">
        <v>0</v>
      </c>
      <c r="CE161" s="372">
        <v>0</v>
      </c>
      <c r="CF161" s="372">
        <v>3.4042884138252703</v>
      </c>
      <c r="CG161" s="372">
        <v>0</v>
      </c>
      <c r="CH161" s="372">
        <v>3.2186939836283273</v>
      </c>
      <c r="CI161" s="372">
        <v>0</v>
      </c>
      <c r="CJ161" s="372">
        <v>0</v>
      </c>
      <c r="CK161" s="372">
        <v>0</v>
      </c>
      <c r="CL161" s="372">
        <v>0</v>
      </c>
      <c r="CM161" s="372">
        <v>0.25063342289547563</v>
      </c>
      <c r="CN161" s="372">
        <v>0</v>
      </c>
      <c r="CO161" s="372">
        <v>3.0145549708968247</v>
      </c>
      <c r="CP161" s="372">
        <v>0</v>
      </c>
      <c r="CQ161" s="372">
        <v>3.3054904338860069</v>
      </c>
      <c r="CR161" s="372">
        <v>0</v>
      </c>
      <c r="CS161" s="372">
        <v>0</v>
      </c>
      <c r="CT161" s="372">
        <v>9.3604711324985601E-2</v>
      </c>
      <c r="CU161" s="372">
        <v>0</v>
      </c>
      <c r="CV161" s="372">
        <v>0</v>
      </c>
      <c r="CW161" s="372">
        <v>0</v>
      </c>
      <c r="CX161" s="372">
        <v>0</v>
      </c>
      <c r="CY161" s="372">
        <v>9.6737352372883834E-2</v>
      </c>
      <c r="CZ161" s="372">
        <v>0</v>
      </c>
      <c r="DA161" s="372">
        <v>0</v>
      </c>
      <c r="DB161" s="372">
        <v>9.8541634033665559E-2</v>
      </c>
      <c r="DC161" s="372">
        <v>0</v>
      </c>
      <c r="DD161" s="372">
        <v>0</v>
      </c>
      <c r="DE161" s="372">
        <v>0</v>
      </c>
      <c r="DF161" s="372">
        <v>0</v>
      </c>
      <c r="DG161" s="372">
        <v>0.10183949760607902</v>
      </c>
      <c r="DH161" s="372">
        <v>0</v>
      </c>
      <c r="DI161" s="372">
        <v>0</v>
      </c>
      <c r="DJ161" s="372">
        <v>1.9598273946985501</v>
      </c>
      <c r="DK161" s="372">
        <v>0.21731090669985065</v>
      </c>
      <c r="DL161" s="372">
        <v>0</v>
      </c>
      <c r="DM161" s="372">
        <v>0</v>
      </c>
      <c r="DN161" s="372">
        <v>0.28604829409505328</v>
      </c>
      <c r="DO161" s="372">
        <v>4.2814343919544626</v>
      </c>
      <c r="DP161" s="372">
        <v>0</v>
      </c>
      <c r="DQ161" s="372">
        <v>1.1729985525385018</v>
      </c>
      <c r="DR161" s="372">
        <v>0.23702611365297344</v>
      </c>
      <c r="DS161" s="372">
        <v>1.1612707381091241</v>
      </c>
      <c r="DT161" s="372">
        <v>0.97062699976777367</v>
      </c>
      <c r="DU161" s="372">
        <v>6.016367369747968</v>
      </c>
      <c r="DV161" s="372">
        <v>2.7418482146049428</v>
      </c>
      <c r="DW161" s="372">
        <v>1.9598273946985501</v>
      </c>
      <c r="DX161" s="372">
        <v>0</v>
      </c>
      <c r="DY161" s="372">
        <v>0.3292589495398488</v>
      </c>
      <c r="DZ161" s="372">
        <v>5.9963483707292653E-2</v>
      </c>
      <c r="EA161" s="372">
        <v>0</v>
      </c>
      <c r="EB161" s="372">
        <v>0.91433889363361232</v>
      </c>
      <c r="EC161" s="372">
        <v>0</v>
      </c>
      <c r="ED161" s="372">
        <v>0</v>
      </c>
      <c r="EE161" s="372">
        <v>1.4271182115853662</v>
      </c>
      <c r="EF161" s="372">
        <v>1.427857851211229</v>
      </c>
      <c r="EG161" s="372">
        <v>1.4279579276467302</v>
      </c>
      <c r="EH161" s="372">
        <v>1.4263380197435254</v>
      </c>
      <c r="EI161" s="372">
        <v>1.426568076312833</v>
      </c>
      <c r="EJ161" s="372">
        <v>1.426217990229361</v>
      </c>
      <c r="EK161" s="372">
        <v>1.9559946598892566</v>
      </c>
      <c r="EL161" s="372">
        <v>1.9559946598892566</v>
      </c>
      <c r="EM161" s="372">
        <v>0</v>
      </c>
      <c r="EN161" s="372">
        <v>0</v>
      </c>
      <c r="EO161" s="372">
        <v>0.63528861004112969</v>
      </c>
      <c r="EP161" s="372">
        <v>0</v>
      </c>
      <c r="EQ161" s="372">
        <v>0.63528861004112969</v>
      </c>
      <c r="ER161" s="372">
        <v>1.7269572128452637</v>
      </c>
      <c r="ES161" s="372">
        <v>4.7650982533969</v>
      </c>
      <c r="ET161" s="373">
        <v>0</v>
      </c>
      <c r="EU161" s="373">
        <v>0</v>
      </c>
      <c r="EV161" s="373">
        <v>0</v>
      </c>
      <c r="EW161" s="373">
        <v>0</v>
      </c>
    </row>
    <row r="162" spans="1:153" ht="15.75" customHeight="1" x14ac:dyDescent="0.2">
      <c r="A162" s="372" t="s">
        <v>574</v>
      </c>
      <c r="B162" s="372">
        <v>0</v>
      </c>
      <c r="C162" s="372">
        <v>0.2335576769837644</v>
      </c>
      <c r="D162" s="372">
        <v>0.23351073433173042</v>
      </c>
      <c r="E162" s="372">
        <v>0.23351073433173042</v>
      </c>
      <c r="F162" s="372">
        <v>0.23878530048455104</v>
      </c>
      <c r="G162" s="372">
        <v>0.23878530048455104</v>
      </c>
      <c r="H162" s="372">
        <v>0.23878530048455104</v>
      </c>
      <c r="I162" s="372">
        <v>0.24780883452763192</v>
      </c>
      <c r="J162" s="372">
        <v>0.2364596288850862</v>
      </c>
      <c r="K162" s="372">
        <v>0.21059782082647871</v>
      </c>
      <c r="L162" s="372">
        <v>0.28319738831692121</v>
      </c>
      <c r="M162" s="372">
        <v>0.23207838540747616</v>
      </c>
      <c r="N162" s="372">
        <v>0</v>
      </c>
      <c r="O162" s="372">
        <v>1.3996022175888356E-2</v>
      </c>
      <c r="P162" s="372">
        <v>0</v>
      </c>
      <c r="Q162" s="372">
        <v>0</v>
      </c>
      <c r="R162" s="372">
        <v>0</v>
      </c>
      <c r="S162" s="372">
        <v>0</v>
      </c>
      <c r="T162" s="372">
        <v>0</v>
      </c>
      <c r="U162" s="372">
        <v>0</v>
      </c>
      <c r="V162" s="372">
        <v>0</v>
      </c>
      <c r="W162" s="372">
        <v>0</v>
      </c>
      <c r="X162" s="372">
        <v>0</v>
      </c>
      <c r="Y162" s="372">
        <v>0</v>
      </c>
      <c r="Z162" s="372">
        <v>0</v>
      </c>
      <c r="AA162" s="372">
        <v>0</v>
      </c>
      <c r="AB162" s="372">
        <v>0</v>
      </c>
      <c r="AC162" s="372">
        <v>0</v>
      </c>
      <c r="AD162" s="372">
        <v>0</v>
      </c>
      <c r="AE162" s="372">
        <v>19.82547122874621</v>
      </c>
      <c r="AF162" s="372">
        <v>0</v>
      </c>
      <c r="AG162" s="372">
        <v>20.364529574999324</v>
      </c>
      <c r="AH162" s="372">
        <v>0</v>
      </c>
      <c r="AI162" s="372">
        <v>0.49121636861218576</v>
      </c>
      <c r="AJ162" s="372">
        <v>0</v>
      </c>
      <c r="AK162" s="372">
        <v>19.848785208166191</v>
      </c>
      <c r="AL162" s="372">
        <v>0</v>
      </c>
      <c r="AM162" s="372">
        <v>19.87157776965887</v>
      </c>
      <c r="AN162" s="372">
        <v>0</v>
      </c>
      <c r="AO162" s="372">
        <v>20.761168373524924</v>
      </c>
      <c r="AP162" s="372">
        <v>0</v>
      </c>
      <c r="AQ162" s="372">
        <v>23.306147349234379</v>
      </c>
      <c r="AR162" s="372">
        <v>0</v>
      </c>
      <c r="AS162" s="372">
        <v>21.503837145143734</v>
      </c>
      <c r="AT162" s="372">
        <v>0</v>
      </c>
      <c r="AU162" s="372">
        <v>22.233250644833333</v>
      </c>
      <c r="AV162" s="372">
        <v>0</v>
      </c>
      <c r="AW162" s="372">
        <v>21.71927858516321</v>
      </c>
      <c r="AX162" s="372">
        <v>0</v>
      </c>
      <c r="AY162" s="372">
        <v>22.111260105467409</v>
      </c>
      <c r="AZ162" s="372">
        <v>0</v>
      </c>
      <c r="BA162" s="372">
        <v>22.230865668458506</v>
      </c>
      <c r="BB162" s="372">
        <v>0</v>
      </c>
      <c r="BC162" s="372">
        <v>39.508110338632832</v>
      </c>
      <c r="BD162" s="372">
        <v>19.616360712347159</v>
      </c>
      <c r="BE162" s="372">
        <v>27.837821136881217</v>
      </c>
      <c r="BF162" s="372">
        <v>22.097767145452963</v>
      </c>
      <c r="BG162" s="372">
        <v>19.616360712347159</v>
      </c>
      <c r="BH162" s="372">
        <v>12.459294697182486</v>
      </c>
      <c r="BI162" s="372">
        <v>0</v>
      </c>
      <c r="BJ162" s="372">
        <v>6.140030604674962E-2</v>
      </c>
      <c r="BK162" s="372">
        <v>0</v>
      </c>
      <c r="BL162" s="372">
        <v>0.13858388492371887</v>
      </c>
      <c r="BM162" s="372">
        <v>0</v>
      </c>
      <c r="BN162" s="372">
        <v>0</v>
      </c>
      <c r="BO162" s="372">
        <v>0</v>
      </c>
      <c r="BP162" s="372">
        <v>0</v>
      </c>
      <c r="BQ162" s="372">
        <v>9.2456703510833904E-2</v>
      </c>
      <c r="BR162" s="372">
        <v>0</v>
      </c>
      <c r="BS162" s="372">
        <v>0</v>
      </c>
      <c r="BT162" s="372">
        <v>0</v>
      </c>
      <c r="BU162" s="372">
        <v>0</v>
      </c>
      <c r="BV162" s="372">
        <v>9.2456703510833904E-2</v>
      </c>
      <c r="BW162" s="372">
        <v>0.26258592065551056</v>
      </c>
      <c r="BX162" s="372">
        <v>0.27801192727565649</v>
      </c>
      <c r="BY162" s="372">
        <v>0</v>
      </c>
      <c r="BZ162" s="372">
        <v>0</v>
      </c>
      <c r="CA162" s="372">
        <v>6.7327046745077723E-2</v>
      </c>
      <c r="CB162" s="372">
        <v>0</v>
      </c>
      <c r="CC162" s="372">
        <v>0</v>
      </c>
      <c r="CD162" s="372">
        <v>0.17443460616050288</v>
      </c>
      <c r="CE162" s="372">
        <v>0</v>
      </c>
      <c r="CF162" s="372">
        <v>0</v>
      </c>
      <c r="CG162" s="372">
        <v>0</v>
      </c>
      <c r="CH162" s="372">
        <v>0</v>
      </c>
      <c r="CI162" s="372">
        <v>0</v>
      </c>
      <c r="CJ162" s="372">
        <v>0.15910032387182582</v>
      </c>
      <c r="CK162" s="372">
        <v>0</v>
      </c>
      <c r="CL162" s="372">
        <v>0.24197621821258508</v>
      </c>
      <c r="CM162" s="372">
        <v>5.2881971916463044E-2</v>
      </c>
      <c r="CN162" s="372">
        <v>0</v>
      </c>
      <c r="CO162" s="372">
        <v>0</v>
      </c>
      <c r="CP162" s="372">
        <v>0</v>
      </c>
      <c r="CQ162" s="372">
        <v>0</v>
      </c>
      <c r="CR162" s="372">
        <v>0</v>
      </c>
      <c r="CS162" s="372">
        <v>0.31181991762696271</v>
      </c>
      <c r="CT162" s="372">
        <v>0</v>
      </c>
      <c r="CU162" s="372">
        <v>0</v>
      </c>
      <c r="CV162" s="372">
        <v>0</v>
      </c>
      <c r="CW162" s="372">
        <v>0</v>
      </c>
      <c r="CX162" s="372">
        <v>0</v>
      </c>
      <c r="CY162" s="372">
        <v>2.0505056389301899</v>
      </c>
      <c r="CZ162" s="372">
        <v>1.2997237161569046</v>
      </c>
      <c r="DA162" s="372">
        <v>1.6279897165768489</v>
      </c>
      <c r="DB162" s="372">
        <v>1.3115913040708165</v>
      </c>
      <c r="DC162" s="372">
        <v>1.5344477549683688</v>
      </c>
      <c r="DD162" s="372">
        <v>1.4028549742220093</v>
      </c>
      <c r="DE162" s="372">
        <v>1.5256749029185812</v>
      </c>
      <c r="DF162" s="372">
        <v>1.3724890385356048</v>
      </c>
      <c r="DG162" s="372">
        <v>3.4699257182437577</v>
      </c>
      <c r="DH162" s="372">
        <v>0</v>
      </c>
      <c r="DI162" s="372">
        <v>0</v>
      </c>
      <c r="DJ162" s="372">
        <v>0.74213227632071721</v>
      </c>
      <c r="DK162" s="372">
        <v>0</v>
      </c>
      <c r="DL162" s="372">
        <v>0</v>
      </c>
      <c r="DM162" s="372">
        <v>0.31635516339065362</v>
      </c>
      <c r="DN162" s="372">
        <v>6.0354272308643431E-2</v>
      </c>
      <c r="DO162" s="372">
        <v>3.6376392542224494</v>
      </c>
      <c r="DP162" s="372">
        <v>3.0896673665911294</v>
      </c>
      <c r="DQ162" s="372">
        <v>13.563322748072096</v>
      </c>
      <c r="DR162" s="372">
        <v>28.29058519497994</v>
      </c>
      <c r="DS162" s="372">
        <v>14.668672519328538</v>
      </c>
      <c r="DT162" s="372">
        <v>4.505302659523295</v>
      </c>
      <c r="DU162" s="372">
        <v>0.6534986567494343</v>
      </c>
      <c r="DV162" s="372">
        <v>1.0384755404793395</v>
      </c>
      <c r="DW162" s="372">
        <v>0</v>
      </c>
      <c r="DX162" s="372">
        <v>0</v>
      </c>
      <c r="DY162" s="372">
        <v>0</v>
      </c>
      <c r="DZ162" s="372">
        <v>0</v>
      </c>
      <c r="EA162" s="372">
        <v>0</v>
      </c>
      <c r="EB162" s="372">
        <v>0</v>
      </c>
      <c r="EC162" s="372">
        <v>0</v>
      </c>
      <c r="ED162" s="372">
        <v>0</v>
      </c>
      <c r="EE162" s="372">
        <v>0</v>
      </c>
      <c r="EF162" s="372">
        <v>0</v>
      </c>
      <c r="EG162" s="372">
        <v>0</v>
      </c>
      <c r="EH162" s="372">
        <v>0</v>
      </c>
      <c r="EI162" s="372">
        <v>0</v>
      </c>
      <c r="EJ162" s="372">
        <v>0</v>
      </c>
      <c r="EK162" s="372">
        <v>0</v>
      </c>
      <c r="EL162" s="372">
        <v>0</v>
      </c>
      <c r="EM162" s="372">
        <v>0</v>
      </c>
      <c r="EN162" s="372">
        <v>0</v>
      </c>
      <c r="EO162" s="372">
        <v>1.1710717802255743E-3</v>
      </c>
      <c r="EP162" s="372">
        <v>0</v>
      </c>
      <c r="EQ162" s="372">
        <v>1.1710717802255743E-3</v>
      </c>
      <c r="ER162" s="372">
        <v>0.21081432886057883</v>
      </c>
      <c r="ES162" s="372">
        <v>0</v>
      </c>
      <c r="ET162" s="373">
        <v>0</v>
      </c>
      <c r="EU162" s="373">
        <v>0.24197621821258508</v>
      </c>
      <c r="EV162" s="373">
        <v>0</v>
      </c>
      <c r="EW162" s="373">
        <v>0.24197621821258508</v>
      </c>
    </row>
    <row r="163" spans="1:153" ht="15.75" customHeight="1" x14ac:dyDescent="0.2">
      <c r="A163" s="372" t="s">
        <v>552</v>
      </c>
      <c r="B163" s="372">
        <v>0</v>
      </c>
      <c r="C163" s="372">
        <v>0</v>
      </c>
      <c r="D163" s="372">
        <v>0</v>
      </c>
      <c r="E163" s="372">
        <v>0</v>
      </c>
      <c r="F163" s="372">
        <v>0</v>
      </c>
      <c r="G163" s="372">
        <v>0</v>
      </c>
      <c r="H163" s="372">
        <v>0</v>
      </c>
      <c r="I163" s="372">
        <v>0</v>
      </c>
      <c r="J163" s="372">
        <v>0</v>
      </c>
      <c r="K163" s="372">
        <v>0</v>
      </c>
      <c r="L163" s="372">
        <v>0</v>
      </c>
      <c r="M163" s="372">
        <v>0</v>
      </c>
      <c r="N163" s="372">
        <v>0</v>
      </c>
      <c r="O163" s="372">
        <v>0</v>
      </c>
      <c r="P163" s="372">
        <v>0</v>
      </c>
      <c r="Q163" s="372">
        <v>0</v>
      </c>
      <c r="R163" s="372">
        <v>0</v>
      </c>
      <c r="S163" s="372">
        <v>0</v>
      </c>
      <c r="T163" s="372">
        <v>0</v>
      </c>
      <c r="U163" s="372">
        <v>0</v>
      </c>
      <c r="V163" s="372">
        <v>0</v>
      </c>
      <c r="W163" s="372">
        <v>0</v>
      </c>
      <c r="X163" s="372">
        <v>0</v>
      </c>
      <c r="Y163" s="372">
        <v>0</v>
      </c>
      <c r="Z163" s="372">
        <v>0</v>
      </c>
      <c r="AA163" s="372">
        <v>0</v>
      </c>
      <c r="AB163" s="372">
        <v>0</v>
      </c>
      <c r="AC163" s="372">
        <v>0</v>
      </c>
      <c r="AD163" s="372">
        <v>0</v>
      </c>
      <c r="AE163" s="372">
        <v>0</v>
      </c>
      <c r="AF163" s="372">
        <v>0</v>
      </c>
      <c r="AG163" s="372">
        <v>0</v>
      </c>
      <c r="AH163" s="372">
        <v>0</v>
      </c>
      <c r="AI163" s="372">
        <v>0</v>
      </c>
      <c r="AJ163" s="372">
        <v>0</v>
      </c>
      <c r="AK163" s="372">
        <v>0</v>
      </c>
      <c r="AL163" s="372">
        <v>0</v>
      </c>
      <c r="AM163" s="372">
        <v>0</v>
      </c>
      <c r="AN163" s="372">
        <v>0</v>
      </c>
      <c r="AO163" s="372">
        <v>0</v>
      </c>
      <c r="AP163" s="372">
        <v>0</v>
      </c>
      <c r="AQ163" s="372">
        <v>0</v>
      </c>
      <c r="AR163" s="372">
        <v>0</v>
      </c>
      <c r="AS163" s="372">
        <v>0</v>
      </c>
      <c r="AT163" s="372">
        <v>0</v>
      </c>
      <c r="AU163" s="372">
        <v>0</v>
      </c>
      <c r="AV163" s="372">
        <v>0</v>
      </c>
      <c r="AW163" s="372">
        <v>0</v>
      </c>
      <c r="AX163" s="372">
        <v>0</v>
      </c>
      <c r="AY163" s="372">
        <v>0</v>
      </c>
      <c r="AZ163" s="372">
        <v>0</v>
      </c>
      <c r="BA163" s="372">
        <v>0</v>
      </c>
      <c r="BB163" s="372">
        <v>0</v>
      </c>
      <c r="BC163" s="372">
        <v>0</v>
      </c>
      <c r="BD163" s="372">
        <v>0</v>
      </c>
      <c r="BE163" s="372">
        <v>0</v>
      </c>
      <c r="BF163" s="372">
        <v>0</v>
      </c>
      <c r="BG163" s="372">
        <v>0</v>
      </c>
      <c r="BH163" s="372">
        <v>0</v>
      </c>
      <c r="BI163" s="372">
        <v>0</v>
      </c>
      <c r="BJ163" s="372">
        <v>0</v>
      </c>
      <c r="BK163" s="372">
        <v>0</v>
      </c>
      <c r="BL163" s="372">
        <v>0</v>
      </c>
      <c r="BM163" s="372">
        <v>0</v>
      </c>
      <c r="BN163" s="372">
        <v>0</v>
      </c>
      <c r="BO163" s="372">
        <v>0</v>
      </c>
      <c r="BP163" s="372">
        <v>0</v>
      </c>
      <c r="BQ163" s="372">
        <v>0</v>
      </c>
      <c r="BR163" s="372">
        <v>0</v>
      </c>
      <c r="BS163" s="372">
        <v>0</v>
      </c>
      <c r="BT163" s="372">
        <v>0</v>
      </c>
      <c r="BU163" s="372">
        <v>0</v>
      </c>
      <c r="BV163" s="372">
        <v>0</v>
      </c>
      <c r="BW163" s="372">
        <v>0</v>
      </c>
      <c r="BX163" s="372">
        <v>0</v>
      </c>
      <c r="BY163" s="372">
        <v>0</v>
      </c>
      <c r="BZ163" s="372">
        <v>0</v>
      </c>
      <c r="CA163" s="372">
        <v>0</v>
      </c>
      <c r="CB163" s="372">
        <v>0</v>
      </c>
      <c r="CC163" s="372">
        <v>0</v>
      </c>
      <c r="CD163" s="372">
        <v>0</v>
      </c>
      <c r="CE163" s="372">
        <v>0</v>
      </c>
      <c r="CF163" s="372">
        <v>0</v>
      </c>
      <c r="CG163" s="372">
        <v>0</v>
      </c>
      <c r="CH163" s="372">
        <v>0</v>
      </c>
      <c r="CI163" s="372">
        <v>0</v>
      </c>
      <c r="CJ163" s="372">
        <v>0</v>
      </c>
      <c r="CK163" s="372">
        <v>0</v>
      </c>
      <c r="CL163" s="372">
        <v>0</v>
      </c>
      <c r="CM163" s="372">
        <v>0</v>
      </c>
      <c r="CN163" s="372">
        <v>0</v>
      </c>
      <c r="CO163" s="372">
        <v>0</v>
      </c>
      <c r="CP163" s="372">
        <v>0</v>
      </c>
      <c r="CQ163" s="372">
        <v>0</v>
      </c>
      <c r="CR163" s="372">
        <v>0</v>
      </c>
      <c r="CS163" s="372">
        <v>0</v>
      </c>
      <c r="CT163" s="372">
        <v>0</v>
      </c>
      <c r="CU163" s="372">
        <v>0</v>
      </c>
      <c r="CV163" s="372">
        <v>0</v>
      </c>
      <c r="CW163" s="372">
        <v>0</v>
      </c>
      <c r="CX163" s="372">
        <v>0</v>
      </c>
      <c r="CY163" s="372">
        <v>0</v>
      </c>
      <c r="CZ163" s="372">
        <v>0</v>
      </c>
      <c r="DA163" s="372">
        <v>0</v>
      </c>
      <c r="DB163" s="372">
        <v>0</v>
      </c>
      <c r="DC163" s="372">
        <v>0</v>
      </c>
      <c r="DD163" s="372">
        <v>0</v>
      </c>
      <c r="DE163" s="372">
        <v>0</v>
      </c>
      <c r="DF163" s="372">
        <v>0</v>
      </c>
      <c r="DG163" s="372">
        <v>0</v>
      </c>
      <c r="DH163" s="372">
        <v>0</v>
      </c>
      <c r="DI163" s="372">
        <v>0</v>
      </c>
      <c r="DJ163" s="372">
        <v>0</v>
      </c>
      <c r="DK163" s="372">
        <v>0</v>
      </c>
      <c r="DL163" s="372">
        <v>0</v>
      </c>
      <c r="DM163" s="372">
        <v>0</v>
      </c>
      <c r="DN163" s="372">
        <v>0</v>
      </c>
      <c r="DO163" s="372">
        <v>0</v>
      </c>
      <c r="DP163" s="372">
        <v>0</v>
      </c>
      <c r="DQ163" s="372">
        <v>0</v>
      </c>
      <c r="DR163" s="372">
        <v>0</v>
      </c>
      <c r="DS163" s="372">
        <v>0</v>
      </c>
      <c r="DT163" s="372">
        <v>0</v>
      </c>
      <c r="DU163" s="372">
        <v>0</v>
      </c>
      <c r="DV163" s="372">
        <v>0</v>
      </c>
      <c r="DW163" s="372">
        <v>0</v>
      </c>
      <c r="DX163" s="372">
        <v>0</v>
      </c>
      <c r="DY163" s="372">
        <v>0</v>
      </c>
      <c r="DZ163" s="372">
        <v>0</v>
      </c>
      <c r="EA163" s="372">
        <v>0</v>
      </c>
      <c r="EB163" s="372">
        <v>0</v>
      </c>
      <c r="EC163" s="372">
        <v>0</v>
      </c>
      <c r="ED163" s="372">
        <v>0</v>
      </c>
      <c r="EE163" s="372">
        <v>0</v>
      </c>
      <c r="EF163" s="372">
        <v>0</v>
      </c>
      <c r="EG163" s="372">
        <v>0</v>
      </c>
      <c r="EH163" s="372">
        <v>0</v>
      </c>
      <c r="EI163" s="372">
        <v>0</v>
      </c>
      <c r="EJ163" s="372">
        <v>0</v>
      </c>
      <c r="EK163" s="372">
        <v>0</v>
      </c>
      <c r="EL163" s="372">
        <v>0</v>
      </c>
      <c r="EM163" s="372">
        <v>0</v>
      </c>
      <c r="EN163" s="372">
        <v>0</v>
      </c>
      <c r="EO163" s="372">
        <v>0</v>
      </c>
      <c r="EP163" s="372">
        <v>0</v>
      </c>
      <c r="EQ163" s="372">
        <v>0</v>
      </c>
      <c r="ER163" s="372">
        <v>0</v>
      </c>
      <c r="ES163" s="372">
        <v>0</v>
      </c>
      <c r="ET163" s="373">
        <v>0</v>
      </c>
      <c r="EU163" s="373">
        <v>0</v>
      </c>
      <c r="EV163" s="373">
        <v>0</v>
      </c>
      <c r="EW163" s="373">
        <v>0</v>
      </c>
    </row>
    <row r="164" spans="1:153" ht="15.75" customHeight="1" x14ac:dyDescent="0.2">
      <c r="A164" s="372" t="s">
        <v>553</v>
      </c>
      <c r="B164" s="372">
        <v>0</v>
      </c>
      <c r="C164" s="372">
        <v>-2.5579538487363607E-13</v>
      </c>
      <c r="D164" s="372">
        <v>-2.5579538487363607E-13</v>
      </c>
      <c r="E164" s="372">
        <v>-2.5579538487363607E-13</v>
      </c>
      <c r="F164" s="372">
        <v>-2.5579538487363607E-13</v>
      </c>
      <c r="G164" s="372">
        <v>-2.5579538487363607E-13</v>
      </c>
      <c r="H164" s="372">
        <v>-2.5579538487363607E-13</v>
      </c>
      <c r="I164" s="372">
        <v>-2.5579538487363607E-13</v>
      </c>
      <c r="J164" s="372">
        <v>-2.5579538487363607E-13</v>
      </c>
      <c r="K164" s="372">
        <v>-2.5579538487363607E-13</v>
      </c>
      <c r="L164" s="372">
        <v>-2.5579538487363607E-13</v>
      </c>
      <c r="M164" s="372">
        <v>-2.5579538487363607E-13</v>
      </c>
      <c r="N164" s="372">
        <v>0</v>
      </c>
      <c r="O164" s="372">
        <v>-1.4210854715202004E-14</v>
      </c>
      <c r="P164" s="372">
        <v>0</v>
      </c>
      <c r="Q164" s="372">
        <v>0</v>
      </c>
      <c r="R164" s="372">
        <v>0</v>
      </c>
      <c r="S164" s="372">
        <v>0</v>
      </c>
      <c r="T164" s="372">
        <v>0</v>
      </c>
      <c r="U164" s="372">
        <v>0</v>
      </c>
      <c r="V164" s="372">
        <v>0</v>
      </c>
      <c r="W164" s="372">
        <v>0</v>
      </c>
      <c r="X164" s="372">
        <v>0</v>
      </c>
      <c r="Y164" s="372">
        <v>0</v>
      </c>
      <c r="Z164" s="372">
        <v>0</v>
      </c>
      <c r="AA164" s="372">
        <v>0</v>
      </c>
      <c r="AB164" s="372">
        <v>0</v>
      </c>
      <c r="AC164" s="372">
        <v>0</v>
      </c>
      <c r="AD164" s="372">
        <v>0</v>
      </c>
      <c r="AE164" s="372">
        <v>0</v>
      </c>
      <c r="AF164" s="372">
        <v>0</v>
      </c>
      <c r="AG164" s="372">
        <v>0</v>
      </c>
      <c r="AH164" s="372">
        <v>0</v>
      </c>
      <c r="AI164" s="372">
        <v>0</v>
      </c>
      <c r="AJ164" s="372">
        <v>0</v>
      </c>
      <c r="AK164" s="372">
        <v>0</v>
      </c>
      <c r="AL164" s="372">
        <v>0</v>
      </c>
      <c r="AM164" s="372">
        <v>0</v>
      </c>
      <c r="AN164" s="372">
        <v>0</v>
      </c>
      <c r="AO164" s="372">
        <v>0</v>
      </c>
      <c r="AP164" s="372">
        <v>0</v>
      </c>
      <c r="AQ164" s="372">
        <v>0</v>
      </c>
      <c r="AR164" s="372">
        <v>0</v>
      </c>
      <c r="AS164" s="372">
        <v>0</v>
      </c>
      <c r="AT164" s="372">
        <v>0</v>
      </c>
      <c r="AU164" s="372">
        <v>0</v>
      </c>
      <c r="AV164" s="372">
        <v>0</v>
      </c>
      <c r="AW164" s="372">
        <v>0</v>
      </c>
      <c r="AX164" s="372">
        <v>0</v>
      </c>
      <c r="AY164" s="372">
        <v>0</v>
      </c>
      <c r="AZ164" s="372">
        <v>0</v>
      </c>
      <c r="BA164" s="372">
        <v>0</v>
      </c>
      <c r="BB164" s="372">
        <v>0</v>
      </c>
      <c r="BC164" s="372">
        <v>0</v>
      </c>
      <c r="BD164" s="372">
        <v>0</v>
      </c>
      <c r="BE164" s="372">
        <v>0</v>
      </c>
      <c r="BF164" s="372">
        <v>0</v>
      </c>
      <c r="BG164" s="372">
        <v>0</v>
      </c>
      <c r="BH164" s="372">
        <v>0</v>
      </c>
      <c r="BI164" s="372">
        <v>0</v>
      </c>
      <c r="BJ164" s="372">
        <v>0</v>
      </c>
      <c r="BK164" s="372">
        <v>0</v>
      </c>
      <c r="BL164" s="372">
        <v>0</v>
      </c>
      <c r="BM164" s="372">
        <v>0</v>
      </c>
      <c r="BN164" s="372">
        <v>0</v>
      </c>
      <c r="BO164" s="372">
        <v>0</v>
      </c>
      <c r="BP164" s="372">
        <v>0</v>
      </c>
      <c r="BQ164" s="372">
        <v>0</v>
      </c>
      <c r="BR164" s="372">
        <v>0</v>
      </c>
      <c r="BS164" s="372">
        <v>0</v>
      </c>
      <c r="BT164" s="372">
        <v>0</v>
      </c>
      <c r="BU164" s="372">
        <v>0</v>
      </c>
      <c r="BV164" s="372">
        <v>0</v>
      </c>
      <c r="BW164" s="372">
        <v>0</v>
      </c>
      <c r="BX164" s="372">
        <v>0</v>
      </c>
      <c r="BY164" s="372">
        <v>0</v>
      </c>
      <c r="BZ164" s="372">
        <v>0</v>
      </c>
      <c r="CA164" s="372">
        <v>0</v>
      </c>
      <c r="CB164" s="372">
        <v>0</v>
      </c>
      <c r="CC164" s="372">
        <v>0</v>
      </c>
      <c r="CD164" s="372">
        <v>0</v>
      </c>
      <c r="CE164" s="372">
        <v>0</v>
      </c>
      <c r="CF164" s="372">
        <v>0</v>
      </c>
      <c r="CG164" s="372">
        <v>0</v>
      </c>
      <c r="CH164" s="372">
        <v>0</v>
      </c>
      <c r="CI164" s="372">
        <v>0</v>
      </c>
      <c r="CJ164" s="372">
        <v>0</v>
      </c>
      <c r="CK164" s="372">
        <v>0</v>
      </c>
      <c r="CL164" s="372">
        <v>0</v>
      </c>
      <c r="CM164" s="372">
        <v>0</v>
      </c>
      <c r="CN164" s="372">
        <v>0</v>
      </c>
      <c r="CO164" s="372">
        <v>0</v>
      </c>
      <c r="CP164" s="372">
        <v>0</v>
      </c>
      <c r="CQ164" s="372">
        <v>0</v>
      </c>
      <c r="CR164" s="372">
        <v>0</v>
      </c>
      <c r="CS164" s="372">
        <v>0</v>
      </c>
      <c r="CT164" s="372">
        <v>0</v>
      </c>
      <c r="CU164" s="372">
        <v>0</v>
      </c>
      <c r="CV164" s="372">
        <v>0</v>
      </c>
      <c r="CW164" s="372">
        <v>0</v>
      </c>
      <c r="CX164" s="372">
        <v>0</v>
      </c>
      <c r="CY164" s="372">
        <v>0</v>
      </c>
      <c r="CZ164" s="372">
        <v>0</v>
      </c>
      <c r="DA164" s="372">
        <v>0</v>
      </c>
      <c r="DB164" s="372">
        <v>0</v>
      </c>
      <c r="DC164" s="372">
        <v>0</v>
      </c>
      <c r="DD164" s="372">
        <v>0</v>
      </c>
      <c r="DE164" s="372">
        <v>0</v>
      </c>
      <c r="DF164" s="372">
        <v>0</v>
      </c>
      <c r="DG164" s="372">
        <v>0</v>
      </c>
      <c r="DH164" s="372">
        <v>0</v>
      </c>
      <c r="DI164" s="372">
        <v>0</v>
      </c>
      <c r="DJ164" s="372">
        <v>0</v>
      </c>
      <c r="DK164" s="372">
        <v>0</v>
      </c>
      <c r="DL164" s="372">
        <v>0</v>
      </c>
      <c r="DM164" s="372">
        <v>0</v>
      </c>
      <c r="DN164" s="372">
        <v>0</v>
      </c>
      <c r="DO164" s="372">
        <v>0</v>
      </c>
      <c r="DP164" s="372">
        <v>0</v>
      </c>
      <c r="DQ164" s="372">
        <v>0</v>
      </c>
      <c r="DR164" s="372">
        <v>0</v>
      </c>
      <c r="DS164" s="372">
        <v>0</v>
      </c>
      <c r="DT164" s="372">
        <v>-4.5474735088646412E-13</v>
      </c>
      <c r="DU164" s="372">
        <v>0</v>
      </c>
      <c r="DV164" s="372">
        <v>0</v>
      </c>
      <c r="DW164" s="372">
        <v>0</v>
      </c>
      <c r="DX164" s="372">
        <v>0</v>
      </c>
      <c r="DY164" s="372">
        <v>0</v>
      </c>
      <c r="DZ164" s="372">
        <v>0</v>
      </c>
      <c r="EA164" s="372">
        <v>0</v>
      </c>
      <c r="EB164" s="372">
        <v>0</v>
      </c>
      <c r="EC164" s="372">
        <v>0</v>
      </c>
      <c r="ED164" s="372">
        <v>0</v>
      </c>
      <c r="EE164" s="372">
        <v>0</v>
      </c>
      <c r="EF164" s="372">
        <v>0</v>
      </c>
      <c r="EG164" s="372">
        <v>0</v>
      </c>
      <c r="EH164" s="372">
        <v>0</v>
      </c>
      <c r="EI164" s="372">
        <v>0</v>
      </c>
      <c r="EJ164" s="372">
        <v>0</v>
      </c>
      <c r="EK164" s="372">
        <v>0</v>
      </c>
      <c r="EL164" s="372">
        <v>0</v>
      </c>
      <c r="EM164" s="372">
        <v>0</v>
      </c>
      <c r="EN164" s="372">
        <v>0</v>
      </c>
      <c r="EO164" s="372">
        <v>0</v>
      </c>
      <c r="EP164" s="372">
        <v>0</v>
      </c>
      <c r="EQ164" s="372">
        <v>0</v>
      </c>
      <c r="ER164" s="372">
        <v>0</v>
      </c>
      <c r="ES164" s="372">
        <v>0</v>
      </c>
      <c r="ET164" s="373">
        <v>0</v>
      </c>
      <c r="EU164" s="373">
        <v>0</v>
      </c>
      <c r="EV164" s="373">
        <v>0</v>
      </c>
      <c r="EW164" s="373">
        <v>0</v>
      </c>
    </row>
    <row r="165" spans="1:153" ht="15.75" customHeight="1" x14ac:dyDescent="0.2">
      <c r="A165" s="372" t="s">
        <v>554</v>
      </c>
      <c r="B165" s="372">
        <v>0</v>
      </c>
      <c r="C165" s="372">
        <v>0</v>
      </c>
      <c r="D165" s="372">
        <v>0</v>
      </c>
      <c r="E165" s="372">
        <v>0</v>
      </c>
      <c r="F165" s="372">
        <v>0</v>
      </c>
      <c r="G165" s="372">
        <v>0</v>
      </c>
      <c r="H165" s="372">
        <v>0</v>
      </c>
      <c r="I165" s="372">
        <v>0</v>
      </c>
      <c r="J165" s="372">
        <v>0</v>
      </c>
      <c r="K165" s="372">
        <v>0</v>
      </c>
      <c r="L165" s="372">
        <v>0</v>
      </c>
      <c r="M165" s="372">
        <v>0</v>
      </c>
      <c r="N165" s="372">
        <v>0</v>
      </c>
      <c r="O165" s="372">
        <v>0</v>
      </c>
      <c r="P165" s="372">
        <v>0</v>
      </c>
      <c r="Q165" s="372">
        <v>0</v>
      </c>
      <c r="R165" s="372">
        <v>0.37493696951423772</v>
      </c>
      <c r="S165" s="372">
        <v>0.25630006259916627</v>
      </c>
      <c r="T165" s="372">
        <v>1.9814837194280699</v>
      </c>
      <c r="U165" s="372">
        <v>0.77482114294798521</v>
      </c>
      <c r="V165" s="372">
        <v>0.98476815470166912</v>
      </c>
      <c r="W165" s="372">
        <v>0.86541111712176644</v>
      </c>
      <c r="X165" s="372">
        <v>0.82917766482387378</v>
      </c>
      <c r="Y165" s="372">
        <v>1.0366566251232143</v>
      </c>
      <c r="Z165" s="372">
        <v>0.60977485351486393</v>
      </c>
      <c r="AA165" s="372">
        <v>0.55353155274042365</v>
      </c>
      <c r="AB165" s="372">
        <v>0.58172485353134107</v>
      </c>
      <c r="AC165" s="372">
        <v>0.73053825745046197</v>
      </c>
      <c r="AD165" s="372">
        <v>0.89057675701951666</v>
      </c>
      <c r="AE165" s="372">
        <v>0.89337688024352246</v>
      </c>
      <c r="AF165" s="372">
        <v>0.53795860862192058</v>
      </c>
      <c r="AG165" s="372">
        <v>0.53965004103611136</v>
      </c>
      <c r="AH165" s="372">
        <v>0.25131054900975869</v>
      </c>
      <c r="AI165" s="372">
        <v>0.25210071167612114</v>
      </c>
      <c r="AJ165" s="372">
        <v>0.23207174805065733</v>
      </c>
      <c r="AK165" s="372">
        <v>0.23280142068824716</v>
      </c>
      <c r="AL165" s="372">
        <v>0.99792323855581344</v>
      </c>
      <c r="AM165" s="372">
        <v>1.001060877189957</v>
      </c>
      <c r="AN165" s="372">
        <v>0.76406871425751888</v>
      </c>
      <c r="AO165" s="372">
        <v>0.76647107490498456</v>
      </c>
      <c r="AP165" s="372">
        <v>0</v>
      </c>
      <c r="AQ165" s="372">
        <v>0</v>
      </c>
      <c r="AR165" s="372">
        <v>0</v>
      </c>
      <c r="AS165" s="372">
        <v>0</v>
      </c>
      <c r="AT165" s="372">
        <v>0</v>
      </c>
      <c r="AU165" s="372">
        <v>0</v>
      </c>
      <c r="AV165" s="372">
        <v>0</v>
      </c>
      <c r="AW165" s="372">
        <v>0</v>
      </c>
      <c r="AX165" s="372">
        <v>0</v>
      </c>
      <c r="AY165" s="372">
        <v>0</v>
      </c>
      <c r="AZ165" s="372">
        <v>0</v>
      </c>
      <c r="BA165" s="372">
        <v>0</v>
      </c>
      <c r="BB165" s="372">
        <v>0</v>
      </c>
      <c r="BC165" s="372">
        <v>0</v>
      </c>
      <c r="BD165" s="372">
        <v>0.88395392637903569</v>
      </c>
      <c r="BE165" s="372">
        <v>0</v>
      </c>
      <c r="BF165" s="372">
        <v>0.58557998616834084</v>
      </c>
      <c r="BG165" s="372">
        <v>0.88395392637903569</v>
      </c>
      <c r="BH165" s="372">
        <v>0.57263208728454629</v>
      </c>
      <c r="BI165" s="372">
        <v>0</v>
      </c>
      <c r="BJ165" s="372">
        <v>0</v>
      </c>
      <c r="BK165" s="372">
        <v>0</v>
      </c>
      <c r="BL165" s="372">
        <v>0</v>
      </c>
      <c r="BM165" s="372">
        <v>0</v>
      </c>
      <c r="BN165" s="372">
        <v>0</v>
      </c>
      <c r="BO165" s="372">
        <v>0</v>
      </c>
      <c r="BP165" s="372">
        <v>0</v>
      </c>
      <c r="BQ165" s="372">
        <v>0</v>
      </c>
      <c r="BR165" s="372">
        <v>6.2967167669285118E-2</v>
      </c>
      <c r="BS165" s="372">
        <v>0</v>
      </c>
      <c r="BT165" s="372">
        <v>0</v>
      </c>
      <c r="BU165" s="372">
        <v>0</v>
      </c>
      <c r="BV165" s="372">
        <v>0</v>
      </c>
      <c r="BW165" s="372">
        <v>6.2967167669285118E-2</v>
      </c>
      <c r="BX165" s="372">
        <v>0</v>
      </c>
      <c r="BY165" s="372">
        <v>0</v>
      </c>
      <c r="BZ165" s="372">
        <v>0</v>
      </c>
      <c r="CA165" s="372">
        <v>0</v>
      </c>
      <c r="CB165" s="372">
        <v>0</v>
      </c>
      <c r="CC165" s="372">
        <v>0</v>
      </c>
      <c r="CD165" s="372">
        <v>0</v>
      </c>
      <c r="CE165" s="372">
        <v>0</v>
      </c>
      <c r="CF165" s="372">
        <v>0</v>
      </c>
      <c r="CG165" s="372">
        <v>0</v>
      </c>
      <c r="CH165" s="372">
        <v>0</v>
      </c>
      <c r="CI165" s="372">
        <v>0</v>
      </c>
      <c r="CJ165" s="372">
        <v>0</v>
      </c>
      <c r="CK165" s="372">
        <v>0</v>
      </c>
      <c r="CL165" s="372">
        <v>0</v>
      </c>
      <c r="CM165" s="372">
        <v>0</v>
      </c>
      <c r="CN165" s="372">
        <v>0</v>
      </c>
      <c r="CO165" s="372">
        <v>0</v>
      </c>
      <c r="CP165" s="372">
        <v>0</v>
      </c>
      <c r="CQ165" s="372">
        <v>0</v>
      </c>
      <c r="CR165" s="372">
        <v>0</v>
      </c>
      <c r="CS165" s="372">
        <v>0</v>
      </c>
      <c r="CT165" s="372">
        <v>0.16828301248369826</v>
      </c>
      <c r="CU165" s="372">
        <v>0</v>
      </c>
      <c r="CV165" s="372">
        <v>0</v>
      </c>
      <c r="CW165" s="372">
        <v>0</v>
      </c>
      <c r="CX165" s="372">
        <v>0</v>
      </c>
      <c r="CY165" s="372">
        <v>0</v>
      </c>
      <c r="CZ165" s="372">
        <v>0</v>
      </c>
      <c r="DA165" s="372">
        <v>0</v>
      </c>
      <c r="DB165" s="372">
        <v>0.17715863652074404</v>
      </c>
      <c r="DC165" s="372">
        <v>0</v>
      </c>
      <c r="DD165" s="372">
        <v>0</v>
      </c>
      <c r="DE165" s="372">
        <v>0</v>
      </c>
      <c r="DF165" s="372">
        <v>0</v>
      </c>
      <c r="DG165" s="372">
        <v>0</v>
      </c>
      <c r="DH165" s="372">
        <v>0</v>
      </c>
      <c r="DI165" s="372">
        <v>0</v>
      </c>
      <c r="DJ165" s="372">
        <v>0</v>
      </c>
      <c r="DK165" s="372">
        <v>0</v>
      </c>
      <c r="DL165" s="372">
        <v>0</v>
      </c>
      <c r="DM165" s="372">
        <v>0</v>
      </c>
      <c r="DN165" s="372">
        <v>0</v>
      </c>
      <c r="DO165" s="372">
        <v>0</v>
      </c>
      <c r="DP165" s="372">
        <v>0</v>
      </c>
      <c r="DQ165" s="372">
        <v>0.62337347374068486</v>
      </c>
      <c r="DR165" s="372">
        <v>0.42612671817641967</v>
      </c>
      <c r="DS165" s="372">
        <v>1.2882243861768075</v>
      </c>
      <c r="DT165" s="372">
        <v>0</v>
      </c>
      <c r="DU165" s="372">
        <v>0</v>
      </c>
      <c r="DV165" s="372">
        <v>0</v>
      </c>
      <c r="DW165" s="372">
        <v>0</v>
      </c>
      <c r="DX165" s="372">
        <v>0</v>
      </c>
      <c r="DY165" s="372">
        <v>0</v>
      </c>
      <c r="DZ165" s="372">
        <v>0.10780264727759459</v>
      </c>
      <c r="EA165" s="372">
        <v>0</v>
      </c>
      <c r="EB165" s="372">
        <v>0.44146615475074213</v>
      </c>
      <c r="EC165" s="372">
        <v>0</v>
      </c>
      <c r="ED165" s="372">
        <v>0</v>
      </c>
      <c r="EE165" s="372">
        <v>0</v>
      </c>
      <c r="EF165" s="372">
        <v>0</v>
      </c>
      <c r="EG165" s="372">
        <v>0</v>
      </c>
      <c r="EH165" s="372">
        <v>0</v>
      </c>
      <c r="EI165" s="372">
        <v>0</v>
      </c>
      <c r="EJ165" s="372">
        <v>0</v>
      </c>
      <c r="EK165" s="372">
        <v>0</v>
      </c>
      <c r="EL165" s="372">
        <v>0</v>
      </c>
      <c r="EM165" s="372">
        <v>0</v>
      </c>
      <c r="EN165" s="372">
        <v>0</v>
      </c>
      <c r="EO165" s="372">
        <v>0</v>
      </c>
      <c r="EP165" s="372">
        <v>0</v>
      </c>
      <c r="EQ165" s="372">
        <v>0</v>
      </c>
      <c r="ER165" s="372">
        <v>0</v>
      </c>
      <c r="ES165" s="372">
        <v>0</v>
      </c>
      <c r="ET165" s="373">
        <v>0</v>
      </c>
      <c r="EU165" s="373">
        <v>0</v>
      </c>
      <c r="EV165" s="373">
        <v>0</v>
      </c>
      <c r="EW165" s="373">
        <v>0</v>
      </c>
    </row>
    <row r="166" spans="1:153" ht="15.75" customHeight="1" x14ac:dyDescent="0.2">
      <c r="A166" s="364" t="s">
        <v>555</v>
      </c>
      <c r="B166" s="372">
        <v>0</v>
      </c>
      <c r="C166" s="372">
        <v>0</v>
      </c>
      <c r="D166" s="372">
        <v>0</v>
      </c>
      <c r="E166" s="372">
        <v>0</v>
      </c>
      <c r="F166" s="372">
        <v>0</v>
      </c>
      <c r="G166" s="372">
        <v>0</v>
      </c>
      <c r="H166" s="372">
        <v>0</v>
      </c>
      <c r="I166" s="372">
        <v>0</v>
      </c>
      <c r="J166" s="372">
        <v>0</v>
      </c>
      <c r="K166" s="372">
        <v>0</v>
      </c>
      <c r="L166" s="372">
        <v>0</v>
      </c>
      <c r="M166" s="372">
        <v>0</v>
      </c>
      <c r="N166" s="372">
        <v>0</v>
      </c>
      <c r="O166" s="372">
        <v>0</v>
      </c>
      <c r="P166" s="372">
        <v>0</v>
      </c>
      <c r="Q166" s="372">
        <v>0</v>
      </c>
      <c r="R166" s="372">
        <v>0</v>
      </c>
      <c r="S166" s="372">
        <v>0</v>
      </c>
      <c r="T166" s="372">
        <v>-5.0841940311729559</v>
      </c>
      <c r="U166" s="372">
        <v>0</v>
      </c>
      <c r="V166" s="372">
        <v>0</v>
      </c>
      <c r="W166" s="372">
        <v>0</v>
      </c>
      <c r="X166" s="372">
        <v>0</v>
      </c>
      <c r="Y166" s="372">
        <v>0</v>
      </c>
      <c r="Z166" s="372">
        <v>0</v>
      </c>
      <c r="AA166" s="372">
        <v>0</v>
      </c>
      <c r="AB166" s="372">
        <v>0</v>
      </c>
      <c r="AC166" s="372">
        <v>0</v>
      </c>
      <c r="AD166" s="372">
        <v>0</v>
      </c>
      <c r="AE166" s="372">
        <v>-11.822113938328926</v>
      </c>
      <c r="AF166" s="372">
        <v>0</v>
      </c>
      <c r="AG166" s="372">
        <v>-18.473299420827971</v>
      </c>
      <c r="AH166" s="372">
        <v>0</v>
      </c>
      <c r="AI166" s="372">
        <v>-0.23451399205336543</v>
      </c>
      <c r="AJ166" s="372">
        <v>0</v>
      </c>
      <c r="AK166" s="372">
        <v>0</v>
      </c>
      <c r="AL166" s="372">
        <v>0</v>
      </c>
      <c r="AM166" s="372">
        <v>-19.9303302632444</v>
      </c>
      <c r="AN166" s="372">
        <v>0</v>
      </c>
      <c r="AO166" s="372">
        <v>-21.006260688766702</v>
      </c>
      <c r="AP166" s="372">
        <v>0</v>
      </c>
      <c r="AQ166" s="372">
        <v>-5.3436952813372045</v>
      </c>
      <c r="AR166" s="372">
        <v>0</v>
      </c>
      <c r="AS166" s="372">
        <v>0</v>
      </c>
      <c r="AT166" s="372">
        <v>0</v>
      </c>
      <c r="AU166" s="372">
        <v>0</v>
      </c>
      <c r="AV166" s="372">
        <v>0</v>
      </c>
      <c r="AW166" s="372">
        <v>0</v>
      </c>
      <c r="AX166" s="372">
        <v>0</v>
      </c>
      <c r="AY166" s="372">
        <v>0</v>
      </c>
      <c r="AZ166" s="372">
        <v>0</v>
      </c>
      <c r="BA166" s="372">
        <v>0</v>
      </c>
      <c r="BB166" s="372">
        <v>0</v>
      </c>
      <c r="BC166" s="372">
        <v>-18.23025758710537</v>
      </c>
      <c r="BD166" s="372">
        <v>-11.69741938080108</v>
      </c>
      <c r="BE166" s="372">
        <v>0</v>
      </c>
      <c r="BF166" s="372">
        <v>-20.045573234143376</v>
      </c>
      <c r="BG166" s="372">
        <v>-11.69741938080108</v>
      </c>
      <c r="BH166" s="372">
        <v>-0.60157264248300635</v>
      </c>
      <c r="BI166" s="372">
        <v>0</v>
      </c>
      <c r="BJ166" s="372">
        <v>0</v>
      </c>
      <c r="BK166" s="372">
        <v>0</v>
      </c>
      <c r="BL166" s="372">
        <v>0</v>
      </c>
      <c r="BM166" s="372">
        <v>0</v>
      </c>
      <c r="BN166" s="372">
        <v>0</v>
      </c>
      <c r="BO166" s="372">
        <v>0</v>
      </c>
      <c r="BP166" s="372">
        <v>0</v>
      </c>
      <c r="BQ166" s="372">
        <v>0</v>
      </c>
      <c r="BR166" s="372">
        <v>0</v>
      </c>
      <c r="BS166" s="372">
        <v>0</v>
      </c>
      <c r="BT166" s="372">
        <v>0</v>
      </c>
      <c r="BU166" s="372">
        <v>0</v>
      </c>
      <c r="BV166" s="372">
        <v>0</v>
      </c>
      <c r="BW166" s="372">
        <v>0</v>
      </c>
      <c r="BX166" s="372">
        <v>-0.54741940624171548</v>
      </c>
      <c r="BY166" s="372">
        <v>0</v>
      </c>
      <c r="BZ166" s="372">
        <v>0</v>
      </c>
      <c r="CA166" s="372">
        <v>0</v>
      </c>
      <c r="CB166" s="372">
        <v>0</v>
      </c>
      <c r="CC166" s="372">
        <v>0</v>
      </c>
      <c r="CD166" s="372">
        <v>0</v>
      </c>
      <c r="CE166" s="372">
        <v>0</v>
      </c>
      <c r="CF166" s="372">
        <v>0</v>
      </c>
      <c r="CG166" s="372">
        <v>0</v>
      </c>
      <c r="CH166" s="372">
        <v>0</v>
      </c>
      <c r="CI166" s="372">
        <v>0</v>
      </c>
      <c r="CJ166" s="372">
        <v>0</v>
      </c>
      <c r="CK166" s="372">
        <v>0</v>
      </c>
      <c r="CL166" s="372">
        <v>0</v>
      </c>
      <c r="CM166" s="372">
        <v>0</v>
      </c>
      <c r="CN166" s="372">
        <v>0</v>
      </c>
      <c r="CO166" s="372">
        <v>0</v>
      </c>
      <c r="CP166" s="372">
        <v>0</v>
      </c>
      <c r="CQ166" s="372">
        <v>0</v>
      </c>
      <c r="CR166" s="372">
        <v>0</v>
      </c>
      <c r="CS166" s="372">
        <v>0</v>
      </c>
      <c r="CT166" s="372">
        <v>0</v>
      </c>
      <c r="CU166" s="372">
        <v>0</v>
      </c>
      <c r="CV166" s="372">
        <v>0</v>
      </c>
      <c r="CW166" s="372">
        <v>0</v>
      </c>
      <c r="CX166" s="372">
        <v>0</v>
      </c>
      <c r="CY166" s="372">
        <v>0</v>
      </c>
      <c r="CZ166" s="372">
        <v>0</v>
      </c>
      <c r="DA166" s="372">
        <v>0</v>
      </c>
      <c r="DB166" s="372">
        <v>-0.36092564538012084</v>
      </c>
      <c r="DC166" s="372">
        <v>0</v>
      </c>
      <c r="DD166" s="372">
        <v>0</v>
      </c>
      <c r="DE166" s="372">
        <v>0</v>
      </c>
      <c r="DF166" s="372">
        <v>0</v>
      </c>
      <c r="DG166" s="372">
        <v>0</v>
      </c>
      <c r="DH166" s="372">
        <v>0</v>
      </c>
      <c r="DI166" s="372">
        <v>0</v>
      </c>
      <c r="DJ166" s="372">
        <v>0</v>
      </c>
      <c r="DK166" s="372">
        <v>0</v>
      </c>
      <c r="DL166" s="372">
        <v>0</v>
      </c>
      <c r="DM166" s="372">
        <v>0</v>
      </c>
      <c r="DN166" s="372">
        <v>-2.2896553943382969E-2</v>
      </c>
      <c r="DO166" s="372">
        <v>0</v>
      </c>
      <c r="DP166" s="372">
        <v>0</v>
      </c>
      <c r="DQ166" s="372">
        <v>-0.65487847464373772</v>
      </c>
      <c r="DR166" s="372">
        <v>-2.0719763941651763</v>
      </c>
      <c r="DS166" s="372">
        <v>-0.87326494752824146</v>
      </c>
      <c r="DT166" s="372">
        <v>-6.6048325115886541E-2</v>
      </c>
      <c r="DU166" s="372">
        <v>-6.1998904296729052E-2</v>
      </c>
      <c r="DV166" s="372">
        <v>0</v>
      </c>
      <c r="DW166" s="372">
        <v>0</v>
      </c>
      <c r="DX166" s="372">
        <v>0</v>
      </c>
      <c r="DY166" s="372">
        <v>0</v>
      </c>
      <c r="DZ166" s="372">
        <v>0</v>
      </c>
      <c r="EA166" s="372">
        <v>0</v>
      </c>
      <c r="EB166" s="372">
        <v>0</v>
      </c>
      <c r="EC166" s="372">
        <v>0</v>
      </c>
      <c r="ED166" s="372">
        <v>0</v>
      </c>
      <c r="EE166" s="372">
        <v>0</v>
      </c>
      <c r="EF166" s="372">
        <v>0</v>
      </c>
      <c r="EG166" s="372">
        <v>0</v>
      </c>
      <c r="EH166" s="372">
        <v>0</v>
      </c>
      <c r="EI166" s="372">
        <v>0</v>
      </c>
      <c r="EJ166" s="372">
        <v>0</v>
      </c>
      <c r="EK166" s="372">
        <v>0</v>
      </c>
      <c r="EL166" s="372">
        <v>0</v>
      </c>
      <c r="EM166" s="372">
        <v>0</v>
      </c>
      <c r="EN166" s="372">
        <v>0</v>
      </c>
      <c r="EO166" s="372">
        <v>0</v>
      </c>
      <c r="EP166" s="372">
        <v>0</v>
      </c>
      <c r="EQ166" s="372">
        <v>0</v>
      </c>
      <c r="ER166" s="372">
        <v>0</v>
      </c>
      <c r="ES166" s="372">
        <v>0</v>
      </c>
      <c r="ET166" s="373">
        <v>0</v>
      </c>
      <c r="EU166" s="373">
        <v>0</v>
      </c>
      <c r="EV166" s="373">
        <v>0</v>
      </c>
      <c r="EW166" s="373">
        <v>0</v>
      </c>
    </row>
    <row r="167" spans="1:153" ht="15.75" customHeight="1" x14ac:dyDescent="0.2">
      <c r="A167" s="364" t="s">
        <v>556</v>
      </c>
      <c r="B167" s="372">
        <v>0</v>
      </c>
      <c r="C167" s="372">
        <v>0</v>
      </c>
      <c r="D167" s="372">
        <v>0</v>
      </c>
      <c r="E167" s="372">
        <v>0</v>
      </c>
      <c r="F167" s="372">
        <v>0</v>
      </c>
      <c r="G167" s="372">
        <v>0</v>
      </c>
      <c r="H167" s="372">
        <v>0</v>
      </c>
      <c r="I167" s="372">
        <v>0</v>
      </c>
      <c r="J167" s="372">
        <v>0</v>
      </c>
      <c r="K167" s="372">
        <v>0</v>
      </c>
      <c r="L167" s="372">
        <v>0</v>
      </c>
      <c r="M167" s="372">
        <v>0</v>
      </c>
      <c r="N167" s="372">
        <v>0</v>
      </c>
      <c r="O167" s="372">
        <v>0</v>
      </c>
      <c r="P167" s="372">
        <v>0</v>
      </c>
      <c r="Q167" s="372">
        <v>0</v>
      </c>
      <c r="R167" s="372">
        <v>0</v>
      </c>
      <c r="S167" s="372">
        <v>0</v>
      </c>
      <c r="T167" s="372">
        <v>0</v>
      </c>
      <c r="U167" s="372">
        <v>0</v>
      </c>
      <c r="V167" s="372">
        <v>0</v>
      </c>
      <c r="W167" s="372">
        <v>0</v>
      </c>
      <c r="X167" s="372">
        <v>0</v>
      </c>
      <c r="Y167" s="372">
        <v>0</v>
      </c>
      <c r="Z167" s="372">
        <v>0</v>
      </c>
      <c r="AA167" s="372">
        <v>0</v>
      </c>
      <c r="AB167" s="372">
        <v>0</v>
      </c>
      <c r="AC167" s="372">
        <v>0</v>
      </c>
      <c r="AD167" s="372">
        <v>0</v>
      </c>
      <c r="AE167" s="372">
        <v>0</v>
      </c>
      <c r="AF167" s="372">
        <v>0</v>
      </c>
      <c r="AG167" s="372">
        <v>0</v>
      </c>
      <c r="AH167" s="372">
        <v>0</v>
      </c>
      <c r="AI167" s="372">
        <v>0</v>
      </c>
      <c r="AJ167" s="372">
        <v>0</v>
      </c>
      <c r="AK167" s="372">
        <v>0</v>
      </c>
      <c r="AL167" s="372">
        <v>0</v>
      </c>
      <c r="AM167" s="372">
        <v>0</v>
      </c>
      <c r="AN167" s="372">
        <v>0</v>
      </c>
      <c r="AO167" s="372">
        <v>0</v>
      </c>
      <c r="AP167" s="372">
        <v>0</v>
      </c>
      <c r="AQ167" s="372">
        <v>0</v>
      </c>
      <c r="AR167" s="372">
        <v>0</v>
      </c>
      <c r="AS167" s="372">
        <v>0</v>
      </c>
      <c r="AT167" s="372">
        <v>0</v>
      </c>
      <c r="AU167" s="372">
        <v>0</v>
      </c>
      <c r="AV167" s="372">
        <v>0</v>
      </c>
      <c r="AW167" s="372">
        <v>0</v>
      </c>
      <c r="AX167" s="372">
        <v>0</v>
      </c>
      <c r="AY167" s="372">
        <v>0</v>
      </c>
      <c r="AZ167" s="372">
        <v>0</v>
      </c>
      <c r="BA167" s="372">
        <v>0</v>
      </c>
      <c r="BB167" s="372">
        <v>0</v>
      </c>
      <c r="BC167" s="372">
        <v>0</v>
      </c>
      <c r="BD167" s="372">
        <v>0</v>
      </c>
      <c r="BE167" s="372">
        <v>0</v>
      </c>
      <c r="BF167" s="372">
        <v>0</v>
      </c>
      <c r="BG167" s="372">
        <v>0</v>
      </c>
      <c r="BH167" s="372">
        <v>0</v>
      </c>
      <c r="BI167" s="372">
        <v>0</v>
      </c>
      <c r="BJ167" s="372">
        <v>0</v>
      </c>
      <c r="BK167" s="372">
        <v>0</v>
      </c>
      <c r="BL167" s="372">
        <v>0</v>
      </c>
      <c r="BM167" s="372">
        <v>0</v>
      </c>
      <c r="BN167" s="372">
        <v>0</v>
      </c>
      <c r="BO167" s="372">
        <v>0</v>
      </c>
      <c r="BP167" s="372">
        <v>0</v>
      </c>
      <c r="BQ167" s="372">
        <v>0</v>
      </c>
      <c r="BR167" s="372">
        <v>0</v>
      </c>
      <c r="BS167" s="372">
        <v>0</v>
      </c>
      <c r="BT167" s="372">
        <v>0</v>
      </c>
      <c r="BU167" s="372">
        <v>0</v>
      </c>
      <c r="BV167" s="372">
        <v>0</v>
      </c>
      <c r="BW167" s="372">
        <v>0</v>
      </c>
      <c r="BX167" s="372">
        <v>0</v>
      </c>
      <c r="BY167" s="372">
        <v>0</v>
      </c>
      <c r="BZ167" s="372">
        <v>0</v>
      </c>
      <c r="CA167" s="372">
        <v>0</v>
      </c>
      <c r="CB167" s="372">
        <v>0</v>
      </c>
      <c r="CC167" s="372">
        <v>0</v>
      </c>
      <c r="CD167" s="372">
        <v>0</v>
      </c>
      <c r="CE167" s="372">
        <v>0</v>
      </c>
      <c r="CF167" s="372">
        <v>0</v>
      </c>
      <c r="CG167" s="372">
        <v>0</v>
      </c>
      <c r="CH167" s="372">
        <v>0</v>
      </c>
      <c r="CI167" s="372">
        <v>0</v>
      </c>
      <c r="CJ167" s="372">
        <v>0</v>
      </c>
      <c r="CK167" s="372">
        <v>0</v>
      </c>
      <c r="CL167" s="372">
        <v>0</v>
      </c>
      <c r="CM167" s="372">
        <v>0</v>
      </c>
      <c r="CN167" s="372">
        <v>0</v>
      </c>
      <c r="CO167" s="372">
        <v>0</v>
      </c>
      <c r="CP167" s="372">
        <v>0</v>
      </c>
      <c r="CQ167" s="372">
        <v>0</v>
      </c>
      <c r="CR167" s="372">
        <v>0</v>
      </c>
      <c r="CS167" s="372">
        <v>0</v>
      </c>
      <c r="CT167" s="372">
        <v>0</v>
      </c>
      <c r="CU167" s="372">
        <v>0</v>
      </c>
      <c r="CV167" s="372">
        <v>0</v>
      </c>
      <c r="CW167" s="372">
        <v>0</v>
      </c>
      <c r="CX167" s="372">
        <v>0</v>
      </c>
      <c r="CY167" s="372">
        <v>0</v>
      </c>
      <c r="CZ167" s="372">
        <v>0</v>
      </c>
      <c r="DA167" s="372">
        <v>0</v>
      </c>
      <c r="DB167" s="372">
        <v>0</v>
      </c>
      <c r="DC167" s="372">
        <v>0</v>
      </c>
      <c r="DD167" s="372">
        <v>0</v>
      </c>
      <c r="DE167" s="372">
        <v>0</v>
      </c>
      <c r="DF167" s="372">
        <v>0</v>
      </c>
      <c r="DG167" s="372">
        <v>0</v>
      </c>
      <c r="DH167" s="372">
        <v>0</v>
      </c>
      <c r="DI167" s="372">
        <v>0</v>
      </c>
      <c r="DJ167" s="372">
        <v>0</v>
      </c>
      <c r="DK167" s="372">
        <v>0</v>
      </c>
      <c r="DL167" s="372">
        <v>0</v>
      </c>
      <c r="DM167" s="372">
        <v>0</v>
      </c>
      <c r="DN167" s="372">
        <v>0</v>
      </c>
      <c r="DO167" s="372">
        <v>0</v>
      </c>
      <c r="DP167" s="372">
        <v>0</v>
      </c>
      <c r="DQ167" s="372">
        <v>0</v>
      </c>
      <c r="DR167" s="372">
        <v>0</v>
      </c>
      <c r="DS167" s="372">
        <v>0</v>
      </c>
      <c r="DT167" s="372">
        <v>0</v>
      </c>
      <c r="DU167" s="372">
        <v>0</v>
      </c>
      <c r="DV167" s="372">
        <v>0</v>
      </c>
      <c r="DW167" s="372">
        <v>0</v>
      </c>
      <c r="DX167" s="372">
        <v>0</v>
      </c>
      <c r="DY167" s="372">
        <v>0</v>
      </c>
      <c r="DZ167" s="372">
        <v>0</v>
      </c>
      <c r="EA167" s="372">
        <v>0</v>
      </c>
      <c r="EB167" s="372">
        <v>0</v>
      </c>
      <c r="EC167" s="372">
        <v>0</v>
      </c>
      <c r="ED167" s="372">
        <v>0</v>
      </c>
      <c r="EE167" s="372">
        <v>0</v>
      </c>
      <c r="EF167" s="372">
        <v>0</v>
      </c>
      <c r="EG167" s="372">
        <v>0</v>
      </c>
      <c r="EH167" s="372">
        <v>0</v>
      </c>
      <c r="EI167" s="372">
        <v>0</v>
      </c>
      <c r="EJ167" s="372">
        <v>0</v>
      </c>
      <c r="EK167" s="372">
        <v>0</v>
      </c>
      <c r="EL167" s="372">
        <v>0</v>
      </c>
      <c r="EM167" s="372">
        <v>0</v>
      </c>
      <c r="EN167" s="372">
        <v>0</v>
      </c>
      <c r="EO167" s="372">
        <v>0</v>
      </c>
      <c r="EP167" s="372">
        <v>0</v>
      </c>
      <c r="EQ167" s="372">
        <v>0</v>
      </c>
      <c r="ER167" s="372">
        <v>0</v>
      </c>
      <c r="ES167" s="372">
        <v>0</v>
      </c>
      <c r="ET167" s="373">
        <v>0</v>
      </c>
      <c r="EU167" s="373">
        <v>0</v>
      </c>
      <c r="EV167" s="373">
        <v>0</v>
      </c>
      <c r="EW167" s="373">
        <v>0</v>
      </c>
    </row>
    <row r="168" spans="1:153" ht="15.75" customHeight="1" x14ac:dyDescent="0.2">
      <c r="A168" s="364" t="s">
        <v>557</v>
      </c>
      <c r="B168" s="372">
        <v>-1.4450943353153889E-2</v>
      </c>
      <c r="C168" s="372">
        <v>-3.6585109305960373E-2</v>
      </c>
      <c r="D168" s="372">
        <v>-3.6585109305960373E-2</v>
      </c>
      <c r="E168" s="372">
        <v>-3.6585109305960373E-2</v>
      </c>
      <c r="F168" s="372">
        <v>-3.6585109305960373E-2</v>
      </c>
      <c r="G168" s="372">
        <v>-3.6585109305960373E-2</v>
      </c>
      <c r="H168" s="372">
        <v>-3.6585109305960373E-2</v>
      </c>
      <c r="I168" s="372">
        <v>-3.6585109305960373E-2</v>
      </c>
      <c r="J168" s="372">
        <v>-3.6585109305960373E-2</v>
      </c>
      <c r="K168" s="372">
        <v>-3.6585109305960373E-2</v>
      </c>
      <c r="L168" s="372">
        <v>-3.6585109305960373E-2</v>
      </c>
      <c r="M168" s="372">
        <v>-3.6585109305960373E-2</v>
      </c>
      <c r="N168" s="372">
        <v>0</v>
      </c>
      <c r="O168" s="372">
        <v>-2.2063493774058252E-3</v>
      </c>
      <c r="P168" s="372">
        <v>0</v>
      </c>
      <c r="Q168" s="372">
        <v>0</v>
      </c>
      <c r="R168" s="372">
        <v>-0.39388610668720503</v>
      </c>
      <c r="S168" s="372">
        <v>-1.246220092835074</v>
      </c>
      <c r="T168" s="372">
        <v>-0.46414545669267682</v>
      </c>
      <c r="U168" s="372">
        <v>-0.52523780141427778</v>
      </c>
      <c r="V168" s="372">
        <v>-0.81858861609623546</v>
      </c>
      <c r="W168" s="372">
        <v>-0.85374015305933426</v>
      </c>
      <c r="X168" s="372">
        <v>-0.82469754232670311</v>
      </c>
      <c r="Y168" s="372">
        <v>-0.91081021331933698</v>
      </c>
      <c r="Z168" s="372">
        <v>-0.27500139744154239</v>
      </c>
      <c r="AA168" s="372">
        <v>-0.32686868859491369</v>
      </c>
      <c r="AB168" s="372">
        <v>-0.85563428523255425</v>
      </c>
      <c r="AC168" s="372">
        <v>-7.9866757716517895</v>
      </c>
      <c r="AD168" s="372">
        <v>-11.785059726282043</v>
      </c>
      <c r="AE168" s="372">
        <v>0</v>
      </c>
      <c r="AF168" s="372">
        <v>-18.41539830729198</v>
      </c>
      <c r="AG168" s="372">
        <v>0</v>
      </c>
      <c r="AH168" s="372">
        <v>-0.23377895165964446</v>
      </c>
      <c r="AI168" s="372">
        <v>0</v>
      </c>
      <c r="AJ168" s="372">
        <v>0</v>
      </c>
      <c r="AK168" s="372">
        <v>0</v>
      </c>
      <c r="AL168" s="372">
        <v>-19.867862358807884</v>
      </c>
      <c r="AM168" s="372">
        <v>0</v>
      </c>
      <c r="AN168" s="372">
        <v>-20.940420481005731</v>
      </c>
      <c r="AO168" s="372">
        <v>0</v>
      </c>
      <c r="AP168" s="372">
        <v>-4.8634770299013326</v>
      </c>
      <c r="AQ168" s="372">
        <v>0</v>
      </c>
      <c r="AR168" s="372">
        <v>0</v>
      </c>
      <c r="AS168" s="372">
        <v>0</v>
      </c>
      <c r="AT168" s="372">
        <v>0</v>
      </c>
      <c r="AU168" s="372">
        <v>0</v>
      </c>
      <c r="AV168" s="372">
        <v>0</v>
      </c>
      <c r="AW168" s="372">
        <v>0</v>
      </c>
      <c r="AX168" s="372">
        <v>0</v>
      </c>
      <c r="AY168" s="372">
        <v>0</v>
      </c>
      <c r="AZ168" s="372">
        <v>0</v>
      </c>
      <c r="BA168" s="372">
        <v>0</v>
      </c>
      <c r="BB168" s="372">
        <v>-18.173118242892087</v>
      </c>
      <c r="BC168" s="372">
        <v>0</v>
      </c>
      <c r="BD168" s="372">
        <v>-0.33983742782260151</v>
      </c>
      <c r="BE168" s="372">
        <v>-8.9323063544752586</v>
      </c>
      <c r="BF168" s="372">
        <v>-0.23426452949320264</v>
      </c>
      <c r="BG168" s="372">
        <v>-0.33983742782260151</v>
      </c>
      <c r="BH168" s="372">
        <v>-5.7135507491784665</v>
      </c>
      <c r="BI168" s="372">
        <v>0</v>
      </c>
      <c r="BJ168" s="372">
        <v>0</v>
      </c>
      <c r="BK168" s="372">
        <v>0</v>
      </c>
      <c r="BL168" s="372">
        <v>0</v>
      </c>
      <c r="BM168" s="372">
        <v>0</v>
      </c>
      <c r="BN168" s="372">
        <v>0</v>
      </c>
      <c r="BO168" s="372">
        <v>0</v>
      </c>
      <c r="BP168" s="372">
        <v>0</v>
      </c>
      <c r="BQ168" s="372">
        <v>0</v>
      </c>
      <c r="BR168" s="372">
        <v>0</v>
      </c>
      <c r="BS168" s="372">
        <v>-0.54741940540134237</v>
      </c>
      <c r="BT168" s="372">
        <v>0</v>
      </c>
      <c r="BU168" s="372">
        <v>0</v>
      </c>
      <c r="BV168" s="372">
        <v>0</v>
      </c>
      <c r="BW168" s="372">
        <v>0</v>
      </c>
      <c r="BX168" s="372">
        <v>0</v>
      </c>
      <c r="BY168" s="372">
        <v>0</v>
      </c>
      <c r="BZ168" s="372">
        <v>-3.5184621871394484E-2</v>
      </c>
      <c r="CA168" s="372">
        <v>0</v>
      </c>
      <c r="CB168" s="372">
        <v>-0.30076533265332728</v>
      </c>
      <c r="CC168" s="372">
        <v>0</v>
      </c>
      <c r="CD168" s="372">
        <v>0</v>
      </c>
      <c r="CE168" s="372">
        <v>0</v>
      </c>
      <c r="CF168" s="372">
        <v>-0.77883820930765069</v>
      </c>
      <c r="CG168" s="372">
        <v>-1.0589271187849221</v>
      </c>
      <c r="CH168" s="372">
        <v>-3.3643687611061068E-2</v>
      </c>
      <c r="CI168" s="372">
        <v>0</v>
      </c>
      <c r="CJ168" s="372">
        <v>-6.8095480582314849E-2</v>
      </c>
      <c r="CK168" s="372">
        <v>0</v>
      </c>
      <c r="CL168" s="372">
        <v>0</v>
      </c>
      <c r="CM168" s="372">
        <v>-1.2858285467737005</v>
      </c>
      <c r="CN168" s="372">
        <v>0</v>
      </c>
      <c r="CO168" s="372">
        <v>0</v>
      </c>
      <c r="CP168" s="372">
        <v>0</v>
      </c>
      <c r="CQ168" s="372">
        <v>0</v>
      </c>
      <c r="CR168" s="372">
        <v>0</v>
      </c>
      <c r="CS168" s="372">
        <v>0</v>
      </c>
      <c r="CT168" s="372">
        <v>-0.34284331840603954</v>
      </c>
      <c r="CU168" s="372">
        <v>0</v>
      </c>
      <c r="CV168" s="372">
        <v>0</v>
      </c>
      <c r="CW168" s="372">
        <v>0</v>
      </c>
      <c r="CX168" s="372">
        <v>0</v>
      </c>
      <c r="CY168" s="372">
        <v>0</v>
      </c>
      <c r="CZ168" s="372">
        <v>0</v>
      </c>
      <c r="DA168" s="372">
        <v>0</v>
      </c>
      <c r="DB168" s="372">
        <v>0</v>
      </c>
      <c r="DC168" s="372">
        <v>0</v>
      </c>
      <c r="DD168" s="372">
        <v>0</v>
      </c>
      <c r="DE168" s="372">
        <v>0</v>
      </c>
      <c r="DF168" s="372">
        <v>0</v>
      </c>
      <c r="DG168" s="372">
        <v>0</v>
      </c>
      <c r="DH168" s="372">
        <v>0</v>
      </c>
      <c r="DI168" s="372">
        <v>0</v>
      </c>
      <c r="DJ168" s="372">
        <v>0</v>
      </c>
      <c r="DK168" s="372">
        <v>0</v>
      </c>
      <c r="DL168" s="372">
        <v>0</v>
      </c>
      <c r="DM168" s="372">
        <v>0</v>
      </c>
      <c r="DN168" s="372">
        <v>-1.9338272899758522</v>
      </c>
      <c r="DO168" s="372">
        <v>0</v>
      </c>
      <c r="DP168" s="372">
        <v>0</v>
      </c>
      <c r="DQ168" s="372">
        <v>0</v>
      </c>
      <c r="DR168" s="372">
        <v>0</v>
      </c>
      <c r="DS168" s="372">
        <v>0</v>
      </c>
      <c r="DT168" s="372">
        <v>0</v>
      </c>
      <c r="DU168" s="372">
        <v>0</v>
      </c>
      <c r="DV168" s="372">
        <v>0</v>
      </c>
      <c r="DW168" s="372">
        <v>0</v>
      </c>
      <c r="DX168" s="372">
        <v>-7.9575529738121986E-2</v>
      </c>
      <c r="DY168" s="372">
        <v>0</v>
      </c>
      <c r="DZ168" s="372">
        <v>0</v>
      </c>
      <c r="EA168" s="372">
        <v>0</v>
      </c>
      <c r="EB168" s="372">
        <v>-1.1333060996530548</v>
      </c>
      <c r="EC168" s="372">
        <v>0</v>
      </c>
      <c r="ED168" s="372">
        <v>0</v>
      </c>
      <c r="EE168" s="372">
        <v>0</v>
      </c>
      <c r="EF168" s="372">
        <v>0</v>
      </c>
      <c r="EG168" s="372">
        <v>0</v>
      </c>
      <c r="EH168" s="372">
        <v>0</v>
      </c>
      <c r="EI168" s="372">
        <v>0</v>
      </c>
      <c r="EJ168" s="372">
        <v>0</v>
      </c>
      <c r="EK168" s="372">
        <v>0</v>
      </c>
      <c r="EL168" s="372">
        <v>0</v>
      </c>
      <c r="EM168" s="372">
        <v>0</v>
      </c>
      <c r="EN168" s="372">
        <v>0</v>
      </c>
      <c r="EO168" s="372">
        <v>-1.1456800773252951E-3</v>
      </c>
      <c r="EP168" s="372">
        <v>0</v>
      </c>
      <c r="EQ168" s="372">
        <v>-1.1456800773252951E-3</v>
      </c>
      <c r="ER168" s="372">
        <v>-4.2625366434208445E-2</v>
      </c>
      <c r="ES168" s="372">
        <v>0</v>
      </c>
      <c r="ET168" s="373">
        <v>0</v>
      </c>
      <c r="EU168" s="373">
        <v>0</v>
      </c>
      <c r="EV168" s="373">
        <v>0</v>
      </c>
      <c r="EW168" s="373">
        <v>0</v>
      </c>
    </row>
    <row r="169" spans="1:153" ht="15.75" customHeight="1" x14ac:dyDescent="0.2">
      <c r="A169" s="374" t="s">
        <v>62</v>
      </c>
      <c r="B169" s="374">
        <v>0.46421897586424166</v>
      </c>
      <c r="C169" s="374">
        <v>19.96537496313249</v>
      </c>
      <c r="D169" s="374">
        <v>17.638542272125051</v>
      </c>
      <c r="E169" s="374">
        <v>17.638542272125051</v>
      </c>
      <c r="F169" s="374">
        <v>3.62290784122888</v>
      </c>
      <c r="G169" s="374">
        <v>3.62290784122888</v>
      </c>
      <c r="H169" s="374">
        <v>3.62290784122888</v>
      </c>
      <c r="I169" s="374">
        <v>2.7833761783094815</v>
      </c>
      <c r="J169" s="374">
        <v>3.3159173924741481</v>
      </c>
      <c r="K169" s="374">
        <v>1.2633385023591472</v>
      </c>
      <c r="L169" s="374">
        <v>1.0345233808220655</v>
      </c>
      <c r="M169" s="374">
        <v>4.339852503293514</v>
      </c>
      <c r="N169" s="374">
        <v>4.2874640230229488</v>
      </c>
      <c r="O169" s="374">
        <v>4.2906234311258231</v>
      </c>
      <c r="P169" s="374">
        <v>2.3375361476246326</v>
      </c>
      <c r="Q169" s="374">
        <v>2.2833020758689599</v>
      </c>
      <c r="R169" s="374">
        <v>14.954620363812865</v>
      </c>
      <c r="S169" s="374">
        <v>22.356274374757049</v>
      </c>
      <c r="T169" s="374">
        <v>30.161263830777898</v>
      </c>
      <c r="U169" s="374">
        <v>15.892170977636852</v>
      </c>
      <c r="V169" s="374">
        <v>16.038006646485883</v>
      </c>
      <c r="W169" s="374">
        <v>16.34321261176774</v>
      </c>
      <c r="X169" s="374">
        <v>16.096898061925458</v>
      </c>
      <c r="Y169" s="374">
        <v>17.697939484172821</v>
      </c>
      <c r="Z169" s="374">
        <v>21.937517790840502</v>
      </c>
      <c r="AA169" s="374">
        <v>19.14676337439596</v>
      </c>
      <c r="AB169" s="374">
        <v>18.626425981045031</v>
      </c>
      <c r="AC169" s="374">
        <v>20.030372813547729</v>
      </c>
      <c r="AD169" s="374">
        <v>9.409276467009704</v>
      </c>
      <c r="AE169" s="374">
        <v>10.875549475422758</v>
      </c>
      <c r="AF169" s="374">
        <v>4.5036897027111991</v>
      </c>
      <c r="AG169" s="374">
        <v>5.9545387196521915</v>
      </c>
      <c r="AH169" s="374">
        <v>0.8926365621300647</v>
      </c>
      <c r="AI169" s="374">
        <v>4.1568536068371031</v>
      </c>
      <c r="AJ169" s="374">
        <v>22.467741225638747</v>
      </c>
      <c r="AK169" s="374">
        <v>24.024304371781909</v>
      </c>
      <c r="AL169" s="374">
        <v>1.8976492081656033</v>
      </c>
      <c r="AM169" s="374">
        <v>3.3403043957077898</v>
      </c>
      <c r="AN169" s="374">
        <v>0.87926714231434744</v>
      </c>
      <c r="AO169" s="374">
        <v>2.3133587184856879</v>
      </c>
      <c r="AP169" s="374">
        <v>15.79820011778429</v>
      </c>
      <c r="AQ169" s="374">
        <v>19.95386294724085</v>
      </c>
      <c r="AR169" s="374">
        <v>19.668010211104047</v>
      </c>
      <c r="AS169" s="374">
        <v>23.355487860937501</v>
      </c>
      <c r="AT169" s="374">
        <v>19.822184094568911</v>
      </c>
      <c r="AU169" s="374">
        <v>24.052592116304368</v>
      </c>
      <c r="AV169" s="374">
        <v>19.516592835590188</v>
      </c>
      <c r="AW169" s="374">
        <v>23.68683449362652</v>
      </c>
      <c r="AX169" s="374">
        <v>20.073953021111265</v>
      </c>
      <c r="AY169" s="374">
        <v>24.307099640403976</v>
      </c>
      <c r="AZ169" s="374">
        <v>19.827428736634374</v>
      </c>
      <c r="BA169" s="374">
        <v>46.503176401311066</v>
      </c>
      <c r="BB169" s="374">
        <v>41.634819729399169</v>
      </c>
      <c r="BC169" s="374">
        <v>44.453845017764252</v>
      </c>
      <c r="BD169" s="374">
        <v>9.7790081137445668</v>
      </c>
      <c r="BE169" s="374">
        <v>20.55070528539909</v>
      </c>
      <c r="BF169" s="374">
        <v>6.5120789031279855</v>
      </c>
      <c r="BG169" s="374">
        <v>11.827977991726584</v>
      </c>
      <c r="BH169" s="374">
        <v>17.723425423624576</v>
      </c>
      <c r="BI169" s="374">
        <v>13.087505404444528</v>
      </c>
      <c r="BJ169" s="374">
        <v>94.555846814750112</v>
      </c>
      <c r="BK169" s="374">
        <v>13.918565507372477</v>
      </c>
      <c r="BL169" s="374">
        <v>8.490644548117416</v>
      </c>
      <c r="BM169" s="374">
        <v>10.319031118226121</v>
      </c>
      <c r="BN169" s="374">
        <v>13.087505404444528</v>
      </c>
      <c r="BO169" s="374">
        <v>8.5952702561335173</v>
      </c>
      <c r="BP169" s="374">
        <v>6.9500506535187014</v>
      </c>
      <c r="BQ169" s="374">
        <v>0.12533238854666706</v>
      </c>
      <c r="BR169" s="374">
        <v>0.52475619753022329</v>
      </c>
      <c r="BS169" s="374">
        <v>-0.1994828726956257</v>
      </c>
      <c r="BT169" s="374">
        <v>35.850835350138368</v>
      </c>
      <c r="BU169" s="374">
        <v>4.12508582254668</v>
      </c>
      <c r="BV169" s="374">
        <v>0.72022580774500966</v>
      </c>
      <c r="BW169" s="374">
        <v>1.1196496167267469</v>
      </c>
      <c r="BX169" s="374">
        <v>0.39541054566234379</v>
      </c>
      <c r="BY169" s="374">
        <v>2.3386701714061928</v>
      </c>
      <c r="BZ169" s="374">
        <v>4.2370258216506045</v>
      </c>
      <c r="CA169" s="374">
        <v>9.0247314478328917</v>
      </c>
      <c r="CB169" s="374">
        <v>9.1437722572923121</v>
      </c>
      <c r="CC169" s="374">
        <v>11.160671456120326</v>
      </c>
      <c r="CD169" s="374">
        <v>2.9794757858617231</v>
      </c>
      <c r="CE169" s="374">
        <v>4.8897713788464898</v>
      </c>
      <c r="CF169" s="374">
        <v>18.655148536992783</v>
      </c>
      <c r="CG169" s="374">
        <v>22.354419284312144</v>
      </c>
      <c r="CH169" s="374">
        <v>6.0207776349161577</v>
      </c>
      <c r="CI169" s="374">
        <v>9.8006586750507267</v>
      </c>
      <c r="CJ169" s="374">
        <v>5.6538337386300554</v>
      </c>
      <c r="CK169" s="374">
        <v>4.8297580935113729</v>
      </c>
      <c r="CL169" s="374">
        <v>5.2725478885913617</v>
      </c>
      <c r="CM169" s="374">
        <v>45.494888214758248</v>
      </c>
      <c r="CN169" s="374">
        <v>9.2456703510833904E-2</v>
      </c>
      <c r="CO169" s="374">
        <v>3.9990603297264897</v>
      </c>
      <c r="CP169" s="374">
        <v>8.6105323973301893</v>
      </c>
      <c r="CQ169" s="374">
        <v>13.650448287997278</v>
      </c>
      <c r="CR169" s="374">
        <v>1.6524108541339046</v>
      </c>
      <c r="CS169" s="374">
        <v>1.9642307717613221</v>
      </c>
      <c r="CT169" s="374">
        <v>1.7220983554943814</v>
      </c>
      <c r="CU169" s="374">
        <v>1.9906539281837468</v>
      </c>
      <c r="CV169" s="374">
        <v>2.0310863170925586</v>
      </c>
      <c r="CW169" s="374">
        <v>1.9173453398398124</v>
      </c>
      <c r="CX169" s="374">
        <v>1.8231048635680054</v>
      </c>
      <c r="CY169" s="374">
        <v>3.9503551092493581</v>
      </c>
      <c r="CZ169" s="374">
        <v>4.0487260570989747</v>
      </c>
      <c r="DA169" s="374">
        <v>4.3769920575177821</v>
      </c>
      <c r="DB169" s="374">
        <v>4.1220890334552678</v>
      </c>
      <c r="DC169" s="374">
        <v>4.4048088305571582</v>
      </c>
      <c r="DD169" s="374">
        <v>4.4473737144653569</v>
      </c>
      <c r="DE169" s="374">
        <v>4.3276337826137024</v>
      </c>
      <c r="DF169" s="374">
        <v>4.2284228519602038</v>
      </c>
      <c r="DG169" s="374">
        <v>6.4678690533473855</v>
      </c>
      <c r="DH169" s="374">
        <v>2.9304985321286949</v>
      </c>
      <c r="DI169" s="374">
        <v>170.96068849365111</v>
      </c>
      <c r="DJ169" s="374">
        <v>3.7953948834328912</v>
      </c>
      <c r="DK169" s="374">
        <v>0.7676929981662397</v>
      </c>
      <c r="DL169" s="374">
        <v>6.6762286814209801</v>
      </c>
      <c r="DM169" s="374">
        <v>7.1110343166965322</v>
      </c>
      <c r="DN169" s="374">
        <v>51.877924983127741</v>
      </c>
      <c r="DO169" s="374">
        <v>16.589415746493614</v>
      </c>
      <c r="DP169" s="374">
        <v>10.315151161004906</v>
      </c>
      <c r="DQ169" s="374">
        <v>26.430956535470614</v>
      </c>
      <c r="DR169" s="374">
        <v>38.607901868395857</v>
      </c>
      <c r="DS169" s="374">
        <v>27.97104293184384</v>
      </c>
      <c r="DT169" s="374">
        <v>32.156930038094288</v>
      </c>
      <c r="DU169" s="374">
        <v>9.2110862565168645</v>
      </c>
      <c r="DV169" s="374">
        <v>11.620901993010193</v>
      </c>
      <c r="DW169" s="374">
        <v>3.0532626071071718</v>
      </c>
      <c r="DX169" s="374">
        <v>0.28322195013970486</v>
      </c>
      <c r="DY169" s="374">
        <v>0.37900034362564838</v>
      </c>
      <c r="DZ169" s="374">
        <v>0.25704705457428645</v>
      </c>
      <c r="EA169" s="374">
        <v>0</v>
      </c>
      <c r="EB169" s="374">
        <v>0.56698581411001214</v>
      </c>
      <c r="EC169" s="374">
        <v>0.36398898301649751</v>
      </c>
      <c r="ED169" s="374">
        <v>1.2924019390447938</v>
      </c>
      <c r="EE169" s="374">
        <v>2.2188253120384616</v>
      </c>
      <c r="EF169" s="374">
        <v>2.2199752736260052</v>
      </c>
      <c r="EG169" s="374">
        <v>2.2480496081689125</v>
      </c>
      <c r="EH169" s="374">
        <v>1.9999589355702483</v>
      </c>
      <c r="EI169" s="374">
        <v>2.064496456836423</v>
      </c>
      <c r="EJ169" s="374">
        <v>1.9662871853442994</v>
      </c>
      <c r="EK169" s="374">
        <v>2.8225881153630326</v>
      </c>
      <c r="EL169" s="374">
        <v>2.8225881153630326</v>
      </c>
      <c r="EM169" s="374">
        <v>4.7904704947632126</v>
      </c>
      <c r="EN169" s="374">
        <v>4.7904704947632126</v>
      </c>
      <c r="EO169" s="374">
        <v>1.9241080923602567</v>
      </c>
      <c r="EP169" s="374">
        <v>3.3984812492235505E-2</v>
      </c>
      <c r="EQ169" s="374">
        <v>1.9241080923602567</v>
      </c>
      <c r="ER169" s="374">
        <v>7.19091908694827</v>
      </c>
      <c r="ES169" s="374">
        <v>7.6110069196292898</v>
      </c>
      <c r="ET169" s="375">
        <v>4.8297580935113729</v>
      </c>
      <c r="EU169" s="375">
        <v>5.2725478885913617</v>
      </c>
      <c r="EV169" s="375">
        <v>4.8297580935113729</v>
      </c>
      <c r="EW169" s="375">
        <v>5.2725478885913617</v>
      </c>
    </row>
    <row r="170" spans="1:153" ht="15.75" customHeight="1" x14ac:dyDescent="0.2">
      <c r="A170" s="353"/>
      <c r="B170" s="353"/>
      <c r="C170" s="353"/>
      <c r="D170" s="353"/>
      <c r="E170" s="353"/>
      <c r="F170" s="353"/>
      <c r="G170" s="353"/>
      <c r="H170" s="353"/>
      <c r="I170" s="353"/>
      <c r="J170" s="353"/>
      <c r="K170" s="353"/>
      <c r="L170" s="353"/>
      <c r="M170" s="353"/>
      <c r="N170" s="353"/>
      <c r="O170" s="353"/>
      <c r="P170" s="353"/>
      <c r="Q170" s="353"/>
      <c r="R170" s="353"/>
      <c r="S170" s="353"/>
      <c r="T170" s="353"/>
      <c r="U170" s="353"/>
      <c r="V170" s="353"/>
      <c r="W170" s="353"/>
      <c r="X170" s="353"/>
      <c r="Y170" s="353"/>
      <c r="Z170" s="353"/>
      <c r="AA170" s="353"/>
      <c r="AB170" s="353"/>
      <c r="AC170" s="353"/>
      <c r="AD170" s="353"/>
      <c r="AE170" s="353"/>
      <c r="AF170" s="353"/>
      <c r="AG170" s="353"/>
      <c r="AH170" s="353"/>
      <c r="AI170" s="353"/>
      <c r="AJ170" s="353"/>
      <c r="AK170" s="353"/>
      <c r="AL170" s="353"/>
      <c r="AM170" s="353"/>
      <c r="AN170" s="353"/>
      <c r="AO170" s="353"/>
      <c r="AP170" s="353"/>
      <c r="AQ170" s="353"/>
      <c r="AR170" s="353"/>
      <c r="AS170" s="353"/>
      <c r="AT170" s="353"/>
      <c r="AU170" s="353"/>
      <c r="AV170" s="353"/>
      <c r="AW170" s="353"/>
      <c r="AX170" s="353"/>
      <c r="AY170" s="353"/>
      <c r="AZ170" s="353"/>
      <c r="BA170" s="353"/>
      <c r="BB170" s="353"/>
      <c r="BC170" s="353"/>
      <c r="BD170" s="353"/>
      <c r="BE170" s="353"/>
      <c r="BF170" s="353"/>
      <c r="BG170" s="353"/>
      <c r="BH170" s="353"/>
      <c r="BI170" s="353"/>
      <c r="BJ170" s="353"/>
      <c r="BK170" s="353"/>
      <c r="BL170" s="353"/>
      <c r="BM170" s="353"/>
      <c r="BN170" s="353"/>
      <c r="BO170" s="353"/>
      <c r="BP170" s="353"/>
      <c r="BQ170" s="353"/>
      <c r="BR170" s="353"/>
      <c r="BS170" s="353"/>
      <c r="BT170" s="353"/>
      <c r="BU170" s="353"/>
      <c r="BV170" s="353"/>
      <c r="BW170" s="353"/>
      <c r="BX170" s="353"/>
      <c r="BY170" s="353"/>
      <c r="BZ170" s="353"/>
      <c r="CA170" s="353"/>
      <c r="CB170" s="353"/>
      <c r="CC170" s="353"/>
      <c r="CD170" s="353"/>
      <c r="CE170" s="353"/>
      <c r="CF170" s="353"/>
      <c r="CG170" s="353"/>
      <c r="CH170" s="353"/>
      <c r="CI170" s="353"/>
      <c r="CJ170" s="353"/>
      <c r="CK170" s="353"/>
      <c r="CL170" s="353"/>
      <c r="CM170" s="353"/>
      <c r="CN170" s="353"/>
      <c r="CO170" s="353"/>
      <c r="CP170" s="353"/>
      <c r="CQ170" s="353"/>
      <c r="CR170" s="353"/>
      <c r="CS170" s="353"/>
      <c r="CT170" s="353"/>
      <c r="CU170" s="353"/>
      <c r="CV170" s="353"/>
      <c r="CW170" s="353"/>
      <c r="CX170" s="353"/>
      <c r="CY170" s="353"/>
      <c r="CZ170" s="353"/>
      <c r="DA170" s="353"/>
      <c r="DB170" s="353"/>
      <c r="DC170" s="353"/>
      <c r="DD170" s="353"/>
      <c r="DE170" s="353"/>
      <c r="DF170" s="353"/>
      <c r="DG170" s="353"/>
      <c r="DH170" s="353"/>
      <c r="DI170" s="353"/>
      <c r="DJ170" s="353"/>
      <c r="DK170" s="353"/>
      <c r="DL170" s="353"/>
      <c r="DM170" s="353"/>
      <c r="DN170" s="353"/>
      <c r="DO170" s="353"/>
      <c r="DP170" s="353"/>
      <c r="DQ170" s="353"/>
      <c r="DR170" s="353"/>
      <c r="DS170" s="353"/>
      <c r="DT170" s="353"/>
      <c r="DU170" s="353"/>
      <c r="DV170" s="353"/>
      <c r="DW170" s="353"/>
      <c r="DX170" s="353"/>
      <c r="DY170" s="353"/>
      <c r="DZ170" s="353"/>
      <c r="EA170" s="353"/>
      <c r="EB170" s="353"/>
      <c r="EC170" s="353"/>
      <c r="ED170" s="353"/>
      <c r="EE170" s="353"/>
      <c r="EF170" s="353"/>
      <c r="EG170" s="353"/>
      <c r="EH170" s="353"/>
      <c r="EI170" s="353"/>
      <c r="EJ170" s="353"/>
      <c r="EK170" s="353"/>
      <c r="EL170" s="353"/>
      <c r="EM170" s="353"/>
      <c r="EN170" s="353"/>
      <c r="EO170" s="353"/>
      <c r="EP170" s="353"/>
      <c r="EQ170" s="353"/>
      <c r="ER170" s="353"/>
      <c r="ES170" s="353"/>
      <c r="ET170" s="354"/>
      <c r="EU170" s="354"/>
      <c r="EV170" s="354"/>
      <c r="EW170" s="354"/>
    </row>
    <row r="171" spans="1:153" ht="15.75" customHeight="1" x14ac:dyDescent="0.2">
      <c r="A171" s="359" t="s">
        <v>579</v>
      </c>
      <c r="B171" s="353"/>
      <c r="C171" s="353"/>
      <c r="D171" s="353"/>
      <c r="E171" s="353"/>
      <c r="F171" s="353"/>
      <c r="G171" s="353"/>
      <c r="H171" s="353"/>
      <c r="I171" s="353"/>
      <c r="J171" s="353"/>
      <c r="K171" s="353"/>
      <c r="L171" s="353"/>
      <c r="M171" s="353"/>
      <c r="N171" s="353"/>
      <c r="O171" s="353"/>
      <c r="P171" s="353"/>
      <c r="Q171" s="353"/>
      <c r="R171" s="353"/>
      <c r="S171" s="353"/>
      <c r="T171" s="353"/>
      <c r="U171" s="353"/>
      <c r="V171" s="353"/>
      <c r="W171" s="353"/>
      <c r="X171" s="353"/>
      <c r="Y171" s="353"/>
      <c r="Z171" s="353"/>
      <c r="AA171" s="353"/>
      <c r="AB171" s="353"/>
      <c r="AC171" s="353"/>
      <c r="AD171" s="353"/>
      <c r="AE171" s="353"/>
      <c r="AF171" s="353"/>
      <c r="AG171" s="353"/>
      <c r="AH171" s="353"/>
      <c r="AI171" s="353"/>
      <c r="AJ171" s="353"/>
      <c r="AK171" s="353"/>
      <c r="AL171" s="353"/>
      <c r="AM171" s="353"/>
      <c r="AN171" s="353"/>
      <c r="AO171" s="353"/>
      <c r="AP171" s="353"/>
      <c r="AQ171" s="353"/>
      <c r="AR171" s="353"/>
      <c r="AS171" s="353"/>
      <c r="AT171" s="353"/>
      <c r="AU171" s="353"/>
      <c r="AV171" s="353"/>
      <c r="AW171" s="353"/>
      <c r="AX171" s="353"/>
      <c r="AY171" s="353"/>
      <c r="AZ171" s="353"/>
      <c r="BA171" s="353"/>
      <c r="BB171" s="353"/>
      <c r="BC171" s="353"/>
      <c r="BD171" s="353"/>
      <c r="BE171" s="353"/>
      <c r="BF171" s="353"/>
      <c r="BG171" s="353"/>
      <c r="BH171" s="353"/>
      <c r="BI171" s="353"/>
      <c r="BJ171" s="353"/>
      <c r="BK171" s="353"/>
      <c r="BL171" s="353"/>
      <c r="BM171" s="353"/>
      <c r="BN171" s="353"/>
      <c r="BO171" s="353"/>
      <c r="BP171" s="353"/>
      <c r="BQ171" s="353"/>
      <c r="BR171" s="353"/>
      <c r="BS171" s="353"/>
      <c r="BT171" s="353"/>
      <c r="BU171" s="353"/>
      <c r="BV171" s="353"/>
      <c r="BW171" s="353"/>
      <c r="BX171" s="353"/>
      <c r="BY171" s="353"/>
      <c r="BZ171" s="353"/>
      <c r="CA171" s="353"/>
      <c r="CB171" s="353"/>
      <c r="CC171" s="353"/>
      <c r="CD171" s="353"/>
      <c r="CE171" s="353"/>
      <c r="CF171" s="353"/>
      <c r="CG171" s="353"/>
      <c r="CH171" s="353"/>
      <c r="CI171" s="353"/>
      <c r="CJ171" s="353"/>
      <c r="CK171" s="353"/>
      <c r="CL171" s="353"/>
      <c r="CM171" s="353"/>
      <c r="CN171" s="353"/>
      <c r="CO171" s="353"/>
      <c r="CP171" s="353"/>
      <c r="CQ171" s="353"/>
      <c r="CR171" s="353"/>
      <c r="CS171" s="353"/>
      <c r="CT171" s="353"/>
      <c r="CU171" s="353"/>
      <c r="CV171" s="353"/>
      <c r="CW171" s="353"/>
      <c r="CX171" s="353"/>
      <c r="CY171" s="353"/>
      <c r="CZ171" s="353"/>
      <c r="DA171" s="353"/>
      <c r="DB171" s="353"/>
      <c r="DC171" s="353"/>
      <c r="DD171" s="353"/>
      <c r="DE171" s="353"/>
      <c r="DF171" s="353"/>
      <c r="DG171" s="353"/>
      <c r="DH171" s="353"/>
      <c r="DI171" s="353"/>
      <c r="DJ171" s="353"/>
      <c r="DK171" s="353"/>
      <c r="DL171" s="353"/>
      <c r="DM171" s="353"/>
      <c r="DN171" s="353"/>
      <c r="DO171" s="353"/>
      <c r="DP171" s="353"/>
      <c r="DQ171" s="353"/>
      <c r="DR171" s="353"/>
      <c r="DS171" s="353"/>
      <c r="DT171" s="353"/>
      <c r="DU171" s="353"/>
      <c r="DV171" s="353"/>
      <c r="DW171" s="353"/>
      <c r="DX171" s="353"/>
      <c r="DY171" s="353"/>
      <c r="DZ171" s="353"/>
      <c r="EA171" s="353"/>
      <c r="EB171" s="353"/>
      <c r="EC171" s="353"/>
      <c r="ED171" s="353"/>
      <c r="EE171" s="353"/>
      <c r="EF171" s="353"/>
      <c r="EG171" s="353"/>
      <c r="EH171" s="353"/>
      <c r="EI171" s="353"/>
      <c r="EJ171" s="353"/>
      <c r="EK171" s="353"/>
      <c r="EL171" s="353"/>
      <c r="EM171" s="353"/>
      <c r="EN171" s="353"/>
      <c r="EO171" s="353"/>
      <c r="EP171" s="353"/>
      <c r="EQ171" s="353"/>
      <c r="ER171" s="353"/>
      <c r="ES171" s="353"/>
      <c r="ET171" s="354"/>
      <c r="EU171" s="354"/>
      <c r="EV171" s="354"/>
      <c r="EW171" s="354"/>
    </row>
    <row r="172" spans="1:153" ht="15.75" customHeight="1" x14ac:dyDescent="0.2">
      <c r="A172" s="353"/>
      <c r="B172" s="353"/>
      <c r="C172" s="353"/>
      <c r="D172" s="353"/>
      <c r="E172" s="353"/>
      <c r="F172" s="353"/>
      <c r="G172" s="353"/>
      <c r="H172" s="353"/>
      <c r="I172" s="353"/>
      <c r="J172" s="353"/>
      <c r="K172" s="353"/>
      <c r="L172" s="353"/>
      <c r="M172" s="353"/>
      <c r="N172" s="353"/>
      <c r="O172" s="353"/>
      <c r="P172" s="353"/>
      <c r="Q172" s="353"/>
      <c r="R172" s="353"/>
      <c r="S172" s="353"/>
      <c r="T172" s="353"/>
      <c r="U172" s="353"/>
      <c r="V172" s="353"/>
      <c r="W172" s="353"/>
      <c r="X172" s="353"/>
      <c r="Y172" s="353"/>
      <c r="Z172" s="353"/>
      <c r="AA172" s="353"/>
      <c r="AB172" s="353"/>
      <c r="AC172" s="353"/>
      <c r="AD172" s="353"/>
      <c r="AE172" s="353"/>
      <c r="AF172" s="353"/>
      <c r="AG172" s="353"/>
      <c r="AH172" s="353"/>
      <c r="AI172" s="353"/>
      <c r="AJ172" s="353"/>
      <c r="AK172" s="353"/>
      <c r="AL172" s="353"/>
      <c r="AM172" s="353"/>
      <c r="AN172" s="353"/>
      <c r="AO172" s="353"/>
      <c r="AP172" s="353"/>
      <c r="AQ172" s="353"/>
      <c r="AR172" s="353"/>
      <c r="AS172" s="353"/>
      <c r="AT172" s="353"/>
      <c r="AU172" s="353"/>
      <c r="AV172" s="353"/>
      <c r="AW172" s="353"/>
      <c r="AX172" s="353"/>
      <c r="AY172" s="353"/>
      <c r="AZ172" s="353"/>
      <c r="BA172" s="353"/>
      <c r="BB172" s="353"/>
      <c r="BC172" s="353"/>
      <c r="BD172" s="353"/>
      <c r="BE172" s="353"/>
      <c r="BF172" s="353"/>
      <c r="BG172" s="353"/>
      <c r="BH172" s="353"/>
      <c r="BI172" s="353"/>
      <c r="BJ172" s="353"/>
      <c r="BK172" s="353"/>
      <c r="BL172" s="353"/>
      <c r="BM172" s="353"/>
      <c r="BN172" s="353"/>
      <c r="BO172" s="353"/>
      <c r="BP172" s="353"/>
      <c r="BQ172" s="353"/>
      <c r="BR172" s="353"/>
      <c r="BS172" s="353"/>
      <c r="BT172" s="353"/>
      <c r="BU172" s="353"/>
      <c r="BV172" s="353"/>
      <c r="BW172" s="353"/>
      <c r="BX172" s="353"/>
      <c r="BY172" s="353"/>
      <c r="BZ172" s="353"/>
      <c r="CA172" s="353"/>
      <c r="CB172" s="353"/>
      <c r="CC172" s="353"/>
      <c r="CD172" s="353"/>
      <c r="CE172" s="353"/>
      <c r="CF172" s="353"/>
      <c r="CG172" s="353"/>
      <c r="CH172" s="353"/>
      <c r="CI172" s="353"/>
      <c r="CJ172" s="353"/>
      <c r="CK172" s="353"/>
      <c r="CL172" s="353"/>
      <c r="CM172" s="353"/>
      <c r="CN172" s="353"/>
      <c r="CO172" s="353"/>
      <c r="CP172" s="353"/>
      <c r="CQ172" s="353"/>
      <c r="CR172" s="353"/>
      <c r="CS172" s="353"/>
      <c r="CT172" s="353"/>
      <c r="CU172" s="353"/>
      <c r="CV172" s="353"/>
      <c r="CW172" s="353"/>
      <c r="CX172" s="353"/>
      <c r="CY172" s="353"/>
      <c r="CZ172" s="353"/>
      <c r="DA172" s="353"/>
      <c r="DB172" s="353"/>
      <c r="DC172" s="353"/>
      <c r="DD172" s="353"/>
      <c r="DE172" s="353"/>
      <c r="DF172" s="353"/>
      <c r="DG172" s="353"/>
      <c r="DH172" s="353"/>
      <c r="DI172" s="353"/>
      <c r="DJ172" s="353"/>
      <c r="DK172" s="353"/>
      <c r="DL172" s="353"/>
      <c r="DM172" s="353"/>
      <c r="DN172" s="353"/>
      <c r="DO172" s="353"/>
      <c r="DP172" s="353"/>
      <c r="DQ172" s="353"/>
      <c r="DR172" s="353"/>
      <c r="DS172" s="353"/>
      <c r="DT172" s="353"/>
      <c r="DU172" s="353"/>
      <c r="DV172" s="353"/>
      <c r="DW172" s="353"/>
      <c r="DX172" s="353"/>
      <c r="DY172" s="353"/>
      <c r="DZ172" s="353"/>
      <c r="EA172" s="353"/>
      <c r="EB172" s="353"/>
      <c r="EC172" s="353"/>
      <c r="ED172" s="353"/>
      <c r="EE172" s="353"/>
      <c r="EF172" s="353"/>
      <c r="EG172" s="353"/>
      <c r="EH172" s="353"/>
      <c r="EI172" s="353"/>
      <c r="EJ172" s="353"/>
      <c r="EK172" s="353"/>
      <c r="EL172" s="353"/>
      <c r="EM172" s="353"/>
      <c r="EN172" s="353"/>
      <c r="EO172" s="353"/>
      <c r="EP172" s="353"/>
      <c r="EQ172" s="353"/>
      <c r="ER172" s="353"/>
      <c r="ES172" s="353"/>
      <c r="ET172" s="354"/>
      <c r="EU172" s="354"/>
      <c r="EV172" s="354"/>
      <c r="EW172" s="354"/>
    </row>
    <row r="173" spans="1:153" ht="33.75" customHeight="1" x14ac:dyDescent="0.2">
      <c r="A173" s="360" t="s">
        <v>417</v>
      </c>
      <c r="B173" s="361" t="s">
        <v>418</v>
      </c>
      <c r="C173" s="361" t="s">
        <v>209</v>
      </c>
      <c r="D173" s="361" t="s">
        <v>419</v>
      </c>
      <c r="E173" s="361" t="s">
        <v>420</v>
      </c>
      <c r="F173" s="361" t="s">
        <v>421</v>
      </c>
      <c r="G173" s="361" t="s">
        <v>422</v>
      </c>
      <c r="H173" s="361" t="s">
        <v>423</v>
      </c>
      <c r="I173" s="361" t="s">
        <v>424</v>
      </c>
      <c r="J173" s="361" t="s">
        <v>425</v>
      </c>
      <c r="K173" s="361" t="s">
        <v>426</v>
      </c>
      <c r="L173" s="361" t="s">
        <v>427</v>
      </c>
      <c r="M173" s="361" t="s">
        <v>428</v>
      </c>
      <c r="N173" s="361" t="s">
        <v>428</v>
      </c>
      <c r="O173" s="361" t="s">
        <v>428</v>
      </c>
      <c r="P173" s="361" t="s">
        <v>429</v>
      </c>
      <c r="Q173" s="361" t="s">
        <v>430</v>
      </c>
      <c r="R173" s="361" t="s">
        <v>431</v>
      </c>
      <c r="S173" s="361" t="s">
        <v>431</v>
      </c>
      <c r="T173" s="361" t="s">
        <v>431</v>
      </c>
      <c r="U173" s="361" t="s">
        <v>431</v>
      </c>
      <c r="V173" s="361" t="s">
        <v>431</v>
      </c>
      <c r="W173" s="361" t="s">
        <v>431</v>
      </c>
      <c r="X173" s="361" t="s">
        <v>431</v>
      </c>
      <c r="Y173" s="361" t="s">
        <v>431</v>
      </c>
      <c r="Z173" s="361" t="s">
        <v>431</v>
      </c>
      <c r="AA173" s="361" t="s">
        <v>431</v>
      </c>
      <c r="AB173" s="361" t="s">
        <v>431</v>
      </c>
      <c r="AC173" s="361" t="s">
        <v>432</v>
      </c>
      <c r="AD173" s="361" t="s">
        <v>433</v>
      </c>
      <c r="AE173" s="361" t="s">
        <v>434</v>
      </c>
      <c r="AF173" s="361" t="s">
        <v>435</v>
      </c>
      <c r="AG173" s="361" t="s">
        <v>434</v>
      </c>
      <c r="AH173" s="361" t="s">
        <v>436</v>
      </c>
      <c r="AI173" s="361" t="s">
        <v>434</v>
      </c>
      <c r="AJ173" s="361" t="s">
        <v>437</v>
      </c>
      <c r="AK173" s="361" t="s">
        <v>434</v>
      </c>
      <c r="AL173" s="361" t="s">
        <v>438</v>
      </c>
      <c r="AM173" s="361" t="s">
        <v>434</v>
      </c>
      <c r="AN173" s="361" t="s">
        <v>439</v>
      </c>
      <c r="AO173" s="361" t="s">
        <v>434</v>
      </c>
      <c r="AP173" s="361" t="s">
        <v>440</v>
      </c>
      <c r="AQ173" s="361" t="s">
        <v>434</v>
      </c>
      <c r="AR173" s="361" t="s">
        <v>441</v>
      </c>
      <c r="AS173" s="361" t="s">
        <v>434</v>
      </c>
      <c r="AT173" s="361" t="s">
        <v>442</v>
      </c>
      <c r="AU173" s="361" t="s">
        <v>434</v>
      </c>
      <c r="AV173" s="361" t="s">
        <v>443</v>
      </c>
      <c r="AW173" s="361" t="s">
        <v>434</v>
      </c>
      <c r="AX173" s="361" t="s">
        <v>444</v>
      </c>
      <c r="AY173" s="361" t="s">
        <v>434</v>
      </c>
      <c r="AZ173" s="361" t="s">
        <v>445</v>
      </c>
      <c r="BA173" s="361" t="s">
        <v>434</v>
      </c>
      <c r="BB173" s="361" t="s">
        <v>446</v>
      </c>
      <c r="BC173" s="361" t="s">
        <v>434</v>
      </c>
      <c r="BD173" s="361" t="s">
        <v>447</v>
      </c>
      <c r="BE173" s="361" t="s">
        <v>448</v>
      </c>
      <c r="BF173" s="361" t="s">
        <v>449</v>
      </c>
      <c r="BG173" s="361" t="s">
        <v>450</v>
      </c>
      <c r="BH173" s="361" t="s">
        <v>451</v>
      </c>
      <c r="BI173" s="361" t="s">
        <v>452</v>
      </c>
      <c r="BJ173" s="361" t="s">
        <v>452</v>
      </c>
      <c r="BK173" s="361" t="s">
        <v>452</v>
      </c>
      <c r="BL173" s="361" t="s">
        <v>452</v>
      </c>
      <c r="BM173" s="361" t="s">
        <v>452</v>
      </c>
      <c r="BN173" s="361" t="s">
        <v>452</v>
      </c>
      <c r="BO173" s="361" t="s">
        <v>453</v>
      </c>
      <c r="BP173" s="361" t="s">
        <v>453</v>
      </c>
      <c r="BQ173" s="361" t="s">
        <v>454</v>
      </c>
      <c r="BR173" s="361" t="s">
        <v>454</v>
      </c>
      <c r="BS173" s="361" t="s">
        <v>454</v>
      </c>
      <c r="BT173" s="361" t="s">
        <v>454</v>
      </c>
      <c r="BU173" s="361" t="s">
        <v>454</v>
      </c>
      <c r="BV173" s="361" t="s">
        <v>455</v>
      </c>
      <c r="BW173" s="361" t="s">
        <v>455</v>
      </c>
      <c r="BX173" s="361" t="s">
        <v>455</v>
      </c>
      <c r="BY173" s="361" t="s">
        <v>456</v>
      </c>
      <c r="BZ173" s="361" t="s">
        <v>457</v>
      </c>
      <c r="CA173" s="361" t="s">
        <v>457</v>
      </c>
      <c r="CB173" s="361" t="s">
        <v>458</v>
      </c>
      <c r="CC173" s="361" t="s">
        <v>457</v>
      </c>
      <c r="CD173" s="361" t="s">
        <v>457</v>
      </c>
      <c r="CE173" s="361" t="s">
        <v>459</v>
      </c>
      <c r="CF173" s="361" t="s">
        <v>209</v>
      </c>
      <c r="CG173" s="361" t="s">
        <v>209</v>
      </c>
      <c r="CH173" s="361" t="s">
        <v>460</v>
      </c>
      <c r="CI173" s="361" t="s">
        <v>460</v>
      </c>
      <c r="CJ173" s="361" t="s">
        <v>460</v>
      </c>
      <c r="CK173" s="361" t="s">
        <v>461</v>
      </c>
      <c r="CL173" s="361" t="s">
        <v>461</v>
      </c>
      <c r="CM173" s="361" t="s">
        <v>462</v>
      </c>
      <c r="CN173" s="361" t="s">
        <v>463</v>
      </c>
      <c r="CO173" s="361" t="s">
        <v>464</v>
      </c>
      <c r="CP173" s="361" t="s">
        <v>464</v>
      </c>
      <c r="CQ173" s="361" t="s">
        <v>464</v>
      </c>
      <c r="CR173" s="361" t="s">
        <v>465</v>
      </c>
      <c r="CS173" s="361" t="s">
        <v>465</v>
      </c>
      <c r="CT173" s="361" t="s">
        <v>466</v>
      </c>
      <c r="CU173" s="361" t="s">
        <v>465</v>
      </c>
      <c r="CV173" s="361" t="s">
        <v>465</v>
      </c>
      <c r="CW173" s="361" t="s">
        <v>465</v>
      </c>
      <c r="CX173" s="361" t="s">
        <v>465</v>
      </c>
      <c r="CY173" s="361" t="s">
        <v>465</v>
      </c>
      <c r="CZ173" s="361" t="s">
        <v>467</v>
      </c>
      <c r="DA173" s="361" t="s">
        <v>467</v>
      </c>
      <c r="DB173" s="361" t="s">
        <v>468</v>
      </c>
      <c r="DC173" s="361" t="s">
        <v>467</v>
      </c>
      <c r="DD173" s="361" t="s">
        <v>467</v>
      </c>
      <c r="DE173" s="361" t="s">
        <v>467</v>
      </c>
      <c r="DF173" s="361" t="s">
        <v>467</v>
      </c>
      <c r="DG173" s="361" t="s">
        <v>467</v>
      </c>
      <c r="DH173" s="361" t="s">
        <v>469</v>
      </c>
      <c r="DI173" s="361" t="s">
        <v>469</v>
      </c>
      <c r="DJ173" s="361" t="s">
        <v>469</v>
      </c>
      <c r="DK173" s="361" t="s">
        <v>469</v>
      </c>
      <c r="DL173" s="361" t="s">
        <v>469</v>
      </c>
      <c r="DM173" s="361" t="s">
        <v>469</v>
      </c>
      <c r="DN173" s="361" t="s">
        <v>469</v>
      </c>
      <c r="DO173" s="361" t="s">
        <v>469</v>
      </c>
      <c r="DP173" s="361" t="s">
        <v>469</v>
      </c>
      <c r="DQ173" s="361" t="s">
        <v>469</v>
      </c>
      <c r="DR173" s="361" t="s">
        <v>469</v>
      </c>
      <c r="DS173" s="361" t="s">
        <v>469</v>
      </c>
      <c r="DT173" s="361" t="s">
        <v>469</v>
      </c>
      <c r="DU173" s="361" t="s">
        <v>469</v>
      </c>
      <c r="DV173" s="361" t="s">
        <v>469</v>
      </c>
      <c r="DW173" s="361" t="s">
        <v>469</v>
      </c>
      <c r="DX173" s="361" t="s">
        <v>75</v>
      </c>
      <c r="DY173" s="361" t="s">
        <v>470</v>
      </c>
      <c r="DZ173" s="361" t="s">
        <v>471</v>
      </c>
      <c r="EA173" s="361" t="s">
        <v>472</v>
      </c>
      <c r="EB173" s="361" t="s">
        <v>473</v>
      </c>
      <c r="EC173" s="361" t="s">
        <v>474</v>
      </c>
      <c r="ED173" s="361" t="s">
        <v>475</v>
      </c>
      <c r="EE173" s="361" t="s">
        <v>476</v>
      </c>
      <c r="EF173" s="361" t="s">
        <v>476</v>
      </c>
      <c r="EG173" s="361" t="s">
        <v>476</v>
      </c>
      <c r="EH173" s="361" t="s">
        <v>476</v>
      </c>
      <c r="EI173" s="361" t="s">
        <v>476</v>
      </c>
      <c r="EJ173" s="361" t="s">
        <v>476</v>
      </c>
      <c r="EK173" s="361" t="s">
        <v>477</v>
      </c>
      <c r="EL173" s="361" t="s">
        <v>477</v>
      </c>
      <c r="EM173" s="361" t="s">
        <v>478</v>
      </c>
      <c r="EN173" s="361" t="s">
        <v>478</v>
      </c>
      <c r="EO173" s="361" t="s">
        <v>479</v>
      </c>
      <c r="EP173" s="361" t="s">
        <v>480</v>
      </c>
      <c r="EQ173" s="361" t="s">
        <v>479</v>
      </c>
      <c r="ER173" s="361" t="s">
        <v>481</v>
      </c>
      <c r="ES173" s="361" t="s">
        <v>482</v>
      </c>
      <c r="ET173" s="361" t="s">
        <v>483</v>
      </c>
      <c r="EU173" s="361" t="s">
        <v>483</v>
      </c>
      <c r="EV173" s="361" t="s">
        <v>484</v>
      </c>
      <c r="EW173" s="361" t="s">
        <v>484</v>
      </c>
    </row>
    <row r="174" spans="1:153" ht="15.75" customHeight="1" x14ac:dyDescent="0.2">
      <c r="A174" s="362" t="s">
        <v>485</v>
      </c>
      <c r="B174" s="363" t="s">
        <v>486</v>
      </c>
      <c r="C174" s="363" t="s">
        <v>487</v>
      </c>
      <c r="D174" s="363" t="s">
        <v>487</v>
      </c>
      <c r="E174" s="363" t="s">
        <v>487</v>
      </c>
      <c r="F174" s="363" t="s">
        <v>487</v>
      </c>
      <c r="G174" s="363" t="s">
        <v>487</v>
      </c>
      <c r="H174" s="363" t="s">
        <v>487</v>
      </c>
      <c r="I174" s="363" t="s">
        <v>487</v>
      </c>
      <c r="J174" s="363" t="s">
        <v>487</v>
      </c>
      <c r="K174" s="363" t="s">
        <v>487</v>
      </c>
      <c r="L174" s="363" t="s">
        <v>487</v>
      </c>
      <c r="M174" s="363" t="s">
        <v>487</v>
      </c>
      <c r="N174" s="363" t="s">
        <v>488</v>
      </c>
      <c r="O174" s="363" t="s">
        <v>489</v>
      </c>
      <c r="P174" s="363" t="s">
        <v>488</v>
      </c>
      <c r="Q174" s="363" t="s">
        <v>488</v>
      </c>
      <c r="R174" s="363" t="s">
        <v>490</v>
      </c>
      <c r="S174" s="363" t="s">
        <v>491</v>
      </c>
      <c r="T174" s="363" t="s">
        <v>492</v>
      </c>
      <c r="U174" s="363" t="s">
        <v>493</v>
      </c>
      <c r="V174" s="363" t="s">
        <v>494</v>
      </c>
      <c r="W174" s="363" t="s">
        <v>495</v>
      </c>
      <c r="X174" s="363" t="s">
        <v>496</v>
      </c>
      <c r="Y174" s="363" t="s">
        <v>497</v>
      </c>
      <c r="Z174" s="363" t="s">
        <v>498</v>
      </c>
      <c r="AA174" s="363" t="s">
        <v>499</v>
      </c>
      <c r="AB174" s="363" t="s">
        <v>500</v>
      </c>
      <c r="AC174" s="363" t="s">
        <v>490</v>
      </c>
      <c r="AD174" s="363" t="s">
        <v>501</v>
      </c>
      <c r="AE174" s="363" t="s">
        <v>433</v>
      </c>
      <c r="AF174" s="363" t="s">
        <v>502</v>
      </c>
      <c r="AG174" s="363" t="s">
        <v>503</v>
      </c>
      <c r="AH174" s="363" t="s">
        <v>504</v>
      </c>
      <c r="AI174" s="363" t="s">
        <v>436</v>
      </c>
      <c r="AJ174" s="363" t="s">
        <v>505</v>
      </c>
      <c r="AK174" s="363" t="s">
        <v>437</v>
      </c>
      <c r="AL174" s="363" t="s">
        <v>506</v>
      </c>
      <c r="AM174" s="363" t="s">
        <v>438</v>
      </c>
      <c r="AN174" s="363" t="s">
        <v>507</v>
      </c>
      <c r="AO174" s="363" t="s">
        <v>439</v>
      </c>
      <c r="AP174" s="363" t="s">
        <v>508</v>
      </c>
      <c r="AQ174" s="363" t="s">
        <v>440</v>
      </c>
      <c r="AR174" s="363" t="s">
        <v>509</v>
      </c>
      <c r="AS174" s="363" t="s">
        <v>441</v>
      </c>
      <c r="AT174" s="363" t="s">
        <v>510</v>
      </c>
      <c r="AU174" s="363" t="s">
        <v>442</v>
      </c>
      <c r="AV174" s="363" t="s">
        <v>511</v>
      </c>
      <c r="AW174" s="363" t="s">
        <v>443</v>
      </c>
      <c r="AX174" s="363" t="s">
        <v>512</v>
      </c>
      <c r="AY174" s="363" t="s">
        <v>444</v>
      </c>
      <c r="AZ174" s="363" t="s">
        <v>490</v>
      </c>
      <c r="BA174" s="363" t="s">
        <v>445</v>
      </c>
      <c r="BB174" s="363" t="s">
        <v>513</v>
      </c>
      <c r="BC174" s="363" t="s">
        <v>446</v>
      </c>
      <c r="BD174" s="363" t="s">
        <v>433</v>
      </c>
      <c r="BE174" s="363" t="s">
        <v>445</v>
      </c>
      <c r="BF174" s="363" t="s">
        <v>435</v>
      </c>
      <c r="BG174" s="363" t="s">
        <v>433</v>
      </c>
      <c r="BH174" s="363" t="s">
        <v>514</v>
      </c>
      <c r="BI174" s="363" t="s">
        <v>488</v>
      </c>
      <c r="BJ174" s="363" t="s">
        <v>486</v>
      </c>
      <c r="BK174" s="363" t="s">
        <v>515</v>
      </c>
      <c r="BL174" s="363" t="s">
        <v>463</v>
      </c>
      <c r="BM174" s="363" t="s">
        <v>516</v>
      </c>
      <c r="BN174" s="363" t="s">
        <v>517</v>
      </c>
      <c r="BO174" s="363" t="s">
        <v>488</v>
      </c>
      <c r="BP174" s="363" t="s">
        <v>289</v>
      </c>
      <c r="BQ174" s="363" t="s">
        <v>463</v>
      </c>
      <c r="BR174" s="363" t="s">
        <v>518</v>
      </c>
      <c r="BS174" s="363" t="s">
        <v>519</v>
      </c>
      <c r="BT174" s="363" t="s">
        <v>475</v>
      </c>
      <c r="BU174" s="363" t="s">
        <v>289</v>
      </c>
      <c r="BV174" s="363" t="s">
        <v>463</v>
      </c>
      <c r="BW174" s="363" t="s">
        <v>518</v>
      </c>
      <c r="BX174" s="363" t="s">
        <v>519</v>
      </c>
      <c r="BY174" s="363" t="s">
        <v>520</v>
      </c>
      <c r="BZ174" s="363" t="s">
        <v>488</v>
      </c>
      <c r="CA174" s="363" t="s">
        <v>418</v>
      </c>
      <c r="CB174" s="363" t="s">
        <v>515</v>
      </c>
      <c r="CC174" s="363" t="s">
        <v>475</v>
      </c>
      <c r="CD174" s="363" t="s">
        <v>463</v>
      </c>
      <c r="CE174" s="363" t="s">
        <v>516</v>
      </c>
      <c r="CF174" s="363" t="s">
        <v>488</v>
      </c>
      <c r="CG174" s="363" t="s">
        <v>515</v>
      </c>
      <c r="CH174" s="363" t="s">
        <v>488</v>
      </c>
      <c r="CI174" s="363" t="s">
        <v>515</v>
      </c>
      <c r="CJ174" s="363" t="s">
        <v>463</v>
      </c>
      <c r="CK174" s="363" t="s">
        <v>515</v>
      </c>
      <c r="CL174" s="363" t="s">
        <v>474</v>
      </c>
      <c r="CM174" s="363" t="s">
        <v>418</v>
      </c>
      <c r="CN174" s="363" t="s">
        <v>521</v>
      </c>
      <c r="CO174" s="363" t="s">
        <v>488</v>
      </c>
      <c r="CP174" s="363" t="s">
        <v>515</v>
      </c>
      <c r="CQ174" s="363" t="s">
        <v>475</v>
      </c>
      <c r="CR174" s="363" t="s">
        <v>515</v>
      </c>
      <c r="CS174" s="363" t="s">
        <v>474</v>
      </c>
      <c r="CT174" s="363" t="s">
        <v>522</v>
      </c>
      <c r="CU174" s="363" t="s">
        <v>523</v>
      </c>
      <c r="CV174" s="363" t="s">
        <v>524</v>
      </c>
      <c r="CW174" s="363" t="s">
        <v>519</v>
      </c>
      <c r="CX174" s="363" t="s">
        <v>525</v>
      </c>
      <c r="CY174" s="363" t="s">
        <v>475</v>
      </c>
      <c r="CZ174" s="363" t="s">
        <v>515</v>
      </c>
      <c r="DA174" s="363" t="s">
        <v>474</v>
      </c>
      <c r="DB174" s="363" t="s">
        <v>522</v>
      </c>
      <c r="DC174" s="363" t="s">
        <v>523</v>
      </c>
      <c r="DD174" s="363" t="s">
        <v>524</v>
      </c>
      <c r="DE174" s="363" t="s">
        <v>519</v>
      </c>
      <c r="DF174" s="363" t="s">
        <v>525</v>
      </c>
      <c r="DG174" s="363" t="s">
        <v>475</v>
      </c>
      <c r="DH174" s="363" t="s">
        <v>526</v>
      </c>
      <c r="DI174" s="363" t="s">
        <v>527</v>
      </c>
      <c r="DJ174" s="363" t="s">
        <v>488</v>
      </c>
      <c r="DK174" s="363" t="s">
        <v>528</v>
      </c>
      <c r="DL174" s="363" t="s">
        <v>515</v>
      </c>
      <c r="DM174" s="363" t="s">
        <v>474</v>
      </c>
      <c r="DN174" s="363" t="s">
        <v>418</v>
      </c>
      <c r="DO174" s="363" t="s">
        <v>452</v>
      </c>
      <c r="DP174" s="363" t="s">
        <v>529</v>
      </c>
      <c r="DQ174" s="363" t="s">
        <v>514</v>
      </c>
      <c r="DR174" s="363" t="s">
        <v>530</v>
      </c>
      <c r="DS174" s="363" t="s">
        <v>531</v>
      </c>
      <c r="DT174" s="363" t="s">
        <v>209</v>
      </c>
      <c r="DU174" s="363" t="s">
        <v>459</v>
      </c>
      <c r="DV174" s="363" t="s">
        <v>428</v>
      </c>
      <c r="DW174" s="363" t="s">
        <v>532</v>
      </c>
      <c r="DX174" s="363" t="s">
        <v>533</v>
      </c>
      <c r="DY174" s="363" t="s">
        <v>534</v>
      </c>
      <c r="DZ174" s="363" t="s">
        <v>522</v>
      </c>
      <c r="EA174" s="363" t="s">
        <v>515</v>
      </c>
      <c r="EB174" s="363" t="s">
        <v>535</v>
      </c>
      <c r="EC174" s="363" t="s">
        <v>515</v>
      </c>
      <c r="ED174" s="363" t="s">
        <v>525</v>
      </c>
      <c r="EE174" s="363" t="s">
        <v>536</v>
      </c>
      <c r="EF174" s="363" t="s">
        <v>537</v>
      </c>
      <c r="EG174" s="363" t="s">
        <v>538</v>
      </c>
      <c r="EH174" s="363" t="s">
        <v>539</v>
      </c>
      <c r="EI174" s="363" t="s">
        <v>540</v>
      </c>
      <c r="EJ174" s="363" t="s">
        <v>541</v>
      </c>
      <c r="EK174" s="363" t="s">
        <v>536</v>
      </c>
      <c r="EL174" s="363" t="s">
        <v>542</v>
      </c>
      <c r="EM174" s="363" t="s">
        <v>536</v>
      </c>
      <c r="EN174" s="363" t="s">
        <v>543</v>
      </c>
      <c r="EO174" s="363" t="s">
        <v>544</v>
      </c>
      <c r="EP174" s="363" t="s">
        <v>544</v>
      </c>
      <c r="EQ174" s="363" t="s">
        <v>536</v>
      </c>
      <c r="ER174" s="363" t="s">
        <v>536</v>
      </c>
      <c r="ES174" s="363" t="s">
        <v>545</v>
      </c>
      <c r="ET174" s="363" t="s">
        <v>515</v>
      </c>
      <c r="EU174" s="363" t="s">
        <v>474</v>
      </c>
      <c r="EV174" s="363" t="s">
        <v>515</v>
      </c>
      <c r="EW174" s="363" t="s">
        <v>474</v>
      </c>
    </row>
    <row r="175" spans="1:153" ht="15.75" customHeight="1" x14ac:dyDescent="0.2">
      <c r="A175" s="372" t="s">
        <v>546</v>
      </c>
      <c r="B175" s="372">
        <v>0</v>
      </c>
      <c r="C175" s="372">
        <v>9.3705859675480951E-2</v>
      </c>
      <c r="D175" s="372">
        <v>9.3705859675480951E-2</v>
      </c>
      <c r="E175" s="372">
        <v>9.3705859675480951E-2</v>
      </c>
      <c r="F175" s="372">
        <v>9.5930578384553655E-2</v>
      </c>
      <c r="G175" s="372">
        <v>9.5930578384553655E-2</v>
      </c>
      <c r="H175" s="372">
        <v>9.5930578384553655E-2</v>
      </c>
      <c r="I175" s="372">
        <v>9.9555729673539872E-2</v>
      </c>
      <c r="J175" s="372">
        <v>9.499625361158337E-2</v>
      </c>
      <c r="K175" s="372">
        <v>0</v>
      </c>
      <c r="L175" s="372">
        <v>0</v>
      </c>
      <c r="M175" s="372">
        <v>9.620735647703782E-2</v>
      </c>
      <c r="N175" s="372">
        <v>9.6207356476810446E-2</v>
      </c>
      <c r="O175" s="372">
        <v>9.6207356476838868E-2</v>
      </c>
      <c r="P175" s="372">
        <v>1.5657961918407182E-3</v>
      </c>
      <c r="Q175" s="372">
        <v>0.49199758056454357</v>
      </c>
      <c r="R175" s="372">
        <v>0.14721716035089116</v>
      </c>
      <c r="S175" s="372">
        <v>0.14721716035089116</v>
      </c>
      <c r="T175" s="372">
        <v>0.14721716035089116</v>
      </c>
      <c r="U175" s="372">
        <v>0.14721716035089116</v>
      </c>
      <c r="V175" s="372">
        <v>0.14721716035089116</v>
      </c>
      <c r="W175" s="372">
        <v>0.14721716035089116</v>
      </c>
      <c r="X175" s="372">
        <v>0.14721716035089116</v>
      </c>
      <c r="Y175" s="372">
        <v>0.14721716035089116</v>
      </c>
      <c r="Z175" s="372">
        <v>0.14721716035089116</v>
      </c>
      <c r="AA175" s="372">
        <v>0.14721716035089116</v>
      </c>
      <c r="AB175" s="372">
        <v>0.14721716035089116</v>
      </c>
      <c r="AC175" s="372">
        <v>0.12222616348654469</v>
      </c>
      <c r="AD175" s="372">
        <v>0</v>
      </c>
      <c r="AE175" s="372">
        <v>0.10979716803197448</v>
      </c>
      <c r="AF175" s="372">
        <v>0</v>
      </c>
      <c r="AG175" s="372">
        <v>0.10979716803197448</v>
      </c>
      <c r="AH175" s="372">
        <v>0</v>
      </c>
      <c r="AI175" s="372">
        <v>0.10979716803197448</v>
      </c>
      <c r="AJ175" s="372">
        <v>0</v>
      </c>
      <c r="AK175" s="372">
        <v>0.10979716803197448</v>
      </c>
      <c r="AL175" s="372">
        <v>0</v>
      </c>
      <c r="AM175" s="372">
        <v>0.10979716803197448</v>
      </c>
      <c r="AN175" s="372">
        <v>0</v>
      </c>
      <c r="AO175" s="372">
        <v>0.10979716803197448</v>
      </c>
      <c r="AP175" s="372">
        <v>0</v>
      </c>
      <c r="AQ175" s="372">
        <v>0.10979716803197448</v>
      </c>
      <c r="AR175" s="372">
        <v>0</v>
      </c>
      <c r="AS175" s="372">
        <v>0.10979716803197448</v>
      </c>
      <c r="AT175" s="372">
        <v>0</v>
      </c>
      <c r="AU175" s="372">
        <v>0.10979716803197448</v>
      </c>
      <c r="AV175" s="372">
        <v>0</v>
      </c>
      <c r="AW175" s="372">
        <v>0.10979716803197448</v>
      </c>
      <c r="AX175" s="372">
        <v>0</v>
      </c>
      <c r="AY175" s="372">
        <v>0.10979716803197448</v>
      </c>
      <c r="AZ175" s="372">
        <v>0</v>
      </c>
      <c r="BA175" s="372">
        <v>0.10979716803197448</v>
      </c>
      <c r="BB175" s="372">
        <v>0</v>
      </c>
      <c r="BC175" s="372">
        <v>0.10979716803197448</v>
      </c>
      <c r="BD175" s="372">
        <v>9.0761126515587875E-2</v>
      </c>
      <c r="BE175" s="372">
        <v>9.283041122398572E-2</v>
      </c>
      <c r="BF175" s="372">
        <v>9.3705859675480951E-2</v>
      </c>
      <c r="BG175" s="372">
        <v>9.6207356476810446E-2</v>
      </c>
      <c r="BH175" s="372">
        <v>9.283041122398572E-2</v>
      </c>
      <c r="BI175" s="372">
        <v>0.19354650438737053</v>
      </c>
      <c r="BJ175" s="372">
        <v>0.19354650438737053</v>
      </c>
      <c r="BK175" s="372">
        <v>0.19354650438737053</v>
      </c>
      <c r="BL175" s="372">
        <v>0.19354650438737053</v>
      </c>
      <c r="BM175" s="372">
        <v>0.19354650438737053</v>
      </c>
      <c r="BN175" s="372">
        <v>0.19354650438737053</v>
      </c>
      <c r="BO175" s="372">
        <v>0.21459014102305218</v>
      </c>
      <c r="BP175" s="372">
        <v>0.21459014102305218</v>
      </c>
      <c r="BQ175" s="372">
        <v>0.49199758056454357</v>
      </c>
      <c r="BR175" s="372">
        <v>0.49199758056454357</v>
      </c>
      <c r="BS175" s="372">
        <v>0.49199758056454357</v>
      </c>
      <c r="BT175" s="372">
        <v>0.49199758056454357</v>
      </c>
      <c r="BU175" s="372">
        <v>0.49199758056454357</v>
      </c>
      <c r="BV175" s="372">
        <v>1.5657961918407182E-3</v>
      </c>
      <c r="BW175" s="372">
        <v>1.5657961918407182E-3</v>
      </c>
      <c r="BX175" s="372">
        <v>1.5657961918407182E-3</v>
      </c>
      <c r="BY175" s="372">
        <v>0.5912699168582094</v>
      </c>
      <c r="BZ175" s="372">
        <v>9.2771657799175955E-2</v>
      </c>
      <c r="CA175" s="372">
        <v>9.2771657799175955E-2</v>
      </c>
      <c r="CB175" s="372">
        <v>9.2771657799175955E-2</v>
      </c>
      <c r="CC175" s="372">
        <v>9.2771657799175955E-2</v>
      </c>
      <c r="CD175" s="372">
        <v>9.2771657799175955E-2</v>
      </c>
      <c r="CE175" s="372">
        <v>9.2771657799175955E-2</v>
      </c>
      <c r="CF175" s="372">
        <v>9.3705859675480951E-2</v>
      </c>
      <c r="CG175" s="372">
        <v>9.3705859675480951E-2</v>
      </c>
      <c r="CH175" s="372">
        <v>0.13882013886791356</v>
      </c>
      <c r="CI175" s="372">
        <v>0.13882013886791356</v>
      </c>
      <c r="CJ175" s="372">
        <v>0.13882013886791356</v>
      </c>
      <c r="CK175" s="372">
        <v>0.49199758056454357</v>
      </c>
      <c r="CL175" s="372">
        <v>0.49199758056454357</v>
      </c>
      <c r="CM175" s="372">
        <v>0.49199758056454357</v>
      </c>
      <c r="CN175" s="372">
        <v>0</v>
      </c>
      <c r="CO175" s="372">
        <v>0.15126854419264646</v>
      </c>
      <c r="CP175" s="372">
        <v>0.15126854419264646</v>
      </c>
      <c r="CQ175" s="372">
        <v>0.15126854419264646</v>
      </c>
      <c r="CR175" s="372">
        <v>0.2512786616960625</v>
      </c>
      <c r="CS175" s="372">
        <v>0.2512786616960625</v>
      </c>
      <c r="CT175" s="372">
        <v>0.2512786616960625</v>
      </c>
      <c r="CU175" s="372">
        <v>0.2512786616960625</v>
      </c>
      <c r="CV175" s="372">
        <v>0.2512786616960625</v>
      </c>
      <c r="CW175" s="372">
        <v>0.2512786616960625</v>
      </c>
      <c r="CX175" s="372">
        <v>0.2512786616960625</v>
      </c>
      <c r="CY175" s="372">
        <v>0.2512786616960625</v>
      </c>
      <c r="CZ175" s="372">
        <v>9.5429179246536933E-2</v>
      </c>
      <c r="DA175" s="372">
        <v>9.5429179246536933E-2</v>
      </c>
      <c r="DB175" s="372">
        <v>9.5429179246536933E-2</v>
      </c>
      <c r="DC175" s="372">
        <v>9.5429179246536933E-2</v>
      </c>
      <c r="DD175" s="372">
        <v>9.5429179246536933E-2</v>
      </c>
      <c r="DE175" s="372">
        <v>9.5429179246536933E-2</v>
      </c>
      <c r="DF175" s="372">
        <v>9.5429179246536933E-2</v>
      </c>
      <c r="DG175" s="372">
        <v>9.5429179246536933E-2</v>
      </c>
      <c r="DH175" s="372">
        <v>1.8724998365482861</v>
      </c>
      <c r="DI175" s="372">
        <v>1.8724998365482861</v>
      </c>
      <c r="DJ175" s="372">
        <v>1.8724998365482861</v>
      </c>
      <c r="DK175" s="372">
        <v>0.22354512397100734</v>
      </c>
      <c r="DL175" s="372">
        <v>1.8724998365482861</v>
      </c>
      <c r="DM175" s="372">
        <v>1.8724998365482861</v>
      </c>
      <c r="DN175" s="372">
        <v>1.8724998365482861</v>
      </c>
      <c r="DO175" s="372">
        <v>1.8724998365482861</v>
      </c>
      <c r="DP175" s="372">
        <v>1.8724998365482861</v>
      </c>
      <c r="DQ175" s="372">
        <v>1.8724998365482861</v>
      </c>
      <c r="DR175" s="372">
        <v>1.8724998365482861</v>
      </c>
      <c r="DS175" s="372">
        <v>1.8724998365482861</v>
      </c>
      <c r="DT175" s="372">
        <v>1.8724998365482861</v>
      </c>
      <c r="DU175" s="372">
        <v>1.8724998365482861</v>
      </c>
      <c r="DV175" s="372">
        <v>1.8724998365482861</v>
      </c>
      <c r="DW175" s="372">
        <v>1.8724998365482861</v>
      </c>
      <c r="DX175" s="372">
        <v>9.5930578384553655E-2</v>
      </c>
      <c r="DY175" s="372">
        <v>0</v>
      </c>
      <c r="DZ175" s="372">
        <v>0</v>
      </c>
      <c r="EA175" s="372">
        <v>0</v>
      </c>
      <c r="EB175" s="372">
        <v>0</v>
      </c>
      <c r="EC175" s="372">
        <v>0</v>
      </c>
      <c r="ED175" s="372">
        <v>0</v>
      </c>
      <c r="EE175" s="372">
        <v>0</v>
      </c>
      <c r="EF175" s="372">
        <v>0</v>
      </c>
      <c r="EG175" s="372">
        <v>0</v>
      </c>
      <c r="EH175" s="372">
        <v>0</v>
      </c>
      <c r="EI175" s="372">
        <v>0</v>
      </c>
      <c r="EJ175" s="372">
        <v>0</v>
      </c>
      <c r="EK175" s="372">
        <v>0</v>
      </c>
      <c r="EL175" s="372">
        <v>0</v>
      </c>
      <c r="EM175" s="372">
        <v>0</v>
      </c>
      <c r="EN175" s="372">
        <v>0</v>
      </c>
      <c r="EO175" s="372">
        <v>0</v>
      </c>
      <c r="EP175" s="372">
        <v>0</v>
      </c>
      <c r="EQ175" s="372">
        <v>0</v>
      </c>
      <c r="ER175" s="372">
        <v>0</v>
      </c>
      <c r="ES175" s="372">
        <v>1.6399919352179495</v>
      </c>
      <c r="ET175" s="373">
        <v>0.49199758056454357</v>
      </c>
      <c r="EU175" s="373">
        <v>0.49199758056454357</v>
      </c>
      <c r="EV175" s="373">
        <v>0.49199758056454357</v>
      </c>
      <c r="EW175" s="373">
        <v>0.49199758056454357</v>
      </c>
    </row>
    <row r="176" spans="1:153" ht="15.75" customHeight="1" x14ac:dyDescent="0.2">
      <c r="A176" s="372" t="s">
        <v>547</v>
      </c>
      <c r="B176" s="372">
        <v>0</v>
      </c>
      <c r="C176" s="372">
        <v>0.23112729245303854</v>
      </c>
      <c r="D176" s="372">
        <v>0.23108083828287818</v>
      </c>
      <c r="E176" s="372">
        <v>0.23108083828287818</v>
      </c>
      <c r="F176" s="372">
        <v>0.23630051767628402</v>
      </c>
      <c r="G176" s="372">
        <v>0.23630051767628402</v>
      </c>
      <c r="H176" s="372">
        <v>0.23630051767628402</v>
      </c>
      <c r="I176" s="372">
        <v>0.24523015346790089</v>
      </c>
      <c r="J176" s="372">
        <v>0.2339990468498172</v>
      </c>
      <c r="K176" s="372">
        <v>0</v>
      </c>
      <c r="L176" s="372">
        <v>0</v>
      </c>
      <c r="M176" s="372">
        <v>0.30373090415162096</v>
      </c>
      <c r="N176" s="372">
        <v>0.30373090414980197</v>
      </c>
      <c r="O176" s="372">
        <v>0.30373090414991566</v>
      </c>
      <c r="P176" s="372">
        <v>4.3853841186887621E-2</v>
      </c>
      <c r="Q176" s="372">
        <v>0</v>
      </c>
      <c r="R176" s="372">
        <v>0.7204518484302298</v>
      </c>
      <c r="S176" s="372">
        <v>0.7204518484302298</v>
      </c>
      <c r="T176" s="372">
        <v>0.7204518484302298</v>
      </c>
      <c r="U176" s="372">
        <v>0.7204518484302298</v>
      </c>
      <c r="V176" s="372">
        <v>0.7204518484302298</v>
      </c>
      <c r="W176" s="372">
        <v>0.7204518484302298</v>
      </c>
      <c r="X176" s="372">
        <v>0.7204518484302298</v>
      </c>
      <c r="Y176" s="372">
        <v>0.7204518484302298</v>
      </c>
      <c r="Z176" s="372">
        <v>4.3636711506078427</v>
      </c>
      <c r="AA176" s="372">
        <v>0.7204518484302298</v>
      </c>
      <c r="AB176" s="372">
        <v>0.7204518484302298</v>
      </c>
      <c r="AC176" s="372">
        <v>0.70202289793382988</v>
      </c>
      <c r="AD176" s="372">
        <v>0</v>
      </c>
      <c r="AE176" s="372">
        <v>0.41112286524798947</v>
      </c>
      <c r="AF176" s="372">
        <v>0</v>
      </c>
      <c r="AG176" s="372">
        <v>0.41112286524798947</v>
      </c>
      <c r="AH176" s="372">
        <v>0</v>
      </c>
      <c r="AI176" s="372">
        <v>0.41112286524798947</v>
      </c>
      <c r="AJ176" s="372">
        <v>0</v>
      </c>
      <c r="AK176" s="372">
        <v>0.41112286524798947</v>
      </c>
      <c r="AL176" s="372">
        <v>0</v>
      </c>
      <c r="AM176" s="372">
        <v>0.41112286524798947</v>
      </c>
      <c r="AN176" s="372">
        <v>0</v>
      </c>
      <c r="AO176" s="372">
        <v>0.41112286524798947</v>
      </c>
      <c r="AP176" s="372">
        <v>0</v>
      </c>
      <c r="AQ176" s="372">
        <v>0.41112286524798947</v>
      </c>
      <c r="AR176" s="372">
        <v>0</v>
      </c>
      <c r="AS176" s="372">
        <v>0.41112286524798947</v>
      </c>
      <c r="AT176" s="372">
        <v>0</v>
      </c>
      <c r="AU176" s="372">
        <v>0.41112286524798947</v>
      </c>
      <c r="AV176" s="372">
        <v>0</v>
      </c>
      <c r="AW176" s="372">
        <v>0.41112286524798947</v>
      </c>
      <c r="AX176" s="372">
        <v>0</v>
      </c>
      <c r="AY176" s="372">
        <v>0.41112286524798947</v>
      </c>
      <c r="AZ176" s="372">
        <v>0</v>
      </c>
      <c r="BA176" s="372">
        <v>0.41112040807922767</v>
      </c>
      <c r="BB176" s="372">
        <v>0</v>
      </c>
      <c r="BC176" s="372">
        <v>0.41112286524798947</v>
      </c>
      <c r="BD176" s="372">
        <v>0.33828842628361144</v>
      </c>
      <c r="BE176" s="372">
        <v>0.39389971127445733</v>
      </c>
      <c r="BF176" s="372">
        <v>0.39945985046460919</v>
      </c>
      <c r="BG176" s="372">
        <v>0.41435389708442472</v>
      </c>
      <c r="BH176" s="372">
        <v>0.38245438552382893</v>
      </c>
      <c r="BI176" s="372">
        <v>1.4215937600147299</v>
      </c>
      <c r="BJ176" s="372">
        <v>1.4196785116992032</v>
      </c>
      <c r="BK176" s="372">
        <v>0.81649945288131676</v>
      </c>
      <c r="BL176" s="372">
        <v>0.35853646028726871</v>
      </c>
      <c r="BM176" s="372">
        <v>0.63921745990683121</v>
      </c>
      <c r="BN176" s="372">
        <v>1.4215937600147299</v>
      </c>
      <c r="BO176" s="372">
        <v>0.52207655258598606</v>
      </c>
      <c r="BP176" s="372">
        <v>0.52207655258598606</v>
      </c>
      <c r="BQ176" s="372">
        <v>3.2724227526159666E-4</v>
      </c>
      <c r="BR176" s="372">
        <v>3.2724227526159666E-4</v>
      </c>
      <c r="BS176" s="372">
        <v>3.2724227526159666E-4</v>
      </c>
      <c r="BT176" s="372">
        <v>3.2724227526159666E-4</v>
      </c>
      <c r="BU176" s="372">
        <v>3.2724227526159666E-4</v>
      </c>
      <c r="BV176" s="372">
        <v>4.3853841186887621E-2</v>
      </c>
      <c r="BW176" s="372">
        <v>4.3853841186887621E-2</v>
      </c>
      <c r="BX176" s="372">
        <v>4.3853841186887621E-2</v>
      </c>
      <c r="BY176" s="372">
        <v>0.13490192348928076</v>
      </c>
      <c r="BZ176" s="372">
        <v>0.68090266463104854</v>
      </c>
      <c r="CA176" s="372">
        <v>0.68090266463104854</v>
      </c>
      <c r="CB176" s="372">
        <v>0.39066230772937161</v>
      </c>
      <c r="CC176" s="372">
        <v>0.39066230772937161</v>
      </c>
      <c r="CD176" s="372">
        <v>0.51747271766657832</v>
      </c>
      <c r="CE176" s="372">
        <v>0.35134587097229542</v>
      </c>
      <c r="CF176" s="372">
        <v>0.31089745434155702</v>
      </c>
      <c r="CG176" s="372">
        <v>0.3954630531999328</v>
      </c>
      <c r="CH176" s="372">
        <v>0.6316882486976283</v>
      </c>
      <c r="CI176" s="372">
        <v>0.6316882486976283</v>
      </c>
      <c r="CJ176" s="372">
        <v>0.6316882486976283</v>
      </c>
      <c r="CK176" s="372">
        <v>3.2724227526159666E-4</v>
      </c>
      <c r="CL176" s="372">
        <v>3.2724227526159666E-4</v>
      </c>
      <c r="CM176" s="372">
        <v>3.2724227526159666E-4</v>
      </c>
      <c r="CN176" s="372">
        <v>0</v>
      </c>
      <c r="CO176" s="372">
        <v>1.1107864943437562</v>
      </c>
      <c r="CP176" s="372">
        <v>0.63730462196122062</v>
      </c>
      <c r="CQ176" s="372">
        <v>0.63730462196122062</v>
      </c>
      <c r="CR176" s="372">
        <v>0.88112546506113176</v>
      </c>
      <c r="CS176" s="372">
        <v>0.88112546506113176</v>
      </c>
      <c r="CT176" s="372">
        <v>0.88112546506113176</v>
      </c>
      <c r="CU176" s="372">
        <v>0.88112546506113176</v>
      </c>
      <c r="CV176" s="372">
        <v>0.88112546506113176</v>
      </c>
      <c r="CW176" s="372">
        <v>0.88112546506113176</v>
      </c>
      <c r="CX176" s="372">
        <v>0.88112546506113176</v>
      </c>
      <c r="CY176" s="372">
        <v>0.88112546506113176</v>
      </c>
      <c r="CZ176" s="372">
        <v>0.42577443640516321</v>
      </c>
      <c r="DA176" s="372">
        <v>0.42577443640516321</v>
      </c>
      <c r="DB176" s="372">
        <v>0.42577443640516321</v>
      </c>
      <c r="DC176" s="372">
        <v>0.42577443640516321</v>
      </c>
      <c r="DD176" s="372">
        <v>0.42577443640516321</v>
      </c>
      <c r="DE176" s="372">
        <v>0.42577443640516321</v>
      </c>
      <c r="DF176" s="372">
        <v>0.42577443640516321</v>
      </c>
      <c r="DG176" s="372">
        <v>0.42577443640516321</v>
      </c>
      <c r="DH176" s="372">
        <v>1.8759748855095495</v>
      </c>
      <c r="DI176" s="372">
        <v>1.8759748855095495</v>
      </c>
      <c r="DJ176" s="372">
        <v>1.8759748855095495</v>
      </c>
      <c r="DK176" s="372">
        <v>1.8759748855095495</v>
      </c>
      <c r="DL176" s="372">
        <v>1.8759748855095495</v>
      </c>
      <c r="DM176" s="372">
        <v>1.8759748855095495</v>
      </c>
      <c r="DN176" s="372">
        <v>1.8759748855095495</v>
      </c>
      <c r="DO176" s="372">
        <v>1.8759748855095495</v>
      </c>
      <c r="DP176" s="372">
        <v>1.8759748855095495</v>
      </c>
      <c r="DQ176" s="372">
        <v>1.8759748855095495</v>
      </c>
      <c r="DR176" s="372">
        <v>1.8759748855095495</v>
      </c>
      <c r="DS176" s="372">
        <v>1.8759748855095495</v>
      </c>
      <c r="DT176" s="372">
        <v>1.8759748855095495</v>
      </c>
      <c r="DU176" s="372">
        <v>1.8759748855095495</v>
      </c>
      <c r="DV176" s="372">
        <v>1.8759748855095495</v>
      </c>
      <c r="DW176" s="372">
        <v>1.8759748855095495</v>
      </c>
      <c r="DX176" s="372">
        <v>0.17757369837971737</v>
      </c>
      <c r="DY176" s="372">
        <v>0</v>
      </c>
      <c r="DZ176" s="372">
        <v>0</v>
      </c>
      <c r="EA176" s="372">
        <v>0</v>
      </c>
      <c r="EB176" s="372">
        <v>0</v>
      </c>
      <c r="EC176" s="372">
        <v>0.47201934080817409</v>
      </c>
      <c r="ED176" s="372">
        <v>0</v>
      </c>
      <c r="EE176" s="372">
        <v>0</v>
      </c>
      <c r="EF176" s="372">
        <v>0</v>
      </c>
      <c r="EG176" s="372">
        <v>0</v>
      </c>
      <c r="EH176" s="372">
        <v>0</v>
      </c>
      <c r="EI176" s="372">
        <v>0</v>
      </c>
      <c r="EJ176" s="372">
        <v>0</v>
      </c>
      <c r="EK176" s="372">
        <v>1.4033241625779738</v>
      </c>
      <c r="EL176" s="372">
        <v>1.4033241625779738</v>
      </c>
      <c r="EM176" s="372">
        <v>3.2692789796762156E-4</v>
      </c>
      <c r="EN176" s="372">
        <v>3.2692789796762156E-4</v>
      </c>
      <c r="EO176" s="372">
        <v>0</v>
      </c>
      <c r="EP176" s="372">
        <v>0</v>
      </c>
      <c r="EQ176" s="372">
        <v>0</v>
      </c>
      <c r="ER176" s="372">
        <v>0</v>
      </c>
      <c r="ES176" s="372">
        <v>0</v>
      </c>
      <c r="ET176" s="373">
        <v>3.2724227526159666E-4</v>
      </c>
      <c r="EU176" s="373">
        <v>3.2724227526159666E-4</v>
      </c>
      <c r="EV176" s="373">
        <v>3.2724227526159666E-4</v>
      </c>
      <c r="EW176" s="373">
        <v>3.2724227526159666E-4</v>
      </c>
    </row>
    <row r="177" spans="1:153" ht="15.75" customHeight="1" x14ac:dyDescent="0.2">
      <c r="A177" s="372" t="s">
        <v>548</v>
      </c>
      <c r="B177" s="372">
        <v>0</v>
      </c>
      <c r="C177" s="372">
        <v>30.721160458398117</v>
      </c>
      <c r="D177" s="372">
        <v>32.872892945093554</v>
      </c>
      <c r="E177" s="372">
        <v>32.872892945093554</v>
      </c>
      <c r="F177" s="372">
        <v>33.356667704147185</v>
      </c>
      <c r="G177" s="372">
        <v>33.356667704147185</v>
      </c>
      <c r="H177" s="372">
        <v>33.356667704147185</v>
      </c>
      <c r="I177" s="372">
        <v>3.8160635825465761</v>
      </c>
      <c r="J177" s="372">
        <v>30.590792902645262</v>
      </c>
      <c r="K177" s="372">
        <v>2.0692891081833409</v>
      </c>
      <c r="L177" s="372">
        <v>2.0692891081833409</v>
      </c>
      <c r="M177" s="372">
        <v>26.110256870868398</v>
      </c>
      <c r="N177" s="372">
        <v>5.2690990949681691</v>
      </c>
      <c r="O177" s="372">
        <v>6.5259731717605973</v>
      </c>
      <c r="P177" s="372">
        <v>5.9289609843676772</v>
      </c>
      <c r="Q177" s="372">
        <v>4.9559313154691154</v>
      </c>
      <c r="R177" s="372">
        <v>3.1007861317812058</v>
      </c>
      <c r="S177" s="372">
        <v>218.13214387475819</v>
      </c>
      <c r="T177" s="372">
        <v>9.1182905264759029</v>
      </c>
      <c r="U177" s="372">
        <v>4.5262395826757711</v>
      </c>
      <c r="V177" s="372">
        <v>4.8425941546338436</v>
      </c>
      <c r="W177" s="372">
        <v>5.152879622495675</v>
      </c>
      <c r="X177" s="372">
        <v>5.2283053218088753</v>
      </c>
      <c r="Y177" s="372">
        <v>5.2283053218088753</v>
      </c>
      <c r="Z177" s="372">
        <v>91.194291165870027</v>
      </c>
      <c r="AA177" s="372">
        <v>4.4986506455024937</v>
      </c>
      <c r="AB177" s="372">
        <v>3.8770599821764336</v>
      </c>
      <c r="AC177" s="372">
        <v>27.121762763796141</v>
      </c>
      <c r="AD177" s="372">
        <v>0.80439471968929865</v>
      </c>
      <c r="AE177" s="372">
        <v>0.85670114574395484</v>
      </c>
      <c r="AF177" s="372">
        <v>2.5437476896240696</v>
      </c>
      <c r="AG177" s="372">
        <v>0.85670114574395484</v>
      </c>
      <c r="AH177" s="372">
        <v>8.1565987513531581</v>
      </c>
      <c r="AI177" s="372">
        <v>0.85670114574395484</v>
      </c>
      <c r="AJ177" s="372">
        <v>0.98508486626542435</v>
      </c>
      <c r="AK177" s="372">
        <v>0.85670114574395484</v>
      </c>
      <c r="AL177" s="372">
        <v>0.94651940142375679</v>
      </c>
      <c r="AM177" s="372">
        <v>0.85670114574395484</v>
      </c>
      <c r="AN177" s="372">
        <v>5.1875183987449418</v>
      </c>
      <c r="AO177" s="372">
        <v>0.77631894006572111</v>
      </c>
      <c r="AP177" s="372">
        <v>2.2543103827738378</v>
      </c>
      <c r="AQ177" s="372">
        <v>1.5470889766511391</v>
      </c>
      <c r="AR177" s="372">
        <v>0.32790625948859997</v>
      </c>
      <c r="AS177" s="372">
        <v>1.5470889766511391</v>
      </c>
      <c r="AT177" s="372">
        <v>1.5247529574280634</v>
      </c>
      <c r="AU177" s="372">
        <v>1.5470889766511391</v>
      </c>
      <c r="AV177" s="372">
        <v>6.9172601089064756E-2</v>
      </c>
      <c r="AW177" s="372">
        <v>1.5470889766511391</v>
      </c>
      <c r="AX177" s="372">
        <v>2.1808832652204728</v>
      </c>
      <c r="AY177" s="372">
        <v>1.5470889766511391</v>
      </c>
      <c r="AZ177" s="372">
        <v>2.7655968771597372E-2</v>
      </c>
      <c r="BA177" s="372">
        <v>0.80422916649786202</v>
      </c>
      <c r="BB177" s="372">
        <v>41.483489386344445</v>
      </c>
      <c r="BC177" s="372">
        <v>0.85639521446091749</v>
      </c>
      <c r="BD177" s="372">
        <v>1.2710264088746044</v>
      </c>
      <c r="BE177" s="372">
        <v>1.7344105530755769</v>
      </c>
      <c r="BF177" s="372">
        <v>6.5754196138987027</v>
      </c>
      <c r="BG177" s="372">
        <v>1.2710264088746044</v>
      </c>
      <c r="BH177" s="372">
        <v>1.5543027088133385</v>
      </c>
      <c r="BI177" s="372">
        <v>0.3782996897934936</v>
      </c>
      <c r="BJ177" s="372">
        <v>46.230207975560916</v>
      </c>
      <c r="BK177" s="372">
        <v>24.712722261516319</v>
      </c>
      <c r="BL177" s="372">
        <v>1.7205074014566435</v>
      </c>
      <c r="BM177" s="372">
        <v>66.557097007003904</v>
      </c>
      <c r="BN177" s="372">
        <v>0.3782996897934936</v>
      </c>
      <c r="BO177" s="372">
        <v>1.7585304628155427</v>
      </c>
      <c r="BP177" s="372">
        <v>50.772264279978117</v>
      </c>
      <c r="BQ177" s="372">
        <v>0</v>
      </c>
      <c r="BR177" s="372">
        <v>3.9367076411099333</v>
      </c>
      <c r="BS177" s="372">
        <v>4.1679754790284278</v>
      </c>
      <c r="BT177" s="372">
        <v>32.269929066584154</v>
      </c>
      <c r="BU177" s="372">
        <v>60.789922362033394</v>
      </c>
      <c r="BV177" s="372">
        <v>5.9289609843676772</v>
      </c>
      <c r="BW177" s="372">
        <v>5.9289609843676772</v>
      </c>
      <c r="BX177" s="372">
        <v>5.9289609843676772</v>
      </c>
      <c r="BY177" s="372">
        <v>4.6256790923216613</v>
      </c>
      <c r="BZ177" s="372">
        <v>0.58835942653240636</v>
      </c>
      <c r="CA177" s="372">
        <v>29.180461455049226</v>
      </c>
      <c r="CB177" s="372">
        <v>26.159382361014423</v>
      </c>
      <c r="CC177" s="372">
        <v>23.114691404240148</v>
      </c>
      <c r="CD177" s="372">
        <v>0.74841271046659585</v>
      </c>
      <c r="CE177" s="372">
        <v>68.919437816279242</v>
      </c>
      <c r="CF177" s="372">
        <v>0.16409312652103836</v>
      </c>
      <c r="CG177" s="372">
        <v>27.217733295640983</v>
      </c>
      <c r="CH177" s="372">
        <v>0.15514712471122039</v>
      </c>
      <c r="CI177" s="372">
        <v>20.325598188694471</v>
      </c>
      <c r="CJ177" s="372">
        <v>0.16310985407324097</v>
      </c>
      <c r="CK177" s="372">
        <v>15.10433410962014</v>
      </c>
      <c r="CL177" s="372">
        <v>15.10433410962014</v>
      </c>
      <c r="CM177" s="372">
        <v>38.70278090541251</v>
      </c>
      <c r="CN177" s="372">
        <v>1.3861177716680686</v>
      </c>
      <c r="CO177" s="372">
        <v>0.14572565663365822</v>
      </c>
      <c r="CP177" s="372">
        <v>23.225586991644946</v>
      </c>
      <c r="CQ177" s="372">
        <v>27.494559618651692</v>
      </c>
      <c r="CR177" s="372">
        <v>1.4315447763813154</v>
      </c>
      <c r="CS177" s="372">
        <v>1.4315447763813154</v>
      </c>
      <c r="CT177" s="372">
        <v>1.6692798629210301</v>
      </c>
      <c r="CU177" s="372">
        <v>1.2379274704285308</v>
      </c>
      <c r="CV177" s="372">
        <v>1.2379274704283034</v>
      </c>
      <c r="CW177" s="372">
        <v>1.2379274704285308</v>
      </c>
      <c r="CX177" s="372">
        <v>1.2379274704285308</v>
      </c>
      <c r="CY177" s="372">
        <v>1.2379274704289855</v>
      </c>
      <c r="CZ177" s="372">
        <v>35.296192734302167</v>
      </c>
      <c r="DA177" s="372">
        <v>35.296192734302167</v>
      </c>
      <c r="DB177" s="372">
        <v>35.296192734302167</v>
      </c>
      <c r="DC177" s="372">
        <v>35.296192734302167</v>
      </c>
      <c r="DD177" s="372">
        <v>35.296192734302167</v>
      </c>
      <c r="DE177" s="372">
        <v>35.296192734302167</v>
      </c>
      <c r="DF177" s="372">
        <v>35.296192734302167</v>
      </c>
      <c r="DG177" s="372">
        <v>35.296192734302167</v>
      </c>
      <c r="DH177" s="372">
        <v>36.719030212894722</v>
      </c>
      <c r="DI177" s="372">
        <v>28.19159459171351</v>
      </c>
      <c r="DJ177" s="372">
        <v>0.36337354840361513</v>
      </c>
      <c r="DK177" s="372">
        <v>5.3535823572644858E-2</v>
      </c>
      <c r="DL177" s="372">
        <v>17.650750291864483</v>
      </c>
      <c r="DM177" s="372">
        <v>17.240116667640393</v>
      </c>
      <c r="DN177" s="372">
        <v>44.171540757932235</v>
      </c>
      <c r="DO177" s="372">
        <v>0.57836082979338244</v>
      </c>
      <c r="DP177" s="372">
        <v>0.46702956217364999</v>
      </c>
      <c r="DQ177" s="372">
        <v>2.5072006853110906</v>
      </c>
      <c r="DR177" s="372">
        <v>2.5072006853110906</v>
      </c>
      <c r="DS177" s="372">
        <v>2.5072006853110906</v>
      </c>
      <c r="DT177" s="372">
        <v>2.7368907479249174</v>
      </c>
      <c r="DU177" s="372">
        <v>2.6670047218794934</v>
      </c>
      <c r="DV177" s="372">
        <v>2.6616245955228806</v>
      </c>
      <c r="DW177" s="372">
        <v>0.36337354840361513</v>
      </c>
      <c r="DX177" s="372">
        <v>2.2200064887674671</v>
      </c>
      <c r="DY177" s="372">
        <v>8.1114884200360393E-2</v>
      </c>
      <c r="DZ177" s="372">
        <v>0</v>
      </c>
      <c r="EA177" s="372">
        <v>0</v>
      </c>
      <c r="EB177" s="372">
        <v>0.22876252017158549</v>
      </c>
      <c r="EC177" s="372">
        <v>2.5390471427963348</v>
      </c>
      <c r="ED177" s="372">
        <v>2.775833467967459</v>
      </c>
      <c r="EE177" s="372">
        <v>4.9475718789685743</v>
      </c>
      <c r="EF177" s="372">
        <v>4.9501360815575026</v>
      </c>
      <c r="EG177" s="372">
        <v>4.950483029240786</v>
      </c>
      <c r="EH177" s="372">
        <v>4.9448670888632478</v>
      </c>
      <c r="EI177" s="372">
        <v>4.9456646551761878</v>
      </c>
      <c r="EJ177" s="372">
        <v>4.9444509673089669</v>
      </c>
      <c r="EK177" s="372">
        <v>0.36266291722131427</v>
      </c>
      <c r="EL177" s="372">
        <v>0.36266291722131427</v>
      </c>
      <c r="EM177" s="372">
        <v>15.083960347902575</v>
      </c>
      <c r="EN177" s="372">
        <v>15.083960347902575</v>
      </c>
      <c r="EO177" s="372">
        <v>28.51052889552011</v>
      </c>
      <c r="EP177" s="372">
        <v>8.1780109037623561E-2</v>
      </c>
      <c r="EQ177" s="372">
        <v>28.51052889552011</v>
      </c>
      <c r="ER177" s="372">
        <v>439.07358464659774</v>
      </c>
      <c r="ES177" s="372">
        <v>16.519771051569478</v>
      </c>
      <c r="ET177" s="373">
        <v>15.10433410962014</v>
      </c>
      <c r="EU177" s="373">
        <v>15.10433410962014</v>
      </c>
      <c r="EV177" s="373">
        <v>15.10433410962014</v>
      </c>
      <c r="EW177" s="373">
        <v>15.10433410962014</v>
      </c>
    </row>
    <row r="178" spans="1:153" ht="15.75" customHeight="1" x14ac:dyDescent="0.2">
      <c r="A178" s="372" t="s">
        <v>549</v>
      </c>
      <c r="B178" s="372">
        <v>0.35853552111200315</v>
      </c>
      <c r="C178" s="372">
        <v>0.22823996295113602</v>
      </c>
      <c r="D178" s="372">
        <v>0.2281940891041927</v>
      </c>
      <c r="E178" s="372">
        <v>0.2281940891041927</v>
      </c>
      <c r="F178" s="372">
        <v>0.23334856228962053</v>
      </c>
      <c r="G178" s="372">
        <v>0.23334856228962053</v>
      </c>
      <c r="H178" s="372">
        <v>0.23334856228962053</v>
      </c>
      <c r="I178" s="372">
        <v>0.24216664569547675</v>
      </c>
      <c r="J178" s="372">
        <v>0.2310758423065522</v>
      </c>
      <c r="K178" s="372">
        <v>0.20580286395988878</v>
      </c>
      <c r="L178" s="372">
        <v>0.27674946185470617</v>
      </c>
      <c r="M178" s="372">
        <v>0.22679435234687162</v>
      </c>
      <c r="N178" s="372">
        <v>0</v>
      </c>
      <c r="O178" s="372">
        <v>1.3677356377836958E-2</v>
      </c>
      <c r="P178" s="372">
        <v>0.26889288821985247</v>
      </c>
      <c r="Q178" s="372">
        <v>0.26878849437480312</v>
      </c>
      <c r="R178" s="372">
        <v>0.62076200871342735</v>
      </c>
      <c r="S178" s="372">
        <v>0.97886997176078694</v>
      </c>
      <c r="T178" s="372">
        <v>11.553233892627759</v>
      </c>
      <c r="U178" s="372">
        <v>0.67261166736125233</v>
      </c>
      <c r="V178" s="372">
        <v>0.75523208448908008</v>
      </c>
      <c r="W178" s="372">
        <v>0.84994765944156825</v>
      </c>
      <c r="X178" s="372">
        <v>0.77825570414597678</v>
      </c>
      <c r="Y178" s="372">
        <v>0.69349518191211246</v>
      </c>
      <c r="Z178" s="372">
        <v>1.0306625546886607</v>
      </c>
      <c r="AA178" s="372">
        <v>2.5839735279050728</v>
      </c>
      <c r="AB178" s="372">
        <v>0.62058697282759567</v>
      </c>
      <c r="AC178" s="372">
        <v>1.2095110192117318</v>
      </c>
      <c r="AD178" s="372">
        <v>0.35581423762096165</v>
      </c>
      <c r="AE178" s="372">
        <v>0.43261180245235664</v>
      </c>
      <c r="AF178" s="372">
        <v>0.8099729534085327</v>
      </c>
      <c r="AG178" s="372">
        <v>0.88819846968590355</v>
      </c>
      <c r="AH178" s="372">
        <v>0.13487189372142439</v>
      </c>
      <c r="AI178" s="372">
        <v>2.5900290007293734</v>
      </c>
      <c r="AJ178" s="372">
        <v>0.12398728339439913</v>
      </c>
      <c r="AK178" s="372">
        <v>0.42709242019486737</v>
      </c>
      <c r="AL178" s="372">
        <v>0.49191236235685665</v>
      </c>
      <c r="AM178" s="372">
        <v>0.56913784260018474</v>
      </c>
      <c r="AN178" s="372">
        <v>4.9594913357765532E-8</v>
      </c>
      <c r="AO178" s="372">
        <v>7.567887472882262E-2</v>
      </c>
      <c r="AP178" s="372">
        <v>0.70949572398990313</v>
      </c>
      <c r="AQ178" s="372">
        <v>0.89477877607509981</v>
      </c>
      <c r="AR178" s="372">
        <v>0.15654056177180564</v>
      </c>
      <c r="AS178" s="372">
        <v>0.25026761038139966</v>
      </c>
      <c r="AT178" s="372">
        <v>7.6366037784310947E-2</v>
      </c>
      <c r="AU178" s="372">
        <v>0.10127187230460777</v>
      </c>
      <c r="AV178" s="372">
        <v>2.7834277985642336E-5</v>
      </c>
      <c r="AW178" s="372">
        <v>0.27639562153171937</v>
      </c>
      <c r="AX178" s="372">
        <v>0.94598531222459314</v>
      </c>
      <c r="AY178" s="372">
        <v>1.3291160510593727</v>
      </c>
      <c r="AZ178" s="372">
        <v>0</v>
      </c>
      <c r="BA178" s="372">
        <v>0.15088234584106885</v>
      </c>
      <c r="BB178" s="372">
        <v>0</v>
      </c>
      <c r="BC178" s="372">
        <v>1.5636196096238564</v>
      </c>
      <c r="BD178" s="372">
        <v>0.42804835227889271</v>
      </c>
      <c r="BE178" s="372">
        <v>0.21537633078133922</v>
      </c>
      <c r="BF178" s="372">
        <v>0.96379309400253987</v>
      </c>
      <c r="BG178" s="372">
        <v>0.42804835227889271</v>
      </c>
      <c r="BH178" s="372">
        <v>2.0484032062940969</v>
      </c>
      <c r="BI178" s="372">
        <v>5.9839517069235626E-2</v>
      </c>
      <c r="BJ178" s="372">
        <v>8.2888897442607856E-3</v>
      </c>
      <c r="BK178" s="372">
        <v>0</v>
      </c>
      <c r="BL178" s="372">
        <v>0</v>
      </c>
      <c r="BM178" s="372">
        <v>0.20504600532467521</v>
      </c>
      <c r="BN178" s="372">
        <v>5.9839517069235626E-2</v>
      </c>
      <c r="BO178" s="372">
        <v>4.8605761438693662E-2</v>
      </c>
      <c r="BP178" s="372">
        <v>0</v>
      </c>
      <c r="BQ178" s="372">
        <v>0</v>
      </c>
      <c r="BR178" s="372">
        <v>0.60551030435135544</v>
      </c>
      <c r="BS178" s="372">
        <v>0.17085299748822536</v>
      </c>
      <c r="BT178" s="372">
        <v>0.50849106395287436</v>
      </c>
      <c r="BU178" s="372">
        <v>0.17250050853539278</v>
      </c>
      <c r="BV178" s="372">
        <v>3.2724227526159666E-4</v>
      </c>
      <c r="BW178" s="372">
        <v>3.2724227526159666E-4</v>
      </c>
      <c r="BX178" s="372">
        <v>3.2724227526159666E-4</v>
      </c>
      <c r="BY178" s="372">
        <v>0.27595865037392286</v>
      </c>
      <c r="BZ178" s="372">
        <v>5.5920261965354712E-2</v>
      </c>
      <c r="CA178" s="372">
        <v>9.0889851078603812E-3</v>
      </c>
      <c r="CB178" s="372">
        <v>0</v>
      </c>
      <c r="CC178" s="372">
        <v>0.26850825946439727</v>
      </c>
      <c r="CD178" s="372">
        <v>0</v>
      </c>
      <c r="CE178" s="372">
        <v>0.23866144462715511</v>
      </c>
      <c r="CF178" s="372">
        <v>5.5756091614341585E-2</v>
      </c>
      <c r="CG178" s="372">
        <v>0</v>
      </c>
      <c r="CH178" s="372">
        <v>5.2716390274326841E-2</v>
      </c>
      <c r="CI178" s="372">
        <v>0</v>
      </c>
      <c r="CJ178" s="372">
        <v>0</v>
      </c>
      <c r="CK178" s="372">
        <v>0</v>
      </c>
      <c r="CL178" s="372">
        <v>0.57420789348407197</v>
      </c>
      <c r="CM178" s="372">
        <v>7.13893566492807E-3</v>
      </c>
      <c r="CN178" s="372">
        <v>0</v>
      </c>
      <c r="CO178" s="372">
        <v>4.937296218827214E-2</v>
      </c>
      <c r="CP178" s="372">
        <v>0</v>
      </c>
      <c r="CQ178" s="372">
        <v>0.99196602091228669</v>
      </c>
      <c r="CR178" s="372">
        <v>0</v>
      </c>
      <c r="CS178" s="372">
        <v>0</v>
      </c>
      <c r="CT178" s="372">
        <v>0.64271224129811344</v>
      </c>
      <c r="CU178" s="372">
        <v>0.53161353999098537</v>
      </c>
      <c r="CV178" s="372">
        <v>1.2945134902374775</v>
      </c>
      <c r="CW178" s="372">
        <v>0.23197681745062937</v>
      </c>
      <c r="CX178" s="372">
        <v>0.46841472754454117</v>
      </c>
      <c r="CY178" s="372">
        <v>0.64438004847397679</v>
      </c>
      <c r="CZ178" s="372">
        <v>0.3663176937238859</v>
      </c>
      <c r="DA178" s="372">
        <v>0.3663176937238859</v>
      </c>
      <c r="DB178" s="372">
        <v>1.0429280221405861</v>
      </c>
      <c r="DC178" s="372">
        <v>0.92596972580167858</v>
      </c>
      <c r="DD178" s="372">
        <v>1.7291067328751524</v>
      </c>
      <c r="DE178" s="372">
        <v>0.61052948953988562</v>
      </c>
      <c r="DF178" s="372">
        <v>0.85943766604464145</v>
      </c>
      <c r="DG178" s="372">
        <v>1.0446837932126982</v>
      </c>
      <c r="DH178" s="372">
        <v>0</v>
      </c>
      <c r="DI178" s="372">
        <v>0</v>
      </c>
      <c r="DJ178" s="372">
        <v>0.36849821112173231</v>
      </c>
      <c r="DK178" s="372">
        <v>0</v>
      </c>
      <c r="DL178" s="372">
        <v>0</v>
      </c>
      <c r="DM178" s="372">
        <v>0.75070861635072106</v>
      </c>
      <c r="DN178" s="372">
        <v>8.1476777718432203E-3</v>
      </c>
      <c r="DO178" s="372">
        <v>1.8970547172216357</v>
      </c>
      <c r="DP178" s="372">
        <v>0.6484462157973212</v>
      </c>
      <c r="DQ178" s="372">
        <v>1.4459276499119369</v>
      </c>
      <c r="DR178" s="372">
        <v>1.4459276499119369</v>
      </c>
      <c r="DS178" s="372">
        <v>1.4459276499119369</v>
      </c>
      <c r="DT178" s="372">
        <v>0.58770327362526587</v>
      </c>
      <c r="DU178" s="372">
        <v>1.3664436706067136</v>
      </c>
      <c r="DV178" s="372">
        <v>0.72330913666905872</v>
      </c>
      <c r="DW178" s="372">
        <v>0.36849821112173231</v>
      </c>
      <c r="DX178" s="372">
        <v>0.22486843093690823</v>
      </c>
      <c r="DY178" s="372">
        <v>0</v>
      </c>
      <c r="DZ178" s="372">
        <v>0.41172356038396174</v>
      </c>
      <c r="EA178" s="372">
        <v>0</v>
      </c>
      <c r="EB178" s="372">
        <v>1.0301191233083955</v>
      </c>
      <c r="EC178" s="372">
        <v>0</v>
      </c>
      <c r="ED178" s="372">
        <v>0.26850825946439727</v>
      </c>
      <c r="EE178" s="372">
        <v>0.24155205518354705</v>
      </c>
      <c r="EF178" s="372">
        <v>0.24167724556400572</v>
      </c>
      <c r="EG178" s="372">
        <v>0.26853027284846576</v>
      </c>
      <c r="EH178" s="372">
        <v>3.2206940691168029E-2</v>
      </c>
      <c r="EI178" s="372">
        <v>9.3936910349157188E-2</v>
      </c>
      <c r="EJ178" s="372">
        <v>0</v>
      </c>
      <c r="EK178" s="372">
        <v>0.3677775579030822</v>
      </c>
      <c r="EL178" s="372">
        <v>0.3677775579030822</v>
      </c>
      <c r="EM178" s="372">
        <v>0</v>
      </c>
      <c r="EN178" s="372">
        <v>0</v>
      </c>
      <c r="EO178" s="372">
        <v>0.11269824725263788</v>
      </c>
      <c r="EP178" s="372">
        <v>0</v>
      </c>
      <c r="EQ178" s="372">
        <v>0.11269824725263788</v>
      </c>
      <c r="ER178" s="372">
        <v>0.87891321731740391</v>
      </c>
      <c r="ES178" s="372">
        <v>0.89596164792328636</v>
      </c>
      <c r="ET178" s="373">
        <v>0</v>
      </c>
      <c r="EU178" s="373">
        <v>0.57420789348407197</v>
      </c>
      <c r="EV178" s="373">
        <v>0</v>
      </c>
      <c r="EW178" s="373">
        <v>0.57420789348407197</v>
      </c>
    </row>
    <row r="179" spans="1:153" ht="15.75" customHeight="1" x14ac:dyDescent="0.2">
      <c r="A179" s="372" t="s">
        <v>550</v>
      </c>
      <c r="B179" s="372">
        <v>0.49130522129769361</v>
      </c>
      <c r="C179" s="372">
        <v>5.1492536793348336</v>
      </c>
      <c r="D179" s="372">
        <v>5.1482187331630485</v>
      </c>
      <c r="E179" s="372">
        <v>5.1482187331630485</v>
      </c>
      <c r="F179" s="372">
        <v>5.2645072641962543</v>
      </c>
      <c r="G179" s="372">
        <v>5.2645072641962543</v>
      </c>
      <c r="H179" s="372">
        <v>5.2645072641962543</v>
      </c>
      <c r="I179" s="372">
        <v>5.4634494119063675</v>
      </c>
      <c r="J179" s="372">
        <v>5.213640571243559</v>
      </c>
      <c r="K179" s="372">
        <v>4.6443929523402403</v>
      </c>
      <c r="L179" s="372">
        <v>6.2423914694481937</v>
      </c>
      <c r="M179" s="372">
        <v>5.1166333130522617</v>
      </c>
      <c r="N179" s="372">
        <v>0.41461842671196791</v>
      </c>
      <c r="O179" s="372">
        <v>0.69818427669406447</v>
      </c>
      <c r="P179" s="372">
        <v>0.3910236499259554</v>
      </c>
      <c r="Q179" s="372">
        <v>0.39087184054642421</v>
      </c>
      <c r="R179" s="372">
        <v>0.67026502427438572</v>
      </c>
      <c r="S179" s="372">
        <v>0.34305910467003287</v>
      </c>
      <c r="T179" s="372">
        <v>3.8490232543608727</v>
      </c>
      <c r="U179" s="372">
        <v>1.6353247673328042</v>
      </c>
      <c r="V179" s="372">
        <v>1.6927953198414798</v>
      </c>
      <c r="W179" s="372">
        <v>2.3195173311696635</v>
      </c>
      <c r="X179" s="372">
        <v>2.0023030044053485</v>
      </c>
      <c r="Y179" s="372">
        <v>3.1520914705197356</v>
      </c>
      <c r="Z179" s="372">
        <v>3.6310815997476311</v>
      </c>
      <c r="AA179" s="372">
        <v>2.7936147658992923</v>
      </c>
      <c r="AB179" s="372">
        <v>1.679017306741116</v>
      </c>
      <c r="AC179" s="372">
        <v>1.3059641557838404</v>
      </c>
      <c r="AD179" s="372">
        <v>0.971784443284605</v>
      </c>
      <c r="AE179" s="372">
        <v>0.97483989714419295</v>
      </c>
      <c r="AF179" s="372">
        <v>2.3434536920449318</v>
      </c>
      <c r="AG179" s="372">
        <v>2.3508219049026593</v>
      </c>
      <c r="AH179" s="372">
        <v>0.70622968512566331</v>
      </c>
      <c r="AI179" s="372">
        <v>0.70845019012767807</v>
      </c>
      <c r="AJ179" s="372">
        <v>5.8218720895692968</v>
      </c>
      <c r="AK179" s="372">
        <v>5.8401770353520988</v>
      </c>
      <c r="AL179" s="372">
        <v>1.9139559299492248</v>
      </c>
      <c r="AM179" s="372">
        <v>1.919973729548019</v>
      </c>
      <c r="AN179" s="372">
        <v>3.079159652017097</v>
      </c>
      <c r="AO179" s="372">
        <v>3.0888410482448307</v>
      </c>
      <c r="AP179" s="372">
        <v>0</v>
      </c>
      <c r="AQ179" s="372">
        <v>0</v>
      </c>
      <c r="AR179" s="372">
        <v>0</v>
      </c>
      <c r="AS179" s="372">
        <v>0</v>
      </c>
      <c r="AT179" s="372">
        <v>0</v>
      </c>
      <c r="AU179" s="372">
        <v>0</v>
      </c>
      <c r="AV179" s="372">
        <v>0</v>
      </c>
      <c r="AW179" s="372">
        <v>0</v>
      </c>
      <c r="AX179" s="372">
        <v>0</v>
      </c>
      <c r="AY179" s="372">
        <v>0</v>
      </c>
      <c r="AZ179" s="372">
        <v>0.51502870687045288</v>
      </c>
      <c r="BA179" s="372">
        <v>0.58710004978865982</v>
      </c>
      <c r="BB179" s="372">
        <v>26.503795099910349</v>
      </c>
      <c r="BC179" s="372">
        <v>26.587127492799482</v>
      </c>
      <c r="BD179" s="372">
        <v>0.9645577065246016</v>
      </c>
      <c r="BE179" s="372">
        <v>0.73517542767831401</v>
      </c>
      <c r="BF179" s="372">
        <v>2.5509017953791044</v>
      </c>
      <c r="BG179" s="372">
        <v>0.9645577065246016</v>
      </c>
      <c r="BH179" s="372">
        <v>1.0236794210536573</v>
      </c>
      <c r="BI179" s="372">
        <v>9.912019463157776</v>
      </c>
      <c r="BJ179" s="372">
        <v>0.79193187288865374</v>
      </c>
      <c r="BK179" s="372">
        <v>0</v>
      </c>
      <c r="BL179" s="372">
        <v>0</v>
      </c>
      <c r="BM179" s="372">
        <v>0</v>
      </c>
      <c r="BN179" s="372">
        <v>9.912019463157776</v>
      </c>
      <c r="BO179" s="372">
        <v>8.0512222858451423</v>
      </c>
      <c r="BP179" s="372">
        <v>0</v>
      </c>
      <c r="BQ179" s="372">
        <v>0</v>
      </c>
      <c r="BR179" s="372">
        <v>8.4281915287874654E-2</v>
      </c>
      <c r="BS179" s="372">
        <v>0</v>
      </c>
      <c r="BT179" s="372">
        <v>3.9913354861309926</v>
      </c>
      <c r="BU179" s="372">
        <v>0</v>
      </c>
      <c r="BV179" s="372">
        <v>0</v>
      </c>
      <c r="BW179" s="372">
        <v>0.6897922196392301</v>
      </c>
      <c r="BX179" s="372">
        <v>0.17085299748822536</v>
      </c>
      <c r="BY179" s="372">
        <v>0.40129867105042649</v>
      </c>
      <c r="BZ179" s="372">
        <v>9.262820826996176</v>
      </c>
      <c r="CA179" s="372">
        <v>0.86837407918346798</v>
      </c>
      <c r="CB179" s="372">
        <v>0</v>
      </c>
      <c r="CC179" s="372">
        <v>6.4215317344787763</v>
      </c>
      <c r="CD179" s="372">
        <v>0</v>
      </c>
      <c r="CE179" s="372">
        <v>0</v>
      </c>
      <c r="CF179" s="372">
        <v>9.2356270962536655</v>
      </c>
      <c r="CG179" s="372">
        <v>0</v>
      </c>
      <c r="CH179" s="372">
        <v>8.7321207125132787</v>
      </c>
      <c r="CI179" s="372">
        <v>0</v>
      </c>
      <c r="CJ179" s="372">
        <v>0</v>
      </c>
      <c r="CK179" s="372">
        <v>0</v>
      </c>
      <c r="CL179" s="372">
        <v>0</v>
      </c>
      <c r="CM179" s="372">
        <v>0.68206368596861466</v>
      </c>
      <c r="CN179" s="372">
        <v>0</v>
      </c>
      <c r="CO179" s="372">
        <v>8.1783040059963241</v>
      </c>
      <c r="CP179" s="372">
        <v>0</v>
      </c>
      <c r="CQ179" s="372">
        <v>7.7863102441333467</v>
      </c>
      <c r="CR179" s="372">
        <v>0</v>
      </c>
      <c r="CS179" s="372">
        <v>0</v>
      </c>
      <c r="CT179" s="372">
        <v>0.22524777796951412</v>
      </c>
      <c r="CU179" s="372">
        <v>0</v>
      </c>
      <c r="CV179" s="372">
        <v>0</v>
      </c>
      <c r="CW179" s="372">
        <v>0</v>
      </c>
      <c r="CX179" s="372">
        <v>0</v>
      </c>
      <c r="CY179" s="372">
        <v>0.44610926432812903</v>
      </c>
      <c r="CZ179" s="372">
        <v>0</v>
      </c>
      <c r="DA179" s="372">
        <v>0</v>
      </c>
      <c r="DB179" s="372">
        <v>0.23712785167930406</v>
      </c>
      <c r="DC179" s="372">
        <v>0</v>
      </c>
      <c r="DD179" s="372">
        <v>0</v>
      </c>
      <c r="DE179" s="372">
        <v>0</v>
      </c>
      <c r="DF179" s="372">
        <v>0</v>
      </c>
      <c r="DG179" s="372">
        <v>0.46963806887686133</v>
      </c>
      <c r="DH179" s="372">
        <v>0</v>
      </c>
      <c r="DI179" s="372">
        <v>0</v>
      </c>
      <c r="DJ179" s="372">
        <v>0.53586956671688313</v>
      </c>
      <c r="DK179" s="372">
        <v>0.10699809362299106</v>
      </c>
      <c r="DL179" s="372">
        <v>0</v>
      </c>
      <c r="DM179" s="372">
        <v>0</v>
      </c>
      <c r="DN179" s="372">
        <v>0.77844028773802165</v>
      </c>
      <c r="DO179" s="372">
        <v>11.615270704023715</v>
      </c>
      <c r="DP179" s="372">
        <v>0</v>
      </c>
      <c r="DQ179" s="372">
        <v>1.1143884718812842</v>
      </c>
      <c r="DR179" s="372">
        <v>0.57037305777976144</v>
      </c>
      <c r="DS179" s="372">
        <v>2.7189052128596813</v>
      </c>
      <c r="DT179" s="372">
        <v>9.2942519807729695</v>
      </c>
      <c r="DU179" s="372">
        <v>16.322038190237436</v>
      </c>
      <c r="DV179" s="372">
        <v>0.74813017700307682</v>
      </c>
      <c r="DW179" s="372">
        <v>0.53586956671688313</v>
      </c>
      <c r="DX179" s="372">
        <v>0</v>
      </c>
      <c r="DY179" s="372">
        <v>0.16211832367343959</v>
      </c>
      <c r="DZ179" s="372">
        <v>0.14429446206338525</v>
      </c>
      <c r="EA179" s="372">
        <v>0</v>
      </c>
      <c r="EB179" s="372">
        <v>0.85754602932502166</v>
      </c>
      <c r="EC179" s="372">
        <v>0</v>
      </c>
      <c r="ED179" s="372">
        <v>0</v>
      </c>
      <c r="EE179" s="372">
        <v>0.39021253594319205</v>
      </c>
      <c r="EF179" s="372">
        <v>0.3904147733269383</v>
      </c>
      <c r="EG179" s="372">
        <v>0.39044213691886398</v>
      </c>
      <c r="EH179" s="372">
        <v>0.38999921049116892</v>
      </c>
      <c r="EI179" s="372">
        <v>0.39006211415062353</v>
      </c>
      <c r="EJ179" s="372">
        <v>0.38996639119113752</v>
      </c>
      <c r="EK179" s="372">
        <v>0.5348215938456633</v>
      </c>
      <c r="EL179" s="372">
        <v>0.5348215938456633</v>
      </c>
      <c r="EM179" s="372">
        <v>0</v>
      </c>
      <c r="EN179" s="372">
        <v>0</v>
      </c>
      <c r="EO179" s="372">
        <v>0.25279739267148216</v>
      </c>
      <c r="EP179" s="372">
        <v>0</v>
      </c>
      <c r="EQ179" s="372">
        <v>0.25279739267148216</v>
      </c>
      <c r="ER179" s="372">
        <v>5.3480085919727571</v>
      </c>
      <c r="ES179" s="372">
        <v>1.3029061351517157</v>
      </c>
      <c r="ET179" s="373">
        <v>0</v>
      </c>
      <c r="EU179" s="373">
        <v>0</v>
      </c>
      <c r="EV179" s="373">
        <v>0</v>
      </c>
      <c r="EW179" s="373">
        <v>0</v>
      </c>
    </row>
    <row r="180" spans="1:153" ht="15.75" customHeight="1" x14ac:dyDescent="0.2">
      <c r="A180" s="372" t="s">
        <v>574</v>
      </c>
      <c r="B180" s="372">
        <v>0</v>
      </c>
      <c r="C180" s="372">
        <v>3.0808284250813358</v>
      </c>
      <c r="D180" s="372">
        <v>3.0802092107683166</v>
      </c>
      <c r="E180" s="372">
        <v>3.0802092107683166</v>
      </c>
      <c r="F180" s="372">
        <v>3.1497853152354764</v>
      </c>
      <c r="G180" s="372">
        <v>3.1497853152354764</v>
      </c>
      <c r="H180" s="372">
        <v>3.1497853152354764</v>
      </c>
      <c r="I180" s="372">
        <v>3.2688135592832168</v>
      </c>
      <c r="J180" s="372">
        <v>3.1191076887782856</v>
      </c>
      <c r="K180" s="372">
        <v>2.7779679993470836</v>
      </c>
      <c r="L180" s="372">
        <v>3.7356192915715383</v>
      </c>
      <c r="M180" s="372">
        <v>3.0613152855601129</v>
      </c>
      <c r="N180" s="372">
        <v>0</v>
      </c>
      <c r="O180" s="372">
        <v>0.18461967730785034</v>
      </c>
      <c r="P180" s="372">
        <v>0</v>
      </c>
      <c r="Q180" s="372">
        <v>0</v>
      </c>
      <c r="R180" s="372">
        <v>0</v>
      </c>
      <c r="S180" s="372">
        <v>0</v>
      </c>
      <c r="T180" s="372">
        <v>0</v>
      </c>
      <c r="U180" s="372">
        <v>0</v>
      </c>
      <c r="V180" s="372">
        <v>0</v>
      </c>
      <c r="W180" s="372">
        <v>0</v>
      </c>
      <c r="X180" s="372">
        <v>0</v>
      </c>
      <c r="Y180" s="372">
        <v>0</v>
      </c>
      <c r="Z180" s="372">
        <v>0</v>
      </c>
      <c r="AA180" s="372">
        <v>0</v>
      </c>
      <c r="AB180" s="372">
        <v>0</v>
      </c>
      <c r="AC180" s="372">
        <v>0</v>
      </c>
      <c r="AD180" s="372">
        <v>0</v>
      </c>
      <c r="AE180" s="372">
        <v>0.80692387208273431</v>
      </c>
      <c r="AF180" s="372">
        <v>0</v>
      </c>
      <c r="AG180" s="372">
        <v>2.5517456605211919</v>
      </c>
      <c r="AH180" s="372">
        <v>0</v>
      </c>
      <c r="AI180" s="372">
        <v>8.1822444707395334</v>
      </c>
      <c r="AJ180" s="372">
        <v>0</v>
      </c>
      <c r="AK180" s="372">
        <v>0.98818213889398976</v>
      </c>
      <c r="AL180" s="372">
        <v>0</v>
      </c>
      <c r="AM180" s="372">
        <v>0.94949541773985402</v>
      </c>
      <c r="AN180" s="372">
        <v>0</v>
      </c>
      <c r="AO180" s="372">
        <v>5.2038288297499093</v>
      </c>
      <c r="AP180" s="372">
        <v>0</v>
      </c>
      <c r="AQ180" s="372">
        <v>2.5697708114330453</v>
      </c>
      <c r="AR180" s="372">
        <v>0</v>
      </c>
      <c r="AS180" s="372">
        <v>0.36028362437514261</v>
      </c>
      <c r="AT180" s="372">
        <v>0</v>
      </c>
      <c r="AU180" s="372">
        <v>1.7170816008456313</v>
      </c>
      <c r="AV180" s="372">
        <v>0</v>
      </c>
      <c r="AW180" s="372">
        <v>7.6979581035857336E-2</v>
      </c>
      <c r="AX180" s="372">
        <v>0</v>
      </c>
      <c r="AY180" s="372">
        <v>2.4270228009590937</v>
      </c>
      <c r="AZ180" s="372">
        <v>0</v>
      </c>
      <c r="BA180" s="372">
        <v>3.1526049764124764E-2</v>
      </c>
      <c r="BB180" s="372">
        <v>0</v>
      </c>
      <c r="BC180" s="372">
        <v>41.613920459451037</v>
      </c>
      <c r="BD180" s="372">
        <v>0.79841278724461517</v>
      </c>
      <c r="BE180" s="372">
        <v>3.9477389120776252E-2</v>
      </c>
      <c r="BF180" s="372">
        <v>2.7689262947587849</v>
      </c>
      <c r="BG180" s="372">
        <v>0.79841278724461517</v>
      </c>
      <c r="BH180" s="372">
        <v>4.7357550181477563</v>
      </c>
      <c r="BI180" s="372">
        <v>0</v>
      </c>
      <c r="BJ180" s="372">
        <v>0</v>
      </c>
      <c r="BK180" s="372">
        <v>0</v>
      </c>
      <c r="BL180" s="372">
        <v>2.0776599044329487</v>
      </c>
      <c r="BM180" s="372">
        <v>0</v>
      </c>
      <c r="BN180" s="372">
        <v>0</v>
      </c>
      <c r="BO180" s="372">
        <v>0</v>
      </c>
      <c r="BP180" s="372">
        <v>0</v>
      </c>
      <c r="BQ180" s="372">
        <v>1.3861177716680686</v>
      </c>
      <c r="BR180" s="372">
        <v>0</v>
      </c>
      <c r="BS180" s="372">
        <v>0</v>
      </c>
      <c r="BT180" s="372">
        <v>0</v>
      </c>
      <c r="BU180" s="372">
        <v>0</v>
      </c>
      <c r="BV180" s="372">
        <v>1.3861177716680686</v>
      </c>
      <c r="BW180" s="372">
        <v>3.9367076411099333</v>
      </c>
      <c r="BX180" s="372">
        <v>4.1679754790284278</v>
      </c>
      <c r="BY180" s="372">
        <v>0</v>
      </c>
      <c r="BZ180" s="372">
        <v>0</v>
      </c>
      <c r="CA180" s="372">
        <v>0</v>
      </c>
      <c r="CB180" s="372">
        <v>0</v>
      </c>
      <c r="CC180" s="372">
        <v>0</v>
      </c>
      <c r="CD180" s="372">
        <v>2.6151365818077466</v>
      </c>
      <c r="CE180" s="372">
        <v>0</v>
      </c>
      <c r="CF180" s="372">
        <v>0</v>
      </c>
      <c r="CG180" s="372">
        <v>0</v>
      </c>
      <c r="CH180" s="372">
        <v>0</v>
      </c>
      <c r="CI180" s="372">
        <v>0</v>
      </c>
      <c r="CJ180" s="372">
        <v>2.3852438817557413</v>
      </c>
      <c r="CK180" s="372">
        <v>0</v>
      </c>
      <c r="CL180" s="372">
        <v>3.0887312982267758</v>
      </c>
      <c r="CM180" s="372">
        <v>0</v>
      </c>
      <c r="CN180" s="372">
        <v>0</v>
      </c>
      <c r="CO180" s="372">
        <v>0</v>
      </c>
      <c r="CP180" s="372">
        <v>0</v>
      </c>
      <c r="CQ180" s="372">
        <v>0</v>
      </c>
      <c r="CR180" s="372">
        <v>0</v>
      </c>
      <c r="CS180" s="372">
        <v>3.9802586638506909</v>
      </c>
      <c r="CT180" s="372">
        <v>0</v>
      </c>
      <c r="CU180" s="372">
        <v>0</v>
      </c>
      <c r="CV180" s="372">
        <v>0</v>
      </c>
      <c r="CW180" s="372">
        <v>0</v>
      </c>
      <c r="CX180" s="372">
        <v>0</v>
      </c>
      <c r="CY180" s="372">
        <v>4.6118694030592451</v>
      </c>
      <c r="CZ180" s="372">
        <v>1.5070476630946814</v>
      </c>
      <c r="DA180" s="372">
        <v>5.6972341084183427</v>
      </c>
      <c r="DB180" s="372">
        <v>1.7573214320439092</v>
      </c>
      <c r="DC180" s="372">
        <v>1.303218545567006</v>
      </c>
      <c r="DD180" s="372">
        <v>1.3032185455667786</v>
      </c>
      <c r="DE180" s="372">
        <v>1.3032185455667786</v>
      </c>
      <c r="DF180" s="372">
        <v>1.3032185455667786</v>
      </c>
      <c r="DG180" s="372">
        <v>6.1583282990759471</v>
      </c>
      <c r="DH180" s="372">
        <v>0</v>
      </c>
      <c r="DI180" s="372">
        <v>0</v>
      </c>
      <c r="DJ180" s="372">
        <v>6.7943824323215267</v>
      </c>
      <c r="DK180" s="372">
        <v>0</v>
      </c>
      <c r="DL180" s="372">
        <v>0</v>
      </c>
      <c r="DM180" s="372">
        <v>4.0381492931082903</v>
      </c>
      <c r="DN180" s="372">
        <v>0</v>
      </c>
      <c r="DO180" s="372">
        <v>0.44330555650230963</v>
      </c>
      <c r="DP180" s="372">
        <v>2.0161541541028782</v>
      </c>
      <c r="DQ180" s="372">
        <v>5.1553940514313581</v>
      </c>
      <c r="DR180" s="372">
        <v>362.66840380626309</v>
      </c>
      <c r="DS180" s="372">
        <v>7.5253653841864434</v>
      </c>
      <c r="DT180" s="372">
        <v>59.346536385597574</v>
      </c>
      <c r="DU180" s="372">
        <v>1.0367495181853883</v>
      </c>
      <c r="DV180" s="372">
        <v>9.507469481818589</v>
      </c>
      <c r="DW180" s="372">
        <v>0</v>
      </c>
      <c r="DX180" s="372">
        <v>0</v>
      </c>
      <c r="DY180" s="372">
        <v>0</v>
      </c>
      <c r="DZ180" s="372">
        <v>0</v>
      </c>
      <c r="EA180" s="372">
        <v>0</v>
      </c>
      <c r="EB180" s="372">
        <v>0</v>
      </c>
      <c r="EC180" s="372">
        <v>0</v>
      </c>
      <c r="ED180" s="372">
        <v>0</v>
      </c>
      <c r="EE180" s="372">
        <v>0</v>
      </c>
      <c r="EF180" s="372">
        <v>0</v>
      </c>
      <c r="EG180" s="372">
        <v>0</v>
      </c>
      <c r="EH180" s="372">
        <v>0</v>
      </c>
      <c r="EI180" s="372">
        <v>0</v>
      </c>
      <c r="EJ180" s="372">
        <v>0</v>
      </c>
      <c r="EK180" s="372">
        <v>0</v>
      </c>
      <c r="EL180" s="372">
        <v>0</v>
      </c>
      <c r="EM180" s="372">
        <v>0</v>
      </c>
      <c r="EN180" s="372">
        <v>0</v>
      </c>
      <c r="EO180" s="372">
        <v>1.5447452960718699E-2</v>
      </c>
      <c r="EP180" s="372">
        <v>0</v>
      </c>
      <c r="EQ180" s="372">
        <v>1.5447452960718699E-2</v>
      </c>
      <c r="ER180" s="372">
        <v>2.7808239285652689</v>
      </c>
      <c r="ES180" s="372">
        <v>0</v>
      </c>
      <c r="ET180" s="373">
        <v>0</v>
      </c>
      <c r="EU180" s="373">
        <v>3.0887312982267758</v>
      </c>
      <c r="EV180" s="373">
        <v>0</v>
      </c>
      <c r="EW180" s="373">
        <v>3.0887312982267758</v>
      </c>
    </row>
    <row r="181" spans="1:153" ht="15.75" customHeight="1" x14ac:dyDescent="0.2">
      <c r="A181" s="372" t="s">
        <v>552</v>
      </c>
      <c r="B181" s="372">
        <v>0</v>
      </c>
      <c r="C181" s="372">
        <v>0</v>
      </c>
      <c r="D181" s="372">
        <v>0</v>
      </c>
      <c r="E181" s="372">
        <v>0</v>
      </c>
      <c r="F181" s="372">
        <v>0</v>
      </c>
      <c r="G181" s="372">
        <v>0</v>
      </c>
      <c r="H181" s="372">
        <v>0</v>
      </c>
      <c r="I181" s="372">
        <v>0</v>
      </c>
      <c r="J181" s="372">
        <v>0</v>
      </c>
      <c r="K181" s="372">
        <v>0</v>
      </c>
      <c r="L181" s="372">
        <v>0</v>
      </c>
      <c r="M181" s="372">
        <v>0</v>
      </c>
      <c r="N181" s="372">
        <v>0</v>
      </c>
      <c r="O181" s="372">
        <v>0</v>
      </c>
      <c r="P181" s="372">
        <v>0</v>
      </c>
      <c r="Q181" s="372">
        <v>0</v>
      </c>
      <c r="R181" s="372">
        <v>0</v>
      </c>
      <c r="S181" s="372">
        <v>0</v>
      </c>
      <c r="T181" s="372">
        <v>0</v>
      </c>
      <c r="U181" s="372">
        <v>0</v>
      </c>
      <c r="V181" s="372">
        <v>0</v>
      </c>
      <c r="W181" s="372">
        <v>0</v>
      </c>
      <c r="X181" s="372">
        <v>0</v>
      </c>
      <c r="Y181" s="372">
        <v>0</v>
      </c>
      <c r="Z181" s="372">
        <v>0</v>
      </c>
      <c r="AA181" s="372">
        <v>0</v>
      </c>
      <c r="AB181" s="372">
        <v>0</v>
      </c>
      <c r="AC181" s="372">
        <v>0</v>
      </c>
      <c r="AD181" s="372">
        <v>0</v>
      </c>
      <c r="AE181" s="372">
        <v>0</v>
      </c>
      <c r="AF181" s="372">
        <v>0</v>
      </c>
      <c r="AG181" s="372">
        <v>0</v>
      </c>
      <c r="AH181" s="372">
        <v>0</v>
      </c>
      <c r="AI181" s="372">
        <v>0</v>
      </c>
      <c r="AJ181" s="372">
        <v>0</v>
      </c>
      <c r="AK181" s="372">
        <v>0</v>
      </c>
      <c r="AL181" s="372">
        <v>0</v>
      </c>
      <c r="AM181" s="372">
        <v>0</v>
      </c>
      <c r="AN181" s="372">
        <v>0</v>
      </c>
      <c r="AO181" s="372">
        <v>0</v>
      </c>
      <c r="AP181" s="372">
        <v>0</v>
      </c>
      <c r="AQ181" s="372">
        <v>0</v>
      </c>
      <c r="AR181" s="372">
        <v>0</v>
      </c>
      <c r="AS181" s="372">
        <v>0</v>
      </c>
      <c r="AT181" s="372">
        <v>0</v>
      </c>
      <c r="AU181" s="372">
        <v>0</v>
      </c>
      <c r="AV181" s="372">
        <v>0</v>
      </c>
      <c r="AW181" s="372">
        <v>0</v>
      </c>
      <c r="AX181" s="372">
        <v>0</v>
      </c>
      <c r="AY181" s="372">
        <v>0</v>
      </c>
      <c r="AZ181" s="372">
        <v>0</v>
      </c>
      <c r="BA181" s="372">
        <v>0</v>
      </c>
      <c r="BB181" s="372">
        <v>0</v>
      </c>
      <c r="BC181" s="372">
        <v>0</v>
      </c>
      <c r="BD181" s="372">
        <v>0</v>
      </c>
      <c r="BE181" s="372">
        <v>0</v>
      </c>
      <c r="BF181" s="372">
        <v>0</v>
      </c>
      <c r="BG181" s="372">
        <v>0</v>
      </c>
      <c r="BH181" s="372">
        <v>0</v>
      </c>
      <c r="BI181" s="372">
        <v>0</v>
      </c>
      <c r="BJ181" s="372">
        <v>0</v>
      </c>
      <c r="BK181" s="372">
        <v>0</v>
      </c>
      <c r="BL181" s="372">
        <v>0</v>
      </c>
      <c r="BM181" s="372">
        <v>0</v>
      </c>
      <c r="BN181" s="372">
        <v>0</v>
      </c>
      <c r="BO181" s="372">
        <v>0</v>
      </c>
      <c r="BP181" s="372">
        <v>0</v>
      </c>
      <c r="BQ181" s="372">
        <v>0</v>
      </c>
      <c r="BR181" s="372">
        <v>0</v>
      </c>
      <c r="BS181" s="372">
        <v>0</v>
      </c>
      <c r="BT181" s="372">
        <v>0</v>
      </c>
      <c r="BU181" s="372">
        <v>0</v>
      </c>
      <c r="BV181" s="372">
        <v>0</v>
      </c>
      <c r="BW181" s="372">
        <v>0</v>
      </c>
      <c r="BX181" s="372">
        <v>0</v>
      </c>
      <c r="BY181" s="372">
        <v>0</v>
      </c>
      <c r="BZ181" s="372">
        <v>0</v>
      </c>
      <c r="CA181" s="372">
        <v>0</v>
      </c>
      <c r="CB181" s="372">
        <v>0</v>
      </c>
      <c r="CC181" s="372">
        <v>0</v>
      </c>
      <c r="CD181" s="372">
        <v>0</v>
      </c>
      <c r="CE181" s="372">
        <v>0</v>
      </c>
      <c r="CF181" s="372">
        <v>0</v>
      </c>
      <c r="CG181" s="372">
        <v>0</v>
      </c>
      <c r="CH181" s="372">
        <v>0</v>
      </c>
      <c r="CI181" s="372">
        <v>0</v>
      </c>
      <c r="CJ181" s="372">
        <v>0</v>
      </c>
      <c r="CK181" s="372">
        <v>0</v>
      </c>
      <c r="CL181" s="372">
        <v>0</v>
      </c>
      <c r="CM181" s="372">
        <v>0</v>
      </c>
      <c r="CN181" s="372">
        <v>0</v>
      </c>
      <c r="CO181" s="372">
        <v>0</v>
      </c>
      <c r="CP181" s="372">
        <v>0</v>
      </c>
      <c r="CQ181" s="372">
        <v>0</v>
      </c>
      <c r="CR181" s="372">
        <v>0</v>
      </c>
      <c r="CS181" s="372">
        <v>0</v>
      </c>
      <c r="CT181" s="372">
        <v>0</v>
      </c>
      <c r="CU181" s="372">
        <v>0</v>
      </c>
      <c r="CV181" s="372">
        <v>0</v>
      </c>
      <c r="CW181" s="372">
        <v>0</v>
      </c>
      <c r="CX181" s="372">
        <v>0</v>
      </c>
      <c r="CY181" s="372">
        <v>0</v>
      </c>
      <c r="CZ181" s="372">
        <v>0</v>
      </c>
      <c r="DA181" s="372">
        <v>0</v>
      </c>
      <c r="DB181" s="372">
        <v>0</v>
      </c>
      <c r="DC181" s="372">
        <v>0</v>
      </c>
      <c r="DD181" s="372">
        <v>0</v>
      </c>
      <c r="DE181" s="372">
        <v>0</v>
      </c>
      <c r="DF181" s="372">
        <v>0</v>
      </c>
      <c r="DG181" s="372">
        <v>0</v>
      </c>
      <c r="DH181" s="372">
        <v>0</v>
      </c>
      <c r="DI181" s="372">
        <v>0</v>
      </c>
      <c r="DJ181" s="372">
        <v>0</v>
      </c>
      <c r="DK181" s="372">
        <v>0</v>
      </c>
      <c r="DL181" s="372">
        <v>0</v>
      </c>
      <c r="DM181" s="372">
        <v>0</v>
      </c>
      <c r="DN181" s="372">
        <v>0</v>
      </c>
      <c r="DO181" s="372">
        <v>0</v>
      </c>
      <c r="DP181" s="372">
        <v>0</v>
      </c>
      <c r="DQ181" s="372">
        <v>0</v>
      </c>
      <c r="DR181" s="372">
        <v>0</v>
      </c>
      <c r="DS181" s="372">
        <v>0</v>
      </c>
      <c r="DT181" s="372">
        <v>0</v>
      </c>
      <c r="DU181" s="372">
        <v>0</v>
      </c>
      <c r="DV181" s="372">
        <v>0</v>
      </c>
      <c r="DW181" s="372">
        <v>0</v>
      </c>
      <c r="DX181" s="372">
        <v>0</v>
      </c>
      <c r="DY181" s="372">
        <v>0</v>
      </c>
      <c r="DZ181" s="372">
        <v>0</v>
      </c>
      <c r="EA181" s="372">
        <v>0</v>
      </c>
      <c r="EB181" s="372">
        <v>0</v>
      </c>
      <c r="EC181" s="372">
        <v>0</v>
      </c>
      <c r="ED181" s="372">
        <v>0</v>
      </c>
      <c r="EE181" s="372">
        <v>0</v>
      </c>
      <c r="EF181" s="372">
        <v>0</v>
      </c>
      <c r="EG181" s="372">
        <v>0</v>
      </c>
      <c r="EH181" s="372">
        <v>0</v>
      </c>
      <c r="EI181" s="372">
        <v>0</v>
      </c>
      <c r="EJ181" s="372">
        <v>0</v>
      </c>
      <c r="EK181" s="372">
        <v>0</v>
      </c>
      <c r="EL181" s="372">
        <v>0</v>
      </c>
      <c r="EM181" s="372">
        <v>0</v>
      </c>
      <c r="EN181" s="372">
        <v>0</v>
      </c>
      <c r="EO181" s="372">
        <v>0</v>
      </c>
      <c r="EP181" s="372">
        <v>0</v>
      </c>
      <c r="EQ181" s="372">
        <v>0</v>
      </c>
      <c r="ER181" s="372">
        <v>0</v>
      </c>
      <c r="ES181" s="372">
        <v>0</v>
      </c>
      <c r="ET181" s="373">
        <v>0</v>
      </c>
      <c r="EU181" s="373">
        <v>0</v>
      </c>
      <c r="EV181" s="373">
        <v>0</v>
      </c>
      <c r="EW181" s="373">
        <v>0</v>
      </c>
    </row>
    <row r="182" spans="1:153" ht="15.75" customHeight="1" x14ac:dyDescent="0.2">
      <c r="A182" s="372" t="s">
        <v>553</v>
      </c>
      <c r="B182" s="372">
        <v>0</v>
      </c>
      <c r="C182" s="372">
        <v>-2.5579538487363607E-13</v>
      </c>
      <c r="D182" s="372">
        <v>-2.5579538487363607E-13</v>
      </c>
      <c r="E182" s="372">
        <v>-2.5579538487363607E-13</v>
      </c>
      <c r="F182" s="372">
        <v>-2.5579538487363607E-13</v>
      </c>
      <c r="G182" s="372">
        <v>-2.5579538487363607E-13</v>
      </c>
      <c r="H182" s="372">
        <v>-2.5579538487363607E-13</v>
      </c>
      <c r="I182" s="372">
        <v>-2.5579538487363607E-13</v>
      </c>
      <c r="J182" s="372">
        <v>-2.5579538487363607E-13</v>
      </c>
      <c r="K182" s="372">
        <v>-2.5579538487363607E-13</v>
      </c>
      <c r="L182" s="372">
        <v>-2.5579538487363607E-13</v>
      </c>
      <c r="M182" s="372">
        <v>-2.5579538487363607E-13</v>
      </c>
      <c r="N182" s="372">
        <v>0</v>
      </c>
      <c r="O182" s="372">
        <v>-1.4210854715202004E-14</v>
      </c>
      <c r="P182" s="372">
        <v>0</v>
      </c>
      <c r="Q182" s="372">
        <v>0</v>
      </c>
      <c r="R182" s="372">
        <v>0</v>
      </c>
      <c r="S182" s="372">
        <v>0</v>
      </c>
      <c r="T182" s="372">
        <v>0</v>
      </c>
      <c r="U182" s="372">
        <v>0</v>
      </c>
      <c r="V182" s="372">
        <v>0</v>
      </c>
      <c r="W182" s="372">
        <v>0</v>
      </c>
      <c r="X182" s="372">
        <v>0</v>
      </c>
      <c r="Y182" s="372">
        <v>0</v>
      </c>
      <c r="Z182" s="372">
        <v>0</v>
      </c>
      <c r="AA182" s="372">
        <v>0</v>
      </c>
      <c r="AB182" s="372">
        <v>0</v>
      </c>
      <c r="AC182" s="372">
        <v>0</v>
      </c>
      <c r="AD182" s="372">
        <v>0</v>
      </c>
      <c r="AE182" s="372">
        <v>0</v>
      </c>
      <c r="AF182" s="372">
        <v>0</v>
      </c>
      <c r="AG182" s="372">
        <v>0</v>
      </c>
      <c r="AH182" s="372">
        <v>0</v>
      </c>
      <c r="AI182" s="372">
        <v>0</v>
      </c>
      <c r="AJ182" s="372">
        <v>0</v>
      </c>
      <c r="AK182" s="372">
        <v>0</v>
      </c>
      <c r="AL182" s="372">
        <v>0</v>
      </c>
      <c r="AM182" s="372">
        <v>0</v>
      </c>
      <c r="AN182" s="372">
        <v>0</v>
      </c>
      <c r="AO182" s="372">
        <v>0</v>
      </c>
      <c r="AP182" s="372">
        <v>0</v>
      </c>
      <c r="AQ182" s="372">
        <v>0</v>
      </c>
      <c r="AR182" s="372">
        <v>0</v>
      </c>
      <c r="AS182" s="372">
        <v>0</v>
      </c>
      <c r="AT182" s="372">
        <v>0</v>
      </c>
      <c r="AU182" s="372">
        <v>0</v>
      </c>
      <c r="AV182" s="372">
        <v>0</v>
      </c>
      <c r="AW182" s="372">
        <v>0</v>
      </c>
      <c r="AX182" s="372">
        <v>0</v>
      </c>
      <c r="AY182" s="372">
        <v>0</v>
      </c>
      <c r="AZ182" s="372">
        <v>0</v>
      </c>
      <c r="BA182" s="372">
        <v>0</v>
      </c>
      <c r="BB182" s="372">
        <v>0</v>
      </c>
      <c r="BC182" s="372">
        <v>0</v>
      </c>
      <c r="BD182" s="372">
        <v>0</v>
      </c>
      <c r="BE182" s="372">
        <v>0</v>
      </c>
      <c r="BF182" s="372">
        <v>0</v>
      </c>
      <c r="BG182" s="372">
        <v>0</v>
      </c>
      <c r="BH182" s="372">
        <v>0</v>
      </c>
      <c r="BI182" s="372">
        <v>0</v>
      </c>
      <c r="BJ182" s="372">
        <v>0</v>
      </c>
      <c r="BK182" s="372">
        <v>0</v>
      </c>
      <c r="BL182" s="372">
        <v>0</v>
      </c>
      <c r="BM182" s="372">
        <v>0</v>
      </c>
      <c r="BN182" s="372">
        <v>0</v>
      </c>
      <c r="BO182" s="372">
        <v>0</v>
      </c>
      <c r="BP182" s="372">
        <v>0</v>
      </c>
      <c r="BQ182" s="372">
        <v>0</v>
      </c>
      <c r="BR182" s="372">
        <v>0</v>
      </c>
      <c r="BS182" s="372">
        <v>0</v>
      </c>
      <c r="BT182" s="372">
        <v>0</v>
      </c>
      <c r="BU182" s="372">
        <v>0</v>
      </c>
      <c r="BV182" s="372">
        <v>0</v>
      </c>
      <c r="BW182" s="372">
        <v>0</v>
      </c>
      <c r="BX182" s="372">
        <v>0</v>
      </c>
      <c r="BY182" s="372">
        <v>0</v>
      </c>
      <c r="BZ182" s="372">
        <v>0</v>
      </c>
      <c r="CA182" s="372">
        <v>0</v>
      </c>
      <c r="CB182" s="372">
        <v>0</v>
      </c>
      <c r="CC182" s="372">
        <v>0</v>
      </c>
      <c r="CD182" s="372">
        <v>0</v>
      </c>
      <c r="CE182" s="372">
        <v>0</v>
      </c>
      <c r="CF182" s="372">
        <v>0</v>
      </c>
      <c r="CG182" s="372">
        <v>0</v>
      </c>
      <c r="CH182" s="372">
        <v>0</v>
      </c>
      <c r="CI182" s="372">
        <v>0</v>
      </c>
      <c r="CJ182" s="372">
        <v>0</v>
      </c>
      <c r="CK182" s="372">
        <v>0</v>
      </c>
      <c r="CL182" s="372">
        <v>0</v>
      </c>
      <c r="CM182" s="372">
        <v>0</v>
      </c>
      <c r="CN182" s="372">
        <v>0</v>
      </c>
      <c r="CO182" s="372">
        <v>0</v>
      </c>
      <c r="CP182" s="372">
        <v>0</v>
      </c>
      <c r="CQ182" s="372">
        <v>0</v>
      </c>
      <c r="CR182" s="372">
        <v>0</v>
      </c>
      <c r="CS182" s="372">
        <v>0</v>
      </c>
      <c r="CT182" s="372">
        <v>0</v>
      </c>
      <c r="CU182" s="372">
        <v>0</v>
      </c>
      <c r="CV182" s="372">
        <v>0</v>
      </c>
      <c r="CW182" s="372">
        <v>0</v>
      </c>
      <c r="CX182" s="372">
        <v>0</v>
      </c>
      <c r="CY182" s="372">
        <v>0</v>
      </c>
      <c r="CZ182" s="372">
        <v>0</v>
      </c>
      <c r="DA182" s="372">
        <v>0</v>
      </c>
      <c r="DB182" s="372">
        <v>0</v>
      </c>
      <c r="DC182" s="372">
        <v>0</v>
      </c>
      <c r="DD182" s="372">
        <v>0</v>
      </c>
      <c r="DE182" s="372">
        <v>0</v>
      </c>
      <c r="DF182" s="372">
        <v>0</v>
      </c>
      <c r="DG182" s="372">
        <v>0</v>
      </c>
      <c r="DH182" s="372">
        <v>0</v>
      </c>
      <c r="DI182" s="372">
        <v>0</v>
      </c>
      <c r="DJ182" s="372">
        <v>0</v>
      </c>
      <c r="DK182" s="372">
        <v>0</v>
      </c>
      <c r="DL182" s="372">
        <v>0</v>
      </c>
      <c r="DM182" s="372">
        <v>0</v>
      </c>
      <c r="DN182" s="372">
        <v>0</v>
      </c>
      <c r="DO182" s="372">
        <v>0</v>
      </c>
      <c r="DP182" s="372">
        <v>0</v>
      </c>
      <c r="DQ182" s="372">
        <v>0</v>
      </c>
      <c r="DR182" s="372">
        <v>0</v>
      </c>
      <c r="DS182" s="372">
        <v>0</v>
      </c>
      <c r="DT182" s="372">
        <v>-4.5474735088646412E-13</v>
      </c>
      <c r="DU182" s="372">
        <v>0</v>
      </c>
      <c r="DV182" s="372">
        <v>0</v>
      </c>
      <c r="DW182" s="372">
        <v>0</v>
      </c>
      <c r="DX182" s="372">
        <v>0</v>
      </c>
      <c r="DY182" s="372">
        <v>0</v>
      </c>
      <c r="DZ182" s="372">
        <v>0</v>
      </c>
      <c r="EA182" s="372">
        <v>0</v>
      </c>
      <c r="EB182" s="372">
        <v>0</v>
      </c>
      <c r="EC182" s="372">
        <v>0</v>
      </c>
      <c r="ED182" s="372">
        <v>0</v>
      </c>
      <c r="EE182" s="372">
        <v>0</v>
      </c>
      <c r="EF182" s="372">
        <v>0</v>
      </c>
      <c r="EG182" s="372">
        <v>0</v>
      </c>
      <c r="EH182" s="372">
        <v>0</v>
      </c>
      <c r="EI182" s="372">
        <v>0</v>
      </c>
      <c r="EJ182" s="372">
        <v>0</v>
      </c>
      <c r="EK182" s="372">
        <v>0</v>
      </c>
      <c r="EL182" s="372">
        <v>0</v>
      </c>
      <c r="EM182" s="372">
        <v>0</v>
      </c>
      <c r="EN182" s="372">
        <v>0</v>
      </c>
      <c r="EO182" s="372">
        <v>0</v>
      </c>
      <c r="EP182" s="372">
        <v>0</v>
      </c>
      <c r="EQ182" s="372">
        <v>0</v>
      </c>
      <c r="ER182" s="372">
        <v>0</v>
      </c>
      <c r="ES182" s="372">
        <v>0</v>
      </c>
      <c r="ET182" s="373">
        <v>0</v>
      </c>
      <c r="EU182" s="373">
        <v>0</v>
      </c>
      <c r="EV182" s="373">
        <v>0</v>
      </c>
      <c r="EW182" s="373">
        <v>0</v>
      </c>
    </row>
    <row r="183" spans="1:153" ht="15.75" customHeight="1" x14ac:dyDescent="0.2">
      <c r="A183" s="372" t="s">
        <v>554</v>
      </c>
      <c r="B183" s="372">
        <v>0</v>
      </c>
      <c r="C183" s="372">
        <v>0</v>
      </c>
      <c r="D183" s="372">
        <v>0</v>
      </c>
      <c r="E183" s="372">
        <v>0</v>
      </c>
      <c r="F183" s="372">
        <v>0</v>
      </c>
      <c r="G183" s="372">
        <v>0</v>
      </c>
      <c r="H183" s="372">
        <v>0</v>
      </c>
      <c r="I183" s="372">
        <v>0</v>
      </c>
      <c r="J183" s="372">
        <v>0</v>
      </c>
      <c r="K183" s="372">
        <v>0</v>
      </c>
      <c r="L183" s="372">
        <v>0</v>
      </c>
      <c r="M183" s="372">
        <v>0</v>
      </c>
      <c r="N183" s="372">
        <v>0</v>
      </c>
      <c r="O183" s="372">
        <v>0</v>
      </c>
      <c r="P183" s="372">
        <v>0</v>
      </c>
      <c r="Q183" s="372">
        <v>0</v>
      </c>
      <c r="R183" s="372">
        <v>1.2012155243264715</v>
      </c>
      <c r="S183" s="372">
        <v>0.83157134626981133</v>
      </c>
      <c r="T183" s="372">
        <v>5.9831292340750224</v>
      </c>
      <c r="U183" s="372">
        <v>2.5272245735850447</v>
      </c>
      <c r="V183" s="372">
        <v>3.2329800975330727</v>
      </c>
      <c r="W183" s="372">
        <v>3.5232951285925083</v>
      </c>
      <c r="X183" s="372">
        <v>2.434621727812555</v>
      </c>
      <c r="Y183" s="372">
        <v>3.0428926630611386</v>
      </c>
      <c r="Z183" s="372">
        <v>1.6392272978109759</v>
      </c>
      <c r="AA183" s="372">
        <v>1.3298398680663013</v>
      </c>
      <c r="AB183" s="372">
        <v>1.8085054947769095</v>
      </c>
      <c r="AC183" s="372">
        <v>2.3404837807865988</v>
      </c>
      <c r="AD183" s="372">
        <v>2.7233402318906883</v>
      </c>
      <c r="AE183" s="372">
        <v>2.7319028719684866</v>
      </c>
      <c r="AF183" s="372">
        <v>2.2840696029898027</v>
      </c>
      <c r="AG183" s="372">
        <v>2.291251102273236</v>
      </c>
      <c r="AH183" s="372">
        <v>0.91771902366781433</v>
      </c>
      <c r="AI183" s="372">
        <v>0.92060448674783402</v>
      </c>
      <c r="AJ183" s="372">
        <v>0.74313867347427731</v>
      </c>
      <c r="AK183" s="372">
        <v>0.74547522654756904</v>
      </c>
      <c r="AL183" s="372">
        <v>2.7704344360481628</v>
      </c>
      <c r="AM183" s="372">
        <v>2.7791451482353295</v>
      </c>
      <c r="AN183" s="372">
        <v>2.0411645044259785</v>
      </c>
      <c r="AO183" s="372">
        <v>2.047582269196937</v>
      </c>
      <c r="AP183" s="372">
        <v>0</v>
      </c>
      <c r="AQ183" s="372">
        <v>0</v>
      </c>
      <c r="AR183" s="372">
        <v>0</v>
      </c>
      <c r="AS183" s="372">
        <v>0</v>
      </c>
      <c r="AT183" s="372">
        <v>0</v>
      </c>
      <c r="AU183" s="372">
        <v>0</v>
      </c>
      <c r="AV183" s="372">
        <v>0</v>
      </c>
      <c r="AW183" s="372">
        <v>0</v>
      </c>
      <c r="AX183" s="372">
        <v>0</v>
      </c>
      <c r="AY183" s="372">
        <v>0</v>
      </c>
      <c r="AZ183" s="372">
        <v>0</v>
      </c>
      <c r="BA183" s="372">
        <v>0</v>
      </c>
      <c r="BB183" s="372">
        <v>0</v>
      </c>
      <c r="BC183" s="372">
        <v>0</v>
      </c>
      <c r="BD183" s="372">
        <v>2.7030879392132192</v>
      </c>
      <c r="BE183" s="372">
        <v>0</v>
      </c>
      <c r="BF183" s="372">
        <v>2.4862608852990888</v>
      </c>
      <c r="BG183" s="372">
        <v>2.7030879392132192</v>
      </c>
      <c r="BH183" s="372">
        <v>1.8345871677183823</v>
      </c>
      <c r="BI183" s="372">
        <v>0</v>
      </c>
      <c r="BJ183" s="372">
        <v>0</v>
      </c>
      <c r="BK183" s="372">
        <v>0</v>
      </c>
      <c r="BL183" s="372">
        <v>0</v>
      </c>
      <c r="BM183" s="372">
        <v>0</v>
      </c>
      <c r="BN183" s="372">
        <v>0</v>
      </c>
      <c r="BO183" s="372">
        <v>0</v>
      </c>
      <c r="BP183" s="372">
        <v>0</v>
      </c>
      <c r="BQ183" s="372">
        <v>0</v>
      </c>
      <c r="BR183" s="372">
        <v>0.2042983987541902</v>
      </c>
      <c r="BS183" s="372">
        <v>0</v>
      </c>
      <c r="BT183" s="372">
        <v>0</v>
      </c>
      <c r="BU183" s="372">
        <v>0</v>
      </c>
      <c r="BV183" s="372">
        <v>0</v>
      </c>
      <c r="BW183" s="372">
        <v>0.2042983987541902</v>
      </c>
      <c r="BX183" s="372">
        <v>0</v>
      </c>
      <c r="BY183" s="372">
        <v>0</v>
      </c>
      <c r="BZ183" s="372">
        <v>0</v>
      </c>
      <c r="CA183" s="372">
        <v>0</v>
      </c>
      <c r="CB183" s="372">
        <v>0</v>
      </c>
      <c r="CC183" s="372">
        <v>0</v>
      </c>
      <c r="CD183" s="372">
        <v>0</v>
      </c>
      <c r="CE183" s="372">
        <v>0</v>
      </c>
      <c r="CF183" s="372">
        <v>0</v>
      </c>
      <c r="CG183" s="372">
        <v>0</v>
      </c>
      <c r="CH183" s="372">
        <v>0</v>
      </c>
      <c r="CI183" s="372">
        <v>0</v>
      </c>
      <c r="CJ183" s="372">
        <v>0</v>
      </c>
      <c r="CK183" s="372">
        <v>0</v>
      </c>
      <c r="CL183" s="372">
        <v>0</v>
      </c>
      <c r="CM183" s="372">
        <v>0</v>
      </c>
      <c r="CN183" s="372">
        <v>0</v>
      </c>
      <c r="CO183" s="372">
        <v>0</v>
      </c>
      <c r="CP183" s="372">
        <v>0</v>
      </c>
      <c r="CQ183" s="372">
        <v>0</v>
      </c>
      <c r="CR183" s="372">
        <v>0</v>
      </c>
      <c r="CS183" s="372">
        <v>0</v>
      </c>
      <c r="CT183" s="372">
        <v>0.54599803771588995</v>
      </c>
      <c r="CU183" s="372">
        <v>0</v>
      </c>
      <c r="CV183" s="372">
        <v>0</v>
      </c>
      <c r="CW183" s="372">
        <v>0</v>
      </c>
      <c r="CX183" s="372">
        <v>0</v>
      </c>
      <c r="CY183" s="372">
        <v>0</v>
      </c>
      <c r="CZ183" s="372">
        <v>0</v>
      </c>
      <c r="DA183" s="372">
        <v>0</v>
      </c>
      <c r="DB183" s="372">
        <v>0.57479520052038424</v>
      </c>
      <c r="DC183" s="372">
        <v>0</v>
      </c>
      <c r="DD183" s="372">
        <v>0</v>
      </c>
      <c r="DE183" s="372">
        <v>0</v>
      </c>
      <c r="DF183" s="372">
        <v>0</v>
      </c>
      <c r="DG183" s="372">
        <v>0</v>
      </c>
      <c r="DH183" s="372">
        <v>0</v>
      </c>
      <c r="DI183" s="372">
        <v>0</v>
      </c>
      <c r="DJ183" s="372">
        <v>0</v>
      </c>
      <c r="DK183" s="372">
        <v>0</v>
      </c>
      <c r="DL183" s="372">
        <v>0</v>
      </c>
      <c r="DM183" s="372">
        <v>0</v>
      </c>
      <c r="DN183" s="372">
        <v>0</v>
      </c>
      <c r="DO183" s="372">
        <v>0</v>
      </c>
      <c r="DP183" s="372">
        <v>0</v>
      </c>
      <c r="DQ183" s="372">
        <v>1.997151401422343</v>
      </c>
      <c r="DR183" s="372">
        <v>1.3825777688953167</v>
      </c>
      <c r="DS183" s="372">
        <v>4.2017856051897979</v>
      </c>
      <c r="DT183" s="372">
        <v>0</v>
      </c>
      <c r="DU183" s="372">
        <v>0</v>
      </c>
      <c r="DV183" s="372">
        <v>0</v>
      </c>
      <c r="DW183" s="372">
        <v>0</v>
      </c>
      <c r="DX183" s="372">
        <v>0</v>
      </c>
      <c r="DY183" s="372">
        <v>0</v>
      </c>
      <c r="DZ183" s="372">
        <v>0.34976812577906458</v>
      </c>
      <c r="EA183" s="372">
        <v>0</v>
      </c>
      <c r="EB183" s="372">
        <v>1.3330157752907326</v>
      </c>
      <c r="EC183" s="372">
        <v>0</v>
      </c>
      <c r="ED183" s="372">
        <v>0</v>
      </c>
      <c r="EE183" s="372">
        <v>0</v>
      </c>
      <c r="EF183" s="372">
        <v>0</v>
      </c>
      <c r="EG183" s="372">
        <v>0</v>
      </c>
      <c r="EH183" s="372">
        <v>0</v>
      </c>
      <c r="EI183" s="372">
        <v>0</v>
      </c>
      <c r="EJ183" s="372">
        <v>0</v>
      </c>
      <c r="EK183" s="372">
        <v>0</v>
      </c>
      <c r="EL183" s="372">
        <v>0</v>
      </c>
      <c r="EM183" s="372">
        <v>0</v>
      </c>
      <c r="EN183" s="372">
        <v>0</v>
      </c>
      <c r="EO183" s="372">
        <v>0</v>
      </c>
      <c r="EP183" s="372">
        <v>0</v>
      </c>
      <c r="EQ183" s="372">
        <v>0</v>
      </c>
      <c r="ER183" s="372">
        <v>0</v>
      </c>
      <c r="ES183" s="372">
        <v>0</v>
      </c>
      <c r="ET183" s="373">
        <v>0</v>
      </c>
      <c r="EU183" s="373">
        <v>0</v>
      </c>
      <c r="EV183" s="373">
        <v>0</v>
      </c>
      <c r="EW183" s="373">
        <v>0</v>
      </c>
    </row>
    <row r="184" spans="1:153" ht="15.75" customHeight="1" x14ac:dyDescent="0.2">
      <c r="A184" s="364" t="s">
        <v>555</v>
      </c>
      <c r="B184" s="372">
        <v>0</v>
      </c>
      <c r="C184" s="372">
        <v>0</v>
      </c>
      <c r="D184" s="372">
        <v>0</v>
      </c>
      <c r="E184" s="372">
        <v>0</v>
      </c>
      <c r="F184" s="372">
        <v>0</v>
      </c>
      <c r="G184" s="372">
        <v>0</v>
      </c>
      <c r="H184" s="372">
        <v>0</v>
      </c>
      <c r="I184" s="372">
        <v>0</v>
      </c>
      <c r="J184" s="372">
        <v>0</v>
      </c>
      <c r="K184" s="372">
        <v>0</v>
      </c>
      <c r="L184" s="372">
        <v>0</v>
      </c>
      <c r="M184" s="372">
        <v>0</v>
      </c>
      <c r="N184" s="372">
        <v>0</v>
      </c>
      <c r="O184" s="372">
        <v>0</v>
      </c>
      <c r="P184" s="372">
        <v>0</v>
      </c>
      <c r="Q184" s="372">
        <v>0</v>
      </c>
      <c r="R184" s="372">
        <v>0</v>
      </c>
      <c r="S184" s="372">
        <v>0</v>
      </c>
      <c r="T184" s="372">
        <v>-10.428293165659852</v>
      </c>
      <c r="U184" s="372">
        <v>0</v>
      </c>
      <c r="V184" s="372">
        <v>0</v>
      </c>
      <c r="W184" s="372">
        <v>0</v>
      </c>
      <c r="X184" s="372">
        <v>0</v>
      </c>
      <c r="Y184" s="372">
        <v>0</v>
      </c>
      <c r="Z184" s="372">
        <v>0</v>
      </c>
      <c r="AA184" s="372">
        <v>0</v>
      </c>
      <c r="AB184" s="372">
        <v>0</v>
      </c>
      <c r="AC184" s="372">
        <v>0</v>
      </c>
      <c r="AD184" s="372">
        <v>0</v>
      </c>
      <c r="AE184" s="372">
        <v>-2.7163208250181583</v>
      </c>
      <c r="AF184" s="372">
        <v>0</v>
      </c>
      <c r="AG184" s="372">
        <v>-6.4507086404064466</v>
      </c>
      <c r="AH184" s="372">
        <v>0</v>
      </c>
      <c r="AI184" s="372">
        <v>-8.1890159433527288E-2</v>
      </c>
      <c r="AJ184" s="372">
        <v>0</v>
      </c>
      <c r="AK184" s="372">
        <v>0</v>
      </c>
      <c r="AL184" s="372">
        <v>0</v>
      </c>
      <c r="AM184" s="372">
        <v>-4.5793139387719748</v>
      </c>
      <c r="AN184" s="372">
        <v>0</v>
      </c>
      <c r="AO184" s="372">
        <v>-4.8265262593741909</v>
      </c>
      <c r="AP184" s="372">
        <v>0</v>
      </c>
      <c r="AQ184" s="372">
        <v>-1.8659699351910604</v>
      </c>
      <c r="AR184" s="372">
        <v>0</v>
      </c>
      <c r="AS184" s="372">
        <v>0</v>
      </c>
      <c r="AT184" s="372">
        <v>0</v>
      </c>
      <c r="AU184" s="372">
        <v>0</v>
      </c>
      <c r="AV184" s="372">
        <v>0</v>
      </c>
      <c r="AW184" s="372">
        <v>0</v>
      </c>
      <c r="AX184" s="372">
        <v>0</v>
      </c>
      <c r="AY184" s="372">
        <v>0</v>
      </c>
      <c r="AZ184" s="372">
        <v>0</v>
      </c>
      <c r="BA184" s="372">
        <v>0</v>
      </c>
      <c r="BB184" s="372">
        <v>0</v>
      </c>
      <c r="BC184" s="372">
        <v>-6.3658406359954824</v>
      </c>
      <c r="BD184" s="372">
        <v>-2.6876702448475953</v>
      </c>
      <c r="BE184" s="372">
        <v>0</v>
      </c>
      <c r="BF184" s="372">
        <v>-6.9997323987736308</v>
      </c>
      <c r="BG184" s="372">
        <v>-2.6876702448475953</v>
      </c>
      <c r="BH184" s="372">
        <v>-0.95160435044363112</v>
      </c>
      <c r="BI184" s="372">
        <v>0</v>
      </c>
      <c r="BJ184" s="372">
        <v>0</v>
      </c>
      <c r="BK184" s="372">
        <v>0</v>
      </c>
      <c r="BL184" s="372">
        <v>0</v>
      </c>
      <c r="BM184" s="372">
        <v>0</v>
      </c>
      <c r="BN184" s="372">
        <v>0</v>
      </c>
      <c r="BO184" s="372">
        <v>0</v>
      </c>
      <c r="BP184" s="372">
        <v>0</v>
      </c>
      <c r="BQ184" s="372">
        <v>0</v>
      </c>
      <c r="BR184" s="372">
        <v>0</v>
      </c>
      <c r="BS184" s="372">
        <v>0</v>
      </c>
      <c r="BT184" s="372">
        <v>0</v>
      </c>
      <c r="BU184" s="372">
        <v>0</v>
      </c>
      <c r="BV184" s="372">
        <v>0</v>
      </c>
      <c r="BW184" s="372">
        <v>0</v>
      </c>
      <c r="BX184" s="372">
        <v>-1.4471158475953416</v>
      </c>
      <c r="BY184" s="372">
        <v>0</v>
      </c>
      <c r="BZ184" s="372">
        <v>0</v>
      </c>
      <c r="CA184" s="372">
        <v>0</v>
      </c>
      <c r="CB184" s="372">
        <v>0</v>
      </c>
      <c r="CC184" s="372">
        <v>0</v>
      </c>
      <c r="CD184" s="372">
        <v>0</v>
      </c>
      <c r="CE184" s="372">
        <v>0</v>
      </c>
      <c r="CF184" s="372">
        <v>0</v>
      </c>
      <c r="CG184" s="372">
        <v>0</v>
      </c>
      <c r="CH184" s="372">
        <v>0</v>
      </c>
      <c r="CI184" s="372">
        <v>0</v>
      </c>
      <c r="CJ184" s="372">
        <v>0</v>
      </c>
      <c r="CK184" s="372">
        <v>0</v>
      </c>
      <c r="CL184" s="372">
        <v>0</v>
      </c>
      <c r="CM184" s="372">
        <v>0</v>
      </c>
      <c r="CN184" s="372">
        <v>0</v>
      </c>
      <c r="CO184" s="372">
        <v>0</v>
      </c>
      <c r="CP184" s="372">
        <v>0</v>
      </c>
      <c r="CQ184" s="372">
        <v>0</v>
      </c>
      <c r="CR184" s="372">
        <v>0</v>
      </c>
      <c r="CS184" s="372">
        <v>0</v>
      </c>
      <c r="CT184" s="372">
        <v>0</v>
      </c>
      <c r="CU184" s="372">
        <v>0</v>
      </c>
      <c r="CV184" s="372">
        <v>0</v>
      </c>
      <c r="CW184" s="372">
        <v>0</v>
      </c>
      <c r="CX184" s="372">
        <v>0</v>
      </c>
      <c r="CY184" s="372">
        <v>0</v>
      </c>
      <c r="CZ184" s="372">
        <v>0</v>
      </c>
      <c r="DA184" s="372">
        <v>0</v>
      </c>
      <c r="DB184" s="372">
        <v>-0.67560778943516198</v>
      </c>
      <c r="DC184" s="372">
        <v>0</v>
      </c>
      <c r="DD184" s="372">
        <v>0</v>
      </c>
      <c r="DE184" s="372">
        <v>0</v>
      </c>
      <c r="DF184" s="372">
        <v>0</v>
      </c>
      <c r="DG184" s="372">
        <v>0</v>
      </c>
      <c r="DH184" s="372">
        <v>0</v>
      </c>
      <c r="DI184" s="372">
        <v>0</v>
      </c>
      <c r="DJ184" s="372">
        <v>0</v>
      </c>
      <c r="DK184" s="372">
        <v>0</v>
      </c>
      <c r="DL184" s="372">
        <v>0</v>
      </c>
      <c r="DM184" s="372">
        <v>0</v>
      </c>
      <c r="DN184" s="372">
        <v>-0.291413666051767</v>
      </c>
      <c r="DO184" s="372">
        <v>0</v>
      </c>
      <c r="DP184" s="372">
        <v>0</v>
      </c>
      <c r="DQ184" s="372">
        <v>-1.0359267717194598</v>
      </c>
      <c r="DR184" s="372">
        <v>-25.893744219909422</v>
      </c>
      <c r="DS184" s="372">
        <v>-1.555474770444107</v>
      </c>
      <c r="DT184" s="372">
        <v>-0.11946229597631941</v>
      </c>
      <c r="DU184" s="372">
        <v>-0.15981608379740919</v>
      </c>
      <c r="DV184" s="372">
        <v>0</v>
      </c>
      <c r="DW184" s="372">
        <v>0</v>
      </c>
      <c r="DX184" s="372">
        <v>0</v>
      </c>
      <c r="DY184" s="372">
        <v>0</v>
      </c>
      <c r="DZ184" s="372">
        <v>0</v>
      </c>
      <c r="EA184" s="372">
        <v>0</v>
      </c>
      <c r="EB184" s="372">
        <v>0</v>
      </c>
      <c r="EC184" s="372">
        <v>0</v>
      </c>
      <c r="ED184" s="372">
        <v>0</v>
      </c>
      <c r="EE184" s="372">
        <v>0</v>
      </c>
      <c r="EF184" s="372">
        <v>0</v>
      </c>
      <c r="EG184" s="372">
        <v>0</v>
      </c>
      <c r="EH184" s="372">
        <v>0</v>
      </c>
      <c r="EI184" s="372">
        <v>0</v>
      </c>
      <c r="EJ184" s="372">
        <v>0</v>
      </c>
      <c r="EK184" s="372">
        <v>0</v>
      </c>
      <c r="EL184" s="372">
        <v>0</v>
      </c>
      <c r="EM184" s="372">
        <v>0</v>
      </c>
      <c r="EN184" s="372">
        <v>0</v>
      </c>
      <c r="EO184" s="372">
        <v>0</v>
      </c>
      <c r="EP184" s="372">
        <v>0</v>
      </c>
      <c r="EQ184" s="372">
        <v>0</v>
      </c>
      <c r="ER184" s="372">
        <v>0</v>
      </c>
      <c r="ES184" s="372">
        <v>0</v>
      </c>
      <c r="ET184" s="373">
        <v>0</v>
      </c>
      <c r="EU184" s="373">
        <v>0</v>
      </c>
      <c r="EV184" s="373">
        <v>0</v>
      </c>
      <c r="EW184" s="373">
        <v>0</v>
      </c>
    </row>
    <row r="185" spans="1:153" ht="15.75" customHeight="1" x14ac:dyDescent="0.2">
      <c r="A185" s="364" t="s">
        <v>556</v>
      </c>
      <c r="B185" s="372">
        <v>0</v>
      </c>
      <c r="C185" s="372">
        <v>0</v>
      </c>
      <c r="D185" s="372">
        <v>0</v>
      </c>
      <c r="E185" s="372">
        <v>0</v>
      </c>
      <c r="F185" s="372">
        <v>0</v>
      </c>
      <c r="G185" s="372">
        <v>0</v>
      </c>
      <c r="H185" s="372">
        <v>0</v>
      </c>
      <c r="I185" s="372">
        <v>0</v>
      </c>
      <c r="J185" s="372">
        <v>0</v>
      </c>
      <c r="K185" s="372">
        <v>0</v>
      </c>
      <c r="L185" s="372">
        <v>0</v>
      </c>
      <c r="M185" s="372">
        <v>0</v>
      </c>
      <c r="N185" s="372">
        <v>0</v>
      </c>
      <c r="O185" s="372">
        <v>0</v>
      </c>
      <c r="P185" s="372">
        <v>0</v>
      </c>
      <c r="Q185" s="372">
        <v>0</v>
      </c>
      <c r="R185" s="372">
        <v>0</v>
      </c>
      <c r="S185" s="372">
        <v>0</v>
      </c>
      <c r="T185" s="372">
        <v>0</v>
      </c>
      <c r="U185" s="372">
        <v>0</v>
      </c>
      <c r="V185" s="372">
        <v>0</v>
      </c>
      <c r="W185" s="372">
        <v>0</v>
      </c>
      <c r="X185" s="372">
        <v>0</v>
      </c>
      <c r="Y185" s="372">
        <v>0</v>
      </c>
      <c r="Z185" s="372">
        <v>0</v>
      </c>
      <c r="AA185" s="372">
        <v>0</v>
      </c>
      <c r="AB185" s="372">
        <v>0</v>
      </c>
      <c r="AC185" s="372">
        <v>0</v>
      </c>
      <c r="AD185" s="372">
        <v>0</v>
      </c>
      <c r="AE185" s="372">
        <v>0</v>
      </c>
      <c r="AF185" s="372">
        <v>0</v>
      </c>
      <c r="AG185" s="372">
        <v>0</v>
      </c>
      <c r="AH185" s="372">
        <v>0</v>
      </c>
      <c r="AI185" s="372">
        <v>0</v>
      </c>
      <c r="AJ185" s="372">
        <v>0</v>
      </c>
      <c r="AK185" s="372">
        <v>0</v>
      </c>
      <c r="AL185" s="372">
        <v>0</v>
      </c>
      <c r="AM185" s="372">
        <v>0</v>
      </c>
      <c r="AN185" s="372">
        <v>0</v>
      </c>
      <c r="AO185" s="372">
        <v>0</v>
      </c>
      <c r="AP185" s="372">
        <v>0</v>
      </c>
      <c r="AQ185" s="372">
        <v>0</v>
      </c>
      <c r="AR185" s="372">
        <v>0</v>
      </c>
      <c r="AS185" s="372">
        <v>0</v>
      </c>
      <c r="AT185" s="372">
        <v>0</v>
      </c>
      <c r="AU185" s="372">
        <v>0</v>
      </c>
      <c r="AV185" s="372">
        <v>0</v>
      </c>
      <c r="AW185" s="372">
        <v>0</v>
      </c>
      <c r="AX185" s="372">
        <v>0</v>
      </c>
      <c r="AY185" s="372">
        <v>0</v>
      </c>
      <c r="AZ185" s="372">
        <v>0</v>
      </c>
      <c r="BA185" s="372">
        <v>0</v>
      </c>
      <c r="BB185" s="372">
        <v>0</v>
      </c>
      <c r="BC185" s="372">
        <v>0</v>
      </c>
      <c r="BD185" s="372">
        <v>0</v>
      </c>
      <c r="BE185" s="372">
        <v>0</v>
      </c>
      <c r="BF185" s="372">
        <v>0</v>
      </c>
      <c r="BG185" s="372">
        <v>0</v>
      </c>
      <c r="BH185" s="372">
        <v>0</v>
      </c>
      <c r="BI185" s="372">
        <v>0</v>
      </c>
      <c r="BJ185" s="372">
        <v>0</v>
      </c>
      <c r="BK185" s="372">
        <v>0</v>
      </c>
      <c r="BL185" s="372">
        <v>0</v>
      </c>
      <c r="BM185" s="372">
        <v>0</v>
      </c>
      <c r="BN185" s="372">
        <v>0</v>
      </c>
      <c r="BO185" s="372">
        <v>0</v>
      </c>
      <c r="BP185" s="372">
        <v>0</v>
      </c>
      <c r="BQ185" s="372">
        <v>0</v>
      </c>
      <c r="BR185" s="372">
        <v>0</v>
      </c>
      <c r="BS185" s="372">
        <v>0</v>
      </c>
      <c r="BT185" s="372">
        <v>0</v>
      </c>
      <c r="BU185" s="372">
        <v>0</v>
      </c>
      <c r="BV185" s="372">
        <v>0</v>
      </c>
      <c r="BW185" s="372">
        <v>0</v>
      </c>
      <c r="BX185" s="372">
        <v>0</v>
      </c>
      <c r="BY185" s="372">
        <v>0</v>
      </c>
      <c r="BZ185" s="372">
        <v>0</v>
      </c>
      <c r="CA185" s="372">
        <v>0</v>
      </c>
      <c r="CB185" s="372">
        <v>0</v>
      </c>
      <c r="CC185" s="372">
        <v>0</v>
      </c>
      <c r="CD185" s="372">
        <v>0</v>
      </c>
      <c r="CE185" s="372">
        <v>0</v>
      </c>
      <c r="CF185" s="372">
        <v>0</v>
      </c>
      <c r="CG185" s="372">
        <v>0</v>
      </c>
      <c r="CH185" s="372">
        <v>0</v>
      </c>
      <c r="CI185" s="372">
        <v>0</v>
      </c>
      <c r="CJ185" s="372">
        <v>0</v>
      </c>
      <c r="CK185" s="372">
        <v>0</v>
      </c>
      <c r="CL185" s="372">
        <v>0</v>
      </c>
      <c r="CM185" s="372">
        <v>0</v>
      </c>
      <c r="CN185" s="372">
        <v>0</v>
      </c>
      <c r="CO185" s="372">
        <v>0</v>
      </c>
      <c r="CP185" s="372">
        <v>0</v>
      </c>
      <c r="CQ185" s="372">
        <v>0</v>
      </c>
      <c r="CR185" s="372">
        <v>0</v>
      </c>
      <c r="CS185" s="372">
        <v>0</v>
      </c>
      <c r="CT185" s="372">
        <v>0</v>
      </c>
      <c r="CU185" s="372">
        <v>0</v>
      </c>
      <c r="CV185" s="372">
        <v>0</v>
      </c>
      <c r="CW185" s="372">
        <v>0</v>
      </c>
      <c r="CX185" s="372">
        <v>0</v>
      </c>
      <c r="CY185" s="372">
        <v>0</v>
      </c>
      <c r="CZ185" s="372">
        <v>0</v>
      </c>
      <c r="DA185" s="372">
        <v>0</v>
      </c>
      <c r="DB185" s="372">
        <v>0</v>
      </c>
      <c r="DC185" s="372">
        <v>0</v>
      </c>
      <c r="DD185" s="372">
        <v>0</v>
      </c>
      <c r="DE185" s="372">
        <v>0</v>
      </c>
      <c r="DF185" s="372">
        <v>0</v>
      </c>
      <c r="DG185" s="372">
        <v>0</v>
      </c>
      <c r="DH185" s="372">
        <v>0</v>
      </c>
      <c r="DI185" s="372">
        <v>0</v>
      </c>
      <c r="DJ185" s="372">
        <v>0</v>
      </c>
      <c r="DK185" s="372">
        <v>0</v>
      </c>
      <c r="DL185" s="372">
        <v>0</v>
      </c>
      <c r="DM185" s="372">
        <v>0</v>
      </c>
      <c r="DN185" s="372">
        <v>0</v>
      </c>
      <c r="DO185" s="372">
        <v>0</v>
      </c>
      <c r="DP185" s="372">
        <v>0</v>
      </c>
      <c r="DQ185" s="372">
        <v>0</v>
      </c>
      <c r="DR185" s="372">
        <v>0</v>
      </c>
      <c r="DS185" s="372">
        <v>0</v>
      </c>
      <c r="DT185" s="372">
        <v>0</v>
      </c>
      <c r="DU185" s="372">
        <v>0</v>
      </c>
      <c r="DV185" s="372">
        <v>0</v>
      </c>
      <c r="DW185" s="372">
        <v>0</v>
      </c>
      <c r="DX185" s="372">
        <v>0</v>
      </c>
      <c r="DY185" s="372">
        <v>0</v>
      </c>
      <c r="DZ185" s="372">
        <v>0</v>
      </c>
      <c r="EA185" s="372">
        <v>0</v>
      </c>
      <c r="EB185" s="372">
        <v>0</v>
      </c>
      <c r="EC185" s="372">
        <v>0</v>
      </c>
      <c r="ED185" s="372">
        <v>0</v>
      </c>
      <c r="EE185" s="372">
        <v>0</v>
      </c>
      <c r="EF185" s="372">
        <v>0</v>
      </c>
      <c r="EG185" s="372">
        <v>0</v>
      </c>
      <c r="EH185" s="372">
        <v>0</v>
      </c>
      <c r="EI185" s="372">
        <v>0</v>
      </c>
      <c r="EJ185" s="372">
        <v>0</v>
      </c>
      <c r="EK185" s="372">
        <v>0</v>
      </c>
      <c r="EL185" s="372">
        <v>0</v>
      </c>
      <c r="EM185" s="372">
        <v>0</v>
      </c>
      <c r="EN185" s="372">
        <v>0</v>
      </c>
      <c r="EO185" s="372">
        <v>0</v>
      </c>
      <c r="EP185" s="372">
        <v>0</v>
      </c>
      <c r="EQ185" s="372">
        <v>0</v>
      </c>
      <c r="ER185" s="372">
        <v>0</v>
      </c>
      <c r="ES185" s="372">
        <v>0</v>
      </c>
      <c r="ET185" s="373">
        <v>0</v>
      </c>
      <c r="EU185" s="373">
        <v>0</v>
      </c>
      <c r="EV185" s="373">
        <v>0</v>
      </c>
      <c r="EW185" s="373">
        <v>0</v>
      </c>
    </row>
    <row r="186" spans="1:153" ht="15.75" customHeight="1" x14ac:dyDescent="0.2">
      <c r="A186" s="364" t="s">
        <v>557</v>
      </c>
      <c r="B186" s="372">
        <v>-0.18392297770935784</v>
      </c>
      <c r="C186" s="372">
        <v>-6.6171869592267285E-2</v>
      </c>
      <c r="D186" s="372">
        <v>-6.6171869592267285E-2</v>
      </c>
      <c r="E186" s="372">
        <v>-6.6171869592267285E-2</v>
      </c>
      <c r="F186" s="372">
        <v>-6.6171869592267285E-2</v>
      </c>
      <c r="G186" s="372">
        <v>-6.6171869592267285E-2</v>
      </c>
      <c r="H186" s="372">
        <v>-6.6171869592267285E-2</v>
      </c>
      <c r="I186" s="372">
        <v>-6.6171869592267285E-2</v>
      </c>
      <c r="J186" s="372">
        <v>-6.6171869592267285E-2</v>
      </c>
      <c r="K186" s="372">
        <v>-6.6171869592267285E-2</v>
      </c>
      <c r="L186" s="372">
        <v>-6.6171869592267285E-2</v>
      </c>
      <c r="M186" s="372">
        <v>-6.6171869592267285E-2</v>
      </c>
      <c r="N186" s="372">
        <v>0</v>
      </c>
      <c r="O186" s="372">
        <v>-3.990647179859419E-3</v>
      </c>
      <c r="P186" s="372">
        <v>0</v>
      </c>
      <c r="Q186" s="372">
        <v>0</v>
      </c>
      <c r="R186" s="372">
        <v>-0.62307310268442961</v>
      </c>
      <c r="S186" s="372">
        <v>-15.574166042752495</v>
      </c>
      <c r="T186" s="372">
        <v>-1.412227847482427</v>
      </c>
      <c r="U186" s="372">
        <v>-0.93556274228285474</v>
      </c>
      <c r="V186" s="372">
        <v>-1.9538060886470703</v>
      </c>
      <c r="W186" s="372">
        <v>-0.71260590785095701</v>
      </c>
      <c r="X186" s="372">
        <v>-1.8175160170649178</v>
      </c>
      <c r="Y186" s="372">
        <v>-1.4191337082709197</v>
      </c>
      <c r="Z186" s="372">
        <v>-1.9557306435407895</v>
      </c>
      <c r="AA186" s="372">
        <v>-0.9510570522368198</v>
      </c>
      <c r="AB186" s="372">
        <v>-0.99325209827884464</v>
      </c>
      <c r="AC186" s="372">
        <v>-24.324332652409794</v>
      </c>
      <c r="AD186" s="372">
        <v>-2.707807023835187</v>
      </c>
      <c r="AE186" s="372">
        <v>0</v>
      </c>
      <c r="AF186" s="372">
        <v>-6.4304900968509173</v>
      </c>
      <c r="AG186" s="372">
        <v>0</v>
      </c>
      <c r="AH186" s="372">
        <v>-8.1633489996477238E-2</v>
      </c>
      <c r="AI186" s="372">
        <v>0</v>
      </c>
      <c r="AJ186" s="372">
        <v>0</v>
      </c>
      <c r="AK186" s="372">
        <v>0</v>
      </c>
      <c r="AL186" s="372">
        <v>-4.5649609330188241</v>
      </c>
      <c r="AM186" s="372">
        <v>0</v>
      </c>
      <c r="AN186" s="372">
        <v>-4.8113984126932792</v>
      </c>
      <c r="AO186" s="372">
        <v>0</v>
      </c>
      <c r="AP186" s="372">
        <v>-1.6982820765088036</v>
      </c>
      <c r="AQ186" s="372">
        <v>0</v>
      </c>
      <c r="AR186" s="372">
        <v>0</v>
      </c>
      <c r="AS186" s="372">
        <v>0</v>
      </c>
      <c r="AT186" s="372">
        <v>0</v>
      </c>
      <c r="AU186" s="372">
        <v>0</v>
      </c>
      <c r="AV186" s="372">
        <v>0</v>
      </c>
      <c r="AW186" s="372">
        <v>0</v>
      </c>
      <c r="AX186" s="372">
        <v>0</v>
      </c>
      <c r="AY186" s="372">
        <v>0</v>
      </c>
      <c r="AZ186" s="372">
        <v>0</v>
      </c>
      <c r="BA186" s="372">
        <v>0</v>
      </c>
      <c r="BB186" s="372">
        <v>-6.3458880953730841</v>
      </c>
      <c r="BC186" s="372">
        <v>0</v>
      </c>
      <c r="BD186" s="372">
        <v>-0.11898293920438618</v>
      </c>
      <c r="BE186" s="372">
        <v>-0.83006167519306473</v>
      </c>
      <c r="BF186" s="372">
        <v>-0.29725528987466987</v>
      </c>
      <c r="BG186" s="372">
        <v>-0.11898293920438618</v>
      </c>
      <c r="BH186" s="372">
        <v>-2.5149596342471341</v>
      </c>
      <c r="BI186" s="372">
        <v>0</v>
      </c>
      <c r="BJ186" s="372">
        <v>0</v>
      </c>
      <c r="BK186" s="372">
        <v>0</v>
      </c>
      <c r="BL186" s="372">
        <v>0</v>
      </c>
      <c r="BM186" s="372">
        <v>0</v>
      </c>
      <c r="BN186" s="372">
        <v>0</v>
      </c>
      <c r="BO186" s="372">
        <v>0</v>
      </c>
      <c r="BP186" s="372">
        <v>0</v>
      </c>
      <c r="BQ186" s="372">
        <v>0</v>
      </c>
      <c r="BR186" s="372">
        <v>0</v>
      </c>
      <c r="BS186" s="372">
        <v>-1.4471158467913483</v>
      </c>
      <c r="BT186" s="372">
        <v>0</v>
      </c>
      <c r="BU186" s="372">
        <v>0</v>
      </c>
      <c r="BV186" s="372">
        <v>0</v>
      </c>
      <c r="BW186" s="372">
        <v>0</v>
      </c>
      <c r="BX186" s="372">
        <v>0</v>
      </c>
      <c r="BY186" s="372">
        <v>0</v>
      </c>
      <c r="BZ186" s="372">
        <v>-9.0696255710270179E-2</v>
      </c>
      <c r="CA186" s="372">
        <v>0</v>
      </c>
      <c r="CB186" s="372">
        <v>-0.85740906157722208</v>
      </c>
      <c r="CC186" s="372">
        <v>0</v>
      </c>
      <c r="CD186" s="372">
        <v>0</v>
      </c>
      <c r="CE186" s="372">
        <v>0</v>
      </c>
      <c r="CF186" s="372">
        <v>-1.3037724104528934</v>
      </c>
      <c r="CG186" s="372">
        <v>-3.008200956805112</v>
      </c>
      <c r="CH186" s="372">
        <v>-8.8524012239645344E-2</v>
      </c>
      <c r="CI186" s="372">
        <v>0</v>
      </c>
      <c r="CJ186" s="372">
        <v>-5.6614081714769782E-2</v>
      </c>
      <c r="CK186" s="372">
        <v>0</v>
      </c>
      <c r="CL186" s="372">
        <v>0</v>
      </c>
      <c r="CM186" s="372">
        <v>-1.0835010936702929</v>
      </c>
      <c r="CN186" s="372">
        <v>0</v>
      </c>
      <c r="CO186" s="372">
        <v>0</v>
      </c>
      <c r="CP186" s="372">
        <v>0</v>
      </c>
      <c r="CQ186" s="372">
        <v>0</v>
      </c>
      <c r="CR186" s="372">
        <v>0</v>
      </c>
      <c r="CS186" s="372">
        <v>0</v>
      </c>
      <c r="CT186" s="372">
        <v>-0.64175992903142287</v>
      </c>
      <c r="CU186" s="372">
        <v>0</v>
      </c>
      <c r="CV186" s="372">
        <v>0</v>
      </c>
      <c r="CW186" s="372">
        <v>0</v>
      </c>
      <c r="CX186" s="372">
        <v>0</v>
      </c>
      <c r="CY186" s="372">
        <v>0</v>
      </c>
      <c r="CZ186" s="372">
        <v>0</v>
      </c>
      <c r="DA186" s="372">
        <v>0</v>
      </c>
      <c r="DB186" s="372">
        <v>0</v>
      </c>
      <c r="DC186" s="372">
        <v>0</v>
      </c>
      <c r="DD186" s="372">
        <v>0</v>
      </c>
      <c r="DE186" s="372">
        <v>0</v>
      </c>
      <c r="DF186" s="372">
        <v>0</v>
      </c>
      <c r="DG186" s="372">
        <v>0</v>
      </c>
      <c r="DH186" s="372">
        <v>0</v>
      </c>
      <c r="DI186" s="372">
        <v>0</v>
      </c>
      <c r="DJ186" s="372">
        <v>0</v>
      </c>
      <c r="DK186" s="372">
        <v>0</v>
      </c>
      <c r="DL186" s="372">
        <v>0</v>
      </c>
      <c r="DM186" s="372">
        <v>0</v>
      </c>
      <c r="DN186" s="372">
        <v>-1.6196686648436298</v>
      </c>
      <c r="DO186" s="372">
        <v>0</v>
      </c>
      <c r="DP186" s="372">
        <v>0</v>
      </c>
      <c r="DQ186" s="372">
        <v>0</v>
      </c>
      <c r="DR186" s="372">
        <v>0</v>
      </c>
      <c r="DS186" s="372">
        <v>0</v>
      </c>
      <c r="DT186" s="372">
        <v>0</v>
      </c>
      <c r="DU186" s="372">
        <v>0</v>
      </c>
      <c r="DV186" s="372">
        <v>0</v>
      </c>
      <c r="DW186" s="372">
        <v>0</v>
      </c>
      <c r="DX186" s="372">
        <v>-0.74537538119329838</v>
      </c>
      <c r="DY186" s="372">
        <v>0</v>
      </c>
      <c r="DZ186" s="372">
        <v>0</v>
      </c>
      <c r="EA186" s="372">
        <v>0</v>
      </c>
      <c r="EB186" s="372">
        <v>-2.3245470534593551</v>
      </c>
      <c r="EC186" s="372">
        <v>0</v>
      </c>
      <c r="ED186" s="372">
        <v>0</v>
      </c>
      <c r="EE186" s="372">
        <v>0</v>
      </c>
      <c r="EF186" s="372">
        <v>0</v>
      </c>
      <c r="EG186" s="372">
        <v>0</v>
      </c>
      <c r="EH186" s="372">
        <v>0</v>
      </c>
      <c r="EI186" s="372">
        <v>0</v>
      </c>
      <c r="EJ186" s="372">
        <v>0</v>
      </c>
      <c r="EK186" s="372">
        <v>0</v>
      </c>
      <c r="EL186" s="372">
        <v>0</v>
      </c>
      <c r="EM186" s="372">
        <v>0</v>
      </c>
      <c r="EN186" s="372">
        <v>0</v>
      </c>
      <c r="EO186" s="372">
        <v>-1.2693793884729132E-2</v>
      </c>
      <c r="EP186" s="372">
        <v>0</v>
      </c>
      <c r="EQ186" s="372">
        <v>-1.2693793884729132E-2</v>
      </c>
      <c r="ER186" s="372">
        <v>-0.20268286004221636</v>
      </c>
      <c r="ES186" s="372">
        <v>0</v>
      </c>
      <c r="ET186" s="373">
        <v>0</v>
      </c>
      <c r="EU186" s="373">
        <v>0</v>
      </c>
      <c r="EV186" s="373">
        <v>0</v>
      </c>
      <c r="EW186" s="373">
        <v>0</v>
      </c>
    </row>
    <row r="187" spans="1:153" ht="15.75" customHeight="1" x14ac:dyDescent="0.2">
      <c r="A187" s="374" t="s">
        <v>62</v>
      </c>
      <c r="B187" s="374">
        <v>0.66591776469886099</v>
      </c>
      <c r="C187" s="374">
        <v>39.438143808300083</v>
      </c>
      <c r="D187" s="374">
        <v>41.588129806495999</v>
      </c>
      <c r="E187" s="374">
        <v>41.588129806495999</v>
      </c>
      <c r="F187" s="374">
        <v>42.270368072338897</v>
      </c>
      <c r="G187" s="374">
        <v>42.270368072338897</v>
      </c>
      <c r="H187" s="374">
        <v>42.270368072338897</v>
      </c>
      <c r="I187" s="374">
        <v>13.06910721298118</v>
      </c>
      <c r="J187" s="374">
        <v>39.417440435841854</v>
      </c>
      <c r="K187" s="374">
        <v>9.6312810542385705</v>
      </c>
      <c r="L187" s="374">
        <v>12.257877461464886</v>
      </c>
      <c r="M187" s="374">
        <v>34.848766212864575</v>
      </c>
      <c r="N187" s="374">
        <v>6.0836557823067778</v>
      </c>
      <c r="O187" s="374">
        <v>7.8184020955859523</v>
      </c>
      <c r="P187" s="374">
        <v>6.6342971598915028</v>
      </c>
      <c r="Q187" s="374">
        <v>6.1075892309536357</v>
      </c>
      <c r="R187" s="374">
        <v>5.8376245951913006</v>
      </c>
      <c r="S187" s="374">
        <v>205.57914726348827</v>
      </c>
      <c r="T187" s="374">
        <v>19.530824903173198</v>
      </c>
      <c r="U187" s="374">
        <v>9.2935068574552133</v>
      </c>
      <c r="V187" s="374">
        <v>9.4374645766329195</v>
      </c>
      <c r="W187" s="374">
        <v>12.000702842631654</v>
      </c>
      <c r="X187" s="374">
        <v>9.4936387498892145</v>
      </c>
      <c r="Y187" s="374">
        <v>11.565319937802997</v>
      </c>
      <c r="Z187" s="374">
        <v>100.05042028554089</v>
      </c>
      <c r="AA187" s="374">
        <v>11.122690763921128</v>
      </c>
      <c r="AB187" s="374">
        <v>7.8595866670257237</v>
      </c>
      <c r="AC187" s="374">
        <v>8.4776381285628304</v>
      </c>
      <c r="AD187" s="374">
        <v>2.147526608650594</v>
      </c>
      <c r="AE187" s="374">
        <v>3.6075787976537868</v>
      </c>
      <c r="AF187" s="374">
        <v>1.5507538412148278</v>
      </c>
      <c r="AG187" s="374">
        <v>3.0089296759961144</v>
      </c>
      <c r="AH187" s="374">
        <v>9.8337858638551552</v>
      </c>
      <c r="AI187" s="374">
        <v>13.697059167941916</v>
      </c>
      <c r="AJ187" s="374">
        <v>7.6740829127011239</v>
      </c>
      <c r="AK187" s="374">
        <v>9.3785480000151438</v>
      </c>
      <c r="AL187" s="374">
        <v>1.5578611967575853</v>
      </c>
      <c r="AM187" s="374">
        <v>3.0160593783784861</v>
      </c>
      <c r="AN187" s="374">
        <v>5.4964441920928948</v>
      </c>
      <c r="AO187" s="374">
        <v>6.8866437358956318</v>
      </c>
      <c r="AP187" s="374">
        <v>1.2655240302538004</v>
      </c>
      <c r="AQ187" s="374">
        <v>3.6665886622504331</v>
      </c>
      <c r="AR187" s="374">
        <v>0.48444682126023508</v>
      </c>
      <c r="AS187" s="374">
        <v>2.6785602446889243</v>
      </c>
      <c r="AT187" s="374">
        <v>1.6011189952123459</v>
      </c>
      <c r="AU187" s="374">
        <v>3.8863624830828485</v>
      </c>
      <c r="AV187" s="374">
        <v>6.9200435367037016E-2</v>
      </c>
      <c r="AW187" s="374">
        <v>2.4213842124991061</v>
      </c>
      <c r="AX187" s="374">
        <v>3.1268685774448386</v>
      </c>
      <c r="AY187" s="374">
        <v>5.8241478619511327</v>
      </c>
      <c r="AZ187" s="374">
        <v>0.54268467564179446</v>
      </c>
      <c r="BA187" s="374">
        <v>2.0946551880006155</v>
      </c>
      <c r="BB187" s="374">
        <v>61.641396390885348</v>
      </c>
      <c r="BC187" s="374">
        <v>64.776142173592234</v>
      </c>
      <c r="BD187" s="374">
        <v>3.7875295628782624</v>
      </c>
      <c r="BE187" s="374">
        <v>2.3811081479616405</v>
      </c>
      <c r="BF187" s="374">
        <v>8.5414797048215405</v>
      </c>
      <c r="BG187" s="374">
        <v>3.8690412636442488</v>
      </c>
      <c r="BH187" s="374">
        <v>8.205448334083485</v>
      </c>
      <c r="BI187" s="374">
        <v>11.965298934424936</v>
      </c>
      <c r="BJ187" s="374">
        <v>48.643653754275874</v>
      </c>
      <c r="BK187" s="374">
        <v>25.72276821878495</v>
      </c>
      <c r="BL187" s="374">
        <v>4.3502502705669031</v>
      </c>
      <c r="BM187" s="374">
        <v>67.594906976621132</v>
      </c>
      <c r="BN187" s="374">
        <v>11.965298934424936</v>
      </c>
      <c r="BO187" s="374">
        <v>10.595025203714613</v>
      </c>
      <c r="BP187" s="374">
        <v>51.508930973584938</v>
      </c>
      <c r="BQ187" s="374">
        <v>1.8784425945123076</v>
      </c>
      <c r="BR187" s="374">
        <v>5.3231230823439546</v>
      </c>
      <c r="BS187" s="374">
        <v>3.3840374525652805</v>
      </c>
      <c r="BT187" s="374">
        <v>37.262080439497367</v>
      </c>
      <c r="BU187" s="374">
        <v>61.454747693409445</v>
      </c>
      <c r="BV187" s="374">
        <v>7.3608256356892525</v>
      </c>
      <c r="BW187" s="374">
        <v>10.805506123524538</v>
      </c>
      <c r="BX187" s="374">
        <v>8.8664204929427797</v>
      </c>
      <c r="BY187" s="374">
        <v>6.029108254095263</v>
      </c>
      <c r="BZ187" s="374">
        <v>10.590078582219576</v>
      </c>
      <c r="CA187" s="374">
        <v>30.831598841788946</v>
      </c>
      <c r="CB187" s="374">
        <v>25.785407264966125</v>
      </c>
      <c r="CC187" s="374">
        <v>30.288165363715962</v>
      </c>
      <c r="CD187" s="374">
        <v>3.9737936677411199</v>
      </c>
      <c r="CE187" s="374">
        <v>69.602216789673548</v>
      </c>
      <c r="CF187" s="374">
        <v>8.5563072179575101</v>
      </c>
      <c r="CG187" s="374">
        <v>24.698701251711327</v>
      </c>
      <c r="CH187" s="374">
        <v>9.6219686028271099</v>
      </c>
      <c r="CI187" s="374">
        <v>21.096106576260354</v>
      </c>
      <c r="CJ187" s="374">
        <v>3.2622480416612234</v>
      </c>
      <c r="CK187" s="374">
        <v>15.596658932459832</v>
      </c>
      <c r="CL187" s="374">
        <v>19.259598124170225</v>
      </c>
      <c r="CM187" s="374">
        <v>38.800807256207918</v>
      </c>
      <c r="CN187" s="374">
        <v>1.3861177716680686</v>
      </c>
      <c r="CO187" s="374">
        <v>9.6354576633530087</v>
      </c>
      <c r="CP187" s="374">
        <v>24.014160157799324</v>
      </c>
      <c r="CQ187" s="374">
        <v>37.061409049871145</v>
      </c>
      <c r="CR187" s="374">
        <v>2.5639489031382254</v>
      </c>
      <c r="CS187" s="374">
        <v>6.5442075669889164</v>
      </c>
      <c r="CT187" s="374">
        <v>3.5738821176291822</v>
      </c>
      <c r="CU187" s="374">
        <v>2.9019451371759715</v>
      </c>
      <c r="CV187" s="374">
        <v>3.6648450874236005</v>
      </c>
      <c r="CW187" s="374">
        <v>2.6023084146363544</v>
      </c>
      <c r="CX187" s="374">
        <v>2.838746324729982</v>
      </c>
      <c r="CY187" s="374">
        <v>8.0726903130416758</v>
      </c>
      <c r="CZ187" s="374">
        <v>37.690761706773628</v>
      </c>
      <c r="DA187" s="374">
        <v>41.880948152094788</v>
      </c>
      <c r="DB187" s="374">
        <v>38.753961066900956</v>
      </c>
      <c r="DC187" s="374">
        <v>38.046584621322836</v>
      </c>
      <c r="DD187" s="374">
        <v>38.849721628394036</v>
      </c>
      <c r="DE187" s="374">
        <v>37.731144385059451</v>
      </c>
      <c r="DF187" s="374">
        <v>37.980052561564662</v>
      </c>
      <c r="DG187" s="374">
        <v>43.49004651112773</v>
      </c>
      <c r="DH187" s="374">
        <v>40.467504934953467</v>
      </c>
      <c r="DI187" s="374">
        <v>31.940069313772256</v>
      </c>
      <c r="DJ187" s="374">
        <v>11.810598480617045</v>
      </c>
      <c r="DK187" s="374">
        <v>2.260053926675937</v>
      </c>
      <c r="DL187" s="374">
        <v>21.39922501392175</v>
      </c>
      <c r="DM187" s="374">
        <v>25.777449299159343</v>
      </c>
      <c r="DN187" s="374">
        <v>46.795521114574512</v>
      </c>
      <c r="DO187" s="374">
        <v>18.282466529606609</v>
      </c>
      <c r="DP187" s="374">
        <v>6.8801046541320829</v>
      </c>
      <c r="DQ187" s="374">
        <v>14.932610210293205</v>
      </c>
      <c r="DR187" s="374">
        <v>346.42921347030642</v>
      </c>
      <c r="DS187" s="374">
        <v>20.592184489076317</v>
      </c>
      <c r="DT187" s="374">
        <v>75.59439481399022</v>
      </c>
      <c r="DU187" s="374">
        <v>24.98089473915752</v>
      </c>
      <c r="DV187" s="374">
        <v>17.389008113081218</v>
      </c>
      <c r="DW187" s="374">
        <v>5.0162160483014304</v>
      </c>
      <c r="DX187" s="374">
        <v>1.9730038152756606</v>
      </c>
      <c r="DY187" s="374">
        <v>0.24323320787379998</v>
      </c>
      <c r="DZ187" s="374">
        <v>0.90578614822607051</v>
      </c>
      <c r="EA187" s="374">
        <v>0</v>
      </c>
      <c r="EB187" s="374">
        <v>1.1248963946354706</v>
      </c>
      <c r="EC187" s="374">
        <v>3.0110664836042815</v>
      </c>
      <c r="ED187" s="374">
        <v>3.0443417274327658</v>
      </c>
      <c r="EE187" s="374">
        <v>5.5793364700957682</v>
      </c>
      <c r="EF187" s="374">
        <v>5.5822281004484466</v>
      </c>
      <c r="EG187" s="374">
        <v>5.6094554390083431</v>
      </c>
      <c r="EH187" s="374">
        <v>5.3670732400460111</v>
      </c>
      <c r="EI187" s="374">
        <v>5.4296636796761959</v>
      </c>
      <c r="EJ187" s="374">
        <v>5.334417358501014</v>
      </c>
      <c r="EK187" s="374">
        <v>2.6685862315498525</v>
      </c>
      <c r="EL187" s="374">
        <v>2.6685862315498525</v>
      </c>
      <c r="EM187" s="374">
        <v>15.084287275800762</v>
      </c>
      <c r="EN187" s="374">
        <v>15.084287275800762</v>
      </c>
      <c r="EO187" s="374">
        <v>28.878778194524784</v>
      </c>
      <c r="EP187" s="374">
        <v>8.1780109037595139E-2</v>
      </c>
      <c r="EQ187" s="374">
        <v>28.878778194524784</v>
      </c>
      <c r="ER187" s="374">
        <v>447.87864752439782</v>
      </c>
      <c r="ES187" s="374">
        <v>20.358630769864249</v>
      </c>
      <c r="ET187" s="375">
        <v>15.596658932459832</v>
      </c>
      <c r="EU187" s="375">
        <v>19.259598124170225</v>
      </c>
      <c r="EV187" s="375">
        <v>15.596658932459832</v>
      </c>
      <c r="EW187" s="375">
        <v>19.259598124170225</v>
      </c>
    </row>
    <row r="188" spans="1:153" ht="15.75" customHeight="1" x14ac:dyDescent="0.2">
      <c r="A188" s="353"/>
      <c r="B188" s="353"/>
      <c r="C188" s="353"/>
      <c r="D188" s="353"/>
      <c r="E188" s="353"/>
      <c r="F188" s="353"/>
      <c r="G188" s="353"/>
      <c r="H188" s="353"/>
      <c r="I188" s="353"/>
      <c r="J188" s="353"/>
      <c r="K188" s="353"/>
      <c r="L188" s="353"/>
      <c r="M188" s="353"/>
      <c r="N188" s="353"/>
      <c r="O188" s="353"/>
      <c r="P188" s="353"/>
      <c r="Q188" s="353"/>
      <c r="R188" s="353"/>
      <c r="S188" s="353"/>
      <c r="T188" s="353"/>
      <c r="U188" s="353"/>
      <c r="V188" s="353"/>
      <c r="W188" s="353"/>
      <c r="X188" s="353"/>
      <c r="Y188" s="353"/>
      <c r="Z188" s="353"/>
      <c r="AA188" s="353"/>
      <c r="AB188" s="353"/>
      <c r="AC188" s="353"/>
      <c r="AD188" s="353"/>
      <c r="AE188" s="353"/>
      <c r="AF188" s="353"/>
      <c r="AG188" s="353"/>
      <c r="AH188" s="353"/>
      <c r="AI188" s="353"/>
      <c r="AJ188" s="353"/>
      <c r="AK188" s="353"/>
      <c r="AL188" s="353"/>
      <c r="AM188" s="353"/>
      <c r="AN188" s="353"/>
      <c r="AO188" s="353"/>
      <c r="AP188" s="353"/>
      <c r="AQ188" s="353"/>
      <c r="AR188" s="353"/>
      <c r="AS188" s="353"/>
      <c r="AT188" s="353"/>
      <c r="AU188" s="353"/>
      <c r="AV188" s="353"/>
      <c r="AW188" s="353"/>
      <c r="AX188" s="353"/>
      <c r="AY188" s="353"/>
      <c r="AZ188" s="353"/>
      <c r="BA188" s="353"/>
      <c r="BB188" s="353"/>
      <c r="BC188" s="353"/>
      <c r="BD188" s="353"/>
      <c r="BE188" s="353"/>
      <c r="BF188" s="353"/>
      <c r="BG188" s="353"/>
      <c r="BH188" s="353"/>
      <c r="BI188" s="353"/>
      <c r="BJ188" s="353"/>
      <c r="BK188" s="353"/>
      <c r="BL188" s="353"/>
      <c r="BM188" s="353"/>
      <c r="BN188" s="353"/>
      <c r="BO188" s="353"/>
      <c r="BP188" s="353"/>
      <c r="BQ188" s="353"/>
      <c r="BR188" s="353"/>
      <c r="BS188" s="353"/>
      <c r="BT188" s="353"/>
      <c r="BU188" s="353"/>
      <c r="BV188" s="353"/>
      <c r="BW188" s="353"/>
      <c r="BX188" s="353"/>
      <c r="BY188" s="353"/>
      <c r="BZ188" s="353"/>
      <c r="CA188" s="353"/>
      <c r="CB188" s="353"/>
      <c r="CC188" s="353"/>
      <c r="CD188" s="353"/>
      <c r="CE188" s="353"/>
      <c r="CF188" s="353"/>
      <c r="CG188" s="353"/>
      <c r="CH188" s="353"/>
      <c r="CI188" s="353"/>
      <c r="CJ188" s="353"/>
      <c r="CK188" s="353"/>
      <c r="CL188" s="353"/>
      <c r="CM188" s="353"/>
      <c r="CN188" s="353"/>
      <c r="CO188" s="353"/>
      <c r="CP188" s="353"/>
      <c r="CQ188" s="353"/>
      <c r="CR188" s="353"/>
      <c r="CS188" s="353"/>
      <c r="CT188" s="353"/>
      <c r="CU188" s="353"/>
      <c r="CV188" s="353"/>
      <c r="CW188" s="353"/>
      <c r="CX188" s="353"/>
      <c r="CY188" s="353"/>
      <c r="CZ188" s="353"/>
      <c r="DA188" s="353"/>
      <c r="DB188" s="353"/>
      <c r="DC188" s="353"/>
      <c r="DD188" s="353"/>
      <c r="DE188" s="353"/>
      <c r="DF188" s="353"/>
      <c r="DG188" s="353"/>
      <c r="DH188" s="353"/>
      <c r="DI188" s="353"/>
      <c r="DJ188" s="353"/>
      <c r="DK188" s="353"/>
      <c r="DL188" s="353"/>
      <c r="DM188" s="353"/>
      <c r="DN188" s="353"/>
      <c r="DO188" s="353"/>
      <c r="DP188" s="353"/>
      <c r="DQ188" s="353"/>
      <c r="DR188" s="353"/>
      <c r="DS188" s="353"/>
      <c r="DT188" s="353"/>
      <c r="DU188" s="353"/>
      <c r="DV188" s="353"/>
      <c r="DW188" s="353"/>
      <c r="DX188" s="353"/>
      <c r="DY188" s="353"/>
      <c r="DZ188" s="353"/>
      <c r="EA188" s="353"/>
      <c r="EB188" s="353"/>
      <c r="EC188" s="353"/>
      <c r="ED188" s="353"/>
      <c r="EE188" s="353"/>
      <c r="EF188" s="353"/>
      <c r="EG188" s="353"/>
      <c r="EH188" s="353"/>
      <c r="EI188" s="353"/>
      <c r="EJ188" s="353"/>
      <c r="EK188" s="353"/>
      <c r="EL188" s="353"/>
      <c r="EM188" s="353"/>
      <c r="EN188" s="353"/>
      <c r="EO188" s="353"/>
      <c r="EP188" s="353"/>
      <c r="EQ188" s="353"/>
      <c r="ER188" s="353"/>
      <c r="ES188" s="353"/>
      <c r="ET188" s="354"/>
      <c r="EU188" s="354"/>
      <c r="EV188" s="354"/>
      <c r="EW188" s="354"/>
    </row>
    <row r="189" spans="1:153" ht="15.75" customHeight="1" x14ac:dyDescent="0.2">
      <c r="A189" s="359" t="s">
        <v>580</v>
      </c>
      <c r="B189" s="353"/>
      <c r="C189" s="353"/>
      <c r="D189" s="353"/>
      <c r="E189" s="353"/>
      <c r="F189" s="353"/>
      <c r="G189" s="353"/>
      <c r="H189" s="353"/>
      <c r="I189" s="353"/>
      <c r="J189" s="353"/>
      <c r="K189" s="353"/>
      <c r="L189" s="353"/>
      <c r="M189" s="353"/>
      <c r="N189" s="353"/>
      <c r="O189" s="353"/>
      <c r="P189" s="353"/>
      <c r="Q189" s="353"/>
      <c r="R189" s="353"/>
      <c r="S189" s="353"/>
      <c r="T189" s="353"/>
      <c r="U189" s="353"/>
      <c r="V189" s="353"/>
      <c r="W189" s="353"/>
      <c r="X189" s="353"/>
      <c r="Y189" s="353"/>
      <c r="Z189" s="353"/>
      <c r="AA189" s="353"/>
      <c r="AB189" s="353"/>
      <c r="AC189" s="353"/>
      <c r="AD189" s="353"/>
      <c r="AE189" s="353"/>
      <c r="AF189" s="353"/>
      <c r="AG189" s="353"/>
      <c r="AH189" s="353"/>
      <c r="AI189" s="353"/>
      <c r="AJ189" s="353"/>
      <c r="AK189" s="353"/>
      <c r="AL189" s="353"/>
      <c r="AM189" s="353"/>
      <c r="AN189" s="353"/>
      <c r="AO189" s="353"/>
      <c r="AP189" s="353"/>
      <c r="AQ189" s="353"/>
      <c r="AR189" s="353"/>
      <c r="AS189" s="353"/>
      <c r="AT189" s="353"/>
      <c r="AU189" s="353"/>
      <c r="AV189" s="353"/>
      <c r="AW189" s="353"/>
      <c r="AX189" s="353"/>
      <c r="AY189" s="353"/>
      <c r="AZ189" s="353"/>
      <c r="BA189" s="353"/>
      <c r="BB189" s="353"/>
      <c r="BC189" s="353"/>
      <c r="BD189" s="353"/>
      <c r="BE189" s="353"/>
      <c r="BF189" s="353"/>
      <c r="BG189" s="353"/>
      <c r="BH189" s="353"/>
      <c r="BI189" s="353"/>
      <c r="BJ189" s="353"/>
      <c r="BK189" s="353"/>
      <c r="BL189" s="353"/>
      <c r="BM189" s="353"/>
      <c r="BN189" s="353"/>
      <c r="BO189" s="353"/>
      <c r="BP189" s="353"/>
      <c r="BQ189" s="353"/>
      <c r="BR189" s="353"/>
      <c r="BS189" s="353"/>
      <c r="BT189" s="353"/>
      <c r="BU189" s="353"/>
      <c r="BV189" s="353"/>
      <c r="BW189" s="353"/>
      <c r="BX189" s="353"/>
      <c r="BY189" s="353"/>
      <c r="BZ189" s="353"/>
      <c r="CA189" s="353"/>
      <c r="CB189" s="353"/>
      <c r="CC189" s="353"/>
      <c r="CD189" s="353"/>
      <c r="CE189" s="353"/>
      <c r="CF189" s="353"/>
      <c r="CG189" s="353"/>
      <c r="CH189" s="353"/>
      <c r="CI189" s="353"/>
      <c r="CJ189" s="353"/>
      <c r="CK189" s="353"/>
      <c r="CL189" s="353"/>
      <c r="CM189" s="353"/>
      <c r="CN189" s="353"/>
      <c r="CO189" s="353"/>
      <c r="CP189" s="353"/>
      <c r="CQ189" s="353"/>
      <c r="CR189" s="353"/>
      <c r="CS189" s="353"/>
      <c r="CT189" s="353"/>
      <c r="CU189" s="353"/>
      <c r="CV189" s="353"/>
      <c r="CW189" s="353"/>
      <c r="CX189" s="353"/>
      <c r="CY189" s="353"/>
      <c r="CZ189" s="353"/>
      <c r="DA189" s="353"/>
      <c r="DB189" s="353"/>
      <c r="DC189" s="353"/>
      <c r="DD189" s="353"/>
      <c r="DE189" s="353"/>
      <c r="DF189" s="353"/>
      <c r="DG189" s="353"/>
      <c r="DH189" s="353"/>
      <c r="DI189" s="353"/>
      <c r="DJ189" s="353"/>
      <c r="DK189" s="353"/>
      <c r="DL189" s="353"/>
      <c r="DM189" s="353"/>
      <c r="DN189" s="353"/>
      <c r="DO189" s="353"/>
      <c r="DP189" s="353"/>
      <c r="DQ189" s="353"/>
      <c r="DR189" s="353"/>
      <c r="DS189" s="353"/>
      <c r="DT189" s="353"/>
      <c r="DU189" s="353"/>
      <c r="DV189" s="353"/>
      <c r="DW189" s="353"/>
      <c r="DX189" s="353"/>
      <c r="DY189" s="353"/>
      <c r="DZ189" s="353"/>
      <c r="EA189" s="353"/>
      <c r="EB189" s="353"/>
      <c r="EC189" s="353"/>
      <c r="ED189" s="353"/>
      <c r="EE189" s="353"/>
      <c r="EF189" s="353"/>
      <c r="EG189" s="353"/>
      <c r="EH189" s="353"/>
      <c r="EI189" s="353"/>
      <c r="EJ189" s="353"/>
      <c r="EK189" s="353"/>
      <c r="EL189" s="353"/>
      <c r="EM189" s="353"/>
      <c r="EN189" s="353"/>
      <c r="EO189" s="353"/>
      <c r="EP189" s="353"/>
      <c r="EQ189" s="353"/>
      <c r="ER189" s="353"/>
      <c r="ES189" s="353"/>
      <c r="ET189" s="354"/>
      <c r="EU189" s="354"/>
      <c r="EV189" s="354"/>
      <c r="EW189" s="354"/>
    </row>
    <row r="190" spans="1:153" ht="15.75" customHeight="1" x14ac:dyDescent="0.2">
      <c r="A190" s="353"/>
      <c r="B190" s="353"/>
      <c r="C190" s="353"/>
      <c r="D190" s="353"/>
      <c r="E190" s="353"/>
      <c r="F190" s="353"/>
      <c r="G190" s="353"/>
      <c r="H190" s="353"/>
      <c r="I190" s="353"/>
      <c r="J190" s="353"/>
      <c r="K190" s="353"/>
      <c r="L190" s="353"/>
      <c r="M190" s="353"/>
      <c r="N190" s="353"/>
      <c r="O190" s="353"/>
      <c r="P190" s="353"/>
      <c r="Q190" s="353"/>
      <c r="R190" s="353"/>
      <c r="S190" s="353"/>
      <c r="T190" s="353"/>
      <c r="U190" s="353"/>
      <c r="V190" s="353"/>
      <c r="W190" s="353"/>
      <c r="X190" s="353"/>
      <c r="Y190" s="353"/>
      <c r="Z190" s="353"/>
      <c r="AA190" s="353"/>
      <c r="AB190" s="353"/>
      <c r="AC190" s="353"/>
      <c r="AD190" s="353"/>
      <c r="AE190" s="353"/>
      <c r="AF190" s="353"/>
      <c r="AG190" s="353"/>
      <c r="AH190" s="353"/>
      <c r="AI190" s="353"/>
      <c r="AJ190" s="353"/>
      <c r="AK190" s="353"/>
      <c r="AL190" s="353"/>
      <c r="AM190" s="353"/>
      <c r="AN190" s="353"/>
      <c r="AO190" s="353"/>
      <c r="AP190" s="353"/>
      <c r="AQ190" s="353"/>
      <c r="AR190" s="353"/>
      <c r="AS190" s="353"/>
      <c r="AT190" s="353"/>
      <c r="AU190" s="353"/>
      <c r="AV190" s="353"/>
      <c r="AW190" s="353"/>
      <c r="AX190" s="353"/>
      <c r="AY190" s="353"/>
      <c r="AZ190" s="353"/>
      <c r="BA190" s="353"/>
      <c r="BB190" s="353"/>
      <c r="BC190" s="353"/>
      <c r="BD190" s="353"/>
      <c r="BE190" s="353"/>
      <c r="BF190" s="353"/>
      <c r="BG190" s="353"/>
      <c r="BH190" s="353"/>
      <c r="BI190" s="353"/>
      <c r="BJ190" s="353"/>
      <c r="BK190" s="353"/>
      <c r="BL190" s="353"/>
      <c r="BM190" s="353"/>
      <c r="BN190" s="353"/>
      <c r="BO190" s="353"/>
      <c r="BP190" s="353"/>
      <c r="BQ190" s="353"/>
      <c r="BR190" s="353"/>
      <c r="BS190" s="353"/>
      <c r="BT190" s="353"/>
      <c r="BU190" s="353"/>
      <c r="BV190" s="353"/>
      <c r="BW190" s="353"/>
      <c r="BX190" s="353"/>
      <c r="BY190" s="353"/>
      <c r="BZ190" s="353"/>
      <c r="CA190" s="353"/>
      <c r="CB190" s="353"/>
      <c r="CC190" s="353"/>
      <c r="CD190" s="353"/>
      <c r="CE190" s="353"/>
      <c r="CF190" s="353"/>
      <c r="CG190" s="353"/>
      <c r="CH190" s="353"/>
      <c r="CI190" s="353"/>
      <c r="CJ190" s="353"/>
      <c r="CK190" s="353"/>
      <c r="CL190" s="353"/>
      <c r="CM190" s="353"/>
      <c r="CN190" s="353"/>
      <c r="CO190" s="353"/>
      <c r="CP190" s="353"/>
      <c r="CQ190" s="353"/>
      <c r="CR190" s="353"/>
      <c r="CS190" s="353"/>
      <c r="CT190" s="353"/>
      <c r="CU190" s="353"/>
      <c r="CV190" s="353"/>
      <c r="CW190" s="353"/>
      <c r="CX190" s="353"/>
      <c r="CY190" s="353"/>
      <c r="CZ190" s="353"/>
      <c r="DA190" s="353"/>
      <c r="DB190" s="353"/>
      <c r="DC190" s="353"/>
      <c r="DD190" s="353"/>
      <c r="DE190" s="353"/>
      <c r="DF190" s="353"/>
      <c r="DG190" s="353"/>
      <c r="DH190" s="353"/>
      <c r="DI190" s="353"/>
      <c r="DJ190" s="353"/>
      <c r="DK190" s="353"/>
      <c r="DL190" s="353"/>
      <c r="DM190" s="353"/>
      <c r="DN190" s="353"/>
      <c r="DO190" s="353"/>
      <c r="DP190" s="353"/>
      <c r="DQ190" s="353"/>
      <c r="DR190" s="353"/>
      <c r="DS190" s="353"/>
      <c r="DT190" s="353"/>
      <c r="DU190" s="353"/>
      <c r="DV190" s="353"/>
      <c r="DW190" s="353"/>
      <c r="DX190" s="353"/>
      <c r="DY190" s="353"/>
      <c r="DZ190" s="353"/>
      <c r="EA190" s="353"/>
      <c r="EB190" s="353"/>
      <c r="EC190" s="353"/>
      <c r="ED190" s="353"/>
      <c r="EE190" s="353"/>
      <c r="EF190" s="353"/>
      <c r="EG190" s="353"/>
      <c r="EH190" s="353"/>
      <c r="EI190" s="353"/>
      <c r="EJ190" s="353"/>
      <c r="EK190" s="353"/>
      <c r="EL190" s="353"/>
      <c r="EM190" s="353"/>
      <c r="EN190" s="353"/>
      <c r="EO190" s="353"/>
      <c r="EP190" s="353"/>
      <c r="EQ190" s="353"/>
      <c r="ER190" s="353"/>
      <c r="ES190" s="353"/>
      <c r="ET190" s="354"/>
      <c r="EU190" s="354"/>
      <c r="EV190" s="354"/>
      <c r="EW190" s="354"/>
    </row>
    <row r="191" spans="1:153" ht="33.75" customHeight="1" x14ac:dyDescent="0.2">
      <c r="A191" s="360" t="s">
        <v>417</v>
      </c>
      <c r="B191" s="361" t="s">
        <v>418</v>
      </c>
      <c r="C191" s="361" t="s">
        <v>209</v>
      </c>
      <c r="D191" s="361" t="s">
        <v>419</v>
      </c>
      <c r="E191" s="361" t="s">
        <v>420</v>
      </c>
      <c r="F191" s="361" t="s">
        <v>421</v>
      </c>
      <c r="G191" s="361" t="s">
        <v>422</v>
      </c>
      <c r="H191" s="361" t="s">
        <v>423</v>
      </c>
      <c r="I191" s="361" t="s">
        <v>424</v>
      </c>
      <c r="J191" s="361" t="s">
        <v>425</v>
      </c>
      <c r="K191" s="361" t="s">
        <v>426</v>
      </c>
      <c r="L191" s="361" t="s">
        <v>427</v>
      </c>
      <c r="M191" s="361" t="s">
        <v>428</v>
      </c>
      <c r="N191" s="361" t="s">
        <v>428</v>
      </c>
      <c r="O191" s="361" t="s">
        <v>428</v>
      </c>
      <c r="P191" s="361" t="s">
        <v>429</v>
      </c>
      <c r="Q191" s="361" t="s">
        <v>430</v>
      </c>
      <c r="R191" s="361" t="s">
        <v>431</v>
      </c>
      <c r="S191" s="361" t="s">
        <v>431</v>
      </c>
      <c r="T191" s="361" t="s">
        <v>431</v>
      </c>
      <c r="U191" s="361" t="s">
        <v>431</v>
      </c>
      <c r="V191" s="361" t="s">
        <v>431</v>
      </c>
      <c r="W191" s="361" t="s">
        <v>431</v>
      </c>
      <c r="X191" s="361" t="s">
        <v>431</v>
      </c>
      <c r="Y191" s="361" t="s">
        <v>431</v>
      </c>
      <c r="Z191" s="361" t="s">
        <v>431</v>
      </c>
      <c r="AA191" s="361" t="s">
        <v>431</v>
      </c>
      <c r="AB191" s="361" t="s">
        <v>431</v>
      </c>
      <c r="AC191" s="361" t="s">
        <v>432</v>
      </c>
      <c r="AD191" s="361" t="s">
        <v>433</v>
      </c>
      <c r="AE191" s="361" t="s">
        <v>434</v>
      </c>
      <c r="AF191" s="361" t="s">
        <v>435</v>
      </c>
      <c r="AG191" s="361" t="s">
        <v>434</v>
      </c>
      <c r="AH191" s="361" t="s">
        <v>436</v>
      </c>
      <c r="AI191" s="361" t="s">
        <v>434</v>
      </c>
      <c r="AJ191" s="361" t="s">
        <v>437</v>
      </c>
      <c r="AK191" s="361" t="s">
        <v>434</v>
      </c>
      <c r="AL191" s="361" t="s">
        <v>438</v>
      </c>
      <c r="AM191" s="361" t="s">
        <v>434</v>
      </c>
      <c r="AN191" s="361" t="s">
        <v>439</v>
      </c>
      <c r="AO191" s="361" t="s">
        <v>434</v>
      </c>
      <c r="AP191" s="361" t="s">
        <v>440</v>
      </c>
      <c r="AQ191" s="361" t="s">
        <v>434</v>
      </c>
      <c r="AR191" s="361" t="s">
        <v>441</v>
      </c>
      <c r="AS191" s="361" t="s">
        <v>434</v>
      </c>
      <c r="AT191" s="361" t="s">
        <v>442</v>
      </c>
      <c r="AU191" s="361" t="s">
        <v>434</v>
      </c>
      <c r="AV191" s="361" t="s">
        <v>443</v>
      </c>
      <c r="AW191" s="361" t="s">
        <v>434</v>
      </c>
      <c r="AX191" s="361" t="s">
        <v>444</v>
      </c>
      <c r="AY191" s="361" t="s">
        <v>434</v>
      </c>
      <c r="AZ191" s="361" t="s">
        <v>445</v>
      </c>
      <c r="BA191" s="361" t="s">
        <v>434</v>
      </c>
      <c r="BB191" s="361" t="s">
        <v>446</v>
      </c>
      <c r="BC191" s="361" t="s">
        <v>434</v>
      </c>
      <c r="BD191" s="361" t="s">
        <v>447</v>
      </c>
      <c r="BE191" s="361" t="s">
        <v>448</v>
      </c>
      <c r="BF191" s="361" t="s">
        <v>449</v>
      </c>
      <c r="BG191" s="361" t="s">
        <v>450</v>
      </c>
      <c r="BH191" s="361" t="s">
        <v>451</v>
      </c>
      <c r="BI191" s="361" t="s">
        <v>452</v>
      </c>
      <c r="BJ191" s="361" t="s">
        <v>452</v>
      </c>
      <c r="BK191" s="361" t="s">
        <v>452</v>
      </c>
      <c r="BL191" s="361" t="s">
        <v>452</v>
      </c>
      <c r="BM191" s="361" t="s">
        <v>452</v>
      </c>
      <c r="BN191" s="361" t="s">
        <v>452</v>
      </c>
      <c r="BO191" s="361" t="s">
        <v>453</v>
      </c>
      <c r="BP191" s="361" t="s">
        <v>453</v>
      </c>
      <c r="BQ191" s="361" t="s">
        <v>454</v>
      </c>
      <c r="BR191" s="361" t="s">
        <v>454</v>
      </c>
      <c r="BS191" s="361" t="s">
        <v>454</v>
      </c>
      <c r="BT191" s="361" t="s">
        <v>454</v>
      </c>
      <c r="BU191" s="361" t="s">
        <v>454</v>
      </c>
      <c r="BV191" s="361" t="s">
        <v>455</v>
      </c>
      <c r="BW191" s="361" t="s">
        <v>455</v>
      </c>
      <c r="BX191" s="361" t="s">
        <v>455</v>
      </c>
      <c r="BY191" s="361" t="s">
        <v>456</v>
      </c>
      <c r="BZ191" s="361" t="s">
        <v>457</v>
      </c>
      <c r="CA191" s="361" t="s">
        <v>457</v>
      </c>
      <c r="CB191" s="361" t="s">
        <v>458</v>
      </c>
      <c r="CC191" s="361" t="s">
        <v>457</v>
      </c>
      <c r="CD191" s="361" t="s">
        <v>457</v>
      </c>
      <c r="CE191" s="361" t="s">
        <v>459</v>
      </c>
      <c r="CF191" s="361" t="s">
        <v>209</v>
      </c>
      <c r="CG191" s="361" t="s">
        <v>209</v>
      </c>
      <c r="CH191" s="361" t="s">
        <v>460</v>
      </c>
      <c r="CI191" s="361" t="s">
        <v>460</v>
      </c>
      <c r="CJ191" s="361" t="s">
        <v>460</v>
      </c>
      <c r="CK191" s="361" t="s">
        <v>461</v>
      </c>
      <c r="CL191" s="361" t="s">
        <v>461</v>
      </c>
      <c r="CM191" s="361" t="s">
        <v>462</v>
      </c>
      <c r="CN191" s="361" t="s">
        <v>463</v>
      </c>
      <c r="CO191" s="361" t="s">
        <v>464</v>
      </c>
      <c r="CP191" s="361" t="s">
        <v>464</v>
      </c>
      <c r="CQ191" s="361" t="s">
        <v>464</v>
      </c>
      <c r="CR191" s="361" t="s">
        <v>465</v>
      </c>
      <c r="CS191" s="361" t="s">
        <v>465</v>
      </c>
      <c r="CT191" s="361" t="s">
        <v>466</v>
      </c>
      <c r="CU191" s="361" t="s">
        <v>465</v>
      </c>
      <c r="CV191" s="361" t="s">
        <v>465</v>
      </c>
      <c r="CW191" s="361" t="s">
        <v>465</v>
      </c>
      <c r="CX191" s="361" t="s">
        <v>465</v>
      </c>
      <c r="CY191" s="361" t="s">
        <v>465</v>
      </c>
      <c r="CZ191" s="361" t="s">
        <v>467</v>
      </c>
      <c r="DA191" s="361" t="s">
        <v>467</v>
      </c>
      <c r="DB191" s="361" t="s">
        <v>468</v>
      </c>
      <c r="DC191" s="361" t="s">
        <v>467</v>
      </c>
      <c r="DD191" s="361" t="s">
        <v>467</v>
      </c>
      <c r="DE191" s="361" t="s">
        <v>467</v>
      </c>
      <c r="DF191" s="361" t="s">
        <v>467</v>
      </c>
      <c r="DG191" s="361" t="s">
        <v>467</v>
      </c>
      <c r="DH191" s="361" t="s">
        <v>469</v>
      </c>
      <c r="DI191" s="361" t="s">
        <v>469</v>
      </c>
      <c r="DJ191" s="361" t="s">
        <v>469</v>
      </c>
      <c r="DK191" s="361" t="s">
        <v>469</v>
      </c>
      <c r="DL191" s="361" t="s">
        <v>469</v>
      </c>
      <c r="DM191" s="361" t="s">
        <v>469</v>
      </c>
      <c r="DN191" s="361" t="s">
        <v>469</v>
      </c>
      <c r="DO191" s="361" t="s">
        <v>469</v>
      </c>
      <c r="DP191" s="361" t="s">
        <v>469</v>
      </c>
      <c r="DQ191" s="361" t="s">
        <v>469</v>
      </c>
      <c r="DR191" s="361" t="s">
        <v>469</v>
      </c>
      <c r="DS191" s="361" t="s">
        <v>469</v>
      </c>
      <c r="DT191" s="361" t="s">
        <v>469</v>
      </c>
      <c r="DU191" s="361" t="s">
        <v>469</v>
      </c>
      <c r="DV191" s="361" t="s">
        <v>469</v>
      </c>
      <c r="DW191" s="361" t="s">
        <v>469</v>
      </c>
      <c r="DX191" s="361" t="s">
        <v>75</v>
      </c>
      <c r="DY191" s="361" t="s">
        <v>470</v>
      </c>
      <c r="DZ191" s="361" t="s">
        <v>471</v>
      </c>
      <c r="EA191" s="361" t="s">
        <v>472</v>
      </c>
      <c r="EB191" s="361" t="s">
        <v>473</v>
      </c>
      <c r="EC191" s="361" t="s">
        <v>474</v>
      </c>
      <c r="ED191" s="361" t="s">
        <v>475</v>
      </c>
      <c r="EE191" s="361" t="s">
        <v>476</v>
      </c>
      <c r="EF191" s="361" t="s">
        <v>476</v>
      </c>
      <c r="EG191" s="361" t="s">
        <v>476</v>
      </c>
      <c r="EH191" s="361" t="s">
        <v>476</v>
      </c>
      <c r="EI191" s="361" t="s">
        <v>476</v>
      </c>
      <c r="EJ191" s="361" t="s">
        <v>476</v>
      </c>
      <c r="EK191" s="361" t="s">
        <v>477</v>
      </c>
      <c r="EL191" s="361" t="s">
        <v>477</v>
      </c>
      <c r="EM191" s="361" t="s">
        <v>478</v>
      </c>
      <c r="EN191" s="361" t="s">
        <v>478</v>
      </c>
      <c r="EO191" s="361" t="s">
        <v>479</v>
      </c>
      <c r="EP191" s="361" t="s">
        <v>480</v>
      </c>
      <c r="EQ191" s="361" t="s">
        <v>479</v>
      </c>
      <c r="ER191" s="361" t="s">
        <v>481</v>
      </c>
      <c r="ES191" s="361" t="s">
        <v>482</v>
      </c>
      <c r="ET191" s="361" t="s">
        <v>483</v>
      </c>
      <c r="EU191" s="361" t="s">
        <v>483</v>
      </c>
      <c r="EV191" s="361" t="s">
        <v>484</v>
      </c>
      <c r="EW191" s="361" t="s">
        <v>484</v>
      </c>
    </row>
    <row r="192" spans="1:153" ht="15.75" customHeight="1" x14ac:dyDescent="0.2">
      <c r="A192" s="362" t="s">
        <v>485</v>
      </c>
      <c r="B192" s="363" t="s">
        <v>486</v>
      </c>
      <c r="C192" s="363" t="s">
        <v>487</v>
      </c>
      <c r="D192" s="363" t="s">
        <v>487</v>
      </c>
      <c r="E192" s="363" t="s">
        <v>487</v>
      </c>
      <c r="F192" s="363" t="s">
        <v>487</v>
      </c>
      <c r="G192" s="363" t="s">
        <v>487</v>
      </c>
      <c r="H192" s="363" t="s">
        <v>487</v>
      </c>
      <c r="I192" s="363" t="s">
        <v>487</v>
      </c>
      <c r="J192" s="363" t="s">
        <v>487</v>
      </c>
      <c r="K192" s="363" t="s">
        <v>487</v>
      </c>
      <c r="L192" s="363" t="s">
        <v>487</v>
      </c>
      <c r="M192" s="363" t="s">
        <v>487</v>
      </c>
      <c r="N192" s="363" t="s">
        <v>488</v>
      </c>
      <c r="O192" s="363" t="s">
        <v>489</v>
      </c>
      <c r="P192" s="363" t="s">
        <v>488</v>
      </c>
      <c r="Q192" s="363" t="s">
        <v>488</v>
      </c>
      <c r="R192" s="363" t="s">
        <v>490</v>
      </c>
      <c r="S192" s="363" t="s">
        <v>491</v>
      </c>
      <c r="T192" s="363" t="s">
        <v>492</v>
      </c>
      <c r="U192" s="363" t="s">
        <v>493</v>
      </c>
      <c r="V192" s="363" t="s">
        <v>494</v>
      </c>
      <c r="W192" s="363" t="s">
        <v>495</v>
      </c>
      <c r="X192" s="363" t="s">
        <v>496</v>
      </c>
      <c r="Y192" s="363" t="s">
        <v>497</v>
      </c>
      <c r="Z192" s="363" t="s">
        <v>498</v>
      </c>
      <c r="AA192" s="363" t="s">
        <v>499</v>
      </c>
      <c r="AB192" s="363" t="s">
        <v>500</v>
      </c>
      <c r="AC192" s="363" t="s">
        <v>490</v>
      </c>
      <c r="AD192" s="363" t="s">
        <v>501</v>
      </c>
      <c r="AE192" s="363" t="s">
        <v>433</v>
      </c>
      <c r="AF192" s="363" t="s">
        <v>502</v>
      </c>
      <c r="AG192" s="363" t="s">
        <v>503</v>
      </c>
      <c r="AH192" s="363" t="s">
        <v>504</v>
      </c>
      <c r="AI192" s="363" t="s">
        <v>436</v>
      </c>
      <c r="AJ192" s="363" t="s">
        <v>505</v>
      </c>
      <c r="AK192" s="363" t="s">
        <v>437</v>
      </c>
      <c r="AL192" s="363" t="s">
        <v>506</v>
      </c>
      <c r="AM192" s="363" t="s">
        <v>438</v>
      </c>
      <c r="AN192" s="363" t="s">
        <v>507</v>
      </c>
      <c r="AO192" s="363" t="s">
        <v>439</v>
      </c>
      <c r="AP192" s="363" t="s">
        <v>508</v>
      </c>
      <c r="AQ192" s="363" t="s">
        <v>440</v>
      </c>
      <c r="AR192" s="363" t="s">
        <v>509</v>
      </c>
      <c r="AS192" s="363" t="s">
        <v>441</v>
      </c>
      <c r="AT192" s="363" t="s">
        <v>510</v>
      </c>
      <c r="AU192" s="363" t="s">
        <v>442</v>
      </c>
      <c r="AV192" s="363" t="s">
        <v>511</v>
      </c>
      <c r="AW192" s="363" t="s">
        <v>443</v>
      </c>
      <c r="AX192" s="363" t="s">
        <v>512</v>
      </c>
      <c r="AY192" s="363" t="s">
        <v>444</v>
      </c>
      <c r="AZ192" s="363" t="s">
        <v>490</v>
      </c>
      <c r="BA192" s="363" t="s">
        <v>445</v>
      </c>
      <c r="BB192" s="363" t="s">
        <v>513</v>
      </c>
      <c r="BC192" s="363" t="s">
        <v>446</v>
      </c>
      <c r="BD192" s="363" t="s">
        <v>433</v>
      </c>
      <c r="BE192" s="363" t="s">
        <v>445</v>
      </c>
      <c r="BF192" s="363" t="s">
        <v>435</v>
      </c>
      <c r="BG192" s="363" t="s">
        <v>433</v>
      </c>
      <c r="BH192" s="363" t="s">
        <v>514</v>
      </c>
      <c r="BI192" s="363" t="s">
        <v>488</v>
      </c>
      <c r="BJ192" s="363" t="s">
        <v>486</v>
      </c>
      <c r="BK192" s="363" t="s">
        <v>515</v>
      </c>
      <c r="BL192" s="363" t="s">
        <v>463</v>
      </c>
      <c r="BM192" s="363" t="s">
        <v>516</v>
      </c>
      <c r="BN192" s="363" t="s">
        <v>517</v>
      </c>
      <c r="BO192" s="363" t="s">
        <v>488</v>
      </c>
      <c r="BP192" s="363" t="s">
        <v>289</v>
      </c>
      <c r="BQ192" s="363" t="s">
        <v>463</v>
      </c>
      <c r="BR192" s="363" t="s">
        <v>518</v>
      </c>
      <c r="BS192" s="363" t="s">
        <v>519</v>
      </c>
      <c r="BT192" s="363" t="s">
        <v>475</v>
      </c>
      <c r="BU192" s="363" t="s">
        <v>289</v>
      </c>
      <c r="BV192" s="363" t="s">
        <v>463</v>
      </c>
      <c r="BW192" s="363" t="s">
        <v>518</v>
      </c>
      <c r="BX192" s="363" t="s">
        <v>519</v>
      </c>
      <c r="BY192" s="363" t="s">
        <v>520</v>
      </c>
      <c r="BZ192" s="363" t="s">
        <v>488</v>
      </c>
      <c r="CA192" s="363" t="s">
        <v>418</v>
      </c>
      <c r="CB192" s="363" t="s">
        <v>515</v>
      </c>
      <c r="CC192" s="363" t="s">
        <v>475</v>
      </c>
      <c r="CD192" s="363" t="s">
        <v>463</v>
      </c>
      <c r="CE192" s="363" t="s">
        <v>516</v>
      </c>
      <c r="CF192" s="363" t="s">
        <v>488</v>
      </c>
      <c r="CG192" s="363" t="s">
        <v>515</v>
      </c>
      <c r="CH192" s="363" t="s">
        <v>488</v>
      </c>
      <c r="CI192" s="363" t="s">
        <v>515</v>
      </c>
      <c r="CJ192" s="363" t="s">
        <v>463</v>
      </c>
      <c r="CK192" s="363" t="s">
        <v>515</v>
      </c>
      <c r="CL192" s="363" t="s">
        <v>474</v>
      </c>
      <c r="CM192" s="363" t="s">
        <v>418</v>
      </c>
      <c r="CN192" s="363" t="s">
        <v>521</v>
      </c>
      <c r="CO192" s="363" t="s">
        <v>488</v>
      </c>
      <c r="CP192" s="363" t="s">
        <v>515</v>
      </c>
      <c r="CQ192" s="363" t="s">
        <v>475</v>
      </c>
      <c r="CR192" s="363" t="s">
        <v>515</v>
      </c>
      <c r="CS192" s="363" t="s">
        <v>474</v>
      </c>
      <c r="CT192" s="363" t="s">
        <v>522</v>
      </c>
      <c r="CU192" s="363" t="s">
        <v>523</v>
      </c>
      <c r="CV192" s="363" t="s">
        <v>524</v>
      </c>
      <c r="CW192" s="363" t="s">
        <v>519</v>
      </c>
      <c r="CX192" s="363" t="s">
        <v>525</v>
      </c>
      <c r="CY192" s="363" t="s">
        <v>475</v>
      </c>
      <c r="CZ192" s="363" t="s">
        <v>515</v>
      </c>
      <c r="DA192" s="363" t="s">
        <v>474</v>
      </c>
      <c r="DB192" s="363" t="s">
        <v>522</v>
      </c>
      <c r="DC192" s="363" t="s">
        <v>523</v>
      </c>
      <c r="DD192" s="363" t="s">
        <v>524</v>
      </c>
      <c r="DE192" s="363" t="s">
        <v>519</v>
      </c>
      <c r="DF192" s="363" t="s">
        <v>525</v>
      </c>
      <c r="DG192" s="363" t="s">
        <v>475</v>
      </c>
      <c r="DH192" s="363" t="s">
        <v>526</v>
      </c>
      <c r="DI192" s="363" t="s">
        <v>527</v>
      </c>
      <c r="DJ192" s="363" t="s">
        <v>488</v>
      </c>
      <c r="DK192" s="363" t="s">
        <v>528</v>
      </c>
      <c r="DL192" s="363" t="s">
        <v>515</v>
      </c>
      <c r="DM192" s="363" t="s">
        <v>474</v>
      </c>
      <c r="DN192" s="363" t="s">
        <v>418</v>
      </c>
      <c r="DO192" s="363" t="s">
        <v>452</v>
      </c>
      <c r="DP192" s="363" t="s">
        <v>529</v>
      </c>
      <c r="DQ192" s="363" t="s">
        <v>514</v>
      </c>
      <c r="DR192" s="363" t="s">
        <v>530</v>
      </c>
      <c r="DS192" s="363" t="s">
        <v>531</v>
      </c>
      <c r="DT192" s="363" t="s">
        <v>209</v>
      </c>
      <c r="DU192" s="363" t="s">
        <v>459</v>
      </c>
      <c r="DV192" s="363" t="s">
        <v>428</v>
      </c>
      <c r="DW192" s="363" t="s">
        <v>532</v>
      </c>
      <c r="DX192" s="363" t="s">
        <v>533</v>
      </c>
      <c r="DY192" s="363" t="s">
        <v>534</v>
      </c>
      <c r="DZ192" s="363" t="s">
        <v>522</v>
      </c>
      <c r="EA192" s="363" t="s">
        <v>515</v>
      </c>
      <c r="EB192" s="363" t="s">
        <v>535</v>
      </c>
      <c r="EC192" s="363" t="s">
        <v>515</v>
      </c>
      <c r="ED192" s="363" t="s">
        <v>525</v>
      </c>
      <c r="EE192" s="363" t="s">
        <v>536</v>
      </c>
      <c r="EF192" s="363" t="s">
        <v>537</v>
      </c>
      <c r="EG192" s="363" t="s">
        <v>538</v>
      </c>
      <c r="EH192" s="363" t="s">
        <v>539</v>
      </c>
      <c r="EI192" s="363" t="s">
        <v>540</v>
      </c>
      <c r="EJ192" s="363" t="s">
        <v>541</v>
      </c>
      <c r="EK192" s="363" t="s">
        <v>536</v>
      </c>
      <c r="EL192" s="363" t="s">
        <v>542</v>
      </c>
      <c r="EM192" s="363" t="s">
        <v>536</v>
      </c>
      <c r="EN192" s="363" t="s">
        <v>543</v>
      </c>
      <c r="EO192" s="363" t="s">
        <v>544</v>
      </c>
      <c r="EP192" s="363" t="s">
        <v>544</v>
      </c>
      <c r="EQ192" s="363" t="s">
        <v>536</v>
      </c>
      <c r="ER192" s="363" t="s">
        <v>536</v>
      </c>
      <c r="ES192" s="363" t="s">
        <v>545</v>
      </c>
      <c r="ET192" s="363" t="s">
        <v>515</v>
      </c>
      <c r="EU192" s="363" t="s">
        <v>474</v>
      </c>
      <c r="EV192" s="363" t="s">
        <v>515</v>
      </c>
      <c r="EW192" s="363" t="s">
        <v>474</v>
      </c>
    </row>
    <row r="193" spans="1:153" ht="15.75" customHeight="1" x14ac:dyDescent="0.2">
      <c r="A193" s="372" t="s">
        <v>546</v>
      </c>
      <c r="B193" s="372">
        <v>0</v>
      </c>
      <c r="C193" s="372">
        <v>1.181806794647855E-7</v>
      </c>
      <c r="D193" s="372">
        <v>1.181806794647855E-7</v>
      </c>
      <c r="E193" s="372">
        <v>1.181806794647855E-7</v>
      </c>
      <c r="F193" s="372">
        <v>1.2098647061975498E-7</v>
      </c>
      <c r="G193" s="372">
        <v>1.2098647061975498E-7</v>
      </c>
      <c r="H193" s="372">
        <v>1.2098647061975498E-7</v>
      </c>
      <c r="I193" s="372">
        <v>1.2555847206385806E-7</v>
      </c>
      <c r="J193" s="372">
        <v>1.1980810654677043E-7</v>
      </c>
      <c r="K193" s="372">
        <v>0</v>
      </c>
      <c r="L193" s="372">
        <v>0</v>
      </c>
      <c r="M193" s="372">
        <v>1.2133543236814148E-7</v>
      </c>
      <c r="N193" s="372">
        <v>1.213355460549792E-7</v>
      </c>
      <c r="O193" s="372">
        <v>1.213355460549792E-7</v>
      </c>
      <c r="P193" s="372">
        <v>1.3863967751603923E-9</v>
      </c>
      <c r="Q193" s="372">
        <v>4.3562829432630679E-7</v>
      </c>
      <c r="R193" s="372">
        <v>1.856684832546307E-7</v>
      </c>
      <c r="S193" s="372">
        <v>1.856684832546307E-7</v>
      </c>
      <c r="T193" s="372">
        <v>1.856684832546307E-7</v>
      </c>
      <c r="U193" s="372">
        <v>1.856684832546307E-7</v>
      </c>
      <c r="V193" s="372">
        <v>1.856684832546307E-7</v>
      </c>
      <c r="W193" s="372">
        <v>1.856684832546307E-7</v>
      </c>
      <c r="X193" s="372">
        <v>1.856684832546307E-7</v>
      </c>
      <c r="Y193" s="372">
        <v>1.856684832546307E-7</v>
      </c>
      <c r="Z193" s="372">
        <v>1.856684832546307E-7</v>
      </c>
      <c r="AA193" s="372">
        <v>1.856684832546307E-7</v>
      </c>
      <c r="AB193" s="372">
        <v>1.856684832546307E-7</v>
      </c>
      <c r="AC193" s="372">
        <v>1.5415014331665589E-7</v>
      </c>
      <c r="AD193" s="372">
        <v>0</v>
      </c>
      <c r="AE193" s="372">
        <v>1.3847483160134288E-7</v>
      </c>
      <c r="AF193" s="372">
        <v>0</v>
      </c>
      <c r="AG193" s="372">
        <v>1.3847483160134288E-7</v>
      </c>
      <c r="AH193" s="372">
        <v>0</v>
      </c>
      <c r="AI193" s="372">
        <v>1.3847483160134288E-7</v>
      </c>
      <c r="AJ193" s="372">
        <v>0</v>
      </c>
      <c r="AK193" s="372">
        <v>1.3847483160134288E-7</v>
      </c>
      <c r="AL193" s="372">
        <v>0</v>
      </c>
      <c r="AM193" s="372">
        <v>1.3847483160134288E-7</v>
      </c>
      <c r="AN193" s="372">
        <v>0</v>
      </c>
      <c r="AO193" s="372">
        <v>1.3847483160134288E-7</v>
      </c>
      <c r="AP193" s="372">
        <v>0</v>
      </c>
      <c r="AQ193" s="372">
        <v>1.3847483160134288E-7</v>
      </c>
      <c r="AR193" s="372">
        <v>0</v>
      </c>
      <c r="AS193" s="372">
        <v>1.3847483160134288E-7</v>
      </c>
      <c r="AT193" s="372">
        <v>0</v>
      </c>
      <c r="AU193" s="372">
        <v>1.3847483160134288E-7</v>
      </c>
      <c r="AV193" s="372">
        <v>0</v>
      </c>
      <c r="AW193" s="372">
        <v>1.3847483160134288E-7</v>
      </c>
      <c r="AX193" s="372">
        <v>0</v>
      </c>
      <c r="AY193" s="372">
        <v>1.3847483160134288E-7</v>
      </c>
      <c r="AZ193" s="372">
        <v>0</v>
      </c>
      <c r="BA193" s="372">
        <v>1.3847483160134288E-7</v>
      </c>
      <c r="BB193" s="372">
        <v>0</v>
      </c>
      <c r="BC193" s="372">
        <v>1.3847483160134288E-7</v>
      </c>
      <c r="BD193" s="372">
        <v>1.1446681469351461E-7</v>
      </c>
      <c r="BE193" s="372">
        <v>1.1707658131854259E-7</v>
      </c>
      <c r="BF193" s="372">
        <v>1.181806794647855E-7</v>
      </c>
      <c r="BG193" s="372">
        <v>1.213355460549792E-7</v>
      </c>
      <c r="BH193" s="372">
        <v>1.1707658131854259E-7</v>
      </c>
      <c r="BI193" s="372">
        <v>2.4409848720097216E-7</v>
      </c>
      <c r="BJ193" s="372">
        <v>2.4409848720097216E-7</v>
      </c>
      <c r="BK193" s="372">
        <v>2.4409848720097216E-7</v>
      </c>
      <c r="BL193" s="372">
        <v>2.4409848720097216E-7</v>
      </c>
      <c r="BM193" s="372">
        <v>2.4409848720097216E-7</v>
      </c>
      <c r="BN193" s="372">
        <v>2.4409848720097216E-7</v>
      </c>
      <c r="BO193" s="372">
        <v>2.7063845209340798E-7</v>
      </c>
      <c r="BP193" s="372">
        <v>2.7063845209340798E-7</v>
      </c>
      <c r="BQ193" s="372">
        <v>4.3562829432630679E-7</v>
      </c>
      <c r="BR193" s="372">
        <v>4.3562829432630679E-7</v>
      </c>
      <c r="BS193" s="372">
        <v>4.3562829432630679E-7</v>
      </c>
      <c r="BT193" s="372">
        <v>4.3562829432630679E-7</v>
      </c>
      <c r="BU193" s="372">
        <v>4.3562829432630679E-7</v>
      </c>
      <c r="BV193" s="372">
        <v>1.3863967751603923E-9</v>
      </c>
      <c r="BW193" s="372">
        <v>1.3863967751603923E-9</v>
      </c>
      <c r="BX193" s="372">
        <v>1.3863967751603923E-9</v>
      </c>
      <c r="BY193" s="372">
        <v>5.2352652346598916E-7</v>
      </c>
      <c r="BZ193" s="372">
        <v>1.1700248592205753E-7</v>
      </c>
      <c r="CA193" s="372">
        <v>1.1700248592205753E-7</v>
      </c>
      <c r="CB193" s="372">
        <v>1.1700248592205753E-7</v>
      </c>
      <c r="CC193" s="372">
        <v>1.1700248592205753E-7</v>
      </c>
      <c r="CD193" s="372">
        <v>1.1700248592205753E-7</v>
      </c>
      <c r="CE193" s="372">
        <v>1.1700248592205753E-7</v>
      </c>
      <c r="CF193" s="372">
        <v>1.181806794647855E-7</v>
      </c>
      <c r="CG193" s="372">
        <v>1.181806794647855E-7</v>
      </c>
      <c r="CH193" s="372">
        <v>1.7507827010376786E-7</v>
      </c>
      <c r="CI193" s="372">
        <v>1.7507827010376786E-7</v>
      </c>
      <c r="CJ193" s="372">
        <v>1.7507827010376786E-7</v>
      </c>
      <c r="CK193" s="372">
        <v>4.3562829432630679E-7</v>
      </c>
      <c r="CL193" s="372">
        <v>4.3562829432630679E-7</v>
      </c>
      <c r="CM193" s="372">
        <v>4.3562829432630679E-7</v>
      </c>
      <c r="CN193" s="372">
        <v>0</v>
      </c>
      <c r="CO193" s="372">
        <v>1.9077802448919101E-7</v>
      </c>
      <c r="CP193" s="372">
        <v>1.9077802448919101E-7</v>
      </c>
      <c r="CQ193" s="372">
        <v>1.9077802448919101E-7</v>
      </c>
      <c r="CR193" s="372">
        <v>3.1690956348029431E-7</v>
      </c>
      <c r="CS193" s="372">
        <v>3.1690956348029431E-7</v>
      </c>
      <c r="CT193" s="372">
        <v>3.1690956348029431E-7</v>
      </c>
      <c r="CU193" s="372">
        <v>3.1690956348029431E-7</v>
      </c>
      <c r="CV193" s="372">
        <v>3.1690956348029431E-7</v>
      </c>
      <c r="CW193" s="372">
        <v>3.1690956348029431E-7</v>
      </c>
      <c r="CX193" s="372">
        <v>3.1690956348029431E-7</v>
      </c>
      <c r="CY193" s="372">
        <v>3.1690956348029431E-7</v>
      </c>
      <c r="CZ193" s="372">
        <v>1.2035411600663792E-7</v>
      </c>
      <c r="DA193" s="372">
        <v>1.2035411600663792E-7</v>
      </c>
      <c r="DB193" s="372">
        <v>1.2035411600663792E-7</v>
      </c>
      <c r="DC193" s="372">
        <v>1.2035411600663792E-7</v>
      </c>
      <c r="DD193" s="372">
        <v>1.2035411600663792E-7</v>
      </c>
      <c r="DE193" s="372">
        <v>1.2035411600663792E-7</v>
      </c>
      <c r="DF193" s="372">
        <v>1.2035411600663792E-7</v>
      </c>
      <c r="DG193" s="372">
        <v>1.2035411600663792E-7</v>
      </c>
      <c r="DH193" s="372">
        <v>1.6579631392232841E-6</v>
      </c>
      <c r="DI193" s="372">
        <v>1.6579631392232841E-6</v>
      </c>
      <c r="DJ193" s="372">
        <v>1.6579631392232841E-6</v>
      </c>
      <c r="DK193" s="372">
        <v>4.5337545770962606E-6</v>
      </c>
      <c r="DL193" s="372">
        <v>1.6579631392232841E-6</v>
      </c>
      <c r="DM193" s="372">
        <v>1.6579631392232841E-6</v>
      </c>
      <c r="DN193" s="372">
        <v>1.6579631392232841E-6</v>
      </c>
      <c r="DO193" s="372">
        <v>1.6579631392232841E-6</v>
      </c>
      <c r="DP193" s="372">
        <v>1.6579631392232841E-6</v>
      </c>
      <c r="DQ193" s="372">
        <v>1.6579631392232841E-6</v>
      </c>
      <c r="DR193" s="372">
        <v>1.6579631392232841E-6</v>
      </c>
      <c r="DS193" s="372">
        <v>1.6579631392232841E-6</v>
      </c>
      <c r="DT193" s="372">
        <v>1.6579631392232841E-6</v>
      </c>
      <c r="DU193" s="372">
        <v>1.6579631392232841E-6</v>
      </c>
      <c r="DV193" s="372">
        <v>1.6579631392232841E-6</v>
      </c>
      <c r="DW193" s="372">
        <v>1.6579631392232841E-6</v>
      </c>
      <c r="DX193" s="372">
        <v>1.2098647061975498E-7</v>
      </c>
      <c r="DY193" s="372">
        <v>0</v>
      </c>
      <c r="DZ193" s="372">
        <v>0</v>
      </c>
      <c r="EA193" s="372">
        <v>0</v>
      </c>
      <c r="EB193" s="372">
        <v>0</v>
      </c>
      <c r="EC193" s="372">
        <v>0</v>
      </c>
      <c r="ED193" s="372">
        <v>0</v>
      </c>
      <c r="EE193" s="372">
        <v>0</v>
      </c>
      <c r="EF193" s="372">
        <v>0</v>
      </c>
      <c r="EG193" s="372">
        <v>0</v>
      </c>
      <c r="EH193" s="372">
        <v>0</v>
      </c>
      <c r="EI193" s="372">
        <v>0</v>
      </c>
      <c r="EJ193" s="372">
        <v>0</v>
      </c>
      <c r="EK193" s="372">
        <v>0</v>
      </c>
      <c r="EL193" s="372">
        <v>0</v>
      </c>
      <c r="EM193" s="372">
        <v>0</v>
      </c>
      <c r="EN193" s="372">
        <v>0</v>
      </c>
      <c r="EO193" s="372">
        <v>0</v>
      </c>
      <c r="EP193" s="372">
        <v>0</v>
      </c>
      <c r="EQ193" s="372">
        <v>0</v>
      </c>
      <c r="ER193" s="372">
        <v>0</v>
      </c>
      <c r="ES193" s="372">
        <v>1.4520908280246658E-6</v>
      </c>
      <c r="ET193" s="373">
        <v>4.3562829432630679E-7</v>
      </c>
      <c r="EU193" s="373">
        <v>4.3562829432630679E-7</v>
      </c>
      <c r="EV193" s="373">
        <v>4.3562829432630679E-7</v>
      </c>
      <c r="EW193" s="373">
        <v>4.3562829432630679E-7</v>
      </c>
    </row>
    <row r="194" spans="1:153" ht="15.75" customHeight="1" x14ac:dyDescent="0.2">
      <c r="A194" s="372" t="s">
        <v>547</v>
      </c>
      <c r="B194" s="372">
        <v>0</v>
      </c>
      <c r="C194" s="372">
        <v>2.1842294881935231E-4</v>
      </c>
      <c r="D194" s="372">
        <v>2.1837904796484509E-4</v>
      </c>
      <c r="E194" s="372">
        <v>2.1837904796484509E-4</v>
      </c>
      <c r="F194" s="372">
        <v>2.2331181799017941E-4</v>
      </c>
      <c r="G194" s="372">
        <v>2.2331181799017941E-4</v>
      </c>
      <c r="H194" s="372">
        <v>2.2331181799017941E-4</v>
      </c>
      <c r="I194" s="372">
        <v>2.3175061971869582E-4</v>
      </c>
      <c r="J194" s="372">
        <v>2.2113685190561228E-4</v>
      </c>
      <c r="K194" s="372">
        <v>0</v>
      </c>
      <c r="L194" s="372">
        <v>0</v>
      </c>
      <c r="M194" s="372">
        <v>3.2996872380408604E-4</v>
      </c>
      <c r="N194" s="372">
        <v>3.2996871993873356E-4</v>
      </c>
      <c r="O194" s="372">
        <v>3.2996872005242039E-4</v>
      </c>
      <c r="P194" s="372">
        <v>8.0179452766060422E-6</v>
      </c>
      <c r="Q194" s="372">
        <v>0</v>
      </c>
      <c r="R194" s="372">
        <v>1.1052479496811429E-3</v>
      </c>
      <c r="S194" s="372">
        <v>1.1052479496811429E-3</v>
      </c>
      <c r="T194" s="372">
        <v>1.1052479496811429E-3</v>
      </c>
      <c r="U194" s="372">
        <v>1.1052479496811429E-3</v>
      </c>
      <c r="V194" s="372">
        <v>1.1052479496811429E-3</v>
      </c>
      <c r="W194" s="372">
        <v>1.1052479496811429E-3</v>
      </c>
      <c r="X194" s="372">
        <v>1.1052479496811429E-3</v>
      </c>
      <c r="Y194" s="372">
        <v>1.1052479496811429E-3</v>
      </c>
      <c r="Z194" s="372">
        <v>2.1656699645973276E-3</v>
      </c>
      <c r="AA194" s="372">
        <v>1.1052479496811429E-3</v>
      </c>
      <c r="AB194" s="372">
        <v>1.1052479496811429E-3</v>
      </c>
      <c r="AC194" s="372">
        <v>1.1051799542656227E-3</v>
      </c>
      <c r="AD194" s="372">
        <v>0</v>
      </c>
      <c r="AE194" s="372">
        <v>2.8557678069773829E-4</v>
      </c>
      <c r="AF194" s="372">
        <v>0</v>
      </c>
      <c r="AG194" s="372">
        <v>2.8557678069773829E-4</v>
      </c>
      <c r="AH194" s="372">
        <v>0</v>
      </c>
      <c r="AI194" s="372">
        <v>2.8557678069773829E-4</v>
      </c>
      <c r="AJ194" s="372">
        <v>0</v>
      </c>
      <c r="AK194" s="372">
        <v>2.8557678069773829E-4</v>
      </c>
      <c r="AL194" s="372">
        <v>0</v>
      </c>
      <c r="AM194" s="372">
        <v>2.8557678069773829E-4</v>
      </c>
      <c r="AN194" s="372">
        <v>0</v>
      </c>
      <c r="AO194" s="372">
        <v>2.8557678069773829E-4</v>
      </c>
      <c r="AP194" s="372">
        <v>0</v>
      </c>
      <c r="AQ194" s="372">
        <v>2.8557678069773829E-4</v>
      </c>
      <c r="AR194" s="372">
        <v>0</v>
      </c>
      <c r="AS194" s="372">
        <v>2.8557678069773829E-4</v>
      </c>
      <c r="AT194" s="372">
        <v>0</v>
      </c>
      <c r="AU194" s="372">
        <v>2.8557678069773829E-4</v>
      </c>
      <c r="AV194" s="372">
        <v>0</v>
      </c>
      <c r="AW194" s="372">
        <v>2.8557678069773829E-4</v>
      </c>
      <c r="AX194" s="372">
        <v>0</v>
      </c>
      <c r="AY194" s="372">
        <v>2.8557678069773829E-4</v>
      </c>
      <c r="AZ194" s="372">
        <v>0</v>
      </c>
      <c r="BA194" s="372">
        <v>2.8557507380355673E-4</v>
      </c>
      <c r="BB194" s="372">
        <v>0</v>
      </c>
      <c r="BC194" s="372">
        <v>2.8557678069773829E-4</v>
      </c>
      <c r="BD194" s="372">
        <v>2.3396921380935964E-4</v>
      </c>
      <c r="BE194" s="372">
        <v>5.2090815131577983E-4</v>
      </c>
      <c r="BF194" s="372">
        <v>5.2974551419993077E-4</v>
      </c>
      <c r="BG194" s="372">
        <v>5.6302911832517566E-4</v>
      </c>
      <c r="BH194" s="372">
        <v>4.9229304329401202E-4</v>
      </c>
      <c r="BI194" s="372">
        <v>6.4257404574163957E-4</v>
      </c>
      <c r="BJ194" s="372">
        <v>6.3929865882528247E-4</v>
      </c>
      <c r="BK194" s="372">
        <v>6.0759096118090383E-4</v>
      </c>
      <c r="BL194" s="372">
        <v>3.9013807111132337E-4</v>
      </c>
      <c r="BM194" s="372">
        <v>5.9221453875579755E-4</v>
      </c>
      <c r="BN194" s="372">
        <v>6.4257404574163957E-4</v>
      </c>
      <c r="BO194" s="372">
        <v>2.2901885131432209E-5</v>
      </c>
      <c r="BP194" s="372">
        <v>2.2901885131432209E-5</v>
      </c>
      <c r="BQ194" s="372">
        <v>1.3665317766253793E-9</v>
      </c>
      <c r="BR194" s="372">
        <v>1.3665317766253793E-9</v>
      </c>
      <c r="BS194" s="372">
        <v>1.3665317766253793E-9</v>
      </c>
      <c r="BT194" s="372">
        <v>1.3665317766253793E-9</v>
      </c>
      <c r="BU194" s="372">
        <v>1.3665317766253793E-9</v>
      </c>
      <c r="BV194" s="372">
        <v>8.0179452766060422E-6</v>
      </c>
      <c r="BW194" s="372">
        <v>8.0179452766060422E-6</v>
      </c>
      <c r="BX194" s="372">
        <v>8.0179452766060422E-6</v>
      </c>
      <c r="BY194" s="372">
        <v>1.6195230460880339E-4</v>
      </c>
      <c r="BZ194" s="372">
        <v>3.0777455026509415E-4</v>
      </c>
      <c r="CA194" s="372">
        <v>3.0777455026509415E-4</v>
      </c>
      <c r="CB194" s="372">
        <v>2.9026475669979845E-4</v>
      </c>
      <c r="CC194" s="372">
        <v>2.9026475669979845E-4</v>
      </c>
      <c r="CD194" s="372">
        <v>2.61075055504989E-4</v>
      </c>
      <c r="CE194" s="372">
        <v>3.6761128819762234E-4</v>
      </c>
      <c r="CF194" s="372">
        <v>2.8917866507072176E-4</v>
      </c>
      <c r="CG194" s="372">
        <v>2.942803890846335E-4</v>
      </c>
      <c r="CH194" s="372">
        <v>4.7539232355120475E-4</v>
      </c>
      <c r="CI194" s="372">
        <v>4.7539232355120475E-4</v>
      </c>
      <c r="CJ194" s="372">
        <v>4.7539232355120475E-4</v>
      </c>
      <c r="CK194" s="372">
        <v>1.3665317766253793E-9</v>
      </c>
      <c r="CL194" s="372">
        <v>1.3665317766253793E-9</v>
      </c>
      <c r="CM194" s="372">
        <v>1.3665317766253793E-9</v>
      </c>
      <c r="CN194" s="372">
        <v>0</v>
      </c>
      <c r="CO194" s="372">
        <v>5.020861735829385E-4</v>
      </c>
      <c r="CP194" s="372">
        <v>4.735216766675876E-4</v>
      </c>
      <c r="CQ194" s="372">
        <v>4.735216766675876E-4</v>
      </c>
      <c r="CR194" s="372">
        <v>1.2572573214129079E-3</v>
      </c>
      <c r="CS194" s="372">
        <v>1.2572573214129079E-3</v>
      </c>
      <c r="CT194" s="372">
        <v>1.2572573214129079E-3</v>
      </c>
      <c r="CU194" s="372">
        <v>1.2572573214129079E-3</v>
      </c>
      <c r="CV194" s="372">
        <v>1.2572573214129079E-3</v>
      </c>
      <c r="CW194" s="372">
        <v>1.2572573214129079E-3</v>
      </c>
      <c r="CX194" s="372">
        <v>1.2572573214129079E-3</v>
      </c>
      <c r="CY194" s="372">
        <v>1.2572573214129079E-3</v>
      </c>
      <c r="CZ194" s="372">
        <v>6.0752758679427643E-4</v>
      </c>
      <c r="DA194" s="372">
        <v>6.0752758679427643E-4</v>
      </c>
      <c r="DB194" s="372">
        <v>6.0752758679427643E-4</v>
      </c>
      <c r="DC194" s="372">
        <v>6.0752758679427643E-4</v>
      </c>
      <c r="DD194" s="372">
        <v>6.0752758679427643E-4</v>
      </c>
      <c r="DE194" s="372">
        <v>6.0752758679427643E-4</v>
      </c>
      <c r="DF194" s="372">
        <v>6.0752758679427643E-4</v>
      </c>
      <c r="DG194" s="372">
        <v>6.0752758679427643E-4</v>
      </c>
      <c r="DH194" s="372">
        <v>2.2521432219946291E-3</v>
      </c>
      <c r="DI194" s="372">
        <v>2.2521432219946291E-3</v>
      </c>
      <c r="DJ194" s="372">
        <v>2.2521432219946291E-3</v>
      </c>
      <c r="DK194" s="372">
        <v>2.2521432219946291E-3</v>
      </c>
      <c r="DL194" s="372">
        <v>2.2521432219946291E-3</v>
      </c>
      <c r="DM194" s="372">
        <v>2.2521432219946291E-3</v>
      </c>
      <c r="DN194" s="372">
        <v>2.2521432219946291E-3</v>
      </c>
      <c r="DO194" s="372">
        <v>2.2521432219946291E-3</v>
      </c>
      <c r="DP194" s="372">
        <v>2.2521432219946291E-3</v>
      </c>
      <c r="DQ194" s="372">
        <v>2.2521432219946291E-3</v>
      </c>
      <c r="DR194" s="372">
        <v>2.2521432219946291E-3</v>
      </c>
      <c r="DS194" s="372">
        <v>2.2521432219946291E-3</v>
      </c>
      <c r="DT194" s="372">
        <v>2.2521432219946291E-3</v>
      </c>
      <c r="DU194" s="372">
        <v>2.2521432219946291E-3</v>
      </c>
      <c r="DV194" s="372">
        <v>2.2521432219946291E-3</v>
      </c>
      <c r="DW194" s="372">
        <v>2.2521432219946291E-3</v>
      </c>
      <c r="DX194" s="372">
        <v>1.9322514685882197E-4</v>
      </c>
      <c r="DY194" s="372">
        <v>0</v>
      </c>
      <c r="DZ194" s="372">
        <v>0</v>
      </c>
      <c r="EA194" s="372">
        <v>0</v>
      </c>
      <c r="EB194" s="372">
        <v>0</v>
      </c>
      <c r="EC194" s="372">
        <v>3.352627545609721E-4</v>
      </c>
      <c r="ED194" s="372">
        <v>0</v>
      </c>
      <c r="EE194" s="372">
        <v>0</v>
      </c>
      <c r="EF194" s="372">
        <v>0</v>
      </c>
      <c r="EG194" s="372">
        <v>0</v>
      </c>
      <c r="EH194" s="372">
        <v>0</v>
      </c>
      <c r="EI194" s="372">
        <v>0</v>
      </c>
      <c r="EJ194" s="372">
        <v>0</v>
      </c>
      <c r="EK194" s="372">
        <v>1.6226717634708621E-3</v>
      </c>
      <c r="EL194" s="372">
        <v>1.6226717634708621E-3</v>
      </c>
      <c r="EM194" s="372">
        <v>1.3652190489210625E-9</v>
      </c>
      <c r="EN194" s="372">
        <v>1.3652190489210625E-9</v>
      </c>
      <c r="EO194" s="372">
        <v>0</v>
      </c>
      <c r="EP194" s="372">
        <v>0</v>
      </c>
      <c r="EQ194" s="372">
        <v>0</v>
      </c>
      <c r="ER194" s="372">
        <v>0</v>
      </c>
      <c r="ES194" s="372">
        <v>0</v>
      </c>
      <c r="ET194" s="373">
        <v>1.3665317766253793E-9</v>
      </c>
      <c r="EU194" s="373">
        <v>1.3665317766253793E-9</v>
      </c>
      <c r="EV194" s="373">
        <v>1.3665317766253793E-9</v>
      </c>
      <c r="EW194" s="373">
        <v>1.3665317766253793E-9</v>
      </c>
    </row>
    <row r="195" spans="1:153" ht="15.75" customHeight="1" x14ac:dyDescent="0.2">
      <c r="A195" s="372" t="s">
        <v>548</v>
      </c>
      <c r="B195" s="372">
        <v>0</v>
      </c>
      <c r="C195" s="372">
        <v>6.7493647293304093E-6</v>
      </c>
      <c r="D195" s="372">
        <v>7.9865039879223332E-6</v>
      </c>
      <c r="E195" s="372">
        <v>7.9865039879223332E-6</v>
      </c>
      <c r="F195" s="372">
        <v>7.779513907735236E-6</v>
      </c>
      <c r="G195" s="372">
        <v>7.779513907735236E-6</v>
      </c>
      <c r="H195" s="372">
        <v>7.779513907735236E-6</v>
      </c>
      <c r="I195" s="372">
        <v>1.6249464351858478E-6</v>
      </c>
      <c r="J195" s="372">
        <v>5.3053081501275301E-6</v>
      </c>
      <c r="K195" s="372">
        <v>-3.979039320256561E-13</v>
      </c>
      <c r="L195" s="372">
        <v>-3.979039320256561E-13</v>
      </c>
      <c r="M195" s="372">
        <v>1.6628855519229546E-6</v>
      </c>
      <c r="N195" s="372">
        <v>5.7213082982343622E-7</v>
      </c>
      <c r="O195" s="372">
        <v>6.3791139837121591E-7</v>
      </c>
      <c r="P195" s="372">
        <v>1.3981771189719439E-6</v>
      </c>
      <c r="Q195" s="372">
        <v>5.3812482292414643E-7</v>
      </c>
      <c r="R195" s="372">
        <v>2.660410973476246E-5</v>
      </c>
      <c r="S195" s="372">
        <v>3.2021657352743205E-4</v>
      </c>
      <c r="T195" s="372">
        <v>2.66785344138043E-4</v>
      </c>
      <c r="U195" s="372">
        <v>4.0469778468832374E-5</v>
      </c>
      <c r="V195" s="372">
        <v>3.9584716432727873E-5</v>
      </c>
      <c r="W195" s="372">
        <v>4.7089284635148942E-5</v>
      </c>
      <c r="X195" s="372">
        <v>4.0336832171306014E-5</v>
      </c>
      <c r="Y195" s="372">
        <v>4.0336832171306014E-5</v>
      </c>
      <c r="Z195" s="372">
        <v>2.1762151163784438E-5</v>
      </c>
      <c r="AA195" s="372">
        <v>6.0366197430994362E-5</v>
      </c>
      <c r="AB195" s="372">
        <v>3.3620512112975121E-5</v>
      </c>
      <c r="AC195" s="372">
        <v>1.9729565246962011E-4</v>
      </c>
      <c r="AD195" s="372">
        <v>4.1615741793066263E-5</v>
      </c>
      <c r="AE195" s="372">
        <v>2.3461261662305333E-6</v>
      </c>
      <c r="AF195" s="372">
        <v>1.8269736392539926E-4</v>
      </c>
      <c r="AG195" s="372">
        <v>2.3461261662305333E-6</v>
      </c>
      <c r="AH195" s="372">
        <v>4.6033615035412367E-5</v>
      </c>
      <c r="AI195" s="372">
        <v>2.3461261662305333E-6</v>
      </c>
      <c r="AJ195" s="372">
        <v>4.1905525449692504E-5</v>
      </c>
      <c r="AK195" s="372">
        <v>2.3461261662305333E-6</v>
      </c>
      <c r="AL195" s="372">
        <v>4.2164801925537176E-5</v>
      </c>
      <c r="AM195" s="372">
        <v>2.3461261662305333E-6</v>
      </c>
      <c r="AN195" s="372">
        <v>2.5490617190371267E-4</v>
      </c>
      <c r="AO195" s="372">
        <v>2.2749536583432928E-6</v>
      </c>
      <c r="AP195" s="372">
        <v>1.1214473488507792E-5</v>
      </c>
      <c r="AQ195" s="372">
        <v>6.0682341427309439E-6</v>
      </c>
      <c r="AR195" s="372">
        <v>8.6315617409127299E-7</v>
      </c>
      <c r="AS195" s="372">
        <v>6.0682341427309439E-6</v>
      </c>
      <c r="AT195" s="372">
        <v>1.2200104674775503E-4</v>
      </c>
      <c r="AU195" s="372">
        <v>6.0682341427309439E-6</v>
      </c>
      <c r="AV195" s="372">
        <v>1.2241594703255032E-5</v>
      </c>
      <c r="AW195" s="372">
        <v>6.0682341427309439E-6</v>
      </c>
      <c r="AX195" s="372">
        <v>1.4711386029375717E-4</v>
      </c>
      <c r="AY195" s="372">
        <v>6.0682341427309439E-6</v>
      </c>
      <c r="AZ195" s="372">
        <v>2.4487349037372041E-8</v>
      </c>
      <c r="BA195" s="372">
        <v>4.0415106923319399E-6</v>
      </c>
      <c r="BB195" s="372">
        <v>2.6528889429755509E-4</v>
      </c>
      <c r="BC195" s="372">
        <v>2.2071649254939985E-6</v>
      </c>
      <c r="BD195" s="372">
        <v>7.8487028076779097E-6</v>
      </c>
      <c r="BE195" s="372">
        <v>1.1738140528905205E-5</v>
      </c>
      <c r="BF195" s="372">
        <v>6.2530911236535758E-5</v>
      </c>
      <c r="BG195" s="372">
        <v>7.8487028076779097E-6</v>
      </c>
      <c r="BH195" s="372">
        <v>5.4953807193669491E-6</v>
      </c>
      <c r="BI195" s="372">
        <v>1.7902493709698319E-7</v>
      </c>
      <c r="BJ195" s="372">
        <v>2.2884311329107732E-4</v>
      </c>
      <c r="BK195" s="372">
        <v>3.6767469009646447E-4</v>
      </c>
      <c r="BL195" s="372">
        <v>1.3975864021631423E-6</v>
      </c>
      <c r="BM195" s="372">
        <v>5.8932157116942108E-5</v>
      </c>
      <c r="BN195" s="372">
        <v>1.7902493709698319E-7</v>
      </c>
      <c r="BO195" s="372">
        <v>1.4303950592875481E-6</v>
      </c>
      <c r="BP195" s="372">
        <v>4.4955166231375188E-5</v>
      </c>
      <c r="BQ195" s="372">
        <v>0</v>
      </c>
      <c r="BR195" s="372">
        <v>3.4856702768593095E-6</v>
      </c>
      <c r="BS195" s="372">
        <v>3.690440280479379E-6</v>
      </c>
      <c r="BT195" s="372">
        <v>6.1736282077617943E-6</v>
      </c>
      <c r="BU195" s="372">
        <v>5.3825649956706911E-5</v>
      </c>
      <c r="BV195" s="372">
        <v>1.3981771189719439E-6</v>
      </c>
      <c r="BW195" s="372">
        <v>1.3981771189719439E-6</v>
      </c>
      <c r="BX195" s="372">
        <v>1.3981771189719439E-6</v>
      </c>
      <c r="BY195" s="372">
        <v>5.1426650315988809E-7</v>
      </c>
      <c r="BZ195" s="372">
        <v>7.4875795689877123E-5</v>
      </c>
      <c r="CA195" s="372">
        <v>7.5400253990665078E-5</v>
      </c>
      <c r="CB195" s="372">
        <v>8.2892584714500117E-5</v>
      </c>
      <c r="CC195" s="372">
        <v>7.4991752626374364E-5</v>
      </c>
      <c r="CD195" s="372">
        <v>5.0432367970643099E-7</v>
      </c>
      <c r="CE195" s="372">
        <v>6.1023951275274158E-5</v>
      </c>
      <c r="CF195" s="372">
        <v>0</v>
      </c>
      <c r="CG195" s="372">
        <v>2.8656562562900945E-5</v>
      </c>
      <c r="CH195" s="372">
        <v>0</v>
      </c>
      <c r="CI195" s="372">
        <v>2.5595619035811978E-5</v>
      </c>
      <c r="CJ195" s="372">
        <v>0</v>
      </c>
      <c r="CK195" s="372">
        <v>1.7247290543309646E-5</v>
      </c>
      <c r="CL195" s="372">
        <v>1.7247290543309646E-5</v>
      </c>
      <c r="CM195" s="372">
        <v>0</v>
      </c>
      <c r="CN195" s="372">
        <v>1.2273012544028461E-6</v>
      </c>
      <c r="CO195" s="372">
        <v>0</v>
      </c>
      <c r="CP195" s="372">
        <v>1.8855463054023858E-5</v>
      </c>
      <c r="CQ195" s="372">
        <v>0</v>
      </c>
      <c r="CR195" s="372">
        <v>4.4035173687007045E-5</v>
      </c>
      <c r="CS195" s="372">
        <v>4.4035173687007045E-5</v>
      </c>
      <c r="CT195" s="372">
        <v>4.424600706443016E-5</v>
      </c>
      <c r="CU195" s="372">
        <v>1.096095274988329E-6</v>
      </c>
      <c r="CV195" s="372">
        <v>1.0960950476146536E-6</v>
      </c>
      <c r="CW195" s="372">
        <v>1.096095274988329E-6</v>
      </c>
      <c r="CX195" s="372">
        <v>1.0960950476146536E-6</v>
      </c>
      <c r="CY195" s="372">
        <v>1.0960957297356799E-6</v>
      </c>
      <c r="CZ195" s="372">
        <v>1.6288235201500356E-5</v>
      </c>
      <c r="DA195" s="372">
        <v>1.6288235201500356E-5</v>
      </c>
      <c r="DB195" s="372">
        <v>1.6288235201500356E-5</v>
      </c>
      <c r="DC195" s="372">
        <v>1.6288235201500356E-5</v>
      </c>
      <c r="DD195" s="372">
        <v>1.6288235201500356E-5</v>
      </c>
      <c r="DE195" s="372">
        <v>1.6288235201500356E-5</v>
      </c>
      <c r="DF195" s="372">
        <v>1.6288235201500356E-5</v>
      </c>
      <c r="DG195" s="372">
        <v>1.6288235201500356E-5</v>
      </c>
      <c r="DH195" s="372">
        <v>3.2512041798327118E-5</v>
      </c>
      <c r="DI195" s="372">
        <v>2.0997115643694997E-4</v>
      </c>
      <c r="DJ195" s="372">
        <v>2.0634615793824196E-7</v>
      </c>
      <c r="DK195" s="372">
        <v>3.8682151171087753E-7</v>
      </c>
      <c r="DL195" s="372">
        <v>9.4019867447059369E-8</v>
      </c>
      <c r="DM195" s="372">
        <v>9.173220405500615E-8</v>
      </c>
      <c r="DN195" s="372">
        <v>0</v>
      </c>
      <c r="DO195" s="372">
        <v>4.1352177504450083E-7</v>
      </c>
      <c r="DP195" s="372">
        <v>4.1352086554979905E-7</v>
      </c>
      <c r="DQ195" s="372">
        <v>2.0800853235414252E-6</v>
      </c>
      <c r="DR195" s="372">
        <v>2.0800853235414252E-6</v>
      </c>
      <c r="DS195" s="372">
        <v>2.0800853235414252E-6</v>
      </c>
      <c r="DT195" s="372">
        <v>2.271452103741467E-6</v>
      </c>
      <c r="DU195" s="372">
        <v>2.2132153389975429E-6</v>
      </c>
      <c r="DV195" s="372">
        <v>2.204891643486917E-6</v>
      </c>
      <c r="DW195" s="372">
        <v>2.0634615793824196E-7</v>
      </c>
      <c r="DX195" s="372">
        <v>2.8131216822657734E-7</v>
      </c>
      <c r="DY195" s="372">
        <v>5.8609191455616383E-7</v>
      </c>
      <c r="DZ195" s="372">
        <v>0</v>
      </c>
      <c r="EA195" s="372">
        <v>0</v>
      </c>
      <c r="EB195" s="372">
        <v>9.6722578746266663E-7</v>
      </c>
      <c r="EC195" s="372">
        <v>3.3363476268277736E-4</v>
      </c>
      <c r="ED195" s="372">
        <v>1.4627239579567686E-5</v>
      </c>
      <c r="EE195" s="372">
        <v>5.3721714721177705E-7</v>
      </c>
      <c r="EF195" s="372">
        <v>5.3749545259051956E-7</v>
      </c>
      <c r="EG195" s="372">
        <v>5.3753365136799403E-7</v>
      </c>
      <c r="EH195" s="372">
        <v>5.3692338042310439E-7</v>
      </c>
      <c r="EI195" s="372">
        <v>5.3700978241977282E-7</v>
      </c>
      <c r="EJ195" s="372">
        <v>5.3687836043536663E-7</v>
      </c>
      <c r="EK195" s="372">
        <v>2.0593870431184769E-7</v>
      </c>
      <c r="EL195" s="372">
        <v>2.0593870431184769E-7</v>
      </c>
      <c r="EM195" s="372">
        <v>1.7224026578332996E-5</v>
      </c>
      <c r="EN195" s="372">
        <v>1.7224026578332996E-5</v>
      </c>
      <c r="EO195" s="372">
        <v>3.1034905987326056E-6</v>
      </c>
      <c r="EP195" s="372">
        <v>6.7599614794744411E-6</v>
      </c>
      <c r="EQ195" s="372">
        <v>3.1034905987326056E-6</v>
      </c>
      <c r="ER195" s="372">
        <v>2.8384092729538679E-6</v>
      </c>
      <c r="ES195" s="372">
        <v>1.7937563825398684E-6</v>
      </c>
      <c r="ET195" s="373">
        <v>1.7247290543309646E-5</v>
      </c>
      <c r="EU195" s="373">
        <v>1.7247290543309646E-5</v>
      </c>
      <c r="EV195" s="373">
        <v>1.7247290543309646E-5</v>
      </c>
      <c r="EW195" s="373">
        <v>1.7247290543309646E-5</v>
      </c>
    </row>
    <row r="196" spans="1:153" ht="15.75" customHeight="1" x14ac:dyDescent="0.2">
      <c r="A196" s="372" t="s">
        <v>549</v>
      </c>
      <c r="B196" s="372">
        <v>4.3166273258066212E-5</v>
      </c>
      <c r="C196" s="372">
        <v>2.7976785588634812E-5</v>
      </c>
      <c r="D196" s="372">
        <v>2.7971162580797682E-5</v>
      </c>
      <c r="E196" s="372">
        <v>2.7971162580797682E-5</v>
      </c>
      <c r="F196" s="372">
        <v>2.860297831830394E-5</v>
      </c>
      <c r="G196" s="372">
        <v>2.860297831830394E-5</v>
      </c>
      <c r="H196" s="372">
        <v>2.860297831830394E-5</v>
      </c>
      <c r="I196" s="372">
        <v>2.9683865420793154E-5</v>
      </c>
      <c r="J196" s="372">
        <v>2.8324396907919436E-5</v>
      </c>
      <c r="K196" s="372">
        <v>2.5226531477073877E-5</v>
      </c>
      <c r="L196" s="372">
        <v>3.3922895283922117E-5</v>
      </c>
      <c r="M196" s="372">
        <v>2.7799588167454203E-5</v>
      </c>
      <c r="N196" s="372">
        <v>0</v>
      </c>
      <c r="O196" s="372">
        <v>1.6765182664357781E-6</v>
      </c>
      <c r="P196" s="372">
        <v>4.8000543529269635E-5</v>
      </c>
      <c r="Q196" s="372">
        <v>4.7981908210203983E-5</v>
      </c>
      <c r="R196" s="372">
        <v>1.1208646878912987E-3</v>
      </c>
      <c r="S196" s="372">
        <v>1.7674741368409741E-3</v>
      </c>
      <c r="T196" s="372">
        <v>1.9931266360799782E-2</v>
      </c>
      <c r="U196" s="372">
        <v>1.2144858353622112E-3</v>
      </c>
      <c r="V196" s="372">
        <v>1.363667497116694E-3</v>
      </c>
      <c r="W196" s="372">
        <v>1.5346885033977742E-3</v>
      </c>
      <c r="X196" s="372">
        <v>1.4052395679300389E-3</v>
      </c>
      <c r="Y196" s="372">
        <v>1.2521936744178674E-3</v>
      </c>
      <c r="Z196" s="372">
        <v>1.4109888131770276E-3</v>
      </c>
      <c r="AA196" s="372">
        <v>4.6656925533170579E-3</v>
      </c>
      <c r="AB196" s="372">
        <v>1.1205486384824326E-3</v>
      </c>
      <c r="AC196" s="372">
        <v>2.1839258397449157E-3</v>
      </c>
      <c r="AD196" s="372">
        <v>6.4246781994370394E-4</v>
      </c>
      <c r="AE196" s="372">
        <v>7.8113558208769973E-4</v>
      </c>
      <c r="AF196" s="372">
        <v>1.4625090918798378E-3</v>
      </c>
      <c r="AG196" s="372">
        <v>1.6037552015859546E-3</v>
      </c>
      <c r="AH196" s="372">
        <v>2.4352834248020372E-4</v>
      </c>
      <c r="AI196" s="372">
        <v>6.232421328604687E-4</v>
      </c>
      <c r="AJ196" s="372">
        <v>2.2387479543795052E-4</v>
      </c>
      <c r="AK196" s="372">
        <v>7.7116963609569211E-4</v>
      </c>
      <c r="AL196" s="372">
        <v>8.882102782763468E-4</v>
      </c>
      <c r="AM196" s="372">
        <v>1.0276506959598919E-3</v>
      </c>
      <c r="AN196" s="372">
        <v>8.954991818064563E-11</v>
      </c>
      <c r="AO196" s="372">
        <v>1.3664782497357919E-4</v>
      </c>
      <c r="AP196" s="372">
        <v>1.2810846862976177E-3</v>
      </c>
      <c r="AQ196" s="372">
        <v>1.6156367810253869E-3</v>
      </c>
      <c r="AR196" s="372">
        <v>2.8265387612691484E-4</v>
      </c>
      <c r="AS196" s="372">
        <v>4.5188997245304563E-4</v>
      </c>
      <c r="AT196" s="372">
        <v>1.3788858515795255E-4</v>
      </c>
      <c r="AU196" s="372">
        <v>1.828592342576485E-4</v>
      </c>
      <c r="AV196" s="372">
        <v>1.5470657845073621E-9</v>
      </c>
      <c r="AW196" s="372">
        <v>1.5995095600374043E-4</v>
      </c>
      <c r="AX196" s="372">
        <v>1.7080966888443072E-3</v>
      </c>
      <c r="AY196" s="372">
        <v>2.0608256709238049E-3</v>
      </c>
      <c r="AZ196" s="372">
        <v>0</v>
      </c>
      <c r="BA196" s="372">
        <v>2.7243724827030746E-4</v>
      </c>
      <c r="BB196" s="372">
        <v>0</v>
      </c>
      <c r="BC196" s="372">
        <v>1.6034406689868774E-4</v>
      </c>
      <c r="BD196" s="372">
        <v>7.728956929895503E-4</v>
      </c>
      <c r="BE196" s="372">
        <v>3.8888933346470367E-4</v>
      </c>
      <c r="BF196" s="372">
        <v>1.7402509020030266E-3</v>
      </c>
      <c r="BG196" s="372">
        <v>7.728956929895503E-4</v>
      </c>
      <c r="BH196" s="372">
        <v>3.3998875269389828E-3</v>
      </c>
      <c r="BI196" s="372">
        <v>1.068205881438189E-5</v>
      </c>
      <c r="BJ196" s="372">
        <v>7.3169445364840158E-6</v>
      </c>
      <c r="BK196" s="372">
        <v>0</v>
      </c>
      <c r="BL196" s="372">
        <v>0</v>
      </c>
      <c r="BM196" s="372">
        <v>3.7023661809598707E-4</v>
      </c>
      <c r="BN196" s="372">
        <v>1.068205881438189E-5</v>
      </c>
      <c r="BO196" s="372">
        <v>8.6767010429866787E-6</v>
      </c>
      <c r="BP196" s="372">
        <v>0</v>
      </c>
      <c r="BQ196" s="372">
        <v>0</v>
      </c>
      <c r="BR196" s="372">
        <v>1.0933258015484171E-3</v>
      </c>
      <c r="BS196" s="372">
        <v>3.0849679751554504E-4</v>
      </c>
      <c r="BT196" s="372">
        <v>9.1814523068478593E-4</v>
      </c>
      <c r="BU196" s="372">
        <v>3.1147158807698361E-4</v>
      </c>
      <c r="BV196" s="372">
        <v>1.3665317766253793E-9</v>
      </c>
      <c r="BW196" s="372">
        <v>1.3665317766253793E-9</v>
      </c>
      <c r="BX196" s="372">
        <v>1.3665317766253793E-9</v>
      </c>
      <c r="BY196" s="372">
        <v>4.926186579723435E-5</v>
      </c>
      <c r="BZ196" s="372">
        <v>9.9824255244129745E-6</v>
      </c>
      <c r="CA196" s="372">
        <v>8.0232216816966684E-6</v>
      </c>
      <c r="CB196" s="372">
        <v>0</v>
      </c>
      <c r="CC196" s="372">
        <v>4.8482578222319717E-4</v>
      </c>
      <c r="CD196" s="372">
        <v>0</v>
      </c>
      <c r="CE196" s="372">
        <v>4.3093356532608595E-4</v>
      </c>
      <c r="CF196" s="372">
        <v>9.9531192745416774E-6</v>
      </c>
      <c r="CG196" s="372">
        <v>0</v>
      </c>
      <c r="CH196" s="372">
        <v>9.4104967161001696E-6</v>
      </c>
      <c r="CI196" s="372">
        <v>0</v>
      </c>
      <c r="CJ196" s="372">
        <v>0</v>
      </c>
      <c r="CK196" s="372">
        <v>0</v>
      </c>
      <c r="CL196" s="372">
        <v>4.0784455927678209E-4</v>
      </c>
      <c r="CM196" s="372">
        <v>6.3018326841302041E-6</v>
      </c>
      <c r="CN196" s="372">
        <v>0</v>
      </c>
      <c r="CO196" s="372">
        <v>8.8136554836637515E-6</v>
      </c>
      <c r="CP196" s="372">
        <v>0</v>
      </c>
      <c r="CQ196" s="372">
        <v>1.7911207014549291E-3</v>
      </c>
      <c r="CR196" s="372">
        <v>0</v>
      </c>
      <c r="CS196" s="372">
        <v>0</v>
      </c>
      <c r="CT196" s="372">
        <v>1.1604986327711231E-3</v>
      </c>
      <c r="CU196" s="372">
        <v>9.5989579926936131E-4</v>
      </c>
      <c r="CV196" s="372">
        <v>2.3374086022158735E-3</v>
      </c>
      <c r="CW196" s="372">
        <v>4.188636215758379E-4</v>
      </c>
      <c r="CX196" s="372">
        <v>8.4578231280829641E-4</v>
      </c>
      <c r="CY196" s="372">
        <v>1.1635100597686687E-3</v>
      </c>
      <c r="CZ196" s="372">
        <v>6.614331446144206E-4</v>
      </c>
      <c r="DA196" s="372">
        <v>6.614331446144206E-4</v>
      </c>
      <c r="DB196" s="372">
        <v>1.8831390816558269E-3</v>
      </c>
      <c r="DC196" s="372">
        <v>1.6719560039746284E-3</v>
      </c>
      <c r="DD196" s="372">
        <v>3.1221219260260114E-3</v>
      </c>
      <c r="DE196" s="372">
        <v>1.1023885745089501E-3</v>
      </c>
      <c r="DF196" s="372">
        <v>1.551823916088324E-3</v>
      </c>
      <c r="DG196" s="372">
        <v>1.8863093382606166E-3</v>
      </c>
      <c r="DH196" s="372">
        <v>0</v>
      </c>
      <c r="DI196" s="372">
        <v>0</v>
      </c>
      <c r="DJ196" s="372">
        <v>6.5781265675468603E-5</v>
      </c>
      <c r="DK196" s="372">
        <v>0</v>
      </c>
      <c r="DL196" s="372">
        <v>0</v>
      </c>
      <c r="DM196" s="372">
        <v>5.3320831761993759E-4</v>
      </c>
      <c r="DN196" s="372">
        <v>7.1922909086197251E-6</v>
      </c>
      <c r="DO196" s="372">
        <v>7.5501875653571915E-4</v>
      </c>
      <c r="DP196" s="372">
        <v>4.5852137623114686E-4</v>
      </c>
      <c r="DQ196" s="372">
        <v>1.8421506561026035E-3</v>
      </c>
      <c r="DR196" s="372">
        <v>1.8421506561026035E-3</v>
      </c>
      <c r="DS196" s="372">
        <v>1.8421506561026035E-3</v>
      </c>
      <c r="DT196" s="372">
        <v>3.9537190832561464E-4</v>
      </c>
      <c r="DU196" s="372">
        <v>5.4379013408833998E-4</v>
      </c>
      <c r="DV196" s="372">
        <v>5.9698502650462615E-4</v>
      </c>
      <c r="DW196" s="372">
        <v>6.5781265675468603E-5</v>
      </c>
      <c r="DX196" s="372">
        <v>4.0602852646998144E-4</v>
      </c>
      <c r="DY196" s="372">
        <v>0</v>
      </c>
      <c r="DZ196" s="372">
        <v>7.4341920662845951E-4</v>
      </c>
      <c r="EA196" s="372">
        <v>0</v>
      </c>
      <c r="EB196" s="372">
        <v>1.6529077090581268E-3</v>
      </c>
      <c r="EC196" s="372">
        <v>0</v>
      </c>
      <c r="ED196" s="372">
        <v>4.8482578222319717E-4</v>
      </c>
      <c r="EE196" s="372">
        <v>4.3119883230247069E-5</v>
      </c>
      <c r="EF196" s="372">
        <v>4.3142231106685358E-5</v>
      </c>
      <c r="EG196" s="372">
        <v>4.7935812517607701E-5</v>
      </c>
      <c r="EH196" s="372">
        <v>5.7493177791911876E-6</v>
      </c>
      <c r="EI196" s="372">
        <v>1.6768843465797545E-5</v>
      </c>
      <c r="EJ196" s="372">
        <v>0</v>
      </c>
      <c r="EK196" s="372">
        <v>6.5652620378386928E-5</v>
      </c>
      <c r="EL196" s="372">
        <v>6.5652620378386928E-5</v>
      </c>
      <c r="EM196" s="372">
        <v>0</v>
      </c>
      <c r="EN196" s="372">
        <v>0</v>
      </c>
      <c r="EO196" s="372">
        <v>1.9539616459951503E-5</v>
      </c>
      <c r="EP196" s="372">
        <v>0</v>
      </c>
      <c r="EQ196" s="372">
        <v>1.9539616459951503E-5</v>
      </c>
      <c r="ER196" s="372">
        <v>2.8870059531982406E-4</v>
      </c>
      <c r="ES196" s="372">
        <v>1.5993971010175301E-4</v>
      </c>
      <c r="ET196" s="373">
        <v>0</v>
      </c>
      <c r="EU196" s="373">
        <v>4.0784455927678209E-4</v>
      </c>
      <c r="EV196" s="373">
        <v>0</v>
      </c>
      <c r="EW196" s="373">
        <v>4.0784455927678209E-4</v>
      </c>
    </row>
    <row r="197" spans="1:153" ht="15.75" customHeight="1" x14ac:dyDescent="0.2">
      <c r="A197" s="372" t="s">
        <v>550</v>
      </c>
      <c r="B197" s="372">
        <v>3.5935700907430146E-5</v>
      </c>
      <c r="C197" s="372">
        <v>1.0197617484664079E-5</v>
      </c>
      <c r="D197" s="372">
        <v>1.0195567483606283E-5</v>
      </c>
      <c r="E197" s="372">
        <v>1.0195567483606283E-5</v>
      </c>
      <c r="F197" s="372">
        <v>1.0425866094010416E-5</v>
      </c>
      <c r="G197" s="372">
        <v>1.0425866094010416E-5</v>
      </c>
      <c r="H197" s="372">
        <v>1.0425866094010416E-5</v>
      </c>
      <c r="I197" s="372">
        <v>1.0819851922860835E-5</v>
      </c>
      <c r="J197" s="372">
        <v>1.071493807103252E-5</v>
      </c>
      <c r="K197" s="372">
        <v>1.0475866474735085E-5</v>
      </c>
      <c r="L197" s="372">
        <v>1.1146989891130943E-5</v>
      </c>
      <c r="M197" s="372">
        <v>1.0126913366548251E-5</v>
      </c>
      <c r="N197" s="372">
        <v>-2.3074971977621317E-7</v>
      </c>
      <c r="O197" s="372">
        <v>3.9389306039083749E-7</v>
      </c>
      <c r="P197" s="372">
        <v>5.9662488638423383E-7</v>
      </c>
      <c r="Q197" s="372">
        <v>5.9639296523528174E-7</v>
      </c>
      <c r="R197" s="372">
        <v>5.3054387535667047E-5</v>
      </c>
      <c r="S197" s="372">
        <v>2.8357339829199191E-5</v>
      </c>
      <c r="T197" s="372">
        <v>1.9914657423214521E-4</v>
      </c>
      <c r="U197" s="372">
        <v>1.3353124495552038E-4</v>
      </c>
      <c r="V197" s="372">
        <v>1.3764216009803931E-4</v>
      </c>
      <c r="W197" s="372">
        <v>1.8819460819941014E-4</v>
      </c>
      <c r="X197" s="372">
        <v>1.6251495026153862E-4</v>
      </c>
      <c r="Y197" s="372">
        <v>1.959504861588357E-4</v>
      </c>
      <c r="Z197" s="372">
        <v>1.0124695090780733E-3</v>
      </c>
      <c r="AA197" s="372">
        <v>2.3092070296115708E-4</v>
      </c>
      <c r="AB197" s="372">
        <v>1.133367577494937E-4</v>
      </c>
      <c r="AC197" s="372">
        <v>1.0337273397453828E-4</v>
      </c>
      <c r="AD197" s="372">
        <v>7.92966561675712E-5</v>
      </c>
      <c r="AE197" s="372">
        <v>7.9545978451278643E-5</v>
      </c>
      <c r="AF197" s="372">
        <v>1.7616295372135937E-4</v>
      </c>
      <c r="AG197" s="372">
        <v>1.7671683963271789E-4</v>
      </c>
      <c r="AH197" s="372">
        <v>5.8377073628435028E-5</v>
      </c>
      <c r="AI197" s="372">
        <v>5.8560621027936577E-5</v>
      </c>
      <c r="AJ197" s="372">
        <v>4.6720913996978197E-4</v>
      </c>
      <c r="AK197" s="372">
        <v>4.6867812488926575E-4</v>
      </c>
      <c r="AL197" s="372">
        <v>1.5617327653671964E-4</v>
      </c>
      <c r="AM197" s="372">
        <v>1.5666431136196479E-4</v>
      </c>
      <c r="AN197" s="372">
        <v>1.5693642126279883E-5</v>
      </c>
      <c r="AO197" s="372">
        <v>1.574298494233517E-5</v>
      </c>
      <c r="AP197" s="372">
        <v>0</v>
      </c>
      <c r="AQ197" s="372">
        <v>0</v>
      </c>
      <c r="AR197" s="372">
        <v>0</v>
      </c>
      <c r="AS197" s="372">
        <v>0</v>
      </c>
      <c r="AT197" s="372">
        <v>0</v>
      </c>
      <c r="AU197" s="372">
        <v>0</v>
      </c>
      <c r="AV197" s="372">
        <v>0</v>
      </c>
      <c r="AW197" s="372">
        <v>0</v>
      </c>
      <c r="AX197" s="372">
        <v>0</v>
      </c>
      <c r="AY197" s="372">
        <v>0</v>
      </c>
      <c r="AZ197" s="372">
        <v>1.6609186377536389E-4</v>
      </c>
      <c r="BA197" s="372">
        <v>1.8933418687083758E-4</v>
      </c>
      <c r="BB197" s="372">
        <v>2.7178773307241499E-3</v>
      </c>
      <c r="BC197" s="372">
        <v>2.7264227901468985E-3</v>
      </c>
      <c r="BD197" s="372">
        <v>7.8706961176067125E-5</v>
      </c>
      <c r="BE197" s="372">
        <v>2.3708708886260865E-4</v>
      </c>
      <c r="BF197" s="372">
        <v>1.9175731813447783E-4</v>
      </c>
      <c r="BG197" s="372">
        <v>7.8706961176067125E-5</v>
      </c>
      <c r="BH197" s="372">
        <v>8.1028671957028564E-5</v>
      </c>
      <c r="BI197" s="372">
        <v>2.1032028598710895E-6</v>
      </c>
      <c r="BJ197" s="372">
        <v>5.7924535667552846E-5</v>
      </c>
      <c r="BK197" s="372">
        <v>0</v>
      </c>
      <c r="BL197" s="372">
        <v>0</v>
      </c>
      <c r="BM197" s="372">
        <v>0</v>
      </c>
      <c r="BN197" s="372">
        <v>2.1032028598710895E-6</v>
      </c>
      <c r="BO197" s="372">
        <v>1.7083657439798117E-6</v>
      </c>
      <c r="BP197" s="372">
        <v>0</v>
      </c>
      <c r="BQ197" s="372">
        <v>0</v>
      </c>
      <c r="BR197" s="372">
        <v>6.9667613331603206E-6</v>
      </c>
      <c r="BS197" s="372">
        <v>0</v>
      </c>
      <c r="BT197" s="372">
        <v>6.5481630008434877E-4</v>
      </c>
      <c r="BU197" s="372">
        <v>0</v>
      </c>
      <c r="BV197" s="372">
        <v>0</v>
      </c>
      <c r="BW197" s="372">
        <v>1.1002925627963123E-3</v>
      </c>
      <c r="BX197" s="372">
        <v>3.0849679751554504E-4</v>
      </c>
      <c r="BY197" s="372">
        <v>6.1230230130604468E-7</v>
      </c>
      <c r="BZ197" s="372">
        <v>1.9654526113299653E-6</v>
      </c>
      <c r="CA197" s="372">
        <v>6.3515773490507854E-5</v>
      </c>
      <c r="CB197" s="372">
        <v>0</v>
      </c>
      <c r="CC197" s="372">
        <v>1.0535129549680278E-3</v>
      </c>
      <c r="CD197" s="372">
        <v>0</v>
      </c>
      <c r="CE197" s="372">
        <v>0</v>
      </c>
      <c r="CF197" s="372">
        <v>1.9596791389631107E-6</v>
      </c>
      <c r="CG197" s="372">
        <v>0</v>
      </c>
      <c r="CH197" s="372">
        <v>1.8528426153352484E-6</v>
      </c>
      <c r="CI197" s="372">
        <v>0</v>
      </c>
      <c r="CJ197" s="372">
        <v>0</v>
      </c>
      <c r="CK197" s="372">
        <v>0</v>
      </c>
      <c r="CL197" s="372">
        <v>0</v>
      </c>
      <c r="CM197" s="372">
        <v>4.9888410558196483E-5</v>
      </c>
      <c r="CN197" s="372">
        <v>0</v>
      </c>
      <c r="CO197" s="372">
        <v>1.7353304428979754E-6</v>
      </c>
      <c r="CP197" s="372">
        <v>0</v>
      </c>
      <c r="CQ197" s="372">
        <v>1.277417759411037E-3</v>
      </c>
      <c r="CR197" s="372">
        <v>0</v>
      </c>
      <c r="CS197" s="372">
        <v>0</v>
      </c>
      <c r="CT197" s="372">
        <v>1.8619030015543103E-5</v>
      </c>
      <c r="CU197" s="372">
        <v>0</v>
      </c>
      <c r="CV197" s="372">
        <v>0</v>
      </c>
      <c r="CW197" s="372">
        <v>0</v>
      </c>
      <c r="CX197" s="372">
        <v>0</v>
      </c>
      <c r="CY197" s="372">
        <v>8.0550696452519333E-4</v>
      </c>
      <c r="CZ197" s="372">
        <v>0</v>
      </c>
      <c r="DA197" s="372">
        <v>0</v>
      </c>
      <c r="DB197" s="372">
        <v>1.9601039468852832E-5</v>
      </c>
      <c r="DC197" s="372">
        <v>0</v>
      </c>
      <c r="DD197" s="372">
        <v>0</v>
      </c>
      <c r="DE197" s="372">
        <v>0</v>
      </c>
      <c r="DF197" s="372">
        <v>0</v>
      </c>
      <c r="DG197" s="372">
        <v>8.4799121100331831E-4</v>
      </c>
      <c r="DH197" s="372">
        <v>0</v>
      </c>
      <c r="DI197" s="372">
        <v>0</v>
      </c>
      <c r="DJ197" s="372">
        <v>8.1763118942035362E-7</v>
      </c>
      <c r="DK197" s="372">
        <v>9.8348328663178108E-6</v>
      </c>
      <c r="DL197" s="372">
        <v>0</v>
      </c>
      <c r="DM197" s="372">
        <v>0</v>
      </c>
      <c r="DN197" s="372">
        <v>5.6937716408356209E-5</v>
      </c>
      <c r="DO197" s="372">
        <v>2.464612407493405E-6</v>
      </c>
      <c r="DP197" s="372">
        <v>0</v>
      </c>
      <c r="DQ197" s="372">
        <v>8.8208686975121964E-5</v>
      </c>
      <c r="DR197" s="372">
        <v>4.7147160557869938E-5</v>
      </c>
      <c r="DS197" s="372">
        <v>2.2201021147338906E-4</v>
      </c>
      <c r="DT197" s="372">
        <v>1.840639924921561E-5</v>
      </c>
      <c r="DU197" s="372">
        <v>3.4633285395102575E-6</v>
      </c>
      <c r="DV197" s="372">
        <v>-4.1636076275608502E-7</v>
      </c>
      <c r="DW197" s="372">
        <v>8.1763118942035362E-7</v>
      </c>
      <c r="DX197" s="372">
        <v>0</v>
      </c>
      <c r="DY197" s="372">
        <v>1.490125879399784E-5</v>
      </c>
      <c r="DZ197" s="372">
        <v>1.1927406319500733E-5</v>
      </c>
      <c r="EA197" s="372">
        <v>0</v>
      </c>
      <c r="EB197" s="372">
        <v>4.4368988255882869E-5</v>
      </c>
      <c r="EC197" s="372">
        <v>0</v>
      </c>
      <c r="ED197" s="372">
        <v>0</v>
      </c>
      <c r="EE197" s="372">
        <v>5.9538706409512088E-7</v>
      </c>
      <c r="EF197" s="372">
        <v>5.956953827990219E-7</v>
      </c>
      <c r="EG197" s="372">
        <v>5.9573721955530345E-7</v>
      </c>
      <c r="EH197" s="372">
        <v>5.9506146499188617E-7</v>
      </c>
      <c r="EI197" s="372">
        <v>5.9515741668292321E-7</v>
      </c>
      <c r="EJ197" s="372">
        <v>5.9501144278328866E-7</v>
      </c>
      <c r="EK197" s="372">
        <v>8.1603184298728593E-7</v>
      </c>
      <c r="EL197" s="372">
        <v>8.1603184298728593E-7</v>
      </c>
      <c r="EM197" s="372">
        <v>0</v>
      </c>
      <c r="EN197" s="372">
        <v>0</v>
      </c>
      <c r="EO197" s="372">
        <v>7.6976383525106939E-6</v>
      </c>
      <c r="EP197" s="372">
        <v>0</v>
      </c>
      <c r="EQ197" s="372">
        <v>7.6976383525106939E-6</v>
      </c>
      <c r="ER197" s="372">
        <v>4.0096909287967719E-5</v>
      </c>
      <c r="ES197" s="372">
        <v>1.987991709029302E-6</v>
      </c>
      <c r="ET197" s="373">
        <v>0</v>
      </c>
      <c r="EU197" s="373">
        <v>0</v>
      </c>
      <c r="EV197" s="373">
        <v>0</v>
      </c>
      <c r="EW197" s="373">
        <v>0</v>
      </c>
    </row>
    <row r="198" spans="1:153" ht="15.75" customHeight="1" x14ac:dyDescent="0.2">
      <c r="A198" s="372" t="s">
        <v>574</v>
      </c>
      <c r="B198" s="372">
        <v>0</v>
      </c>
      <c r="C198" s="372">
        <v>-1.4108336472418159E-6</v>
      </c>
      <c r="D198" s="372">
        <v>-1.4105501122685382E-6</v>
      </c>
      <c r="E198" s="372">
        <v>-1.4105501122685382E-6</v>
      </c>
      <c r="F198" s="372">
        <v>-1.4424117580347229E-6</v>
      </c>
      <c r="G198" s="372">
        <v>-1.4424117580347229E-6</v>
      </c>
      <c r="H198" s="372">
        <v>-1.4424117580347229E-6</v>
      </c>
      <c r="I198" s="372">
        <v>-1.496919594501378E-6</v>
      </c>
      <c r="J198" s="372">
        <v>-1.4283632481237873E-6</v>
      </c>
      <c r="K198" s="372">
        <v>-1.2721418443106813E-6</v>
      </c>
      <c r="L198" s="372">
        <v>-1.7106883660744643E-6</v>
      </c>
      <c r="M198" s="372">
        <v>-1.4018978617968969E-6</v>
      </c>
      <c r="N198" s="372">
        <v>0</v>
      </c>
      <c r="O198" s="372">
        <v>-8.4544680589715426E-8</v>
      </c>
      <c r="P198" s="372">
        <v>0</v>
      </c>
      <c r="Q198" s="372">
        <v>0</v>
      </c>
      <c r="R198" s="372">
        <v>0</v>
      </c>
      <c r="S198" s="372">
        <v>0</v>
      </c>
      <c r="T198" s="372">
        <v>0</v>
      </c>
      <c r="U198" s="372">
        <v>0</v>
      </c>
      <c r="V198" s="372">
        <v>0</v>
      </c>
      <c r="W198" s="372">
        <v>0</v>
      </c>
      <c r="X198" s="372">
        <v>0</v>
      </c>
      <c r="Y198" s="372">
        <v>0</v>
      </c>
      <c r="Z198" s="372">
        <v>0</v>
      </c>
      <c r="AA198" s="372">
        <v>0</v>
      </c>
      <c r="AB198" s="372">
        <v>0</v>
      </c>
      <c r="AC198" s="372">
        <v>0</v>
      </c>
      <c r="AD198" s="372">
        <v>0</v>
      </c>
      <c r="AE198" s="372">
        <v>4.1746587612578878E-5</v>
      </c>
      <c r="AF198" s="372">
        <v>0</v>
      </c>
      <c r="AG198" s="372">
        <v>1.8327179350308143E-4</v>
      </c>
      <c r="AH198" s="372">
        <v>0</v>
      </c>
      <c r="AI198" s="372">
        <v>4.6178352476999862E-5</v>
      </c>
      <c r="AJ198" s="372">
        <v>0</v>
      </c>
      <c r="AK198" s="372">
        <v>4.2037283492390998E-5</v>
      </c>
      <c r="AL198" s="372">
        <v>0</v>
      </c>
      <c r="AM198" s="372">
        <v>4.2297375330235809E-5</v>
      </c>
      <c r="AN198" s="372">
        <v>0</v>
      </c>
      <c r="AO198" s="372">
        <v>2.5570764228177723E-4</v>
      </c>
      <c r="AP198" s="372">
        <v>0</v>
      </c>
      <c r="AQ198" s="372">
        <v>1.2783786587533541E-5</v>
      </c>
      <c r="AR198" s="372">
        <v>0</v>
      </c>
      <c r="AS198" s="372">
        <v>9.4838401309971232E-7</v>
      </c>
      <c r="AT198" s="372">
        <v>0</v>
      </c>
      <c r="AU198" s="372">
        <v>1.3738996312895324E-4</v>
      </c>
      <c r="AV198" s="372">
        <v>0</v>
      </c>
      <c r="AW198" s="372">
        <v>1.3623209440538631E-5</v>
      </c>
      <c r="AX198" s="372">
        <v>0</v>
      </c>
      <c r="AY198" s="372">
        <v>1.6371747187804431E-4</v>
      </c>
      <c r="AZ198" s="372">
        <v>0</v>
      </c>
      <c r="BA198" s="372">
        <v>2.7914012434848701E-8</v>
      </c>
      <c r="BB198" s="372">
        <v>0</v>
      </c>
      <c r="BC198" s="372">
        <v>2.6612301007844508E-4</v>
      </c>
      <c r="BD198" s="372">
        <v>4.130626348342048E-5</v>
      </c>
      <c r="BE198" s="372">
        <v>3.4954354077854077E-8</v>
      </c>
      <c r="BF198" s="372">
        <v>1.988701696973294E-4</v>
      </c>
      <c r="BG198" s="372">
        <v>4.130626348342048E-5</v>
      </c>
      <c r="BH198" s="372">
        <v>4.0631810406921431E-5</v>
      </c>
      <c r="BI198" s="372">
        <v>0</v>
      </c>
      <c r="BJ198" s="372">
        <v>0</v>
      </c>
      <c r="BK198" s="372">
        <v>0</v>
      </c>
      <c r="BL198" s="372">
        <v>1.8396094674244523E-6</v>
      </c>
      <c r="BM198" s="372">
        <v>0</v>
      </c>
      <c r="BN198" s="372">
        <v>0</v>
      </c>
      <c r="BO198" s="372">
        <v>0</v>
      </c>
      <c r="BP198" s="372">
        <v>0</v>
      </c>
      <c r="BQ198" s="372">
        <v>1.2273012544028461E-6</v>
      </c>
      <c r="BR198" s="372">
        <v>0</v>
      </c>
      <c r="BS198" s="372">
        <v>0</v>
      </c>
      <c r="BT198" s="372">
        <v>0</v>
      </c>
      <c r="BU198" s="372">
        <v>0</v>
      </c>
      <c r="BV198" s="372">
        <v>1.2273012544028461E-6</v>
      </c>
      <c r="BW198" s="372">
        <v>3.4856702768593095E-6</v>
      </c>
      <c r="BX198" s="372">
        <v>3.690440280479379E-6</v>
      </c>
      <c r="BY198" s="372">
        <v>0</v>
      </c>
      <c r="BZ198" s="372">
        <v>0</v>
      </c>
      <c r="CA198" s="372">
        <v>0</v>
      </c>
      <c r="CB198" s="372">
        <v>0</v>
      </c>
      <c r="CC198" s="372">
        <v>0</v>
      </c>
      <c r="CD198" s="372">
        <v>2.3155007511377335E-6</v>
      </c>
      <c r="CE198" s="372">
        <v>0</v>
      </c>
      <c r="CF198" s="372">
        <v>0</v>
      </c>
      <c r="CG198" s="372">
        <v>0</v>
      </c>
      <c r="CH198" s="372">
        <v>0</v>
      </c>
      <c r="CI198" s="372">
        <v>0</v>
      </c>
      <c r="CJ198" s="372">
        <v>2.1119631128385663E-6</v>
      </c>
      <c r="CK198" s="372">
        <v>0</v>
      </c>
      <c r="CL198" s="372">
        <v>4.0586412023912999E-4</v>
      </c>
      <c r="CM198" s="372">
        <v>0</v>
      </c>
      <c r="CN198" s="372">
        <v>0</v>
      </c>
      <c r="CO198" s="372">
        <v>0</v>
      </c>
      <c r="CP198" s="372">
        <v>0</v>
      </c>
      <c r="CQ198" s="372">
        <v>0</v>
      </c>
      <c r="CR198" s="372">
        <v>0</v>
      </c>
      <c r="CS198" s="372">
        <v>5.2301220966910478E-4</v>
      </c>
      <c r="CT198" s="372">
        <v>0</v>
      </c>
      <c r="CU198" s="372">
        <v>0</v>
      </c>
      <c r="CV198" s="372">
        <v>0</v>
      </c>
      <c r="CW198" s="372">
        <v>0</v>
      </c>
      <c r="CX198" s="372">
        <v>0</v>
      </c>
      <c r="CY198" s="372">
        <v>2.4302222300320864E-5</v>
      </c>
      <c r="CZ198" s="372">
        <v>4.6357687779163825E-5</v>
      </c>
      <c r="DA198" s="372">
        <v>5.9695473555620993E-4</v>
      </c>
      <c r="DB198" s="372">
        <v>4.6579640866184491E-5</v>
      </c>
      <c r="DC198" s="372">
        <v>1.1539059414644726E-6</v>
      </c>
      <c r="DD198" s="372">
        <v>1.1539054867171217E-6</v>
      </c>
      <c r="DE198" s="372">
        <v>1.1539059414644726E-6</v>
      </c>
      <c r="DF198" s="372">
        <v>1.1539054867171217E-6</v>
      </c>
      <c r="DG198" s="372">
        <v>2.6737878215499222E-5</v>
      </c>
      <c r="DH198" s="372">
        <v>0</v>
      </c>
      <c r="DI198" s="372">
        <v>0</v>
      </c>
      <c r="DJ198" s="372">
        <v>7.3774754127953202E-7</v>
      </c>
      <c r="DK198" s="372">
        <v>0</v>
      </c>
      <c r="DL198" s="372">
        <v>0</v>
      </c>
      <c r="DM198" s="372">
        <v>5.3061912785778986E-4</v>
      </c>
      <c r="DN198" s="372">
        <v>0</v>
      </c>
      <c r="DO198" s="372">
        <v>2.0978768588975072E-7</v>
      </c>
      <c r="DP198" s="372">
        <v>1.6377434803871438E-6</v>
      </c>
      <c r="DQ198" s="372">
        <v>4.4232227082829922E-5</v>
      </c>
      <c r="DR198" s="372">
        <v>5.3239486805978231E-4</v>
      </c>
      <c r="DS198" s="372">
        <v>6.728540756739676E-5</v>
      </c>
      <c r="DT198" s="372">
        <v>1.4418303180718794E-5</v>
      </c>
      <c r="DU198" s="372">
        <v>1.3193881750339642E-4</v>
      </c>
      <c r="DV198" s="372">
        <v>1.032342879625503E-6</v>
      </c>
      <c r="DW198" s="372">
        <v>0</v>
      </c>
      <c r="DX198" s="372">
        <v>0</v>
      </c>
      <c r="DY198" s="372">
        <v>0</v>
      </c>
      <c r="DZ198" s="372">
        <v>0</v>
      </c>
      <c r="EA198" s="372">
        <v>0</v>
      </c>
      <c r="EB198" s="372">
        <v>0</v>
      </c>
      <c r="EC198" s="372">
        <v>0</v>
      </c>
      <c r="ED198" s="372">
        <v>0</v>
      </c>
      <c r="EE198" s="372">
        <v>0</v>
      </c>
      <c r="EF198" s="372">
        <v>0</v>
      </c>
      <c r="EG198" s="372">
        <v>0</v>
      </c>
      <c r="EH198" s="372">
        <v>0</v>
      </c>
      <c r="EI198" s="372">
        <v>0</v>
      </c>
      <c r="EJ198" s="372">
        <v>0</v>
      </c>
      <c r="EK198" s="372">
        <v>0</v>
      </c>
      <c r="EL198" s="372">
        <v>0</v>
      </c>
      <c r="EM198" s="372">
        <v>0</v>
      </c>
      <c r="EN198" s="372">
        <v>0</v>
      </c>
      <c r="EO198" s="372">
        <v>-7.0740675539582298E-9</v>
      </c>
      <c r="EP198" s="372">
        <v>0</v>
      </c>
      <c r="EQ198" s="372">
        <v>-7.0740675539582298E-9</v>
      </c>
      <c r="ER198" s="372">
        <v>-1.2734612937492784E-6</v>
      </c>
      <c r="ES198" s="372">
        <v>0</v>
      </c>
      <c r="ET198" s="373">
        <v>0</v>
      </c>
      <c r="EU198" s="373">
        <v>4.0586412023912999E-4</v>
      </c>
      <c r="EV198" s="373">
        <v>0</v>
      </c>
      <c r="EW198" s="373">
        <v>4.0586412023912999E-4</v>
      </c>
    </row>
    <row r="199" spans="1:153" ht="15.75" customHeight="1" x14ac:dyDescent="0.2">
      <c r="A199" s="372" t="s">
        <v>552</v>
      </c>
      <c r="B199" s="372">
        <v>0</v>
      </c>
      <c r="C199" s="372">
        <v>0</v>
      </c>
      <c r="D199" s="372">
        <v>0</v>
      </c>
      <c r="E199" s="372">
        <v>0</v>
      </c>
      <c r="F199" s="372">
        <v>0</v>
      </c>
      <c r="G199" s="372">
        <v>0</v>
      </c>
      <c r="H199" s="372">
        <v>0</v>
      </c>
      <c r="I199" s="372">
        <v>0</v>
      </c>
      <c r="J199" s="372">
        <v>0</v>
      </c>
      <c r="K199" s="372">
        <v>0</v>
      </c>
      <c r="L199" s="372">
        <v>0</v>
      </c>
      <c r="M199" s="372">
        <v>0</v>
      </c>
      <c r="N199" s="372">
        <v>0</v>
      </c>
      <c r="O199" s="372">
        <v>0</v>
      </c>
      <c r="P199" s="372">
        <v>0</v>
      </c>
      <c r="Q199" s="372">
        <v>0</v>
      </c>
      <c r="R199" s="372">
        <v>0</v>
      </c>
      <c r="S199" s="372">
        <v>0</v>
      </c>
      <c r="T199" s="372">
        <v>0</v>
      </c>
      <c r="U199" s="372">
        <v>0</v>
      </c>
      <c r="V199" s="372">
        <v>0</v>
      </c>
      <c r="W199" s="372">
        <v>0</v>
      </c>
      <c r="X199" s="372">
        <v>0</v>
      </c>
      <c r="Y199" s="372">
        <v>0</v>
      </c>
      <c r="Z199" s="372">
        <v>0</v>
      </c>
      <c r="AA199" s="372">
        <v>0</v>
      </c>
      <c r="AB199" s="372">
        <v>0</v>
      </c>
      <c r="AC199" s="372">
        <v>0</v>
      </c>
      <c r="AD199" s="372">
        <v>0</v>
      </c>
      <c r="AE199" s="372">
        <v>0</v>
      </c>
      <c r="AF199" s="372">
        <v>0</v>
      </c>
      <c r="AG199" s="372">
        <v>0</v>
      </c>
      <c r="AH199" s="372">
        <v>0</v>
      </c>
      <c r="AI199" s="372">
        <v>0</v>
      </c>
      <c r="AJ199" s="372">
        <v>0</v>
      </c>
      <c r="AK199" s="372">
        <v>0</v>
      </c>
      <c r="AL199" s="372">
        <v>0</v>
      </c>
      <c r="AM199" s="372">
        <v>0</v>
      </c>
      <c r="AN199" s="372">
        <v>0</v>
      </c>
      <c r="AO199" s="372">
        <v>0</v>
      </c>
      <c r="AP199" s="372">
        <v>0</v>
      </c>
      <c r="AQ199" s="372">
        <v>0</v>
      </c>
      <c r="AR199" s="372">
        <v>0</v>
      </c>
      <c r="AS199" s="372">
        <v>0</v>
      </c>
      <c r="AT199" s="372">
        <v>0</v>
      </c>
      <c r="AU199" s="372">
        <v>0</v>
      </c>
      <c r="AV199" s="372">
        <v>0</v>
      </c>
      <c r="AW199" s="372">
        <v>0</v>
      </c>
      <c r="AX199" s="372">
        <v>0</v>
      </c>
      <c r="AY199" s="372">
        <v>0</v>
      </c>
      <c r="AZ199" s="372">
        <v>0</v>
      </c>
      <c r="BA199" s="372">
        <v>0</v>
      </c>
      <c r="BB199" s="372">
        <v>0</v>
      </c>
      <c r="BC199" s="372">
        <v>0</v>
      </c>
      <c r="BD199" s="372">
        <v>0</v>
      </c>
      <c r="BE199" s="372">
        <v>0</v>
      </c>
      <c r="BF199" s="372">
        <v>0</v>
      </c>
      <c r="BG199" s="372">
        <v>0</v>
      </c>
      <c r="BH199" s="372">
        <v>0</v>
      </c>
      <c r="BI199" s="372">
        <v>0</v>
      </c>
      <c r="BJ199" s="372">
        <v>0</v>
      </c>
      <c r="BK199" s="372">
        <v>0</v>
      </c>
      <c r="BL199" s="372">
        <v>0</v>
      </c>
      <c r="BM199" s="372">
        <v>0</v>
      </c>
      <c r="BN199" s="372">
        <v>0</v>
      </c>
      <c r="BO199" s="372">
        <v>0</v>
      </c>
      <c r="BP199" s="372">
        <v>0</v>
      </c>
      <c r="BQ199" s="372">
        <v>0</v>
      </c>
      <c r="BR199" s="372">
        <v>0</v>
      </c>
      <c r="BS199" s="372">
        <v>0</v>
      </c>
      <c r="BT199" s="372">
        <v>0</v>
      </c>
      <c r="BU199" s="372">
        <v>0</v>
      </c>
      <c r="BV199" s="372">
        <v>0</v>
      </c>
      <c r="BW199" s="372">
        <v>0</v>
      </c>
      <c r="BX199" s="372">
        <v>0</v>
      </c>
      <c r="BY199" s="372">
        <v>0</v>
      </c>
      <c r="BZ199" s="372">
        <v>0</v>
      </c>
      <c r="CA199" s="372">
        <v>0</v>
      </c>
      <c r="CB199" s="372">
        <v>0</v>
      </c>
      <c r="CC199" s="372">
        <v>0</v>
      </c>
      <c r="CD199" s="372">
        <v>0</v>
      </c>
      <c r="CE199" s="372">
        <v>0</v>
      </c>
      <c r="CF199" s="372">
        <v>0</v>
      </c>
      <c r="CG199" s="372">
        <v>0</v>
      </c>
      <c r="CH199" s="372">
        <v>0</v>
      </c>
      <c r="CI199" s="372">
        <v>0</v>
      </c>
      <c r="CJ199" s="372">
        <v>0</v>
      </c>
      <c r="CK199" s="372">
        <v>0</v>
      </c>
      <c r="CL199" s="372">
        <v>0</v>
      </c>
      <c r="CM199" s="372">
        <v>0</v>
      </c>
      <c r="CN199" s="372">
        <v>0</v>
      </c>
      <c r="CO199" s="372">
        <v>0</v>
      </c>
      <c r="CP199" s="372">
        <v>0</v>
      </c>
      <c r="CQ199" s="372">
        <v>0</v>
      </c>
      <c r="CR199" s="372">
        <v>0</v>
      </c>
      <c r="CS199" s="372">
        <v>0</v>
      </c>
      <c r="CT199" s="372">
        <v>0</v>
      </c>
      <c r="CU199" s="372">
        <v>0</v>
      </c>
      <c r="CV199" s="372">
        <v>0</v>
      </c>
      <c r="CW199" s="372">
        <v>0</v>
      </c>
      <c r="CX199" s="372">
        <v>0</v>
      </c>
      <c r="CY199" s="372">
        <v>0</v>
      </c>
      <c r="CZ199" s="372">
        <v>0</v>
      </c>
      <c r="DA199" s="372">
        <v>0</v>
      </c>
      <c r="DB199" s="372">
        <v>0</v>
      </c>
      <c r="DC199" s="372">
        <v>0</v>
      </c>
      <c r="DD199" s="372">
        <v>0</v>
      </c>
      <c r="DE199" s="372">
        <v>0</v>
      </c>
      <c r="DF199" s="372">
        <v>0</v>
      </c>
      <c r="DG199" s="372">
        <v>0</v>
      </c>
      <c r="DH199" s="372">
        <v>0</v>
      </c>
      <c r="DI199" s="372">
        <v>0</v>
      </c>
      <c r="DJ199" s="372">
        <v>0</v>
      </c>
      <c r="DK199" s="372">
        <v>0</v>
      </c>
      <c r="DL199" s="372">
        <v>0</v>
      </c>
      <c r="DM199" s="372">
        <v>0</v>
      </c>
      <c r="DN199" s="372">
        <v>0</v>
      </c>
      <c r="DO199" s="372">
        <v>0</v>
      </c>
      <c r="DP199" s="372">
        <v>0</v>
      </c>
      <c r="DQ199" s="372">
        <v>0</v>
      </c>
      <c r="DR199" s="372">
        <v>0</v>
      </c>
      <c r="DS199" s="372">
        <v>0</v>
      </c>
      <c r="DT199" s="372">
        <v>0</v>
      </c>
      <c r="DU199" s="372">
        <v>0</v>
      </c>
      <c r="DV199" s="372">
        <v>0</v>
      </c>
      <c r="DW199" s="372">
        <v>0</v>
      </c>
      <c r="DX199" s="372">
        <v>0</v>
      </c>
      <c r="DY199" s="372">
        <v>0</v>
      </c>
      <c r="DZ199" s="372">
        <v>0</v>
      </c>
      <c r="EA199" s="372">
        <v>0</v>
      </c>
      <c r="EB199" s="372">
        <v>0</v>
      </c>
      <c r="EC199" s="372">
        <v>0</v>
      </c>
      <c r="ED199" s="372">
        <v>0</v>
      </c>
      <c r="EE199" s="372">
        <v>0</v>
      </c>
      <c r="EF199" s="372">
        <v>0</v>
      </c>
      <c r="EG199" s="372">
        <v>0</v>
      </c>
      <c r="EH199" s="372">
        <v>0</v>
      </c>
      <c r="EI199" s="372">
        <v>0</v>
      </c>
      <c r="EJ199" s="372">
        <v>0</v>
      </c>
      <c r="EK199" s="372">
        <v>0</v>
      </c>
      <c r="EL199" s="372">
        <v>0</v>
      </c>
      <c r="EM199" s="372">
        <v>0</v>
      </c>
      <c r="EN199" s="372">
        <v>0</v>
      </c>
      <c r="EO199" s="372">
        <v>0</v>
      </c>
      <c r="EP199" s="372">
        <v>0</v>
      </c>
      <c r="EQ199" s="372">
        <v>0</v>
      </c>
      <c r="ER199" s="372">
        <v>0</v>
      </c>
      <c r="ES199" s="372">
        <v>0</v>
      </c>
      <c r="ET199" s="373">
        <v>0</v>
      </c>
      <c r="EU199" s="373">
        <v>0</v>
      </c>
      <c r="EV199" s="373">
        <v>0</v>
      </c>
      <c r="EW199" s="373">
        <v>0</v>
      </c>
    </row>
    <row r="200" spans="1:153" ht="15.75" customHeight="1" x14ac:dyDescent="0.2">
      <c r="A200" s="372" t="s">
        <v>553</v>
      </c>
      <c r="B200" s="372">
        <v>0</v>
      </c>
      <c r="C200" s="372">
        <v>-2.5579538487363607E-13</v>
      </c>
      <c r="D200" s="372">
        <v>-2.5579538487363607E-13</v>
      </c>
      <c r="E200" s="372">
        <v>-2.5579538487363607E-13</v>
      </c>
      <c r="F200" s="372">
        <v>-2.5579538487363607E-13</v>
      </c>
      <c r="G200" s="372">
        <v>-2.5579538487363607E-13</v>
      </c>
      <c r="H200" s="372">
        <v>-2.5579538487363607E-13</v>
      </c>
      <c r="I200" s="372">
        <v>-2.5579538487363607E-13</v>
      </c>
      <c r="J200" s="372">
        <v>-2.5579538487363607E-13</v>
      </c>
      <c r="K200" s="372">
        <v>-2.5579538487363607E-13</v>
      </c>
      <c r="L200" s="372">
        <v>-2.5579538487363607E-13</v>
      </c>
      <c r="M200" s="372">
        <v>-2.5579538487363607E-13</v>
      </c>
      <c r="N200" s="372">
        <v>0</v>
      </c>
      <c r="O200" s="372">
        <v>-1.4210854715202004E-14</v>
      </c>
      <c r="P200" s="372">
        <v>0</v>
      </c>
      <c r="Q200" s="372">
        <v>0</v>
      </c>
      <c r="R200" s="372">
        <v>0</v>
      </c>
      <c r="S200" s="372">
        <v>0</v>
      </c>
      <c r="T200" s="372">
        <v>0</v>
      </c>
      <c r="U200" s="372">
        <v>0</v>
      </c>
      <c r="V200" s="372">
        <v>0</v>
      </c>
      <c r="W200" s="372">
        <v>0</v>
      </c>
      <c r="X200" s="372">
        <v>0</v>
      </c>
      <c r="Y200" s="372">
        <v>0</v>
      </c>
      <c r="Z200" s="372">
        <v>0</v>
      </c>
      <c r="AA200" s="372">
        <v>0</v>
      </c>
      <c r="AB200" s="372">
        <v>0</v>
      </c>
      <c r="AC200" s="372">
        <v>0</v>
      </c>
      <c r="AD200" s="372">
        <v>0</v>
      </c>
      <c r="AE200" s="372">
        <v>0</v>
      </c>
      <c r="AF200" s="372">
        <v>0</v>
      </c>
      <c r="AG200" s="372">
        <v>0</v>
      </c>
      <c r="AH200" s="372">
        <v>0</v>
      </c>
      <c r="AI200" s="372">
        <v>0</v>
      </c>
      <c r="AJ200" s="372">
        <v>0</v>
      </c>
      <c r="AK200" s="372">
        <v>0</v>
      </c>
      <c r="AL200" s="372">
        <v>0</v>
      </c>
      <c r="AM200" s="372">
        <v>0</v>
      </c>
      <c r="AN200" s="372">
        <v>0</v>
      </c>
      <c r="AO200" s="372">
        <v>0</v>
      </c>
      <c r="AP200" s="372">
        <v>0</v>
      </c>
      <c r="AQ200" s="372">
        <v>0</v>
      </c>
      <c r="AR200" s="372">
        <v>0</v>
      </c>
      <c r="AS200" s="372">
        <v>0</v>
      </c>
      <c r="AT200" s="372">
        <v>0</v>
      </c>
      <c r="AU200" s="372">
        <v>0</v>
      </c>
      <c r="AV200" s="372">
        <v>0</v>
      </c>
      <c r="AW200" s="372">
        <v>0</v>
      </c>
      <c r="AX200" s="372">
        <v>0</v>
      </c>
      <c r="AY200" s="372">
        <v>0</v>
      </c>
      <c r="AZ200" s="372">
        <v>0</v>
      </c>
      <c r="BA200" s="372">
        <v>0</v>
      </c>
      <c r="BB200" s="372">
        <v>0</v>
      </c>
      <c r="BC200" s="372">
        <v>0</v>
      </c>
      <c r="BD200" s="372">
        <v>0</v>
      </c>
      <c r="BE200" s="372">
        <v>0</v>
      </c>
      <c r="BF200" s="372">
        <v>0</v>
      </c>
      <c r="BG200" s="372">
        <v>0</v>
      </c>
      <c r="BH200" s="372">
        <v>0</v>
      </c>
      <c r="BI200" s="372">
        <v>0</v>
      </c>
      <c r="BJ200" s="372">
        <v>0</v>
      </c>
      <c r="BK200" s="372">
        <v>0</v>
      </c>
      <c r="BL200" s="372">
        <v>0</v>
      </c>
      <c r="BM200" s="372">
        <v>0</v>
      </c>
      <c r="BN200" s="372">
        <v>0</v>
      </c>
      <c r="BO200" s="372">
        <v>0</v>
      </c>
      <c r="BP200" s="372">
        <v>0</v>
      </c>
      <c r="BQ200" s="372">
        <v>0</v>
      </c>
      <c r="BR200" s="372">
        <v>0</v>
      </c>
      <c r="BS200" s="372">
        <v>0</v>
      </c>
      <c r="BT200" s="372">
        <v>0</v>
      </c>
      <c r="BU200" s="372">
        <v>0</v>
      </c>
      <c r="BV200" s="372">
        <v>0</v>
      </c>
      <c r="BW200" s="372">
        <v>0</v>
      </c>
      <c r="BX200" s="372">
        <v>0</v>
      </c>
      <c r="BY200" s="372">
        <v>0</v>
      </c>
      <c r="BZ200" s="372">
        <v>0</v>
      </c>
      <c r="CA200" s="372">
        <v>0</v>
      </c>
      <c r="CB200" s="372">
        <v>0</v>
      </c>
      <c r="CC200" s="372">
        <v>0</v>
      </c>
      <c r="CD200" s="372">
        <v>0</v>
      </c>
      <c r="CE200" s="372">
        <v>0</v>
      </c>
      <c r="CF200" s="372">
        <v>0</v>
      </c>
      <c r="CG200" s="372">
        <v>0</v>
      </c>
      <c r="CH200" s="372">
        <v>0</v>
      </c>
      <c r="CI200" s="372">
        <v>0</v>
      </c>
      <c r="CJ200" s="372">
        <v>0</v>
      </c>
      <c r="CK200" s="372">
        <v>0</v>
      </c>
      <c r="CL200" s="372">
        <v>0</v>
      </c>
      <c r="CM200" s="372">
        <v>0</v>
      </c>
      <c r="CN200" s="372">
        <v>0</v>
      </c>
      <c r="CO200" s="372">
        <v>0</v>
      </c>
      <c r="CP200" s="372">
        <v>0</v>
      </c>
      <c r="CQ200" s="372">
        <v>0</v>
      </c>
      <c r="CR200" s="372">
        <v>0</v>
      </c>
      <c r="CS200" s="372">
        <v>0</v>
      </c>
      <c r="CT200" s="372">
        <v>0</v>
      </c>
      <c r="CU200" s="372">
        <v>0</v>
      </c>
      <c r="CV200" s="372">
        <v>0</v>
      </c>
      <c r="CW200" s="372">
        <v>0</v>
      </c>
      <c r="CX200" s="372">
        <v>0</v>
      </c>
      <c r="CY200" s="372">
        <v>0</v>
      </c>
      <c r="CZ200" s="372">
        <v>0</v>
      </c>
      <c r="DA200" s="372">
        <v>0</v>
      </c>
      <c r="DB200" s="372">
        <v>0</v>
      </c>
      <c r="DC200" s="372">
        <v>0</v>
      </c>
      <c r="DD200" s="372">
        <v>0</v>
      </c>
      <c r="DE200" s="372">
        <v>0</v>
      </c>
      <c r="DF200" s="372">
        <v>0</v>
      </c>
      <c r="DG200" s="372">
        <v>0</v>
      </c>
      <c r="DH200" s="372">
        <v>0</v>
      </c>
      <c r="DI200" s="372">
        <v>0</v>
      </c>
      <c r="DJ200" s="372">
        <v>0</v>
      </c>
      <c r="DK200" s="372">
        <v>0</v>
      </c>
      <c r="DL200" s="372">
        <v>0</v>
      </c>
      <c r="DM200" s="372">
        <v>0</v>
      </c>
      <c r="DN200" s="372">
        <v>0</v>
      </c>
      <c r="DO200" s="372">
        <v>0</v>
      </c>
      <c r="DP200" s="372">
        <v>0</v>
      </c>
      <c r="DQ200" s="372">
        <v>0</v>
      </c>
      <c r="DR200" s="372">
        <v>0</v>
      </c>
      <c r="DS200" s="372">
        <v>0</v>
      </c>
      <c r="DT200" s="372">
        <v>-4.5474735088646412E-13</v>
      </c>
      <c r="DU200" s="372">
        <v>0</v>
      </c>
      <c r="DV200" s="372">
        <v>0</v>
      </c>
      <c r="DW200" s="372">
        <v>0</v>
      </c>
      <c r="DX200" s="372">
        <v>0</v>
      </c>
      <c r="DY200" s="372">
        <v>0</v>
      </c>
      <c r="DZ200" s="372">
        <v>0</v>
      </c>
      <c r="EA200" s="372">
        <v>0</v>
      </c>
      <c r="EB200" s="372">
        <v>0</v>
      </c>
      <c r="EC200" s="372">
        <v>0</v>
      </c>
      <c r="ED200" s="372">
        <v>0</v>
      </c>
      <c r="EE200" s="372">
        <v>0</v>
      </c>
      <c r="EF200" s="372">
        <v>0</v>
      </c>
      <c r="EG200" s="372">
        <v>0</v>
      </c>
      <c r="EH200" s="372">
        <v>0</v>
      </c>
      <c r="EI200" s="372">
        <v>0</v>
      </c>
      <c r="EJ200" s="372">
        <v>0</v>
      </c>
      <c r="EK200" s="372">
        <v>0</v>
      </c>
      <c r="EL200" s="372">
        <v>0</v>
      </c>
      <c r="EM200" s="372">
        <v>0</v>
      </c>
      <c r="EN200" s="372">
        <v>0</v>
      </c>
      <c r="EO200" s="372">
        <v>0</v>
      </c>
      <c r="EP200" s="372">
        <v>0</v>
      </c>
      <c r="EQ200" s="372">
        <v>0</v>
      </c>
      <c r="ER200" s="372">
        <v>0</v>
      </c>
      <c r="ES200" s="372">
        <v>0</v>
      </c>
      <c r="ET200" s="373">
        <v>0</v>
      </c>
      <c r="EU200" s="373">
        <v>0</v>
      </c>
      <c r="EV200" s="373">
        <v>0</v>
      </c>
      <c r="EW200" s="373">
        <v>0</v>
      </c>
    </row>
    <row r="201" spans="1:153" ht="15.75" customHeight="1" x14ac:dyDescent="0.2">
      <c r="A201" s="372" t="s">
        <v>554</v>
      </c>
      <c r="B201" s="372">
        <v>0</v>
      </c>
      <c r="C201" s="372">
        <v>0</v>
      </c>
      <c r="D201" s="372">
        <v>0</v>
      </c>
      <c r="E201" s="372">
        <v>0</v>
      </c>
      <c r="F201" s="372">
        <v>0</v>
      </c>
      <c r="G201" s="372">
        <v>0</v>
      </c>
      <c r="H201" s="372">
        <v>0</v>
      </c>
      <c r="I201" s="372">
        <v>0</v>
      </c>
      <c r="J201" s="372">
        <v>0</v>
      </c>
      <c r="K201" s="372">
        <v>0</v>
      </c>
      <c r="L201" s="372">
        <v>0</v>
      </c>
      <c r="M201" s="372">
        <v>0</v>
      </c>
      <c r="N201" s="372">
        <v>0</v>
      </c>
      <c r="O201" s="372">
        <v>0</v>
      </c>
      <c r="P201" s="372">
        <v>0</v>
      </c>
      <c r="Q201" s="372">
        <v>0</v>
      </c>
      <c r="R201" s="372">
        <v>1.1732776238204679E-4</v>
      </c>
      <c r="S201" s="372">
        <v>1.8740245377557585E-4</v>
      </c>
      <c r="T201" s="372">
        <v>7.2455363988410681E-4</v>
      </c>
      <c r="U201" s="372">
        <v>1.7593456504982896E-4</v>
      </c>
      <c r="V201" s="372">
        <v>2.28424250963144E-4</v>
      </c>
      <c r="W201" s="372">
        <v>1.675971125223441E-4</v>
      </c>
      <c r="X201" s="372">
        <v>2.0325641526142135E-4</v>
      </c>
      <c r="Y201" s="372">
        <v>2.4557583310524933E-4</v>
      </c>
      <c r="Z201" s="372">
        <v>1.2841957595810527E-4</v>
      </c>
      <c r="AA201" s="372">
        <v>1.1605448344198521E-4</v>
      </c>
      <c r="AB201" s="372">
        <v>1.2318472727201879E-4</v>
      </c>
      <c r="AC201" s="372">
        <v>2.286048747919267E-4</v>
      </c>
      <c r="AD201" s="372">
        <v>2.2124784663901664E-4</v>
      </c>
      <c r="AE201" s="372">
        <v>2.2194348639459349E-4</v>
      </c>
      <c r="AF201" s="372">
        <v>2.0652129660447827E-4</v>
      </c>
      <c r="AG201" s="372">
        <v>2.0717063398478786E-4</v>
      </c>
      <c r="AH201" s="372">
        <v>1.4741184622835135E-4</v>
      </c>
      <c r="AI201" s="372">
        <v>1.4787533382332185E-4</v>
      </c>
      <c r="AJ201" s="372">
        <v>1.4098185783950612E-4</v>
      </c>
      <c r="AK201" s="372">
        <v>1.4142512827675091E-4</v>
      </c>
      <c r="AL201" s="372">
        <v>2.4085319455480203E-4</v>
      </c>
      <c r="AM201" s="372">
        <v>2.4161047804227564E-4</v>
      </c>
      <c r="AN201" s="372">
        <v>2.0917524489050265E-4</v>
      </c>
      <c r="AO201" s="372">
        <v>2.0983292779419571E-4</v>
      </c>
      <c r="AP201" s="372">
        <v>0</v>
      </c>
      <c r="AQ201" s="372">
        <v>0</v>
      </c>
      <c r="AR201" s="372">
        <v>0</v>
      </c>
      <c r="AS201" s="372">
        <v>0</v>
      </c>
      <c r="AT201" s="372">
        <v>0</v>
      </c>
      <c r="AU201" s="372">
        <v>0</v>
      </c>
      <c r="AV201" s="372">
        <v>0</v>
      </c>
      <c r="AW201" s="372">
        <v>0</v>
      </c>
      <c r="AX201" s="372">
        <v>0</v>
      </c>
      <c r="AY201" s="372">
        <v>0</v>
      </c>
      <c r="AZ201" s="372">
        <v>0</v>
      </c>
      <c r="BA201" s="372">
        <v>0</v>
      </c>
      <c r="BB201" s="372">
        <v>0</v>
      </c>
      <c r="BC201" s="372">
        <v>0</v>
      </c>
      <c r="BD201" s="372">
        <v>2.1960252161079552E-4</v>
      </c>
      <c r="BE201" s="372">
        <v>0</v>
      </c>
      <c r="BF201" s="372">
        <v>2.248030532427947E-4</v>
      </c>
      <c r="BG201" s="372">
        <v>2.1960252161079552E-4</v>
      </c>
      <c r="BH201" s="372">
        <v>1.7919183028425323E-4</v>
      </c>
      <c r="BI201" s="372">
        <v>0</v>
      </c>
      <c r="BJ201" s="372">
        <v>0</v>
      </c>
      <c r="BK201" s="372">
        <v>0</v>
      </c>
      <c r="BL201" s="372">
        <v>0</v>
      </c>
      <c r="BM201" s="372">
        <v>0</v>
      </c>
      <c r="BN201" s="372">
        <v>0</v>
      </c>
      <c r="BO201" s="372">
        <v>0</v>
      </c>
      <c r="BP201" s="372">
        <v>0</v>
      </c>
      <c r="BQ201" s="372">
        <v>0</v>
      </c>
      <c r="BR201" s="372">
        <v>4.6040572783567768E-5</v>
      </c>
      <c r="BS201" s="372">
        <v>0</v>
      </c>
      <c r="BT201" s="372">
        <v>0</v>
      </c>
      <c r="BU201" s="372">
        <v>0</v>
      </c>
      <c r="BV201" s="372">
        <v>0</v>
      </c>
      <c r="BW201" s="372">
        <v>4.6040572783567768E-5</v>
      </c>
      <c r="BX201" s="372">
        <v>0</v>
      </c>
      <c r="BY201" s="372">
        <v>0</v>
      </c>
      <c r="BZ201" s="372">
        <v>0</v>
      </c>
      <c r="CA201" s="372">
        <v>0</v>
      </c>
      <c r="CB201" s="372">
        <v>0</v>
      </c>
      <c r="CC201" s="372">
        <v>0</v>
      </c>
      <c r="CD201" s="372">
        <v>0</v>
      </c>
      <c r="CE201" s="372">
        <v>0</v>
      </c>
      <c r="CF201" s="372">
        <v>0</v>
      </c>
      <c r="CG201" s="372">
        <v>0</v>
      </c>
      <c r="CH201" s="372">
        <v>0</v>
      </c>
      <c r="CI201" s="372">
        <v>0</v>
      </c>
      <c r="CJ201" s="372">
        <v>0</v>
      </c>
      <c r="CK201" s="372">
        <v>0</v>
      </c>
      <c r="CL201" s="372">
        <v>0</v>
      </c>
      <c r="CM201" s="372">
        <v>0</v>
      </c>
      <c r="CN201" s="372">
        <v>0</v>
      </c>
      <c r="CO201" s="372">
        <v>0</v>
      </c>
      <c r="CP201" s="372">
        <v>0</v>
      </c>
      <c r="CQ201" s="372">
        <v>0</v>
      </c>
      <c r="CR201" s="372">
        <v>0</v>
      </c>
      <c r="CS201" s="372">
        <v>0</v>
      </c>
      <c r="CT201" s="372">
        <v>1.2304581241551205E-4</v>
      </c>
      <c r="CU201" s="372">
        <v>0</v>
      </c>
      <c r="CV201" s="372">
        <v>0</v>
      </c>
      <c r="CW201" s="372">
        <v>0</v>
      </c>
      <c r="CX201" s="372">
        <v>0</v>
      </c>
      <c r="CY201" s="372">
        <v>0</v>
      </c>
      <c r="CZ201" s="372">
        <v>0</v>
      </c>
      <c r="DA201" s="372">
        <v>0</v>
      </c>
      <c r="DB201" s="372">
        <v>1.295355245929386E-4</v>
      </c>
      <c r="DC201" s="372">
        <v>0</v>
      </c>
      <c r="DD201" s="372">
        <v>0</v>
      </c>
      <c r="DE201" s="372">
        <v>0</v>
      </c>
      <c r="DF201" s="372">
        <v>0</v>
      </c>
      <c r="DG201" s="372">
        <v>0</v>
      </c>
      <c r="DH201" s="372">
        <v>0</v>
      </c>
      <c r="DI201" s="372">
        <v>0</v>
      </c>
      <c r="DJ201" s="372">
        <v>0</v>
      </c>
      <c r="DK201" s="372">
        <v>0</v>
      </c>
      <c r="DL201" s="372">
        <v>0</v>
      </c>
      <c r="DM201" s="372">
        <v>0</v>
      </c>
      <c r="DN201" s="372">
        <v>0</v>
      </c>
      <c r="DO201" s="372">
        <v>0</v>
      </c>
      <c r="DP201" s="372">
        <v>0</v>
      </c>
      <c r="DQ201" s="372">
        <v>1.9507016077113803E-4</v>
      </c>
      <c r="DR201" s="372">
        <v>3.1157695320871426E-4</v>
      </c>
      <c r="DS201" s="372">
        <v>2.9251034175103996E-4</v>
      </c>
      <c r="DT201" s="372">
        <v>0</v>
      </c>
      <c r="DU201" s="372">
        <v>0</v>
      </c>
      <c r="DV201" s="372">
        <v>0</v>
      </c>
      <c r="DW201" s="372">
        <v>0</v>
      </c>
      <c r="DX201" s="372">
        <v>0</v>
      </c>
      <c r="DY201" s="372">
        <v>0</v>
      </c>
      <c r="DZ201" s="372">
        <v>7.8823545209161239E-5</v>
      </c>
      <c r="EA201" s="372">
        <v>0</v>
      </c>
      <c r="EB201" s="372">
        <v>1.6142745971592376E-4</v>
      </c>
      <c r="EC201" s="372">
        <v>0</v>
      </c>
      <c r="ED201" s="372">
        <v>0</v>
      </c>
      <c r="EE201" s="372">
        <v>0</v>
      </c>
      <c r="EF201" s="372">
        <v>0</v>
      </c>
      <c r="EG201" s="372">
        <v>0</v>
      </c>
      <c r="EH201" s="372">
        <v>0</v>
      </c>
      <c r="EI201" s="372">
        <v>0</v>
      </c>
      <c r="EJ201" s="372">
        <v>0</v>
      </c>
      <c r="EK201" s="372">
        <v>0</v>
      </c>
      <c r="EL201" s="372">
        <v>0</v>
      </c>
      <c r="EM201" s="372">
        <v>0</v>
      </c>
      <c r="EN201" s="372">
        <v>0</v>
      </c>
      <c r="EO201" s="372">
        <v>0</v>
      </c>
      <c r="EP201" s="372">
        <v>0</v>
      </c>
      <c r="EQ201" s="372">
        <v>0</v>
      </c>
      <c r="ER201" s="372">
        <v>0</v>
      </c>
      <c r="ES201" s="372">
        <v>0</v>
      </c>
      <c r="ET201" s="373">
        <v>0</v>
      </c>
      <c r="EU201" s="373">
        <v>0</v>
      </c>
      <c r="EV201" s="373">
        <v>0</v>
      </c>
      <c r="EW201" s="373">
        <v>0</v>
      </c>
    </row>
    <row r="202" spans="1:153" ht="15.75" customHeight="1" x14ac:dyDescent="0.2">
      <c r="A202" s="364" t="s">
        <v>555</v>
      </c>
      <c r="B202" s="372">
        <v>0</v>
      </c>
      <c r="C202" s="372">
        <v>0</v>
      </c>
      <c r="D202" s="372">
        <v>0</v>
      </c>
      <c r="E202" s="372">
        <v>0</v>
      </c>
      <c r="F202" s="372">
        <v>0</v>
      </c>
      <c r="G202" s="372">
        <v>0</v>
      </c>
      <c r="H202" s="372">
        <v>0</v>
      </c>
      <c r="I202" s="372">
        <v>0</v>
      </c>
      <c r="J202" s="372">
        <v>0</v>
      </c>
      <c r="K202" s="372">
        <v>0</v>
      </c>
      <c r="L202" s="372">
        <v>0</v>
      </c>
      <c r="M202" s="372">
        <v>0</v>
      </c>
      <c r="N202" s="372">
        <v>0</v>
      </c>
      <c r="O202" s="372">
        <v>0</v>
      </c>
      <c r="P202" s="372">
        <v>0</v>
      </c>
      <c r="Q202" s="372">
        <v>0</v>
      </c>
      <c r="R202" s="372">
        <v>0</v>
      </c>
      <c r="S202" s="372">
        <v>0</v>
      </c>
      <c r="T202" s="372">
        <v>-5.4029657076171134E-3</v>
      </c>
      <c r="U202" s="372">
        <v>0</v>
      </c>
      <c r="V202" s="372">
        <v>0</v>
      </c>
      <c r="W202" s="372">
        <v>0</v>
      </c>
      <c r="X202" s="372">
        <v>0</v>
      </c>
      <c r="Y202" s="372">
        <v>0</v>
      </c>
      <c r="Z202" s="372">
        <v>0</v>
      </c>
      <c r="AA202" s="372">
        <v>0</v>
      </c>
      <c r="AB202" s="372">
        <v>0</v>
      </c>
      <c r="AC202" s="372">
        <v>0</v>
      </c>
      <c r="AD202" s="372">
        <v>0</v>
      </c>
      <c r="AE202" s="372">
        <v>-5.5085105981333982E-4</v>
      </c>
      <c r="AF202" s="372">
        <v>0</v>
      </c>
      <c r="AG202" s="372">
        <v>-1.6390091168432264E-3</v>
      </c>
      <c r="AH202" s="372">
        <v>0</v>
      </c>
      <c r="AI202" s="372">
        <v>-2.0806817559559931E-5</v>
      </c>
      <c r="AJ202" s="372">
        <v>0</v>
      </c>
      <c r="AK202" s="372">
        <v>0</v>
      </c>
      <c r="AL202" s="372">
        <v>0</v>
      </c>
      <c r="AM202" s="372">
        <v>-9.2865316685220023E-4</v>
      </c>
      <c r="AN202" s="372">
        <v>0</v>
      </c>
      <c r="AO202" s="372">
        <v>-9.787861141603571E-4</v>
      </c>
      <c r="AP202" s="372">
        <v>0</v>
      </c>
      <c r="AQ202" s="372">
        <v>-4.7410942079295637E-4</v>
      </c>
      <c r="AR202" s="372">
        <v>0</v>
      </c>
      <c r="AS202" s="372">
        <v>0</v>
      </c>
      <c r="AT202" s="372">
        <v>0</v>
      </c>
      <c r="AU202" s="372">
        <v>0</v>
      </c>
      <c r="AV202" s="372">
        <v>0</v>
      </c>
      <c r="AW202" s="372">
        <v>0</v>
      </c>
      <c r="AX202" s="372">
        <v>0</v>
      </c>
      <c r="AY202" s="372">
        <v>0</v>
      </c>
      <c r="AZ202" s="372">
        <v>0</v>
      </c>
      <c r="BA202" s="372">
        <v>0</v>
      </c>
      <c r="BB202" s="372">
        <v>0</v>
      </c>
      <c r="BC202" s="372">
        <v>-1.617445681404206E-3</v>
      </c>
      <c r="BD202" s="372">
        <v>-5.4504097488461412E-4</v>
      </c>
      <c r="BE202" s="372">
        <v>0</v>
      </c>
      <c r="BF202" s="372">
        <v>-1.7785063992050709E-3</v>
      </c>
      <c r="BG202" s="372">
        <v>-5.4504097488461412E-4</v>
      </c>
      <c r="BH202" s="372">
        <v>-3.0688329297845485E-4</v>
      </c>
      <c r="BI202" s="372">
        <v>0</v>
      </c>
      <c r="BJ202" s="372">
        <v>0</v>
      </c>
      <c r="BK202" s="372">
        <v>0</v>
      </c>
      <c r="BL202" s="372">
        <v>0</v>
      </c>
      <c r="BM202" s="372">
        <v>0</v>
      </c>
      <c r="BN202" s="372">
        <v>0</v>
      </c>
      <c r="BO202" s="372">
        <v>0</v>
      </c>
      <c r="BP202" s="372">
        <v>0</v>
      </c>
      <c r="BQ202" s="372">
        <v>0</v>
      </c>
      <c r="BR202" s="372">
        <v>0</v>
      </c>
      <c r="BS202" s="372">
        <v>0</v>
      </c>
      <c r="BT202" s="372">
        <v>0</v>
      </c>
      <c r="BU202" s="372">
        <v>0</v>
      </c>
      <c r="BV202" s="372">
        <v>0</v>
      </c>
      <c r="BW202" s="372">
        <v>0</v>
      </c>
      <c r="BX202" s="372">
        <v>-1.3486263378581498E-4</v>
      </c>
      <c r="BY202" s="372">
        <v>0</v>
      </c>
      <c r="BZ202" s="372">
        <v>0</v>
      </c>
      <c r="CA202" s="372">
        <v>0</v>
      </c>
      <c r="CB202" s="372">
        <v>0</v>
      </c>
      <c r="CC202" s="372">
        <v>0</v>
      </c>
      <c r="CD202" s="372">
        <v>0</v>
      </c>
      <c r="CE202" s="372">
        <v>0</v>
      </c>
      <c r="CF202" s="372">
        <v>0</v>
      </c>
      <c r="CG202" s="372">
        <v>0</v>
      </c>
      <c r="CH202" s="372">
        <v>0</v>
      </c>
      <c r="CI202" s="372">
        <v>0</v>
      </c>
      <c r="CJ202" s="372">
        <v>0</v>
      </c>
      <c r="CK202" s="372">
        <v>0</v>
      </c>
      <c r="CL202" s="372">
        <v>0</v>
      </c>
      <c r="CM202" s="372">
        <v>0</v>
      </c>
      <c r="CN202" s="372">
        <v>0</v>
      </c>
      <c r="CO202" s="372">
        <v>0</v>
      </c>
      <c r="CP202" s="372">
        <v>0</v>
      </c>
      <c r="CQ202" s="372">
        <v>0</v>
      </c>
      <c r="CR202" s="372">
        <v>0</v>
      </c>
      <c r="CS202" s="372">
        <v>0</v>
      </c>
      <c r="CT202" s="372">
        <v>0</v>
      </c>
      <c r="CU202" s="372">
        <v>0</v>
      </c>
      <c r="CV202" s="372">
        <v>0</v>
      </c>
      <c r="CW202" s="372">
        <v>0</v>
      </c>
      <c r="CX202" s="372">
        <v>0</v>
      </c>
      <c r="CY202" s="372">
        <v>0</v>
      </c>
      <c r="CZ202" s="372">
        <v>0</v>
      </c>
      <c r="DA202" s="372">
        <v>0</v>
      </c>
      <c r="DB202" s="372">
        <v>-2.9502959250748972E-4</v>
      </c>
      <c r="DC202" s="372">
        <v>0</v>
      </c>
      <c r="DD202" s="372">
        <v>0</v>
      </c>
      <c r="DE202" s="372">
        <v>0</v>
      </c>
      <c r="DF202" s="372">
        <v>0</v>
      </c>
      <c r="DG202" s="372">
        <v>0</v>
      </c>
      <c r="DH202" s="372">
        <v>0</v>
      </c>
      <c r="DI202" s="372">
        <v>0</v>
      </c>
      <c r="DJ202" s="372">
        <v>0</v>
      </c>
      <c r="DK202" s="372">
        <v>0</v>
      </c>
      <c r="DL202" s="372">
        <v>0</v>
      </c>
      <c r="DM202" s="372">
        <v>0</v>
      </c>
      <c r="DN202" s="372">
        <v>-1.2374202935916401E-4</v>
      </c>
      <c r="DO202" s="372">
        <v>0</v>
      </c>
      <c r="DP202" s="372">
        <v>0</v>
      </c>
      <c r="DQ202" s="372">
        <v>-3.340764669701457E-4</v>
      </c>
      <c r="DR202" s="372">
        <v>-2.7076833703176817E-4</v>
      </c>
      <c r="DS202" s="372">
        <v>-2.4947641986727831E-4</v>
      </c>
      <c r="DT202" s="372">
        <v>-4.9459219866321291E-6</v>
      </c>
      <c r="DU202" s="372">
        <v>-1.4006092214913224E-6</v>
      </c>
      <c r="DV202" s="372">
        <v>0</v>
      </c>
      <c r="DW202" s="372">
        <v>0</v>
      </c>
      <c r="DX202" s="372">
        <v>0</v>
      </c>
      <c r="DY202" s="372">
        <v>0</v>
      </c>
      <c r="DZ202" s="372">
        <v>0</v>
      </c>
      <c r="EA202" s="372">
        <v>0</v>
      </c>
      <c r="EB202" s="372">
        <v>0</v>
      </c>
      <c r="EC202" s="372">
        <v>0</v>
      </c>
      <c r="ED202" s="372">
        <v>0</v>
      </c>
      <c r="EE202" s="372">
        <v>0</v>
      </c>
      <c r="EF202" s="372">
        <v>0</v>
      </c>
      <c r="EG202" s="372">
        <v>0</v>
      </c>
      <c r="EH202" s="372">
        <v>0</v>
      </c>
      <c r="EI202" s="372">
        <v>0</v>
      </c>
      <c r="EJ202" s="372">
        <v>0</v>
      </c>
      <c r="EK202" s="372">
        <v>0</v>
      </c>
      <c r="EL202" s="372">
        <v>0</v>
      </c>
      <c r="EM202" s="372">
        <v>0</v>
      </c>
      <c r="EN202" s="372">
        <v>0</v>
      </c>
      <c r="EO202" s="372">
        <v>0</v>
      </c>
      <c r="EP202" s="372">
        <v>0</v>
      </c>
      <c r="EQ202" s="372">
        <v>0</v>
      </c>
      <c r="ER202" s="372">
        <v>0</v>
      </c>
      <c r="ES202" s="372">
        <v>0</v>
      </c>
      <c r="ET202" s="373">
        <v>0</v>
      </c>
      <c r="EU202" s="373">
        <v>0</v>
      </c>
      <c r="EV202" s="373">
        <v>0</v>
      </c>
      <c r="EW202" s="373">
        <v>0</v>
      </c>
    </row>
    <row r="203" spans="1:153" ht="15.75" customHeight="1" x14ac:dyDescent="0.2">
      <c r="A203" s="364" t="s">
        <v>556</v>
      </c>
      <c r="B203" s="372">
        <v>0</v>
      </c>
      <c r="C203" s="372">
        <v>0</v>
      </c>
      <c r="D203" s="372">
        <v>0</v>
      </c>
      <c r="E203" s="372">
        <v>0</v>
      </c>
      <c r="F203" s="372">
        <v>0</v>
      </c>
      <c r="G203" s="372">
        <v>0</v>
      </c>
      <c r="H203" s="372">
        <v>0</v>
      </c>
      <c r="I203" s="372">
        <v>0</v>
      </c>
      <c r="J203" s="372">
        <v>0</v>
      </c>
      <c r="K203" s="372">
        <v>0</v>
      </c>
      <c r="L203" s="372">
        <v>0</v>
      </c>
      <c r="M203" s="372">
        <v>0</v>
      </c>
      <c r="N203" s="372">
        <v>0</v>
      </c>
      <c r="O203" s="372">
        <v>0</v>
      </c>
      <c r="P203" s="372">
        <v>0</v>
      </c>
      <c r="Q203" s="372">
        <v>0</v>
      </c>
      <c r="R203" s="372">
        <v>0</v>
      </c>
      <c r="S203" s="372">
        <v>0</v>
      </c>
      <c r="T203" s="372">
        <v>0</v>
      </c>
      <c r="U203" s="372">
        <v>0</v>
      </c>
      <c r="V203" s="372">
        <v>0</v>
      </c>
      <c r="W203" s="372">
        <v>0</v>
      </c>
      <c r="X203" s="372">
        <v>0</v>
      </c>
      <c r="Y203" s="372">
        <v>0</v>
      </c>
      <c r="Z203" s="372">
        <v>0</v>
      </c>
      <c r="AA203" s="372">
        <v>0</v>
      </c>
      <c r="AB203" s="372">
        <v>0</v>
      </c>
      <c r="AC203" s="372">
        <v>0</v>
      </c>
      <c r="AD203" s="372">
        <v>0</v>
      </c>
      <c r="AE203" s="372">
        <v>0</v>
      </c>
      <c r="AF203" s="372">
        <v>0</v>
      </c>
      <c r="AG203" s="372">
        <v>0</v>
      </c>
      <c r="AH203" s="372">
        <v>0</v>
      </c>
      <c r="AI203" s="372">
        <v>0</v>
      </c>
      <c r="AJ203" s="372">
        <v>0</v>
      </c>
      <c r="AK203" s="372">
        <v>0</v>
      </c>
      <c r="AL203" s="372">
        <v>0</v>
      </c>
      <c r="AM203" s="372">
        <v>0</v>
      </c>
      <c r="AN203" s="372">
        <v>0</v>
      </c>
      <c r="AO203" s="372">
        <v>0</v>
      </c>
      <c r="AP203" s="372">
        <v>0</v>
      </c>
      <c r="AQ203" s="372">
        <v>0</v>
      </c>
      <c r="AR203" s="372">
        <v>0</v>
      </c>
      <c r="AS203" s="372">
        <v>0</v>
      </c>
      <c r="AT203" s="372">
        <v>0</v>
      </c>
      <c r="AU203" s="372">
        <v>0</v>
      </c>
      <c r="AV203" s="372">
        <v>0</v>
      </c>
      <c r="AW203" s="372">
        <v>0</v>
      </c>
      <c r="AX203" s="372">
        <v>0</v>
      </c>
      <c r="AY203" s="372">
        <v>0</v>
      </c>
      <c r="AZ203" s="372">
        <v>0</v>
      </c>
      <c r="BA203" s="372">
        <v>0</v>
      </c>
      <c r="BB203" s="372">
        <v>0</v>
      </c>
      <c r="BC203" s="372">
        <v>0</v>
      </c>
      <c r="BD203" s="372">
        <v>0</v>
      </c>
      <c r="BE203" s="372">
        <v>0</v>
      </c>
      <c r="BF203" s="372">
        <v>0</v>
      </c>
      <c r="BG203" s="372">
        <v>0</v>
      </c>
      <c r="BH203" s="372">
        <v>0</v>
      </c>
      <c r="BI203" s="372">
        <v>0</v>
      </c>
      <c r="BJ203" s="372">
        <v>0</v>
      </c>
      <c r="BK203" s="372">
        <v>0</v>
      </c>
      <c r="BL203" s="372">
        <v>0</v>
      </c>
      <c r="BM203" s="372">
        <v>0</v>
      </c>
      <c r="BN203" s="372">
        <v>0</v>
      </c>
      <c r="BO203" s="372">
        <v>0</v>
      </c>
      <c r="BP203" s="372">
        <v>0</v>
      </c>
      <c r="BQ203" s="372">
        <v>0</v>
      </c>
      <c r="BR203" s="372">
        <v>0</v>
      </c>
      <c r="BS203" s="372">
        <v>0</v>
      </c>
      <c r="BT203" s="372">
        <v>0</v>
      </c>
      <c r="BU203" s="372">
        <v>0</v>
      </c>
      <c r="BV203" s="372">
        <v>0</v>
      </c>
      <c r="BW203" s="372">
        <v>0</v>
      </c>
      <c r="BX203" s="372">
        <v>0</v>
      </c>
      <c r="BY203" s="372">
        <v>0</v>
      </c>
      <c r="BZ203" s="372">
        <v>0</v>
      </c>
      <c r="CA203" s="372">
        <v>0</v>
      </c>
      <c r="CB203" s="372">
        <v>0</v>
      </c>
      <c r="CC203" s="372">
        <v>0</v>
      </c>
      <c r="CD203" s="372">
        <v>0</v>
      </c>
      <c r="CE203" s="372">
        <v>0</v>
      </c>
      <c r="CF203" s="372">
        <v>0</v>
      </c>
      <c r="CG203" s="372">
        <v>0</v>
      </c>
      <c r="CH203" s="372">
        <v>0</v>
      </c>
      <c r="CI203" s="372">
        <v>0</v>
      </c>
      <c r="CJ203" s="372">
        <v>0</v>
      </c>
      <c r="CK203" s="372">
        <v>0</v>
      </c>
      <c r="CL203" s="372">
        <v>0</v>
      </c>
      <c r="CM203" s="372">
        <v>0</v>
      </c>
      <c r="CN203" s="372">
        <v>0</v>
      </c>
      <c r="CO203" s="372">
        <v>0</v>
      </c>
      <c r="CP203" s="372">
        <v>0</v>
      </c>
      <c r="CQ203" s="372">
        <v>0</v>
      </c>
      <c r="CR203" s="372">
        <v>0</v>
      </c>
      <c r="CS203" s="372">
        <v>0</v>
      </c>
      <c r="CT203" s="372">
        <v>0</v>
      </c>
      <c r="CU203" s="372">
        <v>0</v>
      </c>
      <c r="CV203" s="372">
        <v>0</v>
      </c>
      <c r="CW203" s="372">
        <v>0</v>
      </c>
      <c r="CX203" s="372">
        <v>0</v>
      </c>
      <c r="CY203" s="372">
        <v>0</v>
      </c>
      <c r="CZ203" s="372">
        <v>0</v>
      </c>
      <c r="DA203" s="372">
        <v>0</v>
      </c>
      <c r="DB203" s="372">
        <v>0</v>
      </c>
      <c r="DC203" s="372">
        <v>0</v>
      </c>
      <c r="DD203" s="372">
        <v>0</v>
      </c>
      <c r="DE203" s="372">
        <v>0</v>
      </c>
      <c r="DF203" s="372">
        <v>0</v>
      </c>
      <c r="DG203" s="372">
        <v>0</v>
      </c>
      <c r="DH203" s="372">
        <v>0</v>
      </c>
      <c r="DI203" s="372">
        <v>0</v>
      </c>
      <c r="DJ203" s="372">
        <v>0</v>
      </c>
      <c r="DK203" s="372">
        <v>0</v>
      </c>
      <c r="DL203" s="372">
        <v>0</v>
      </c>
      <c r="DM203" s="372">
        <v>0</v>
      </c>
      <c r="DN203" s="372">
        <v>0</v>
      </c>
      <c r="DO203" s="372">
        <v>0</v>
      </c>
      <c r="DP203" s="372">
        <v>0</v>
      </c>
      <c r="DQ203" s="372">
        <v>0</v>
      </c>
      <c r="DR203" s="372">
        <v>0</v>
      </c>
      <c r="DS203" s="372">
        <v>0</v>
      </c>
      <c r="DT203" s="372">
        <v>0</v>
      </c>
      <c r="DU203" s="372">
        <v>0</v>
      </c>
      <c r="DV203" s="372">
        <v>0</v>
      </c>
      <c r="DW203" s="372">
        <v>0</v>
      </c>
      <c r="DX203" s="372">
        <v>0</v>
      </c>
      <c r="DY203" s="372">
        <v>0</v>
      </c>
      <c r="DZ203" s="372">
        <v>0</v>
      </c>
      <c r="EA203" s="372">
        <v>0</v>
      </c>
      <c r="EB203" s="372">
        <v>0</v>
      </c>
      <c r="EC203" s="372">
        <v>0</v>
      </c>
      <c r="ED203" s="372">
        <v>0</v>
      </c>
      <c r="EE203" s="372">
        <v>0</v>
      </c>
      <c r="EF203" s="372">
        <v>0</v>
      </c>
      <c r="EG203" s="372">
        <v>0</v>
      </c>
      <c r="EH203" s="372">
        <v>0</v>
      </c>
      <c r="EI203" s="372">
        <v>0</v>
      </c>
      <c r="EJ203" s="372">
        <v>0</v>
      </c>
      <c r="EK203" s="372">
        <v>0</v>
      </c>
      <c r="EL203" s="372">
        <v>0</v>
      </c>
      <c r="EM203" s="372">
        <v>0</v>
      </c>
      <c r="EN203" s="372">
        <v>0</v>
      </c>
      <c r="EO203" s="372">
        <v>0</v>
      </c>
      <c r="EP203" s="372">
        <v>0</v>
      </c>
      <c r="EQ203" s="372">
        <v>0</v>
      </c>
      <c r="ER203" s="372">
        <v>0</v>
      </c>
      <c r="ES203" s="372">
        <v>0</v>
      </c>
      <c r="ET203" s="373">
        <v>0</v>
      </c>
      <c r="EU203" s="373">
        <v>0</v>
      </c>
      <c r="EV203" s="373">
        <v>0</v>
      </c>
      <c r="EW203" s="373">
        <v>0</v>
      </c>
    </row>
    <row r="204" spans="1:153" ht="15.75" customHeight="1" x14ac:dyDescent="0.2">
      <c r="A204" s="364" t="s">
        <v>557</v>
      </c>
      <c r="B204" s="372">
        <v>-7.8098611652421823E-5</v>
      </c>
      <c r="C204" s="372">
        <v>-2.7396109203436936E-6</v>
      </c>
      <c r="D204" s="372">
        <v>-2.7396109203436936E-6</v>
      </c>
      <c r="E204" s="372">
        <v>-2.7396109203436936E-6</v>
      </c>
      <c r="F204" s="372">
        <v>-2.7396109203436936E-6</v>
      </c>
      <c r="G204" s="372">
        <v>-2.7396109203436936E-6</v>
      </c>
      <c r="H204" s="372">
        <v>-2.7396109203436936E-6</v>
      </c>
      <c r="I204" s="372">
        <v>-2.7396109203436936E-6</v>
      </c>
      <c r="J204" s="372">
        <v>-2.7396109203436936E-6</v>
      </c>
      <c r="K204" s="372">
        <v>-2.7396109203436936E-6</v>
      </c>
      <c r="L204" s="372">
        <v>-2.7396109203436936E-6</v>
      </c>
      <c r="M204" s="372">
        <v>-2.7396109203436936E-6</v>
      </c>
      <c r="N204" s="372">
        <v>0</v>
      </c>
      <c r="O204" s="372">
        <v>-1.6521855350504211E-7</v>
      </c>
      <c r="P204" s="372">
        <v>0</v>
      </c>
      <c r="Q204" s="372">
        <v>0</v>
      </c>
      <c r="R204" s="372">
        <v>-2.0093515468033729E-4</v>
      </c>
      <c r="S204" s="372">
        <v>-1.6285443871311145E-4</v>
      </c>
      <c r="T204" s="372">
        <v>-1.8695806920732139E-4</v>
      </c>
      <c r="U204" s="372">
        <v>-1.5005129102974024E-4</v>
      </c>
      <c r="V204" s="372">
        <v>-4.0180073665396776E-4</v>
      </c>
      <c r="W204" s="372">
        <v>-2.3903323381091468E-5</v>
      </c>
      <c r="X204" s="372">
        <v>-4.1345197223563446E-4</v>
      </c>
      <c r="Y204" s="372">
        <v>-2.0114248241043242E-4</v>
      </c>
      <c r="Z204" s="372">
        <v>-5.1626567312723637E-5</v>
      </c>
      <c r="AA204" s="372">
        <v>-1.9379205491532048E-4</v>
      </c>
      <c r="AB204" s="372">
        <v>-2.1593499650407466E-4</v>
      </c>
      <c r="AC204" s="372">
        <v>-1.1216463608434424E-3</v>
      </c>
      <c r="AD204" s="372">
        <v>-5.4912457466116393E-4</v>
      </c>
      <c r="AE204" s="372">
        <v>0</v>
      </c>
      <c r="AF204" s="372">
        <v>-1.6338721434294712E-3</v>
      </c>
      <c r="AG204" s="372">
        <v>0</v>
      </c>
      <c r="AH204" s="372">
        <v>-2.0741604970453409E-5</v>
      </c>
      <c r="AI204" s="372">
        <v>0</v>
      </c>
      <c r="AJ204" s="372">
        <v>0</v>
      </c>
      <c r="AK204" s="372">
        <v>0</v>
      </c>
      <c r="AL204" s="372">
        <v>-9.257425690520904E-4</v>
      </c>
      <c r="AM204" s="372">
        <v>0</v>
      </c>
      <c r="AN204" s="372">
        <v>-9.757183890997112E-4</v>
      </c>
      <c r="AO204" s="372">
        <v>0</v>
      </c>
      <c r="AP204" s="372">
        <v>-4.3150300143679488E-4</v>
      </c>
      <c r="AQ204" s="372">
        <v>0</v>
      </c>
      <c r="AR204" s="372">
        <v>0</v>
      </c>
      <c r="AS204" s="372">
        <v>0</v>
      </c>
      <c r="AT204" s="372">
        <v>0</v>
      </c>
      <c r="AU204" s="372">
        <v>0</v>
      </c>
      <c r="AV204" s="372">
        <v>0</v>
      </c>
      <c r="AW204" s="372">
        <v>0</v>
      </c>
      <c r="AX204" s="372">
        <v>0</v>
      </c>
      <c r="AY204" s="372">
        <v>0</v>
      </c>
      <c r="AZ204" s="372">
        <v>0</v>
      </c>
      <c r="BA204" s="372">
        <v>0</v>
      </c>
      <c r="BB204" s="372">
        <v>-1.6123762925417395E-3</v>
      </c>
      <c r="BC204" s="372">
        <v>0</v>
      </c>
      <c r="BD204" s="372">
        <v>-1.9684806773057062E-5</v>
      </c>
      <c r="BE204" s="372">
        <v>-1.9430469637882197E-4</v>
      </c>
      <c r="BF204" s="372">
        <v>-2.278527892940474E-5</v>
      </c>
      <c r="BG204" s="372">
        <v>-1.9684806773057062E-5</v>
      </c>
      <c r="BH204" s="372">
        <v>-8.3446789176377933E-4</v>
      </c>
      <c r="BI204" s="372">
        <v>0</v>
      </c>
      <c r="BJ204" s="372">
        <v>0</v>
      </c>
      <c r="BK204" s="372">
        <v>0</v>
      </c>
      <c r="BL204" s="372">
        <v>0</v>
      </c>
      <c r="BM204" s="372">
        <v>0</v>
      </c>
      <c r="BN204" s="372">
        <v>0</v>
      </c>
      <c r="BO204" s="372">
        <v>0</v>
      </c>
      <c r="BP204" s="372">
        <v>0</v>
      </c>
      <c r="BQ204" s="372">
        <v>0</v>
      </c>
      <c r="BR204" s="372">
        <v>0</v>
      </c>
      <c r="BS204" s="372">
        <v>-1.3486081934388494E-4</v>
      </c>
      <c r="BT204" s="372">
        <v>0</v>
      </c>
      <c r="BU204" s="372">
        <v>0</v>
      </c>
      <c r="BV204" s="372">
        <v>0</v>
      </c>
      <c r="BW204" s="372">
        <v>0</v>
      </c>
      <c r="BX204" s="372">
        <v>0</v>
      </c>
      <c r="BY204" s="372">
        <v>0</v>
      </c>
      <c r="BZ204" s="372">
        <v>-7.9484266279905569E-7</v>
      </c>
      <c r="CA204" s="372">
        <v>0</v>
      </c>
      <c r="CB204" s="372">
        <v>-2.716916881695397E-6</v>
      </c>
      <c r="CC204" s="372">
        <v>0</v>
      </c>
      <c r="CD204" s="372">
        <v>0</v>
      </c>
      <c r="CE204" s="372">
        <v>0</v>
      </c>
      <c r="CF204" s="372">
        <v>-1.6426056390628219E-6</v>
      </c>
      <c r="CG204" s="372">
        <v>-3.1672260973891753E-6</v>
      </c>
      <c r="CH204" s="372">
        <v>-1.1153025525345583E-7</v>
      </c>
      <c r="CI204" s="372">
        <v>0</v>
      </c>
      <c r="CJ204" s="372">
        <v>-4.6919012675061822E-8</v>
      </c>
      <c r="CK204" s="372">
        <v>0</v>
      </c>
      <c r="CL204" s="372">
        <v>0</v>
      </c>
      <c r="CM204" s="372">
        <v>-1.5455475477210712E-6</v>
      </c>
      <c r="CN204" s="372">
        <v>0</v>
      </c>
      <c r="CO204" s="372">
        <v>0</v>
      </c>
      <c r="CP204" s="372">
        <v>0</v>
      </c>
      <c r="CQ204" s="372">
        <v>0</v>
      </c>
      <c r="CR204" s="372">
        <v>0</v>
      </c>
      <c r="CS204" s="372">
        <v>0</v>
      </c>
      <c r="CT204" s="372">
        <v>-2.8024812058902171E-4</v>
      </c>
      <c r="CU204" s="372">
        <v>0</v>
      </c>
      <c r="CV204" s="372">
        <v>0</v>
      </c>
      <c r="CW204" s="372">
        <v>0</v>
      </c>
      <c r="CX204" s="372">
        <v>0</v>
      </c>
      <c r="CY204" s="372">
        <v>0</v>
      </c>
      <c r="CZ204" s="372">
        <v>0</v>
      </c>
      <c r="DA204" s="372">
        <v>0</v>
      </c>
      <c r="DB204" s="372">
        <v>0</v>
      </c>
      <c r="DC204" s="372">
        <v>0</v>
      </c>
      <c r="DD204" s="372">
        <v>0</v>
      </c>
      <c r="DE204" s="372">
        <v>0</v>
      </c>
      <c r="DF204" s="372">
        <v>0</v>
      </c>
      <c r="DG204" s="372">
        <v>0</v>
      </c>
      <c r="DH204" s="372">
        <v>0</v>
      </c>
      <c r="DI204" s="372">
        <v>0</v>
      </c>
      <c r="DJ204" s="372">
        <v>0</v>
      </c>
      <c r="DK204" s="372">
        <v>0</v>
      </c>
      <c r="DL204" s="372">
        <v>0</v>
      </c>
      <c r="DM204" s="372">
        <v>0</v>
      </c>
      <c r="DN204" s="372">
        <v>2.1616042431560345E-6</v>
      </c>
      <c r="DO204" s="372">
        <v>0</v>
      </c>
      <c r="DP204" s="372">
        <v>0</v>
      </c>
      <c r="DQ204" s="372">
        <v>0</v>
      </c>
      <c r="DR204" s="372">
        <v>0</v>
      </c>
      <c r="DS204" s="372">
        <v>0</v>
      </c>
      <c r="DT204" s="372">
        <v>0</v>
      </c>
      <c r="DU204" s="372">
        <v>0</v>
      </c>
      <c r="DV204" s="372">
        <v>0</v>
      </c>
      <c r="DW204" s="372">
        <v>0</v>
      </c>
      <c r="DX204" s="372">
        <v>-1.2387273864078452E-4</v>
      </c>
      <c r="DY204" s="372">
        <v>0</v>
      </c>
      <c r="DZ204" s="372">
        <v>0</v>
      </c>
      <c r="EA204" s="372">
        <v>0</v>
      </c>
      <c r="EB204" s="372">
        <v>-1.2043627230013954E-3</v>
      </c>
      <c r="EC204" s="372">
        <v>0</v>
      </c>
      <c r="ED204" s="372">
        <v>0</v>
      </c>
      <c r="EE204" s="372">
        <v>0</v>
      </c>
      <c r="EF204" s="372">
        <v>0</v>
      </c>
      <c r="EG204" s="372">
        <v>0</v>
      </c>
      <c r="EH204" s="372">
        <v>0</v>
      </c>
      <c r="EI204" s="372">
        <v>0</v>
      </c>
      <c r="EJ204" s="372">
        <v>0</v>
      </c>
      <c r="EK204" s="372">
        <v>0</v>
      </c>
      <c r="EL204" s="372">
        <v>0</v>
      </c>
      <c r="EM204" s="372">
        <v>0</v>
      </c>
      <c r="EN204" s="372">
        <v>0</v>
      </c>
      <c r="EO204" s="372">
        <v>-5.2702861701448001E-6</v>
      </c>
      <c r="EP204" s="372">
        <v>0</v>
      </c>
      <c r="EQ204" s="372">
        <v>-5.2702861701448001E-6</v>
      </c>
      <c r="ER204" s="372">
        <v>-6.4491545742839662E-5</v>
      </c>
      <c r="ES204" s="372">
        <v>0</v>
      </c>
      <c r="ET204" s="373">
        <v>0</v>
      </c>
      <c r="EU204" s="373">
        <v>0</v>
      </c>
      <c r="EV204" s="373">
        <v>0</v>
      </c>
      <c r="EW204" s="373">
        <v>0</v>
      </c>
    </row>
    <row r="205" spans="1:153" ht="15.75" customHeight="1" x14ac:dyDescent="0.2">
      <c r="A205" s="374" t="s">
        <v>62</v>
      </c>
      <c r="B205" s="374">
        <v>1.0033618309535086E-6</v>
      </c>
      <c r="C205" s="374">
        <v>2.5931444906746037E-4</v>
      </c>
      <c r="D205" s="374">
        <v>2.6050029919133522E-4</v>
      </c>
      <c r="E205" s="374">
        <v>2.6050029919133522E-4</v>
      </c>
      <c r="F205" s="374">
        <v>2.6605913808452897E-4</v>
      </c>
      <c r="G205" s="374">
        <v>2.6605913808452897E-4</v>
      </c>
      <c r="H205" s="374">
        <v>2.6605913808452897E-4</v>
      </c>
      <c r="I205" s="374">
        <v>2.6976831395586487E-4</v>
      </c>
      <c r="J205" s="374">
        <v>2.6143332979700062E-4</v>
      </c>
      <c r="K205" s="374">
        <v>3.1690645300841425E-5</v>
      </c>
      <c r="L205" s="374">
        <v>4.06195849791402E-5</v>
      </c>
      <c r="M205" s="374">
        <v>3.6553793688653968E-4</v>
      </c>
      <c r="N205" s="374">
        <v>3.3043143685063114E-4</v>
      </c>
      <c r="O205" s="374">
        <v>3.3254861409659497E-4</v>
      </c>
      <c r="P205" s="374">
        <v>5.8014677051687613E-5</v>
      </c>
      <c r="Q205" s="374">
        <v>4.9552053496881854E-5</v>
      </c>
      <c r="R205" s="374">
        <v>2.2223494088393636E-3</v>
      </c>
      <c r="S205" s="374">
        <v>3.2460296861245297E-3</v>
      </c>
      <c r="T205" s="374">
        <v>1.6637261753203347E-2</v>
      </c>
      <c r="U205" s="374">
        <v>2.5198037546942942E-3</v>
      </c>
      <c r="V205" s="374">
        <v>2.4729515098442789E-3</v>
      </c>
      <c r="W205" s="374">
        <v>3.0190998077159747E-3</v>
      </c>
      <c r="X205" s="374">
        <v>2.5033294041350018E-3</v>
      </c>
      <c r="Y205" s="374">
        <v>2.6383479598734993E-3</v>
      </c>
      <c r="Z205" s="374">
        <v>4.6878691209712997E-3</v>
      </c>
      <c r="AA205" s="374">
        <v>5.9846755102626048E-3</v>
      </c>
      <c r="AB205" s="374">
        <v>2.2801892628194764E-3</v>
      </c>
      <c r="AC205" s="374">
        <v>2.696886847843416E-3</v>
      </c>
      <c r="AD205" s="374">
        <v>4.3550348988219412E-4</v>
      </c>
      <c r="AE205" s="374">
        <v>8.6158195745156263E-4</v>
      </c>
      <c r="AF205" s="374">
        <v>3.9401856338372454E-4</v>
      </c>
      <c r="AG205" s="374">
        <v>8.1996672997775022E-4</v>
      </c>
      <c r="AH205" s="374">
        <v>4.7460927453357726E-4</v>
      </c>
      <c r="AI205" s="374">
        <v>1.1431110178818926E-3</v>
      </c>
      <c r="AJ205" s="374">
        <v>8.7397131574107334E-4</v>
      </c>
      <c r="AK205" s="374">
        <v>1.7113715548475739E-3</v>
      </c>
      <c r="AL205" s="374">
        <v>4.0165898462873884E-4</v>
      </c>
      <c r="AM205" s="374">
        <v>8.2763107457139995E-4</v>
      </c>
      <c r="AN205" s="374">
        <v>-4.9594323718338273E-4</v>
      </c>
      <c r="AO205" s="374">
        <v>-7.2864517278503627E-5</v>
      </c>
      <c r="AP205" s="374">
        <v>8.6079615903145168E-4</v>
      </c>
      <c r="AQ205" s="374">
        <v>1.4460946367762517E-3</v>
      </c>
      <c r="AR205" s="374">
        <v>2.8351703213047585E-4</v>
      </c>
      <c r="AS205" s="374">
        <v>7.4462184602452908E-4</v>
      </c>
      <c r="AT205" s="374">
        <v>2.5988963170675561E-4</v>
      </c>
      <c r="AU205" s="374">
        <v>6.1203268705867231E-4</v>
      </c>
      <c r="AV205" s="374">
        <v>1.2243141782164457E-5</v>
      </c>
      <c r="AW205" s="374">
        <v>4.6535765613953117E-4</v>
      </c>
      <c r="AX205" s="374">
        <v>1.8552105493654381E-3</v>
      </c>
      <c r="AY205" s="374">
        <v>2.5163266327581368E-3</v>
      </c>
      <c r="AZ205" s="374">
        <v>1.6611635101071442E-4</v>
      </c>
      <c r="BA205" s="374">
        <v>7.515544075431535E-4</v>
      </c>
      <c r="BB205" s="374">
        <v>1.3707899488508701E-3</v>
      </c>
      <c r="BC205" s="374">
        <v>1.8233666196465492E-3</v>
      </c>
      <c r="BD205" s="374">
        <v>7.8971803486638237E-4</v>
      </c>
      <c r="BE205" s="374">
        <v>9.6447004762012511E-4</v>
      </c>
      <c r="BF205" s="374">
        <v>1.1467843723949045E-3</v>
      </c>
      <c r="BG205" s="374">
        <v>1.118784812206286E-3</v>
      </c>
      <c r="BH205" s="374">
        <v>3.0572941541322507E-3</v>
      </c>
      <c r="BI205" s="374">
        <v>6.5578243811614811E-4</v>
      </c>
      <c r="BJ205" s="374">
        <v>9.3362735060509294E-4</v>
      </c>
      <c r="BK205" s="374">
        <v>9.7550974987825612E-4</v>
      </c>
      <c r="BL205" s="374">
        <v>3.9361936796922237E-4</v>
      </c>
      <c r="BM205" s="374">
        <v>1.0216274095000699E-3</v>
      </c>
      <c r="BN205" s="374">
        <v>6.5578243811614811E-4</v>
      </c>
      <c r="BO205" s="374">
        <v>3.498798469081521E-5</v>
      </c>
      <c r="BP205" s="374">
        <v>6.8127686972729862E-5</v>
      </c>
      <c r="BQ205" s="374">
        <v>1.6642952687107027E-6</v>
      </c>
      <c r="BR205" s="374">
        <v>1.1502558008942287E-3</v>
      </c>
      <c r="BS205" s="374">
        <v>1.7776341428543674E-4</v>
      </c>
      <c r="BT205" s="374">
        <v>1.5795721556060016E-3</v>
      </c>
      <c r="BU205" s="374">
        <v>3.6573423130903393E-4</v>
      </c>
      <c r="BV205" s="374">
        <v>1.0646181181073189E-5</v>
      </c>
      <c r="BW205" s="374">
        <v>1.1592376831686124E-3</v>
      </c>
      <c r="BX205" s="374">
        <v>1.8674348029890098E-4</v>
      </c>
      <c r="BY205" s="374">
        <v>2.1286426635924727E-4</v>
      </c>
      <c r="BZ205" s="374">
        <v>3.9392038888763636E-4</v>
      </c>
      <c r="CA205" s="374">
        <v>4.5483082067221403E-4</v>
      </c>
      <c r="CB205" s="374">
        <v>3.7055742723168805E-4</v>
      </c>
      <c r="CC205" s="374">
        <v>1.9037122547160834E-3</v>
      </c>
      <c r="CD205" s="374">
        <v>2.6401189097668976E-4</v>
      </c>
      <c r="CE205" s="374">
        <v>8.5968579514883459E-4</v>
      </c>
      <c r="CF205" s="374">
        <v>2.9956703656353056E-4</v>
      </c>
      <c r="CG205" s="374">
        <v>3.1988790624382091E-4</v>
      </c>
      <c r="CH205" s="374">
        <v>4.8671921467757784E-4</v>
      </c>
      <c r="CI205" s="374">
        <v>5.0116302099922905E-4</v>
      </c>
      <c r="CJ205" s="374">
        <v>4.7763243492227048E-4</v>
      </c>
      <c r="CK205" s="374">
        <v>1.7684285467112204E-5</v>
      </c>
      <c r="CL205" s="374">
        <v>8.3139296475565061E-4</v>
      </c>
      <c r="CM205" s="374">
        <v>5.5081676691770554E-5</v>
      </c>
      <c r="CN205" s="374">
        <v>1.2273012544028461E-6</v>
      </c>
      <c r="CO205" s="374">
        <v>5.1282593631185591E-4</v>
      </c>
      <c r="CP205" s="374">
        <v>4.9256791817242629E-4</v>
      </c>
      <c r="CQ205" s="374">
        <v>3.5422509245108813E-3</v>
      </c>
      <c r="CR205" s="374">
        <v>1.3016094044360216E-3</v>
      </c>
      <c r="CS205" s="374">
        <v>1.8246216141051264E-3</v>
      </c>
      <c r="CT205" s="374">
        <v>2.3237355917444802E-3</v>
      </c>
      <c r="CU205" s="374">
        <v>2.2185661255207378E-3</v>
      </c>
      <c r="CV205" s="374">
        <v>3.5960789282398764E-3</v>
      </c>
      <c r="CW205" s="374">
        <v>1.6775339477135276E-3</v>
      </c>
      <c r="CX205" s="374">
        <v>2.1044526383775519E-3</v>
      </c>
      <c r="CY205" s="374">
        <v>3.2519895758014172E-3</v>
      </c>
      <c r="CZ205" s="374">
        <v>1.3317270131665282E-3</v>
      </c>
      <c r="DA205" s="374">
        <v>1.8823240570782218E-3</v>
      </c>
      <c r="DB205" s="374">
        <v>2.4077618727460504E-3</v>
      </c>
      <c r="DC205" s="374">
        <v>2.2970460850046948E-3</v>
      </c>
      <c r="DD205" s="374">
        <v>3.7472120093298145E-3</v>
      </c>
      <c r="DE205" s="374">
        <v>1.7274786587222479E-3</v>
      </c>
      <c r="DF205" s="374">
        <v>2.1769140003016219E-3</v>
      </c>
      <c r="DG205" s="374">
        <v>3.3849746105261147E-3</v>
      </c>
      <c r="DH205" s="374">
        <v>2.2863132253405638E-3</v>
      </c>
      <c r="DI205" s="374">
        <v>2.4637723399791867E-3</v>
      </c>
      <c r="DJ205" s="374">
        <v>2.321344189113006E-3</v>
      </c>
      <c r="DK205" s="374">
        <v>2.2668986302960548E-3</v>
      </c>
      <c r="DL205" s="374">
        <v>2.2538952043760219E-3</v>
      </c>
      <c r="DM205" s="374">
        <v>3.3177203622472007E-3</v>
      </c>
      <c r="DN205" s="374">
        <v>2.1963507460895926E-3</v>
      </c>
      <c r="DO205" s="374">
        <v>3.0119078437564895E-3</v>
      </c>
      <c r="DP205" s="374">
        <v>2.7143738261656836E-3</v>
      </c>
      <c r="DQ205" s="374">
        <v>4.091466536920052E-3</v>
      </c>
      <c r="DR205" s="374">
        <v>4.7183825663523749E-3</v>
      </c>
      <c r="DS205" s="374">
        <v>4.4303614704404026E-3</v>
      </c>
      <c r="DT205" s="374">
        <v>2.6793232827913016E-3</v>
      </c>
      <c r="DU205" s="374">
        <v>2.9338060412555933E-3</v>
      </c>
      <c r="DV205" s="374">
        <v>2.8536070894915611E-3</v>
      </c>
      <c r="DW205" s="374">
        <v>2.3206064361147583E-3</v>
      </c>
      <c r="DX205" s="374">
        <v>4.7578323301422643E-4</v>
      </c>
      <c r="DY205" s="374">
        <v>1.5487350538023748E-5</v>
      </c>
      <c r="DZ205" s="374">
        <v>8.341701582139649E-4</v>
      </c>
      <c r="EA205" s="374">
        <v>0</v>
      </c>
      <c r="EB205" s="374">
        <v>6.5530865867913235E-4</v>
      </c>
      <c r="EC205" s="374">
        <v>6.6889751724374946E-4</v>
      </c>
      <c r="ED205" s="374">
        <v>4.9945302453124896E-4</v>
      </c>
      <c r="EE205" s="374">
        <v>4.4252486986806616E-5</v>
      </c>
      <c r="EF205" s="374">
        <v>4.4275421714701224E-5</v>
      </c>
      <c r="EG205" s="374">
        <v>4.9069083615904674E-5</v>
      </c>
      <c r="EH205" s="374">
        <v>6.8813023972325027E-6</v>
      </c>
      <c r="EI205" s="374">
        <v>1.790101123333443E-5</v>
      </c>
      <c r="EJ205" s="374">
        <v>1.1318898032186553E-6</v>
      </c>
      <c r="EK205" s="374">
        <v>1.6893463616725057E-3</v>
      </c>
      <c r="EL205" s="374">
        <v>1.6893463616725057E-3</v>
      </c>
      <c r="EM205" s="374">
        <v>1.7225391729880357E-5</v>
      </c>
      <c r="EN205" s="374">
        <v>1.7225391729880357E-5</v>
      </c>
      <c r="EO205" s="374">
        <v>2.5063389330171049E-5</v>
      </c>
      <c r="EP205" s="374">
        <v>6.7599614794744411E-6</v>
      </c>
      <c r="EQ205" s="374">
        <v>2.5063389330171049E-5</v>
      </c>
      <c r="ER205" s="374">
        <v>2.6587085449136794E-4</v>
      </c>
      <c r="ES205" s="374">
        <v>1.6517355106770992E-4</v>
      </c>
      <c r="ET205" s="375">
        <v>1.7684285467112204E-5</v>
      </c>
      <c r="EU205" s="375">
        <v>8.3139296475565061E-4</v>
      </c>
      <c r="EV205" s="375">
        <v>1.7684285467112204E-5</v>
      </c>
      <c r="EW205" s="375">
        <v>8.3139296475565061E-4</v>
      </c>
    </row>
    <row r="206" spans="1:153" ht="15.75" customHeight="1" x14ac:dyDescent="0.2">
      <c r="A206" s="353"/>
      <c r="B206" s="353"/>
      <c r="C206" s="353"/>
      <c r="D206" s="353"/>
      <c r="E206" s="353"/>
      <c r="F206" s="353"/>
      <c r="G206" s="353"/>
      <c r="H206" s="353"/>
      <c r="I206" s="353"/>
      <c r="J206" s="353"/>
      <c r="K206" s="353"/>
      <c r="L206" s="353"/>
      <c r="M206" s="353"/>
      <c r="N206" s="353"/>
      <c r="O206" s="353"/>
      <c r="P206" s="353"/>
      <c r="Q206" s="353"/>
      <c r="R206" s="353"/>
      <c r="S206" s="353"/>
      <c r="T206" s="353"/>
      <c r="U206" s="353"/>
      <c r="V206" s="353"/>
      <c r="W206" s="353"/>
      <c r="X206" s="353"/>
      <c r="Y206" s="353"/>
      <c r="Z206" s="353"/>
      <c r="AA206" s="353"/>
      <c r="AB206" s="353"/>
      <c r="AC206" s="353"/>
      <c r="AD206" s="353"/>
      <c r="AE206" s="353"/>
      <c r="AF206" s="353"/>
      <c r="AG206" s="353"/>
      <c r="AH206" s="353"/>
      <c r="AI206" s="353"/>
      <c r="AJ206" s="353"/>
      <c r="AK206" s="353"/>
      <c r="AL206" s="353"/>
      <c r="AM206" s="353"/>
      <c r="AN206" s="353"/>
      <c r="AO206" s="353"/>
      <c r="AP206" s="353"/>
      <c r="AQ206" s="353"/>
      <c r="AR206" s="353"/>
      <c r="AS206" s="353"/>
      <c r="AT206" s="353"/>
      <c r="AU206" s="353"/>
      <c r="AV206" s="353"/>
      <c r="AW206" s="353"/>
      <c r="AX206" s="353"/>
      <c r="AY206" s="353"/>
      <c r="AZ206" s="353"/>
      <c r="BA206" s="353"/>
      <c r="BB206" s="353"/>
      <c r="BC206" s="353"/>
      <c r="BD206" s="353"/>
      <c r="BE206" s="353"/>
      <c r="BF206" s="353"/>
      <c r="BG206" s="353"/>
      <c r="BH206" s="353"/>
      <c r="BI206" s="353"/>
      <c r="BJ206" s="353"/>
      <c r="BK206" s="353"/>
      <c r="BL206" s="353"/>
      <c r="BM206" s="353"/>
      <c r="BN206" s="353"/>
      <c r="BO206" s="353"/>
      <c r="BP206" s="353"/>
      <c r="BQ206" s="353"/>
      <c r="BR206" s="353"/>
      <c r="BS206" s="353"/>
      <c r="BT206" s="353"/>
      <c r="BU206" s="353"/>
      <c r="BV206" s="353"/>
      <c r="BW206" s="353"/>
      <c r="BX206" s="353"/>
      <c r="BY206" s="353"/>
      <c r="BZ206" s="353"/>
      <c r="CA206" s="353"/>
      <c r="CB206" s="353"/>
      <c r="CC206" s="353"/>
      <c r="CD206" s="353"/>
      <c r="CE206" s="353"/>
      <c r="CF206" s="353"/>
      <c r="CG206" s="353"/>
      <c r="CH206" s="353"/>
      <c r="CI206" s="353"/>
      <c r="CJ206" s="353"/>
      <c r="CK206" s="353"/>
      <c r="CL206" s="353"/>
      <c r="CM206" s="353"/>
      <c r="CN206" s="353"/>
      <c r="CO206" s="353"/>
      <c r="CP206" s="353"/>
      <c r="CQ206" s="353"/>
      <c r="CR206" s="353"/>
      <c r="CS206" s="353"/>
      <c r="CT206" s="353"/>
      <c r="CU206" s="353"/>
      <c r="CV206" s="353"/>
      <c r="CW206" s="353"/>
      <c r="CX206" s="353"/>
      <c r="CY206" s="353"/>
      <c r="CZ206" s="353"/>
      <c r="DA206" s="353"/>
      <c r="DB206" s="353"/>
      <c r="DC206" s="353"/>
      <c r="DD206" s="353"/>
      <c r="DE206" s="353"/>
      <c r="DF206" s="353"/>
      <c r="DG206" s="353"/>
      <c r="DH206" s="353"/>
      <c r="DI206" s="353"/>
      <c r="DJ206" s="353"/>
      <c r="DK206" s="353"/>
      <c r="DL206" s="353"/>
      <c r="DM206" s="353"/>
      <c r="DN206" s="353"/>
      <c r="DO206" s="353"/>
      <c r="DP206" s="353"/>
      <c r="DQ206" s="353"/>
      <c r="DR206" s="353"/>
      <c r="DS206" s="353"/>
      <c r="DT206" s="353"/>
      <c r="DU206" s="353"/>
      <c r="DV206" s="353"/>
      <c r="DW206" s="353"/>
      <c r="DX206" s="353"/>
      <c r="DY206" s="353"/>
      <c r="DZ206" s="353"/>
      <c r="EA206" s="353"/>
      <c r="EB206" s="353"/>
      <c r="EC206" s="353"/>
      <c r="ED206" s="353"/>
      <c r="EE206" s="353"/>
      <c r="EF206" s="353"/>
      <c r="EG206" s="353"/>
      <c r="EH206" s="353"/>
      <c r="EI206" s="353"/>
      <c r="EJ206" s="353"/>
      <c r="EK206" s="353"/>
      <c r="EL206" s="353"/>
      <c r="EM206" s="353"/>
      <c r="EN206" s="353"/>
      <c r="EO206" s="353"/>
      <c r="EP206" s="353"/>
      <c r="EQ206" s="353"/>
      <c r="ER206" s="353"/>
      <c r="ES206" s="353"/>
      <c r="ET206" s="354"/>
      <c r="EU206" s="354"/>
      <c r="EV206" s="354"/>
      <c r="EW206" s="354"/>
    </row>
    <row r="207" spans="1:153" ht="15.75" customHeight="1" x14ac:dyDescent="0.2">
      <c r="A207" s="359" t="s">
        <v>581</v>
      </c>
      <c r="B207" s="353"/>
      <c r="C207" s="353"/>
      <c r="D207" s="353"/>
      <c r="E207" s="353"/>
      <c r="F207" s="353"/>
      <c r="G207" s="353"/>
      <c r="H207" s="353"/>
      <c r="I207" s="353"/>
      <c r="J207" s="353"/>
      <c r="K207" s="353"/>
      <c r="L207" s="353"/>
      <c r="M207" s="353"/>
      <c r="N207" s="353"/>
      <c r="O207" s="353"/>
      <c r="P207" s="353"/>
      <c r="Q207" s="353"/>
      <c r="R207" s="353"/>
      <c r="S207" s="353"/>
      <c r="T207" s="353"/>
      <c r="U207" s="353"/>
      <c r="V207" s="353"/>
      <c r="W207" s="353"/>
      <c r="X207" s="353"/>
      <c r="Y207" s="353"/>
      <c r="Z207" s="353"/>
      <c r="AA207" s="353"/>
      <c r="AB207" s="353"/>
      <c r="AC207" s="353"/>
      <c r="AD207" s="353"/>
      <c r="AE207" s="353"/>
      <c r="AF207" s="353"/>
      <c r="AG207" s="353"/>
      <c r="AH207" s="353"/>
      <c r="AI207" s="353"/>
      <c r="AJ207" s="353"/>
      <c r="AK207" s="353"/>
      <c r="AL207" s="353"/>
      <c r="AM207" s="353"/>
      <c r="AN207" s="353"/>
      <c r="AO207" s="353"/>
      <c r="AP207" s="353"/>
      <c r="AQ207" s="353"/>
      <c r="AR207" s="353"/>
      <c r="AS207" s="353"/>
      <c r="AT207" s="353"/>
      <c r="AU207" s="353"/>
      <c r="AV207" s="353"/>
      <c r="AW207" s="353"/>
      <c r="AX207" s="353"/>
      <c r="AY207" s="353"/>
      <c r="AZ207" s="353"/>
      <c r="BA207" s="353"/>
      <c r="BB207" s="353"/>
      <c r="BC207" s="353"/>
      <c r="BD207" s="353"/>
      <c r="BE207" s="353"/>
      <c r="BF207" s="353"/>
      <c r="BG207" s="353"/>
      <c r="BH207" s="353"/>
      <c r="BI207" s="353"/>
      <c r="BJ207" s="353"/>
      <c r="BK207" s="353"/>
      <c r="BL207" s="353"/>
      <c r="BM207" s="353"/>
      <c r="BN207" s="353"/>
      <c r="BO207" s="353"/>
      <c r="BP207" s="353"/>
      <c r="BQ207" s="353"/>
      <c r="BR207" s="353"/>
      <c r="BS207" s="353"/>
      <c r="BT207" s="353"/>
      <c r="BU207" s="353"/>
      <c r="BV207" s="353"/>
      <c r="BW207" s="353"/>
      <c r="BX207" s="353"/>
      <c r="BY207" s="353"/>
      <c r="BZ207" s="353"/>
      <c r="CA207" s="353"/>
      <c r="CB207" s="353"/>
      <c r="CC207" s="353"/>
      <c r="CD207" s="353"/>
      <c r="CE207" s="353"/>
      <c r="CF207" s="353"/>
      <c r="CG207" s="353"/>
      <c r="CH207" s="353"/>
      <c r="CI207" s="353"/>
      <c r="CJ207" s="353"/>
      <c r="CK207" s="353"/>
      <c r="CL207" s="353"/>
      <c r="CM207" s="353"/>
      <c r="CN207" s="353"/>
      <c r="CO207" s="353"/>
      <c r="CP207" s="353"/>
      <c r="CQ207" s="353"/>
      <c r="CR207" s="353"/>
      <c r="CS207" s="353"/>
      <c r="CT207" s="353"/>
      <c r="CU207" s="353"/>
      <c r="CV207" s="353"/>
      <c r="CW207" s="353"/>
      <c r="CX207" s="353"/>
      <c r="CY207" s="353"/>
      <c r="CZ207" s="353"/>
      <c r="DA207" s="353"/>
      <c r="DB207" s="353"/>
      <c r="DC207" s="353"/>
      <c r="DD207" s="353"/>
      <c r="DE207" s="353"/>
      <c r="DF207" s="353"/>
      <c r="DG207" s="353"/>
      <c r="DH207" s="353"/>
      <c r="DI207" s="353"/>
      <c r="DJ207" s="353"/>
      <c r="DK207" s="353"/>
      <c r="DL207" s="353"/>
      <c r="DM207" s="353"/>
      <c r="DN207" s="353"/>
      <c r="DO207" s="353"/>
      <c r="DP207" s="353"/>
      <c r="DQ207" s="353"/>
      <c r="DR207" s="353"/>
      <c r="DS207" s="353"/>
      <c r="DT207" s="353"/>
      <c r="DU207" s="353"/>
      <c r="DV207" s="353"/>
      <c r="DW207" s="353"/>
      <c r="DX207" s="353"/>
      <c r="DY207" s="353"/>
      <c r="DZ207" s="353"/>
      <c r="EA207" s="353"/>
      <c r="EB207" s="353"/>
      <c r="EC207" s="353"/>
      <c r="ED207" s="353"/>
      <c r="EE207" s="353"/>
      <c r="EF207" s="353"/>
      <c r="EG207" s="353"/>
      <c r="EH207" s="353"/>
      <c r="EI207" s="353"/>
      <c r="EJ207" s="353"/>
      <c r="EK207" s="353"/>
      <c r="EL207" s="353"/>
      <c r="EM207" s="353"/>
      <c r="EN207" s="353"/>
      <c r="EO207" s="353"/>
      <c r="EP207" s="353"/>
      <c r="EQ207" s="353"/>
      <c r="ER207" s="353"/>
      <c r="ES207" s="353"/>
      <c r="ET207" s="354"/>
      <c r="EU207" s="354"/>
      <c r="EV207" s="354"/>
      <c r="EW207" s="354"/>
    </row>
    <row r="208" spans="1:153" ht="15.75" customHeight="1" x14ac:dyDescent="0.2">
      <c r="A208" s="353"/>
      <c r="B208" s="353"/>
      <c r="C208" s="353"/>
      <c r="D208" s="353"/>
      <c r="E208" s="353"/>
      <c r="F208" s="353"/>
      <c r="G208" s="353"/>
      <c r="H208" s="353"/>
      <c r="I208" s="353"/>
      <c r="J208" s="353"/>
      <c r="K208" s="353"/>
      <c r="L208" s="353"/>
      <c r="M208" s="353"/>
      <c r="N208" s="353"/>
      <c r="O208" s="353"/>
      <c r="P208" s="353"/>
      <c r="Q208" s="353"/>
      <c r="R208" s="353"/>
      <c r="S208" s="353"/>
      <c r="T208" s="353"/>
      <c r="U208" s="353"/>
      <c r="V208" s="353"/>
      <c r="W208" s="353"/>
      <c r="X208" s="353"/>
      <c r="Y208" s="353"/>
      <c r="Z208" s="353"/>
      <c r="AA208" s="353"/>
      <c r="AB208" s="353"/>
      <c r="AC208" s="353"/>
      <c r="AD208" s="353"/>
      <c r="AE208" s="353"/>
      <c r="AF208" s="353"/>
      <c r="AG208" s="353"/>
      <c r="AH208" s="353"/>
      <c r="AI208" s="353"/>
      <c r="AJ208" s="353"/>
      <c r="AK208" s="353"/>
      <c r="AL208" s="353"/>
      <c r="AM208" s="353"/>
      <c r="AN208" s="353"/>
      <c r="AO208" s="353"/>
      <c r="AP208" s="353"/>
      <c r="AQ208" s="353"/>
      <c r="AR208" s="353"/>
      <c r="AS208" s="353"/>
      <c r="AT208" s="353"/>
      <c r="AU208" s="353"/>
      <c r="AV208" s="353"/>
      <c r="AW208" s="353"/>
      <c r="AX208" s="353"/>
      <c r="AY208" s="353"/>
      <c r="AZ208" s="353"/>
      <c r="BA208" s="353"/>
      <c r="BB208" s="353"/>
      <c r="BC208" s="353"/>
      <c r="BD208" s="353"/>
      <c r="BE208" s="353"/>
      <c r="BF208" s="353"/>
      <c r="BG208" s="353"/>
      <c r="BH208" s="353"/>
      <c r="BI208" s="353"/>
      <c r="BJ208" s="353"/>
      <c r="BK208" s="353"/>
      <c r="BL208" s="353"/>
      <c r="BM208" s="353"/>
      <c r="BN208" s="353"/>
      <c r="BO208" s="353"/>
      <c r="BP208" s="353"/>
      <c r="BQ208" s="353"/>
      <c r="BR208" s="353"/>
      <c r="BS208" s="353"/>
      <c r="BT208" s="353"/>
      <c r="BU208" s="353"/>
      <c r="BV208" s="353"/>
      <c r="BW208" s="353"/>
      <c r="BX208" s="353"/>
      <c r="BY208" s="353"/>
      <c r="BZ208" s="353"/>
      <c r="CA208" s="353"/>
      <c r="CB208" s="353"/>
      <c r="CC208" s="353"/>
      <c r="CD208" s="353"/>
      <c r="CE208" s="353"/>
      <c r="CF208" s="353"/>
      <c r="CG208" s="353"/>
      <c r="CH208" s="353"/>
      <c r="CI208" s="353"/>
      <c r="CJ208" s="353"/>
      <c r="CK208" s="353"/>
      <c r="CL208" s="353"/>
      <c r="CM208" s="353"/>
      <c r="CN208" s="353"/>
      <c r="CO208" s="353"/>
      <c r="CP208" s="353"/>
      <c r="CQ208" s="353"/>
      <c r="CR208" s="353"/>
      <c r="CS208" s="353"/>
      <c r="CT208" s="353"/>
      <c r="CU208" s="353"/>
      <c r="CV208" s="353"/>
      <c r="CW208" s="353"/>
      <c r="CX208" s="353"/>
      <c r="CY208" s="353"/>
      <c r="CZ208" s="353"/>
      <c r="DA208" s="353"/>
      <c r="DB208" s="353"/>
      <c r="DC208" s="353"/>
      <c r="DD208" s="353"/>
      <c r="DE208" s="353"/>
      <c r="DF208" s="353"/>
      <c r="DG208" s="353"/>
      <c r="DH208" s="353"/>
      <c r="DI208" s="353"/>
      <c r="DJ208" s="353"/>
      <c r="DK208" s="353"/>
      <c r="DL208" s="353"/>
      <c r="DM208" s="353"/>
      <c r="DN208" s="353"/>
      <c r="DO208" s="353"/>
      <c r="DP208" s="353"/>
      <c r="DQ208" s="353"/>
      <c r="DR208" s="353"/>
      <c r="DS208" s="353"/>
      <c r="DT208" s="353"/>
      <c r="DU208" s="353"/>
      <c r="DV208" s="353"/>
      <c r="DW208" s="353"/>
      <c r="DX208" s="353"/>
      <c r="DY208" s="353"/>
      <c r="DZ208" s="353"/>
      <c r="EA208" s="353"/>
      <c r="EB208" s="353"/>
      <c r="EC208" s="353"/>
      <c r="ED208" s="353"/>
      <c r="EE208" s="353"/>
      <c r="EF208" s="353"/>
      <c r="EG208" s="353"/>
      <c r="EH208" s="353"/>
      <c r="EI208" s="353"/>
      <c r="EJ208" s="353"/>
      <c r="EK208" s="353"/>
      <c r="EL208" s="353"/>
      <c r="EM208" s="353"/>
      <c r="EN208" s="353"/>
      <c r="EO208" s="353"/>
      <c r="EP208" s="353"/>
      <c r="EQ208" s="353"/>
      <c r="ER208" s="353"/>
      <c r="ES208" s="353"/>
      <c r="ET208" s="354"/>
      <c r="EU208" s="354"/>
      <c r="EV208" s="354"/>
      <c r="EW208" s="354"/>
    </row>
    <row r="209" spans="1:153" ht="33.75" customHeight="1" x14ac:dyDescent="0.2">
      <c r="A209" s="360" t="s">
        <v>417</v>
      </c>
      <c r="B209" s="361" t="s">
        <v>418</v>
      </c>
      <c r="C209" s="361" t="s">
        <v>209</v>
      </c>
      <c r="D209" s="361" t="s">
        <v>419</v>
      </c>
      <c r="E209" s="361" t="s">
        <v>420</v>
      </c>
      <c r="F209" s="361" t="s">
        <v>421</v>
      </c>
      <c r="G209" s="361" t="s">
        <v>422</v>
      </c>
      <c r="H209" s="361" t="s">
        <v>423</v>
      </c>
      <c r="I209" s="361" t="s">
        <v>424</v>
      </c>
      <c r="J209" s="361" t="s">
        <v>425</v>
      </c>
      <c r="K209" s="361" t="s">
        <v>426</v>
      </c>
      <c r="L209" s="361" t="s">
        <v>427</v>
      </c>
      <c r="M209" s="361" t="s">
        <v>428</v>
      </c>
      <c r="N209" s="361" t="s">
        <v>428</v>
      </c>
      <c r="O209" s="361" t="s">
        <v>428</v>
      </c>
      <c r="P209" s="361" t="s">
        <v>429</v>
      </c>
      <c r="Q209" s="361" t="s">
        <v>430</v>
      </c>
      <c r="R209" s="361" t="s">
        <v>431</v>
      </c>
      <c r="S209" s="361" t="s">
        <v>431</v>
      </c>
      <c r="T209" s="361" t="s">
        <v>431</v>
      </c>
      <c r="U209" s="361" t="s">
        <v>431</v>
      </c>
      <c r="V209" s="361" t="s">
        <v>431</v>
      </c>
      <c r="W209" s="361" t="s">
        <v>431</v>
      </c>
      <c r="X209" s="361" t="s">
        <v>431</v>
      </c>
      <c r="Y209" s="361" t="s">
        <v>431</v>
      </c>
      <c r="Z209" s="361" t="s">
        <v>431</v>
      </c>
      <c r="AA209" s="361" t="s">
        <v>431</v>
      </c>
      <c r="AB209" s="361" t="s">
        <v>431</v>
      </c>
      <c r="AC209" s="361" t="s">
        <v>432</v>
      </c>
      <c r="AD209" s="361" t="s">
        <v>433</v>
      </c>
      <c r="AE209" s="361" t="s">
        <v>434</v>
      </c>
      <c r="AF209" s="361" t="s">
        <v>435</v>
      </c>
      <c r="AG209" s="361" t="s">
        <v>434</v>
      </c>
      <c r="AH209" s="361" t="s">
        <v>436</v>
      </c>
      <c r="AI209" s="361" t="s">
        <v>434</v>
      </c>
      <c r="AJ209" s="361" t="s">
        <v>437</v>
      </c>
      <c r="AK209" s="361" t="s">
        <v>434</v>
      </c>
      <c r="AL209" s="361" t="s">
        <v>438</v>
      </c>
      <c r="AM209" s="361" t="s">
        <v>434</v>
      </c>
      <c r="AN209" s="361" t="s">
        <v>439</v>
      </c>
      <c r="AO209" s="361" t="s">
        <v>434</v>
      </c>
      <c r="AP209" s="361" t="s">
        <v>440</v>
      </c>
      <c r="AQ209" s="361" t="s">
        <v>434</v>
      </c>
      <c r="AR209" s="361" t="s">
        <v>441</v>
      </c>
      <c r="AS209" s="361" t="s">
        <v>434</v>
      </c>
      <c r="AT209" s="361" t="s">
        <v>442</v>
      </c>
      <c r="AU209" s="361" t="s">
        <v>434</v>
      </c>
      <c r="AV209" s="361" t="s">
        <v>443</v>
      </c>
      <c r="AW209" s="361" t="s">
        <v>434</v>
      </c>
      <c r="AX209" s="361" t="s">
        <v>444</v>
      </c>
      <c r="AY209" s="361" t="s">
        <v>434</v>
      </c>
      <c r="AZ209" s="361" t="s">
        <v>445</v>
      </c>
      <c r="BA209" s="361" t="s">
        <v>434</v>
      </c>
      <c r="BB209" s="361" t="s">
        <v>446</v>
      </c>
      <c r="BC209" s="361" t="s">
        <v>434</v>
      </c>
      <c r="BD209" s="361" t="s">
        <v>447</v>
      </c>
      <c r="BE209" s="361" t="s">
        <v>448</v>
      </c>
      <c r="BF209" s="361" t="s">
        <v>449</v>
      </c>
      <c r="BG209" s="361" t="s">
        <v>450</v>
      </c>
      <c r="BH209" s="361" t="s">
        <v>451</v>
      </c>
      <c r="BI209" s="361" t="s">
        <v>452</v>
      </c>
      <c r="BJ209" s="361" t="s">
        <v>452</v>
      </c>
      <c r="BK209" s="361" t="s">
        <v>452</v>
      </c>
      <c r="BL209" s="361" t="s">
        <v>452</v>
      </c>
      <c r="BM209" s="361" t="s">
        <v>452</v>
      </c>
      <c r="BN209" s="361" t="s">
        <v>452</v>
      </c>
      <c r="BO209" s="361" t="s">
        <v>453</v>
      </c>
      <c r="BP209" s="361" t="s">
        <v>453</v>
      </c>
      <c r="BQ209" s="361" t="s">
        <v>454</v>
      </c>
      <c r="BR209" s="361" t="s">
        <v>454</v>
      </c>
      <c r="BS209" s="361" t="s">
        <v>454</v>
      </c>
      <c r="BT209" s="361" t="s">
        <v>454</v>
      </c>
      <c r="BU209" s="361" t="s">
        <v>454</v>
      </c>
      <c r="BV209" s="361" t="s">
        <v>455</v>
      </c>
      <c r="BW209" s="361" t="s">
        <v>455</v>
      </c>
      <c r="BX209" s="361" t="s">
        <v>455</v>
      </c>
      <c r="BY209" s="361" t="s">
        <v>456</v>
      </c>
      <c r="BZ209" s="361" t="s">
        <v>457</v>
      </c>
      <c r="CA209" s="361" t="s">
        <v>457</v>
      </c>
      <c r="CB209" s="361" t="s">
        <v>458</v>
      </c>
      <c r="CC209" s="361" t="s">
        <v>457</v>
      </c>
      <c r="CD209" s="361" t="s">
        <v>457</v>
      </c>
      <c r="CE209" s="361" t="s">
        <v>459</v>
      </c>
      <c r="CF209" s="361" t="s">
        <v>209</v>
      </c>
      <c r="CG209" s="361" t="s">
        <v>209</v>
      </c>
      <c r="CH209" s="361" t="s">
        <v>460</v>
      </c>
      <c r="CI209" s="361" t="s">
        <v>460</v>
      </c>
      <c r="CJ209" s="361" t="s">
        <v>460</v>
      </c>
      <c r="CK209" s="361" t="s">
        <v>461</v>
      </c>
      <c r="CL209" s="361" t="s">
        <v>461</v>
      </c>
      <c r="CM209" s="361" t="s">
        <v>462</v>
      </c>
      <c r="CN209" s="361" t="s">
        <v>463</v>
      </c>
      <c r="CO209" s="361" t="s">
        <v>464</v>
      </c>
      <c r="CP209" s="361" t="s">
        <v>464</v>
      </c>
      <c r="CQ209" s="361" t="s">
        <v>464</v>
      </c>
      <c r="CR209" s="361" t="s">
        <v>465</v>
      </c>
      <c r="CS209" s="361" t="s">
        <v>465</v>
      </c>
      <c r="CT209" s="361" t="s">
        <v>466</v>
      </c>
      <c r="CU209" s="361" t="s">
        <v>465</v>
      </c>
      <c r="CV209" s="361" t="s">
        <v>465</v>
      </c>
      <c r="CW209" s="361" t="s">
        <v>465</v>
      </c>
      <c r="CX209" s="361" t="s">
        <v>465</v>
      </c>
      <c r="CY209" s="361" t="s">
        <v>465</v>
      </c>
      <c r="CZ209" s="361" t="s">
        <v>467</v>
      </c>
      <c r="DA209" s="361" t="s">
        <v>467</v>
      </c>
      <c r="DB209" s="361" t="s">
        <v>468</v>
      </c>
      <c r="DC209" s="361" t="s">
        <v>467</v>
      </c>
      <c r="DD209" s="361" t="s">
        <v>467</v>
      </c>
      <c r="DE209" s="361" t="s">
        <v>467</v>
      </c>
      <c r="DF209" s="361" t="s">
        <v>467</v>
      </c>
      <c r="DG209" s="361" t="s">
        <v>467</v>
      </c>
      <c r="DH209" s="361" t="s">
        <v>469</v>
      </c>
      <c r="DI209" s="361" t="s">
        <v>469</v>
      </c>
      <c r="DJ209" s="361" t="s">
        <v>469</v>
      </c>
      <c r="DK209" s="361" t="s">
        <v>469</v>
      </c>
      <c r="DL209" s="361" t="s">
        <v>469</v>
      </c>
      <c r="DM209" s="361" t="s">
        <v>469</v>
      </c>
      <c r="DN209" s="361" t="s">
        <v>469</v>
      </c>
      <c r="DO209" s="361" t="s">
        <v>469</v>
      </c>
      <c r="DP209" s="361" t="s">
        <v>469</v>
      </c>
      <c r="DQ209" s="361" t="s">
        <v>469</v>
      </c>
      <c r="DR209" s="361" t="s">
        <v>469</v>
      </c>
      <c r="DS209" s="361" t="s">
        <v>469</v>
      </c>
      <c r="DT209" s="361" t="s">
        <v>469</v>
      </c>
      <c r="DU209" s="361" t="s">
        <v>469</v>
      </c>
      <c r="DV209" s="361" t="s">
        <v>469</v>
      </c>
      <c r="DW209" s="361" t="s">
        <v>469</v>
      </c>
      <c r="DX209" s="361" t="s">
        <v>75</v>
      </c>
      <c r="DY209" s="361" t="s">
        <v>470</v>
      </c>
      <c r="DZ209" s="361" t="s">
        <v>471</v>
      </c>
      <c r="EA209" s="361" t="s">
        <v>472</v>
      </c>
      <c r="EB209" s="361" t="s">
        <v>473</v>
      </c>
      <c r="EC209" s="361" t="s">
        <v>474</v>
      </c>
      <c r="ED209" s="361" t="s">
        <v>475</v>
      </c>
      <c r="EE209" s="361" t="s">
        <v>476</v>
      </c>
      <c r="EF209" s="361" t="s">
        <v>476</v>
      </c>
      <c r="EG209" s="361" t="s">
        <v>476</v>
      </c>
      <c r="EH209" s="361" t="s">
        <v>476</v>
      </c>
      <c r="EI209" s="361" t="s">
        <v>476</v>
      </c>
      <c r="EJ209" s="361" t="s">
        <v>476</v>
      </c>
      <c r="EK209" s="361" t="s">
        <v>477</v>
      </c>
      <c r="EL209" s="361" t="s">
        <v>477</v>
      </c>
      <c r="EM209" s="361" t="s">
        <v>478</v>
      </c>
      <c r="EN209" s="361" t="s">
        <v>478</v>
      </c>
      <c r="EO209" s="361" t="s">
        <v>479</v>
      </c>
      <c r="EP209" s="361" t="s">
        <v>480</v>
      </c>
      <c r="EQ209" s="361" t="s">
        <v>479</v>
      </c>
      <c r="ER209" s="361" t="s">
        <v>481</v>
      </c>
      <c r="ES209" s="361" t="s">
        <v>482</v>
      </c>
      <c r="ET209" s="361" t="s">
        <v>483</v>
      </c>
      <c r="EU209" s="361" t="s">
        <v>483</v>
      </c>
      <c r="EV209" s="361" t="s">
        <v>484</v>
      </c>
      <c r="EW209" s="361" t="s">
        <v>484</v>
      </c>
    </row>
    <row r="210" spans="1:153" ht="15.75" customHeight="1" x14ac:dyDescent="0.2">
      <c r="A210" s="362" t="s">
        <v>485</v>
      </c>
      <c r="B210" s="363" t="s">
        <v>486</v>
      </c>
      <c r="C210" s="363" t="s">
        <v>487</v>
      </c>
      <c r="D210" s="363" t="s">
        <v>487</v>
      </c>
      <c r="E210" s="363" t="s">
        <v>487</v>
      </c>
      <c r="F210" s="363" t="s">
        <v>487</v>
      </c>
      <c r="G210" s="363" t="s">
        <v>487</v>
      </c>
      <c r="H210" s="363" t="s">
        <v>487</v>
      </c>
      <c r="I210" s="363" t="s">
        <v>487</v>
      </c>
      <c r="J210" s="363" t="s">
        <v>487</v>
      </c>
      <c r="K210" s="363" t="s">
        <v>487</v>
      </c>
      <c r="L210" s="363" t="s">
        <v>487</v>
      </c>
      <c r="M210" s="363" t="s">
        <v>487</v>
      </c>
      <c r="N210" s="363" t="s">
        <v>488</v>
      </c>
      <c r="O210" s="363" t="s">
        <v>489</v>
      </c>
      <c r="P210" s="363" t="s">
        <v>488</v>
      </c>
      <c r="Q210" s="363" t="s">
        <v>488</v>
      </c>
      <c r="R210" s="363" t="s">
        <v>490</v>
      </c>
      <c r="S210" s="363" t="s">
        <v>491</v>
      </c>
      <c r="T210" s="363" t="s">
        <v>492</v>
      </c>
      <c r="U210" s="363" t="s">
        <v>493</v>
      </c>
      <c r="V210" s="363" t="s">
        <v>494</v>
      </c>
      <c r="W210" s="363" t="s">
        <v>495</v>
      </c>
      <c r="X210" s="363" t="s">
        <v>496</v>
      </c>
      <c r="Y210" s="363" t="s">
        <v>497</v>
      </c>
      <c r="Z210" s="363" t="s">
        <v>498</v>
      </c>
      <c r="AA210" s="363" t="s">
        <v>499</v>
      </c>
      <c r="AB210" s="363" t="s">
        <v>500</v>
      </c>
      <c r="AC210" s="363" t="s">
        <v>490</v>
      </c>
      <c r="AD210" s="363" t="s">
        <v>501</v>
      </c>
      <c r="AE210" s="363" t="s">
        <v>433</v>
      </c>
      <c r="AF210" s="363" t="s">
        <v>502</v>
      </c>
      <c r="AG210" s="363" t="s">
        <v>503</v>
      </c>
      <c r="AH210" s="363" t="s">
        <v>504</v>
      </c>
      <c r="AI210" s="363" t="s">
        <v>436</v>
      </c>
      <c r="AJ210" s="363" t="s">
        <v>505</v>
      </c>
      <c r="AK210" s="363" t="s">
        <v>437</v>
      </c>
      <c r="AL210" s="363" t="s">
        <v>506</v>
      </c>
      <c r="AM210" s="363" t="s">
        <v>438</v>
      </c>
      <c r="AN210" s="363" t="s">
        <v>507</v>
      </c>
      <c r="AO210" s="363" t="s">
        <v>439</v>
      </c>
      <c r="AP210" s="363" t="s">
        <v>508</v>
      </c>
      <c r="AQ210" s="363" t="s">
        <v>440</v>
      </c>
      <c r="AR210" s="363" t="s">
        <v>509</v>
      </c>
      <c r="AS210" s="363" t="s">
        <v>441</v>
      </c>
      <c r="AT210" s="363" t="s">
        <v>510</v>
      </c>
      <c r="AU210" s="363" t="s">
        <v>442</v>
      </c>
      <c r="AV210" s="363" t="s">
        <v>511</v>
      </c>
      <c r="AW210" s="363" t="s">
        <v>443</v>
      </c>
      <c r="AX210" s="363" t="s">
        <v>512</v>
      </c>
      <c r="AY210" s="363" t="s">
        <v>444</v>
      </c>
      <c r="AZ210" s="363" t="s">
        <v>490</v>
      </c>
      <c r="BA210" s="363" t="s">
        <v>445</v>
      </c>
      <c r="BB210" s="363" t="s">
        <v>513</v>
      </c>
      <c r="BC210" s="363" t="s">
        <v>446</v>
      </c>
      <c r="BD210" s="363" t="s">
        <v>433</v>
      </c>
      <c r="BE210" s="363" t="s">
        <v>445</v>
      </c>
      <c r="BF210" s="363" t="s">
        <v>435</v>
      </c>
      <c r="BG210" s="363" t="s">
        <v>433</v>
      </c>
      <c r="BH210" s="363" t="s">
        <v>514</v>
      </c>
      <c r="BI210" s="363" t="s">
        <v>488</v>
      </c>
      <c r="BJ210" s="363" t="s">
        <v>486</v>
      </c>
      <c r="BK210" s="363" t="s">
        <v>515</v>
      </c>
      <c r="BL210" s="363" t="s">
        <v>463</v>
      </c>
      <c r="BM210" s="363" t="s">
        <v>516</v>
      </c>
      <c r="BN210" s="363" t="s">
        <v>517</v>
      </c>
      <c r="BO210" s="363" t="s">
        <v>488</v>
      </c>
      <c r="BP210" s="363" t="s">
        <v>289</v>
      </c>
      <c r="BQ210" s="363" t="s">
        <v>463</v>
      </c>
      <c r="BR210" s="363" t="s">
        <v>518</v>
      </c>
      <c r="BS210" s="363" t="s">
        <v>519</v>
      </c>
      <c r="BT210" s="363" t="s">
        <v>475</v>
      </c>
      <c r="BU210" s="363" t="s">
        <v>289</v>
      </c>
      <c r="BV210" s="363" t="s">
        <v>463</v>
      </c>
      <c r="BW210" s="363" t="s">
        <v>518</v>
      </c>
      <c r="BX210" s="363" t="s">
        <v>519</v>
      </c>
      <c r="BY210" s="363" t="s">
        <v>520</v>
      </c>
      <c r="BZ210" s="363" t="s">
        <v>488</v>
      </c>
      <c r="CA210" s="363" t="s">
        <v>418</v>
      </c>
      <c r="CB210" s="363" t="s">
        <v>515</v>
      </c>
      <c r="CC210" s="363" t="s">
        <v>475</v>
      </c>
      <c r="CD210" s="363" t="s">
        <v>463</v>
      </c>
      <c r="CE210" s="363" t="s">
        <v>516</v>
      </c>
      <c r="CF210" s="363" t="s">
        <v>488</v>
      </c>
      <c r="CG210" s="363" t="s">
        <v>515</v>
      </c>
      <c r="CH210" s="363" t="s">
        <v>488</v>
      </c>
      <c r="CI210" s="363" t="s">
        <v>515</v>
      </c>
      <c r="CJ210" s="363" t="s">
        <v>463</v>
      </c>
      <c r="CK210" s="363" t="s">
        <v>515</v>
      </c>
      <c r="CL210" s="363" t="s">
        <v>474</v>
      </c>
      <c r="CM210" s="363" t="s">
        <v>418</v>
      </c>
      <c r="CN210" s="363" t="s">
        <v>521</v>
      </c>
      <c r="CO210" s="363" t="s">
        <v>488</v>
      </c>
      <c r="CP210" s="363" t="s">
        <v>515</v>
      </c>
      <c r="CQ210" s="363" t="s">
        <v>475</v>
      </c>
      <c r="CR210" s="363" t="s">
        <v>515</v>
      </c>
      <c r="CS210" s="363" t="s">
        <v>474</v>
      </c>
      <c r="CT210" s="363" t="s">
        <v>522</v>
      </c>
      <c r="CU210" s="363" t="s">
        <v>523</v>
      </c>
      <c r="CV210" s="363" t="s">
        <v>524</v>
      </c>
      <c r="CW210" s="363" t="s">
        <v>519</v>
      </c>
      <c r="CX210" s="363" t="s">
        <v>525</v>
      </c>
      <c r="CY210" s="363" t="s">
        <v>475</v>
      </c>
      <c r="CZ210" s="363" t="s">
        <v>515</v>
      </c>
      <c r="DA210" s="363" t="s">
        <v>474</v>
      </c>
      <c r="DB210" s="363" t="s">
        <v>522</v>
      </c>
      <c r="DC210" s="363" t="s">
        <v>523</v>
      </c>
      <c r="DD210" s="363" t="s">
        <v>524</v>
      </c>
      <c r="DE210" s="363" t="s">
        <v>519</v>
      </c>
      <c r="DF210" s="363" t="s">
        <v>525</v>
      </c>
      <c r="DG210" s="363" t="s">
        <v>475</v>
      </c>
      <c r="DH210" s="363" t="s">
        <v>526</v>
      </c>
      <c r="DI210" s="363" t="s">
        <v>527</v>
      </c>
      <c r="DJ210" s="363" t="s">
        <v>488</v>
      </c>
      <c r="DK210" s="363" t="s">
        <v>528</v>
      </c>
      <c r="DL210" s="363" t="s">
        <v>515</v>
      </c>
      <c r="DM210" s="363" t="s">
        <v>474</v>
      </c>
      <c r="DN210" s="363" t="s">
        <v>418</v>
      </c>
      <c r="DO210" s="363" t="s">
        <v>452</v>
      </c>
      <c r="DP210" s="363" t="s">
        <v>529</v>
      </c>
      <c r="DQ210" s="363" t="s">
        <v>514</v>
      </c>
      <c r="DR210" s="363" t="s">
        <v>530</v>
      </c>
      <c r="DS210" s="363" t="s">
        <v>531</v>
      </c>
      <c r="DT210" s="363" t="s">
        <v>209</v>
      </c>
      <c r="DU210" s="363" t="s">
        <v>459</v>
      </c>
      <c r="DV210" s="363" t="s">
        <v>428</v>
      </c>
      <c r="DW210" s="363" t="s">
        <v>532</v>
      </c>
      <c r="DX210" s="363" t="s">
        <v>533</v>
      </c>
      <c r="DY210" s="363" t="s">
        <v>534</v>
      </c>
      <c r="DZ210" s="363" t="s">
        <v>522</v>
      </c>
      <c r="EA210" s="363" t="s">
        <v>515</v>
      </c>
      <c r="EB210" s="363" t="s">
        <v>535</v>
      </c>
      <c r="EC210" s="363" t="s">
        <v>515</v>
      </c>
      <c r="ED210" s="363" t="s">
        <v>525</v>
      </c>
      <c r="EE210" s="363" t="s">
        <v>536</v>
      </c>
      <c r="EF210" s="363" t="s">
        <v>537</v>
      </c>
      <c r="EG210" s="363" t="s">
        <v>538</v>
      </c>
      <c r="EH210" s="363" t="s">
        <v>539</v>
      </c>
      <c r="EI210" s="363" t="s">
        <v>540</v>
      </c>
      <c r="EJ210" s="363" t="s">
        <v>541</v>
      </c>
      <c r="EK210" s="363" t="s">
        <v>536</v>
      </c>
      <c r="EL210" s="363" t="s">
        <v>542</v>
      </c>
      <c r="EM210" s="363" t="s">
        <v>536</v>
      </c>
      <c r="EN210" s="363" t="s">
        <v>543</v>
      </c>
      <c r="EO210" s="363" t="s">
        <v>544</v>
      </c>
      <c r="EP210" s="363" t="s">
        <v>544</v>
      </c>
      <c r="EQ210" s="363" t="s">
        <v>536</v>
      </c>
      <c r="ER210" s="363" t="s">
        <v>536</v>
      </c>
      <c r="ES210" s="363" t="s">
        <v>545</v>
      </c>
      <c r="ET210" s="363" t="s">
        <v>515</v>
      </c>
      <c r="EU210" s="363" t="s">
        <v>474</v>
      </c>
      <c r="EV210" s="363" t="s">
        <v>515</v>
      </c>
      <c r="EW210" s="363" t="s">
        <v>474</v>
      </c>
    </row>
    <row r="211" spans="1:153" ht="15.75" customHeight="1" x14ac:dyDescent="0.2">
      <c r="A211" s="372" t="s">
        <v>546</v>
      </c>
      <c r="B211" s="372">
        <v>0</v>
      </c>
      <c r="C211" s="372">
        <v>1.7014296382143357E-2</v>
      </c>
      <c r="D211" s="372">
        <v>1.7014296382171779E-2</v>
      </c>
      <c r="E211" s="372">
        <v>1.7014296382171779E-2</v>
      </c>
      <c r="F211" s="372">
        <v>1.7418241488826425E-2</v>
      </c>
      <c r="G211" s="372">
        <v>1.7418241488826425E-2</v>
      </c>
      <c r="H211" s="372">
        <v>1.7418241488826425E-2</v>
      </c>
      <c r="I211" s="372">
        <v>1.8076464983863616E-2</v>
      </c>
      <c r="J211" s="372">
        <v>1.7248594908977566E-2</v>
      </c>
      <c r="K211" s="372">
        <v>0</v>
      </c>
      <c r="L211" s="372">
        <v>0</v>
      </c>
      <c r="M211" s="372">
        <v>1.7468496446497284E-2</v>
      </c>
      <c r="N211" s="372">
        <v>1.7468496451641613E-2</v>
      </c>
      <c r="O211" s="372">
        <v>1.7468496451328974E-2</v>
      </c>
      <c r="P211" s="372">
        <v>2.5000388168550103E-4</v>
      </c>
      <c r="Q211" s="372">
        <v>7.8555118196163676E-2</v>
      </c>
      <c r="R211" s="372">
        <v>2.6730413737453773E-2</v>
      </c>
      <c r="S211" s="372">
        <v>2.6730413737453773E-2</v>
      </c>
      <c r="T211" s="372">
        <v>2.6730413737453773E-2</v>
      </c>
      <c r="U211" s="372">
        <v>2.6730413737453773E-2</v>
      </c>
      <c r="V211" s="372">
        <v>2.6730413737453773E-2</v>
      </c>
      <c r="W211" s="372">
        <v>2.6730413737453773E-2</v>
      </c>
      <c r="X211" s="372">
        <v>2.6730413737453773E-2</v>
      </c>
      <c r="Y211" s="372">
        <v>2.6730413737453773E-2</v>
      </c>
      <c r="Z211" s="372">
        <v>2.6730413737453773E-2</v>
      </c>
      <c r="AA211" s="372">
        <v>2.6730413737453773E-2</v>
      </c>
      <c r="AB211" s="372">
        <v>2.6730413737453773E-2</v>
      </c>
      <c r="AC211" s="372">
        <v>2.219276551556959E-2</v>
      </c>
      <c r="AD211" s="372">
        <v>0</v>
      </c>
      <c r="AE211" s="372">
        <v>1.9936016437867465E-2</v>
      </c>
      <c r="AF211" s="372">
        <v>0</v>
      </c>
      <c r="AG211" s="372">
        <v>1.9936016437867465E-2</v>
      </c>
      <c r="AH211" s="372">
        <v>0</v>
      </c>
      <c r="AI211" s="372">
        <v>1.9936016437867465E-2</v>
      </c>
      <c r="AJ211" s="372">
        <v>0</v>
      </c>
      <c r="AK211" s="372">
        <v>1.9936016437867465E-2</v>
      </c>
      <c r="AL211" s="372">
        <v>0</v>
      </c>
      <c r="AM211" s="372">
        <v>1.9936016437867465E-2</v>
      </c>
      <c r="AN211" s="372">
        <v>0</v>
      </c>
      <c r="AO211" s="372">
        <v>1.9936016437867465E-2</v>
      </c>
      <c r="AP211" s="372">
        <v>0</v>
      </c>
      <c r="AQ211" s="372">
        <v>1.9936016437867465E-2</v>
      </c>
      <c r="AR211" s="372">
        <v>0</v>
      </c>
      <c r="AS211" s="372">
        <v>1.9936016437867465E-2</v>
      </c>
      <c r="AT211" s="372">
        <v>0</v>
      </c>
      <c r="AU211" s="372">
        <v>1.9936016437867465E-2</v>
      </c>
      <c r="AV211" s="372">
        <v>0</v>
      </c>
      <c r="AW211" s="372">
        <v>1.9936016437867465E-2</v>
      </c>
      <c r="AX211" s="372">
        <v>0</v>
      </c>
      <c r="AY211" s="372">
        <v>1.9936016437867465E-2</v>
      </c>
      <c r="AZ211" s="372">
        <v>0</v>
      </c>
      <c r="BA211" s="372">
        <v>1.9936016437867465E-2</v>
      </c>
      <c r="BB211" s="372">
        <v>0</v>
      </c>
      <c r="BC211" s="372">
        <v>1.9936016437867465E-2</v>
      </c>
      <c r="BD211" s="372">
        <v>1.6479617303133409E-2</v>
      </c>
      <c r="BE211" s="372">
        <v>1.6855340053552936E-2</v>
      </c>
      <c r="BF211" s="372">
        <v>1.7014296382143357E-2</v>
      </c>
      <c r="BG211" s="372">
        <v>1.7468496451641613E-2</v>
      </c>
      <c r="BH211" s="372">
        <v>1.6855340053552936E-2</v>
      </c>
      <c r="BI211" s="372">
        <v>3.5142493764851679E-2</v>
      </c>
      <c r="BJ211" s="372">
        <v>3.5142493764851679E-2</v>
      </c>
      <c r="BK211" s="372">
        <v>3.5142493764851679E-2</v>
      </c>
      <c r="BL211" s="372">
        <v>3.5142493764851679E-2</v>
      </c>
      <c r="BM211" s="372">
        <v>3.5142493764851679E-2</v>
      </c>
      <c r="BN211" s="372">
        <v>3.5142493764851679E-2</v>
      </c>
      <c r="BO211" s="372">
        <v>3.8963414590057255E-2</v>
      </c>
      <c r="BP211" s="372">
        <v>3.8963414590057255E-2</v>
      </c>
      <c r="BQ211" s="372">
        <v>7.8555118196163676E-2</v>
      </c>
      <c r="BR211" s="372">
        <v>7.8555118196163676E-2</v>
      </c>
      <c r="BS211" s="372">
        <v>7.8555118196163676E-2</v>
      </c>
      <c r="BT211" s="372">
        <v>7.8555118196163676E-2</v>
      </c>
      <c r="BU211" s="372">
        <v>7.8555118196163676E-2</v>
      </c>
      <c r="BV211" s="372">
        <v>2.5000388168550103E-4</v>
      </c>
      <c r="BW211" s="372">
        <v>2.5000388168550103E-4</v>
      </c>
      <c r="BX211" s="372">
        <v>2.5000388168550103E-4</v>
      </c>
      <c r="BY211" s="372">
        <v>9.4405501236337841E-2</v>
      </c>
      <c r="BZ211" s="372">
        <v>1.6844672116832271E-2</v>
      </c>
      <c r="CA211" s="372">
        <v>1.6844672116832271E-2</v>
      </c>
      <c r="CB211" s="372">
        <v>1.6844672116832271E-2</v>
      </c>
      <c r="CC211" s="372">
        <v>1.6844672116832271E-2</v>
      </c>
      <c r="CD211" s="372">
        <v>1.6844672116832271E-2</v>
      </c>
      <c r="CE211" s="372">
        <v>1.6844672116832271E-2</v>
      </c>
      <c r="CF211" s="372">
        <v>1.7014296382171779E-2</v>
      </c>
      <c r="CG211" s="372">
        <v>1.7014296382171779E-2</v>
      </c>
      <c r="CH211" s="372">
        <v>2.5205755485217196E-2</v>
      </c>
      <c r="CI211" s="372">
        <v>2.5205755485217196E-2</v>
      </c>
      <c r="CJ211" s="372">
        <v>2.5205755485217196E-2</v>
      </c>
      <c r="CK211" s="372">
        <v>7.8555118196163676E-2</v>
      </c>
      <c r="CL211" s="372">
        <v>7.8555118196163676E-2</v>
      </c>
      <c r="CM211" s="372">
        <v>7.8555118196163676E-2</v>
      </c>
      <c r="CN211" s="372">
        <v>0</v>
      </c>
      <c r="CO211" s="372">
        <v>2.746602883857463E-2</v>
      </c>
      <c r="CP211" s="372">
        <v>2.746602883857463E-2</v>
      </c>
      <c r="CQ211" s="372">
        <v>2.746602883857463E-2</v>
      </c>
      <c r="CR211" s="372">
        <v>4.562499761931349E-2</v>
      </c>
      <c r="CS211" s="372">
        <v>4.562499761931349E-2</v>
      </c>
      <c r="CT211" s="372">
        <v>4.562499761931349E-2</v>
      </c>
      <c r="CU211" s="372">
        <v>4.562499761931349E-2</v>
      </c>
      <c r="CV211" s="372">
        <v>4.562499761931349E-2</v>
      </c>
      <c r="CW211" s="372">
        <v>4.562499761931349E-2</v>
      </c>
      <c r="CX211" s="372">
        <v>4.562499761931349E-2</v>
      </c>
      <c r="CY211" s="372">
        <v>4.562499761931349E-2</v>
      </c>
      <c r="CZ211" s="372">
        <v>1.7327201786827118E-2</v>
      </c>
      <c r="DA211" s="372">
        <v>1.7327201786827118E-2</v>
      </c>
      <c r="DB211" s="372">
        <v>1.7327201786827118E-2</v>
      </c>
      <c r="DC211" s="372">
        <v>1.7327201786827118E-2</v>
      </c>
      <c r="DD211" s="372">
        <v>1.7327201786827118E-2</v>
      </c>
      <c r="DE211" s="372">
        <v>1.7327201786827118E-2</v>
      </c>
      <c r="DF211" s="372">
        <v>1.7327201786827118E-2</v>
      </c>
      <c r="DG211" s="372">
        <v>1.7327201786827118E-2</v>
      </c>
      <c r="DH211" s="372">
        <v>0.2989739214031033</v>
      </c>
      <c r="DI211" s="372">
        <v>0.2989739214031033</v>
      </c>
      <c r="DJ211" s="372">
        <v>0.2989739214031033</v>
      </c>
      <c r="DK211" s="372">
        <v>0.37094488819320759</v>
      </c>
      <c r="DL211" s="372">
        <v>0.2989739214031033</v>
      </c>
      <c r="DM211" s="372">
        <v>0.2989739214031033</v>
      </c>
      <c r="DN211" s="372">
        <v>0.2989739214031033</v>
      </c>
      <c r="DO211" s="372">
        <v>0.2989739214031033</v>
      </c>
      <c r="DP211" s="372">
        <v>0.2989739214031033</v>
      </c>
      <c r="DQ211" s="372">
        <v>0.2989739214031033</v>
      </c>
      <c r="DR211" s="372">
        <v>0.2989739214031033</v>
      </c>
      <c r="DS211" s="372">
        <v>0.2989739214031033</v>
      </c>
      <c r="DT211" s="372">
        <v>0.2989739214031033</v>
      </c>
      <c r="DU211" s="372">
        <v>0.2989739214031033</v>
      </c>
      <c r="DV211" s="372">
        <v>0.2989739214031033</v>
      </c>
      <c r="DW211" s="372">
        <v>0.2989739214031033</v>
      </c>
      <c r="DX211" s="372">
        <v>1.7418241488826425E-2</v>
      </c>
      <c r="DY211" s="372">
        <v>0</v>
      </c>
      <c r="DZ211" s="372">
        <v>0</v>
      </c>
      <c r="EA211" s="372">
        <v>0</v>
      </c>
      <c r="EB211" s="372">
        <v>0</v>
      </c>
      <c r="EC211" s="372">
        <v>0</v>
      </c>
      <c r="ED211" s="372">
        <v>0</v>
      </c>
      <c r="EE211" s="372">
        <v>0</v>
      </c>
      <c r="EF211" s="372">
        <v>0</v>
      </c>
      <c r="EG211" s="372">
        <v>0</v>
      </c>
      <c r="EH211" s="372">
        <v>0</v>
      </c>
      <c r="EI211" s="372">
        <v>0</v>
      </c>
      <c r="EJ211" s="372">
        <v>0</v>
      </c>
      <c r="EK211" s="372">
        <v>0</v>
      </c>
      <c r="EL211" s="372">
        <v>0</v>
      </c>
      <c r="EM211" s="372">
        <v>0</v>
      </c>
      <c r="EN211" s="372">
        <v>0</v>
      </c>
      <c r="EO211" s="372">
        <v>0</v>
      </c>
      <c r="EP211" s="372">
        <v>0</v>
      </c>
      <c r="EQ211" s="372">
        <v>0</v>
      </c>
      <c r="ER211" s="372">
        <v>0</v>
      </c>
      <c r="ES211" s="372">
        <v>0.26185039387951292</v>
      </c>
      <c r="ET211" s="373">
        <v>7.8555118196163676E-2</v>
      </c>
      <c r="EU211" s="373">
        <v>7.8555118196163676E-2</v>
      </c>
      <c r="EV211" s="373">
        <v>7.8555118196163676E-2</v>
      </c>
      <c r="EW211" s="373">
        <v>7.8555118196163676E-2</v>
      </c>
    </row>
    <row r="212" spans="1:153" ht="15.75" customHeight="1" x14ac:dyDescent="0.2">
      <c r="A212" s="372" t="s">
        <v>547</v>
      </c>
      <c r="B212" s="372">
        <v>0</v>
      </c>
      <c r="C212" s="372">
        <v>4.3970023246970413E-2</v>
      </c>
      <c r="D212" s="372">
        <v>4.39611857317459E-2</v>
      </c>
      <c r="E212" s="372">
        <v>4.39611857317459E-2</v>
      </c>
      <c r="F212" s="372">
        <v>4.4954185830704319E-2</v>
      </c>
      <c r="G212" s="372">
        <v>4.4954185830704319E-2</v>
      </c>
      <c r="H212" s="372">
        <v>4.4954185830704319E-2</v>
      </c>
      <c r="I212" s="372">
        <v>4.6652973927848507E-2</v>
      </c>
      <c r="J212" s="372">
        <v>4.4516350365029211E-2</v>
      </c>
      <c r="K212" s="372">
        <v>0</v>
      </c>
      <c r="L212" s="372">
        <v>0</v>
      </c>
      <c r="M212" s="372">
        <v>4.4724470277969886E-2</v>
      </c>
      <c r="N212" s="372">
        <v>4.4724470267055949E-2</v>
      </c>
      <c r="O212" s="372">
        <v>4.472447026773807E-2</v>
      </c>
      <c r="P212" s="372">
        <v>1.6657407053457973E-2</v>
      </c>
      <c r="Q212" s="372">
        <v>0</v>
      </c>
      <c r="R212" s="372">
        <v>8.707293831480456E-2</v>
      </c>
      <c r="S212" s="372">
        <v>8.707293831480456E-2</v>
      </c>
      <c r="T212" s="372">
        <v>8.707293831480456E-2</v>
      </c>
      <c r="U212" s="372">
        <v>8.707293831480456E-2</v>
      </c>
      <c r="V212" s="372">
        <v>8.707293831480456E-2</v>
      </c>
      <c r="W212" s="372">
        <v>8.707293831480456E-2</v>
      </c>
      <c r="X212" s="372">
        <v>8.707293831480456E-2</v>
      </c>
      <c r="Y212" s="372">
        <v>8.707293831480456E-2</v>
      </c>
      <c r="Z212" s="372">
        <v>2.6331121301682288</v>
      </c>
      <c r="AA212" s="372">
        <v>8.707293831480456E-2</v>
      </c>
      <c r="AB212" s="372">
        <v>8.707293831480456E-2</v>
      </c>
      <c r="AC212" s="372">
        <v>8.2730108827490767E-2</v>
      </c>
      <c r="AD212" s="372">
        <v>0</v>
      </c>
      <c r="AE212" s="372">
        <v>0.16187208724466018</v>
      </c>
      <c r="AF212" s="372">
        <v>0</v>
      </c>
      <c r="AG212" s="372">
        <v>0.16187208724466018</v>
      </c>
      <c r="AH212" s="372">
        <v>0</v>
      </c>
      <c r="AI212" s="372">
        <v>0.16187208724466018</v>
      </c>
      <c r="AJ212" s="372">
        <v>0</v>
      </c>
      <c r="AK212" s="372">
        <v>0.16187208724466018</v>
      </c>
      <c r="AL212" s="372">
        <v>0</v>
      </c>
      <c r="AM212" s="372">
        <v>0.16187208724466018</v>
      </c>
      <c r="AN212" s="372">
        <v>0</v>
      </c>
      <c r="AO212" s="372">
        <v>0.16187208724466018</v>
      </c>
      <c r="AP212" s="372">
        <v>0</v>
      </c>
      <c r="AQ212" s="372">
        <v>0.16187208724466018</v>
      </c>
      <c r="AR212" s="372">
        <v>0</v>
      </c>
      <c r="AS212" s="372">
        <v>0.16187208724466018</v>
      </c>
      <c r="AT212" s="372">
        <v>0</v>
      </c>
      <c r="AU212" s="372">
        <v>0.16187208724466018</v>
      </c>
      <c r="AV212" s="372">
        <v>0</v>
      </c>
      <c r="AW212" s="372">
        <v>0.16187208724466018</v>
      </c>
      <c r="AX212" s="372">
        <v>0</v>
      </c>
      <c r="AY212" s="372">
        <v>0.16187208724466018</v>
      </c>
      <c r="AZ212" s="372">
        <v>0</v>
      </c>
      <c r="BA212" s="372">
        <v>0.16187111977944824</v>
      </c>
      <c r="BB212" s="372">
        <v>0</v>
      </c>
      <c r="BC212" s="372">
        <v>0.16187208724466018</v>
      </c>
      <c r="BD212" s="372">
        <v>0.13296271746037291</v>
      </c>
      <c r="BE212" s="372">
        <v>7.1965858710314023E-2</v>
      </c>
      <c r="BF212" s="372">
        <v>7.3125840009197418E-2</v>
      </c>
      <c r="BG212" s="372">
        <v>7.3522073037679547E-2</v>
      </c>
      <c r="BH212" s="372">
        <v>7.0416054776956116E-2</v>
      </c>
      <c r="BI212" s="372">
        <v>0.74987122286347585</v>
      </c>
      <c r="BJ212" s="372">
        <v>0.74961429607992613</v>
      </c>
      <c r="BK212" s="372">
        <v>0.3162110494731678</v>
      </c>
      <c r="BL212" s="372">
        <v>5.5325667217971386E-2</v>
      </c>
      <c r="BM212" s="372">
        <v>0.19096375996036841</v>
      </c>
      <c r="BN212" s="372">
        <v>0.74987122286347585</v>
      </c>
      <c r="BO212" s="372">
        <v>0.30096217055506713</v>
      </c>
      <c r="BP212" s="372">
        <v>0.30096217055506713</v>
      </c>
      <c r="BQ212" s="372">
        <v>7.7219481031676196E-5</v>
      </c>
      <c r="BR212" s="372">
        <v>7.7219481031676196E-5</v>
      </c>
      <c r="BS212" s="372">
        <v>7.7219481031676196E-5</v>
      </c>
      <c r="BT212" s="372">
        <v>7.7219481031676196E-5</v>
      </c>
      <c r="BU212" s="372">
        <v>7.7219481031676196E-5</v>
      </c>
      <c r="BV212" s="372">
        <v>1.6657407053457973E-2</v>
      </c>
      <c r="BW212" s="372">
        <v>1.6657407053457973E-2</v>
      </c>
      <c r="BX212" s="372">
        <v>1.6657407053457973E-2</v>
      </c>
      <c r="BY212" s="372">
        <v>1.8584933100726175E-2</v>
      </c>
      <c r="BZ212" s="372">
        <v>0.35916682257561661</v>
      </c>
      <c r="CA212" s="372">
        <v>0.35916682257561661</v>
      </c>
      <c r="CB212" s="372">
        <v>0.15141407102646554</v>
      </c>
      <c r="CC212" s="372">
        <v>0.15141407102646554</v>
      </c>
      <c r="CD212" s="372">
        <v>0.24402641628807942</v>
      </c>
      <c r="CE212" s="372">
        <v>0.10784119764173283</v>
      </c>
      <c r="CF212" s="372">
        <v>9.2621868612923208E-2</v>
      </c>
      <c r="CG212" s="372">
        <v>0.15315354669110093</v>
      </c>
      <c r="CH212" s="372">
        <v>0.24679517142089935</v>
      </c>
      <c r="CI212" s="372">
        <v>0.24679517142089935</v>
      </c>
      <c r="CJ212" s="372">
        <v>0.24679517142089935</v>
      </c>
      <c r="CK212" s="372">
        <v>7.7219481031676196E-5</v>
      </c>
      <c r="CL212" s="372">
        <v>7.7219481031676196E-5</v>
      </c>
      <c r="CM212" s="372">
        <v>7.7219481031676196E-5</v>
      </c>
      <c r="CN212" s="372">
        <v>0</v>
      </c>
      <c r="CO212" s="372">
        <v>0.58592465040464958</v>
      </c>
      <c r="CP212" s="372">
        <v>0.24700844024596336</v>
      </c>
      <c r="CQ212" s="372">
        <v>0.24700844024596336</v>
      </c>
      <c r="CR212" s="372">
        <v>0.1135785898411541</v>
      </c>
      <c r="CS212" s="372">
        <v>0.1135785898411541</v>
      </c>
      <c r="CT212" s="372">
        <v>0.1135785898411541</v>
      </c>
      <c r="CU212" s="372">
        <v>0.1135785898411541</v>
      </c>
      <c r="CV212" s="372">
        <v>0.1135785898411541</v>
      </c>
      <c r="CW212" s="372">
        <v>0.1135785898411541</v>
      </c>
      <c r="CX212" s="372">
        <v>0.1135785898411541</v>
      </c>
      <c r="CY212" s="372">
        <v>0.1135785898411541</v>
      </c>
      <c r="CZ212" s="372">
        <v>5.4883058082850766E-2</v>
      </c>
      <c r="DA212" s="372">
        <v>5.4883058082850766E-2</v>
      </c>
      <c r="DB212" s="372">
        <v>5.4883058082850766E-2</v>
      </c>
      <c r="DC212" s="372">
        <v>5.4883058082850766E-2</v>
      </c>
      <c r="DD212" s="372">
        <v>5.4883058082850766E-2</v>
      </c>
      <c r="DE212" s="372">
        <v>5.4883058082850766E-2</v>
      </c>
      <c r="DF212" s="372">
        <v>5.4883058082850766E-2</v>
      </c>
      <c r="DG212" s="372">
        <v>5.4883058082850766E-2</v>
      </c>
      <c r="DH212" s="372">
        <v>0.25844603867653859</v>
      </c>
      <c r="DI212" s="372">
        <v>0.25844603867653859</v>
      </c>
      <c r="DJ212" s="372">
        <v>0.25844603867653859</v>
      </c>
      <c r="DK212" s="372">
        <v>0.25844603867653859</v>
      </c>
      <c r="DL212" s="372">
        <v>0.25844603867653859</v>
      </c>
      <c r="DM212" s="372">
        <v>0.25844603867653859</v>
      </c>
      <c r="DN212" s="372">
        <v>0.25844603867653859</v>
      </c>
      <c r="DO212" s="372">
        <v>0.25844603867653859</v>
      </c>
      <c r="DP212" s="372">
        <v>0.25844603867653859</v>
      </c>
      <c r="DQ212" s="372">
        <v>0.25844603867653859</v>
      </c>
      <c r="DR212" s="372">
        <v>0.25844603867653859</v>
      </c>
      <c r="DS212" s="372">
        <v>0.25844603867653859</v>
      </c>
      <c r="DT212" s="372">
        <v>0.25844603867653859</v>
      </c>
      <c r="DU212" s="372">
        <v>0.25844603867653859</v>
      </c>
      <c r="DV212" s="372">
        <v>0.25844603867653859</v>
      </c>
      <c r="DW212" s="372">
        <v>0.25844603867653859</v>
      </c>
      <c r="DX212" s="372">
        <v>2.740135085662132E-2</v>
      </c>
      <c r="DY212" s="372">
        <v>0</v>
      </c>
      <c r="DZ212" s="372">
        <v>0</v>
      </c>
      <c r="EA212" s="372">
        <v>0</v>
      </c>
      <c r="EB212" s="372">
        <v>0</v>
      </c>
      <c r="EC212" s="372">
        <v>0.18209888961473553</v>
      </c>
      <c r="ED212" s="372">
        <v>0</v>
      </c>
      <c r="EE212" s="372">
        <v>0</v>
      </c>
      <c r="EF212" s="372">
        <v>0</v>
      </c>
      <c r="EG212" s="372">
        <v>0</v>
      </c>
      <c r="EH212" s="372">
        <v>0</v>
      </c>
      <c r="EI212" s="372">
        <v>0</v>
      </c>
      <c r="EJ212" s="372">
        <v>0</v>
      </c>
      <c r="EK212" s="372">
        <v>0.18981966803630712</v>
      </c>
      <c r="EL212" s="372">
        <v>0.18981966803630712</v>
      </c>
      <c r="EM212" s="372">
        <v>7.7145297305847294E-5</v>
      </c>
      <c r="EN212" s="372">
        <v>7.7145297305847294E-5</v>
      </c>
      <c r="EO212" s="372">
        <v>0</v>
      </c>
      <c r="EP212" s="372">
        <v>0</v>
      </c>
      <c r="EQ212" s="372">
        <v>0</v>
      </c>
      <c r="ER212" s="372">
        <v>0</v>
      </c>
      <c r="ES212" s="372">
        <v>0</v>
      </c>
      <c r="ET212" s="373">
        <v>7.7219481031676196E-5</v>
      </c>
      <c r="EU212" s="373">
        <v>7.7219481031676196E-5</v>
      </c>
      <c r="EV212" s="373">
        <v>7.7219481031676196E-5</v>
      </c>
      <c r="EW212" s="373">
        <v>7.7219481031676196E-5</v>
      </c>
    </row>
    <row r="213" spans="1:153" ht="15.75" customHeight="1" x14ac:dyDescent="0.2">
      <c r="A213" s="372" t="s">
        <v>548</v>
      </c>
      <c r="B213" s="372">
        <v>0</v>
      </c>
      <c r="C213" s="372">
        <v>3.5274703459435841</v>
      </c>
      <c r="D213" s="372">
        <v>3.6869386695525463</v>
      </c>
      <c r="E213" s="372">
        <v>3.6869386695525463</v>
      </c>
      <c r="F213" s="372">
        <v>2.6033442281532189</v>
      </c>
      <c r="G213" s="372">
        <v>2.6033442281532189</v>
      </c>
      <c r="H213" s="372">
        <v>2.6033442281532189</v>
      </c>
      <c r="I213" s="372">
        <v>0.21039309981870247</v>
      </c>
      <c r="J213" s="372">
        <v>2.2833505401913499</v>
      </c>
      <c r="K213" s="372">
        <v>9.6345028604787331E-3</v>
      </c>
      <c r="L213" s="372">
        <v>9.6345028604787331E-3</v>
      </c>
      <c r="M213" s="372">
        <v>0.21091032303957036</v>
      </c>
      <c r="N213" s="372">
        <v>0.13067111287227817</v>
      </c>
      <c r="O213" s="372">
        <v>0.13551012346260904</v>
      </c>
      <c r="P213" s="372">
        <v>0.27800453434065275</v>
      </c>
      <c r="Q213" s="372">
        <v>0.12290470317248037</v>
      </c>
      <c r="R213" s="372">
        <v>16.306013149362116</v>
      </c>
      <c r="S213" s="372">
        <v>88.590433469091295</v>
      </c>
      <c r="T213" s="372">
        <v>35.497468357942125</v>
      </c>
      <c r="U213" s="372">
        <v>16.981345740583492</v>
      </c>
      <c r="V213" s="372">
        <v>17.141147384460055</v>
      </c>
      <c r="W213" s="372">
        <v>17.312071325846773</v>
      </c>
      <c r="X213" s="372">
        <v>17.246502071182476</v>
      </c>
      <c r="Y213" s="372">
        <v>17.246502071182476</v>
      </c>
      <c r="Z213" s="372">
        <v>113.19256647957627</v>
      </c>
      <c r="AA213" s="372">
        <v>9.7421907901807572</v>
      </c>
      <c r="AB213" s="372">
        <v>8.872823392139253</v>
      </c>
      <c r="AC213" s="372">
        <v>28.417456753290026</v>
      </c>
      <c r="AD213" s="372">
        <v>32.382938002413084</v>
      </c>
      <c r="AE213" s="372">
        <v>0.21760253437878418</v>
      </c>
      <c r="AF213" s="372">
        <v>33.313588216629796</v>
      </c>
      <c r="AG213" s="372">
        <v>0.21760253437878418</v>
      </c>
      <c r="AH213" s="372">
        <v>63.10972038689124</v>
      </c>
      <c r="AI213" s="372">
        <v>0.21760253437878418</v>
      </c>
      <c r="AJ213" s="372">
        <v>32.42028962417271</v>
      </c>
      <c r="AK213" s="372">
        <v>0.21760253437878418</v>
      </c>
      <c r="AL213" s="372">
        <v>32.433351335746011</v>
      </c>
      <c r="AM213" s="372">
        <v>0.21760253437878418</v>
      </c>
      <c r="AN213" s="372">
        <v>34.06853956708801</v>
      </c>
      <c r="AO213" s="372">
        <v>0.20476825649348029</v>
      </c>
      <c r="AP213" s="372">
        <v>30.963925552197907</v>
      </c>
      <c r="AQ213" s="372">
        <v>0.53159316543133173</v>
      </c>
      <c r="AR213" s="372">
        <v>8.9875145416272062E-2</v>
      </c>
      <c r="AS213" s="372">
        <v>0.53159316543133173</v>
      </c>
      <c r="AT213" s="372">
        <v>0.66707311819027382</v>
      </c>
      <c r="AU213" s="372">
        <v>0.53159316543133173</v>
      </c>
      <c r="AV213" s="372">
        <v>30.049997436524251</v>
      </c>
      <c r="AW213" s="372">
        <v>0.53159316543133173</v>
      </c>
      <c r="AX213" s="372">
        <v>30.870408626164135</v>
      </c>
      <c r="AY213" s="372">
        <v>0.53159316543133173</v>
      </c>
      <c r="AZ213" s="372">
        <v>80.004415708494307</v>
      </c>
      <c r="BA213" s="372">
        <v>0.34648588824984472</v>
      </c>
      <c r="BB213" s="372">
        <v>160.77747127274051</v>
      </c>
      <c r="BC213" s="372">
        <v>0.21801184791684136</v>
      </c>
      <c r="BD213" s="372">
        <v>0.62481501238653436</v>
      </c>
      <c r="BE213" s="372">
        <v>0.92571645612224529</v>
      </c>
      <c r="BF213" s="372">
        <v>1.2586285836732714</v>
      </c>
      <c r="BG213" s="372">
        <v>0.62481501238653436</v>
      </c>
      <c r="BH213" s="372">
        <v>0.51797447335593461</v>
      </c>
      <c r="BI213" s="372">
        <v>5.3156085204536794</v>
      </c>
      <c r="BJ213" s="372">
        <v>9.9187155559484381</v>
      </c>
      <c r="BK213" s="372">
        <v>47.881402272734704</v>
      </c>
      <c r="BL213" s="372">
        <v>0.39409760575244945</v>
      </c>
      <c r="BM213" s="372">
        <v>10.626882791722892</v>
      </c>
      <c r="BN213" s="372">
        <v>5.3156085204536794</v>
      </c>
      <c r="BO213" s="372">
        <v>4.549416660272982</v>
      </c>
      <c r="BP213" s="372">
        <v>8.1065870629317942</v>
      </c>
      <c r="BQ213" s="372">
        <v>0</v>
      </c>
      <c r="BR213" s="372">
        <v>0.62855702195975027</v>
      </c>
      <c r="BS213" s="372">
        <v>0.66548255383349897</v>
      </c>
      <c r="BT213" s="372">
        <v>6.4321605950390222</v>
      </c>
      <c r="BU213" s="372">
        <v>9.7060630482301349</v>
      </c>
      <c r="BV213" s="372">
        <v>0.27800453434065275</v>
      </c>
      <c r="BW213" s="372">
        <v>0.27800453434065275</v>
      </c>
      <c r="BX213" s="372">
        <v>0.27800453434065275</v>
      </c>
      <c r="BY213" s="372">
        <v>0.39708209776381409</v>
      </c>
      <c r="BZ213" s="372">
        <v>5.2420352464723692</v>
      </c>
      <c r="CA213" s="372">
        <v>8.5180628133384744</v>
      </c>
      <c r="CB213" s="372">
        <v>56.938751037173915</v>
      </c>
      <c r="CC213" s="372">
        <v>50.298177345663134</v>
      </c>
      <c r="CD213" s="372">
        <v>0.26977328632358422</v>
      </c>
      <c r="CE213" s="372">
        <v>11.004067495203344</v>
      </c>
      <c r="CF213" s="372">
        <v>4.9227937956729875</v>
      </c>
      <c r="CG213" s="372">
        <v>59.756884542279181</v>
      </c>
      <c r="CH213" s="372">
        <v>4.6544137413366116</v>
      </c>
      <c r="CI213" s="372">
        <v>44.515117796843015</v>
      </c>
      <c r="CJ213" s="372">
        <v>0.16310985407324097</v>
      </c>
      <c r="CK213" s="372">
        <v>29.222167466925839</v>
      </c>
      <c r="CL213" s="372">
        <v>29.222167466925839</v>
      </c>
      <c r="CM213" s="372">
        <v>7.7405561810883228</v>
      </c>
      <c r="CN213" s="372">
        <v>0.2213154082201072</v>
      </c>
      <c r="CO213" s="372">
        <v>4.3592171706659428</v>
      </c>
      <c r="CP213" s="372">
        <v>51.026065566045816</v>
      </c>
      <c r="CQ213" s="372">
        <v>60.607427793780516</v>
      </c>
      <c r="CR213" s="372">
        <v>8.202910551719242</v>
      </c>
      <c r="CS213" s="372">
        <v>8.202910551719242</v>
      </c>
      <c r="CT213" s="372">
        <v>8.2079383147145109</v>
      </c>
      <c r="CU213" s="372">
        <v>10.019083077465439</v>
      </c>
      <c r="CV213" s="372">
        <v>9.1262259346078736</v>
      </c>
      <c r="CW213" s="372">
        <v>9.9595592679415859</v>
      </c>
      <c r="CX213" s="372">
        <v>8.9201930320182328</v>
      </c>
      <c r="CY213" s="372">
        <v>8.5048340545909014</v>
      </c>
      <c r="CZ213" s="372">
        <v>6.4896554802107858</v>
      </c>
      <c r="DA213" s="372">
        <v>6.4896554802107858</v>
      </c>
      <c r="DB213" s="372">
        <v>6.4896554802107858</v>
      </c>
      <c r="DC213" s="372">
        <v>6.4896554802107858</v>
      </c>
      <c r="DD213" s="372">
        <v>6.4896554802107858</v>
      </c>
      <c r="DE213" s="372">
        <v>6.4896554802107858</v>
      </c>
      <c r="DF213" s="372">
        <v>6.4896554802107858</v>
      </c>
      <c r="DG213" s="372">
        <v>6.4896554802107858</v>
      </c>
      <c r="DH213" s="372">
        <v>5.8627681768484763</v>
      </c>
      <c r="DI213" s="372">
        <v>1.9491340032836888</v>
      </c>
      <c r="DJ213" s="372">
        <v>3.935673959000269</v>
      </c>
      <c r="DK213" s="372">
        <v>3.0779830342396508E-2</v>
      </c>
      <c r="DL213" s="372">
        <v>38.691184349754792</v>
      </c>
      <c r="DM213" s="372">
        <v>37.791290012529771</v>
      </c>
      <c r="DN213" s="372">
        <v>8.8343081515922677</v>
      </c>
      <c r="DO213" s="372">
        <v>3.4145066114288056</v>
      </c>
      <c r="DP213" s="372">
        <v>7.4568583072164074E-2</v>
      </c>
      <c r="DQ213" s="372">
        <v>5.1138159208044272</v>
      </c>
      <c r="DR213" s="372">
        <v>5.1138159208044272</v>
      </c>
      <c r="DS213" s="372">
        <v>5.1138159208044272</v>
      </c>
      <c r="DT213" s="372">
        <v>5.5551149726961739</v>
      </c>
      <c r="DU213" s="372">
        <v>5.4213959205371793</v>
      </c>
      <c r="DV213" s="372">
        <v>5.540400948797469</v>
      </c>
      <c r="DW213" s="372">
        <v>3.935673959000269</v>
      </c>
      <c r="DX213" s="372">
        <v>3.7895319771832874</v>
      </c>
      <c r="DY213" s="372">
        <v>4.6636106567120805E-2</v>
      </c>
      <c r="DZ213" s="372">
        <v>0</v>
      </c>
      <c r="EA213" s="372">
        <v>0</v>
      </c>
      <c r="EB213" s="372">
        <v>8.6611787212405034E-2</v>
      </c>
      <c r="EC213" s="372">
        <v>0.39533555746902493</v>
      </c>
      <c r="ED213" s="372">
        <v>1.2403063872843632</v>
      </c>
      <c r="EE213" s="372">
        <v>0.12269739318435313</v>
      </c>
      <c r="EF213" s="372">
        <v>0.12276098416987224</v>
      </c>
      <c r="EG213" s="372">
        <v>0.12276958830534568</v>
      </c>
      <c r="EH213" s="372">
        <v>0.12263031569636951</v>
      </c>
      <c r="EI213" s="372">
        <v>0.12265009495513368</v>
      </c>
      <c r="EJ213" s="372">
        <v>0.12261999608244878</v>
      </c>
      <c r="EK213" s="372">
        <v>3.9279771615110803</v>
      </c>
      <c r="EL213" s="372">
        <v>3.9279771615110803</v>
      </c>
      <c r="EM213" s="372">
        <v>29.182750603360091</v>
      </c>
      <c r="EN213" s="372">
        <v>29.182750603360091</v>
      </c>
      <c r="EO213" s="372">
        <v>4.465171329666191</v>
      </c>
      <c r="EP213" s="372">
        <v>0.16357675019168028</v>
      </c>
      <c r="EQ213" s="372">
        <v>4.465171329666191</v>
      </c>
      <c r="ER213" s="372">
        <v>25.971165213995846</v>
      </c>
      <c r="ES213" s="372">
        <v>0.40968234394495084</v>
      </c>
      <c r="ET213" s="373">
        <v>29.222167466925839</v>
      </c>
      <c r="EU213" s="373">
        <v>29.222167466925839</v>
      </c>
      <c r="EV213" s="373">
        <v>29.222167466925839</v>
      </c>
      <c r="EW213" s="373">
        <v>29.222167466925839</v>
      </c>
    </row>
    <row r="214" spans="1:153" ht="15.75" customHeight="1" x14ac:dyDescent="0.2">
      <c r="A214" s="372" t="s">
        <v>549</v>
      </c>
      <c r="B214" s="372">
        <v>0.27558169541237021</v>
      </c>
      <c r="C214" s="372">
        <v>0.11998822750035743</v>
      </c>
      <c r="D214" s="372">
        <v>0.11996411112073702</v>
      </c>
      <c r="E214" s="372">
        <v>0.11996411112073702</v>
      </c>
      <c r="F214" s="372">
        <v>0.12267387365847071</v>
      </c>
      <c r="G214" s="372">
        <v>0.12267387365847071</v>
      </c>
      <c r="H214" s="372">
        <v>0.12267387365847071</v>
      </c>
      <c r="I214" s="372">
        <v>0.12730963588057875</v>
      </c>
      <c r="J214" s="372">
        <v>0.12147908007875685</v>
      </c>
      <c r="K214" s="372">
        <v>0.10819280086514027</v>
      </c>
      <c r="L214" s="372">
        <v>0.14549019794895912</v>
      </c>
      <c r="M214" s="372">
        <v>0.11922825430451667</v>
      </c>
      <c r="N214" s="372">
        <v>0</v>
      </c>
      <c r="O214" s="372">
        <v>7.1903348013542256E-3</v>
      </c>
      <c r="P214" s="372">
        <v>8.8706353996258258E-2</v>
      </c>
      <c r="Q214" s="372">
        <v>8.8671915014174374E-2</v>
      </c>
      <c r="R214" s="372">
        <v>6.2381797413763707E-2</v>
      </c>
      <c r="S214" s="372">
        <v>9.8368887684273432E-2</v>
      </c>
      <c r="T214" s="372">
        <v>1.488728389958851</v>
      </c>
      <c r="U214" s="372">
        <v>6.7592288481591822E-2</v>
      </c>
      <c r="V214" s="372">
        <v>7.5895003614277812E-2</v>
      </c>
      <c r="W214" s="372">
        <v>8.5413188885922864E-2</v>
      </c>
      <c r="X214" s="372">
        <v>7.8208699937476922E-2</v>
      </c>
      <c r="Y214" s="372">
        <v>6.969092073632055E-2</v>
      </c>
      <c r="Z214" s="372">
        <v>0.1367480856849852</v>
      </c>
      <c r="AA214" s="372">
        <v>0.25966942383274727</v>
      </c>
      <c r="AB214" s="372">
        <v>6.2364207656173676E-2</v>
      </c>
      <c r="AC214" s="372">
        <v>0.12154653524385139</v>
      </c>
      <c r="AD214" s="372">
        <v>3.575658847773866E-2</v>
      </c>
      <c r="AE214" s="372">
        <v>4.3474151833493124E-2</v>
      </c>
      <c r="AF214" s="372">
        <v>8.1396039030778411E-2</v>
      </c>
      <c r="AG214" s="372">
        <v>8.9257100501299647E-2</v>
      </c>
      <c r="AH214" s="372">
        <v>1.3553585807187574E-2</v>
      </c>
      <c r="AI214" s="372">
        <v>1.9019655923293612</v>
      </c>
      <c r="AJ214" s="372">
        <v>1.2459766361359925E-2</v>
      </c>
      <c r="AK214" s="372">
        <v>4.2919496456875095E-2</v>
      </c>
      <c r="AL214" s="372">
        <v>4.9433401050805514E-2</v>
      </c>
      <c r="AM214" s="372">
        <v>5.7193966607201219E-2</v>
      </c>
      <c r="AN214" s="372">
        <v>4.9839065445445811E-9</v>
      </c>
      <c r="AO214" s="372">
        <v>7.6051436227828617E-3</v>
      </c>
      <c r="AP214" s="372">
        <v>7.1298851892606763E-2</v>
      </c>
      <c r="AQ214" s="372">
        <v>8.9918370576469897E-2</v>
      </c>
      <c r="AR214" s="372">
        <v>1.5731119937129279E-2</v>
      </c>
      <c r="AS214" s="372">
        <v>2.5149965930438611E-2</v>
      </c>
      <c r="AT214" s="372">
        <v>7.6741982136070419E-3</v>
      </c>
      <c r="AU214" s="372">
        <v>1.0177042623638499E-2</v>
      </c>
      <c r="AV214" s="372">
        <v>4.5800282648528201E-6</v>
      </c>
      <c r="AW214" s="372">
        <v>0.16541052228387798</v>
      </c>
      <c r="AX214" s="372">
        <v>9.5064232789809466E-2</v>
      </c>
      <c r="AY214" s="372">
        <v>0.2711988275918884</v>
      </c>
      <c r="AZ214" s="372">
        <v>0</v>
      </c>
      <c r="BA214" s="372">
        <v>1.516251284624559E-2</v>
      </c>
      <c r="BB214" s="372">
        <v>0</v>
      </c>
      <c r="BC214" s="372">
        <v>1.2380903957846385</v>
      </c>
      <c r="BD214" s="372">
        <v>4.3015560263597763E-2</v>
      </c>
      <c r="BE214" s="372">
        <v>2.1643661251687263E-2</v>
      </c>
      <c r="BF214" s="372">
        <v>9.6853777607066149E-2</v>
      </c>
      <c r="BG214" s="372">
        <v>4.3015560263597763E-2</v>
      </c>
      <c r="BH214" s="372">
        <v>0.22825857206225919</v>
      </c>
      <c r="BI214" s="372">
        <v>1.9740742945998591E-2</v>
      </c>
      <c r="BJ214" s="372">
        <v>1.1129588472087448E-3</v>
      </c>
      <c r="BK214" s="372">
        <v>0</v>
      </c>
      <c r="BL214" s="372">
        <v>0</v>
      </c>
      <c r="BM214" s="372">
        <v>2.0605543163242146E-2</v>
      </c>
      <c r="BN214" s="372">
        <v>1.9740742945998591E-2</v>
      </c>
      <c r="BO214" s="372">
        <v>1.6034785861393175E-2</v>
      </c>
      <c r="BP214" s="372">
        <v>0</v>
      </c>
      <c r="BQ214" s="372">
        <v>0</v>
      </c>
      <c r="BR214" s="372">
        <v>6.0849118692431148E-2</v>
      </c>
      <c r="BS214" s="372">
        <v>1.7169409414975689E-2</v>
      </c>
      <c r="BT214" s="372">
        <v>5.1099432782393706E-2</v>
      </c>
      <c r="BU214" s="372">
        <v>1.7334971577099623E-2</v>
      </c>
      <c r="BV214" s="372">
        <v>7.7219481031676196E-5</v>
      </c>
      <c r="BW214" s="372">
        <v>7.7219481031676196E-5</v>
      </c>
      <c r="BX214" s="372">
        <v>7.7219481031676196E-5</v>
      </c>
      <c r="BY214" s="372">
        <v>9.1037311888385375E-2</v>
      </c>
      <c r="BZ214" s="372">
        <v>1.844780123565215E-2</v>
      </c>
      <c r="CA214" s="372">
        <v>1.2203885803820924E-3</v>
      </c>
      <c r="CB214" s="372">
        <v>0</v>
      </c>
      <c r="CC214" s="372">
        <v>2.6983010575236221E-2</v>
      </c>
      <c r="CD214" s="372">
        <v>0</v>
      </c>
      <c r="CE214" s="372">
        <v>2.3983635725414842E-2</v>
      </c>
      <c r="CF214" s="372">
        <v>1.8393642297610313E-2</v>
      </c>
      <c r="CG214" s="372">
        <v>0</v>
      </c>
      <c r="CH214" s="372">
        <v>1.7390860762475313E-2</v>
      </c>
      <c r="CI214" s="372">
        <v>0</v>
      </c>
      <c r="CJ214" s="372">
        <v>0</v>
      </c>
      <c r="CK214" s="372">
        <v>0</v>
      </c>
      <c r="CL214" s="372">
        <v>0.2215218970316073</v>
      </c>
      <c r="CM214" s="372">
        <v>9.5855317817949981E-4</v>
      </c>
      <c r="CN214" s="372">
        <v>0</v>
      </c>
      <c r="CO214" s="372">
        <v>1.6287881366338297E-2</v>
      </c>
      <c r="CP214" s="372">
        <v>0</v>
      </c>
      <c r="CQ214" s="372">
        <v>9.9684939621283775E-2</v>
      </c>
      <c r="CR214" s="372">
        <v>0</v>
      </c>
      <c r="CS214" s="372">
        <v>0</v>
      </c>
      <c r="CT214" s="372">
        <v>6.4587626652610197E-2</v>
      </c>
      <c r="CU214" s="372">
        <v>5.3423063410036775E-2</v>
      </c>
      <c r="CV214" s="372">
        <v>0.13008862843344104</v>
      </c>
      <c r="CW214" s="372">
        <v>2.3311882215296009E-2</v>
      </c>
      <c r="CX214" s="372">
        <v>4.7072069857904353E-2</v>
      </c>
      <c r="CY214" s="372">
        <v>6.4755228375815932E-2</v>
      </c>
      <c r="CZ214" s="372">
        <v>3.6812104861724038E-2</v>
      </c>
      <c r="DA214" s="372">
        <v>3.6812104861724038E-2</v>
      </c>
      <c r="DB214" s="372">
        <v>0.10480622800582751</v>
      </c>
      <c r="DC214" s="372">
        <v>9.3052820622688159E-2</v>
      </c>
      <c r="DD214" s="372">
        <v>0.17376189973356304</v>
      </c>
      <c r="DE214" s="372">
        <v>6.1353508102911292E-2</v>
      </c>
      <c r="DF214" s="372">
        <v>8.6366861406304452E-2</v>
      </c>
      <c r="DG214" s="372">
        <v>0.10498266942067858</v>
      </c>
      <c r="DH214" s="372">
        <v>0</v>
      </c>
      <c r="DI214" s="372">
        <v>0</v>
      </c>
      <c r="DJ214" s="372">
        <v>0.12156562778272928</v>
      </c>
      <c r="DK214" s="372">
        <v>0</v>
      </c>
      <c r="DL214" s="372">
        <v>0</v>
      </c>
      <c r="DM214" s="372">
        <v>0.28961356801096372</v>
      </c>
      <c r="DN214" s="372">
        <v>1.0939981517612551E-3</v>
      </c>
      <c r="DO214" s="372">
        <v>0.92203383633977865</v>
      </c>
      <c r="DP214" s="372">
        <v>0.10625891467952897</v>
      </c>
      <c r="DQ214" s="372">
        <v>0.18964767868783383</v>
      </c>
      <c r="DR214" s="372">
        <v>0.18964767868783383</v>
      </c>
      <c r="DS214" s="372">
        <v>0.18964767868783383</v>
      </c>
      <c r="DT214" s="372">
        <v>0.11033546224166457</v>
      </c>
      <c r="DU214" s="372">
        <v>0.66410182178924515</v>
      </c>
      <c r="DV214" s="372">
        <v>0.11247921365088587</v>
      </c>
      <c r="DW214" s="372">
        <v>0.12156562778272928</v>
      </c>
      <c r="DX214" s="372">
        <v>2.2597544157918037E-2</v>
      </c>
      <c r="DY214" s="372">
        <v>0</v>
      </c>
      <c r="DZ214" s="372">
        <v>4.1375044499773139E-2</v>
      </c>
      <c r="EA214" s="372">
        <v>0</v>
      </c>
      <c r="EB214" s="372">
        <v>0.17653308326248407</v>
      </c>
      <c r="EC214" s="372">
        <v>0</v>
      </c>
      <c r="ED214" s="372">
        <v>2.6983010575122535E-2</v>
      </c>
      <c r="EE214" s="372">
        <v>7.9686756528190017E-2</v>
      </c>
      <c r="EF214" s="372">
        <v>7.9728056178282714E-2</v>
      </c>
      <c r="EG214" s="372">
        <v>8.8586729086500782E-2</v>
      </c>
      <c r="EH214" s="372">
        <v>1.0624900870396914E-2</v>
      </c>
      <c r="EI214" s="372">
        <v>3.0989294205369333E-2</v>
      </c>
      <c r="EJ214" s="372">
        <v>0</v>
      </c>
      <c r="EK214" s="372">
        <v>0.12132788806457029</v>
      </c>
      <c r="EL214" s="372">
        <v>0.12132788806457029</v>
      </c>
      <c r="EM214" s="372">
        <v>0</v>
      </c>
      <c r="EN214" s="372">
        <v>0</v>
      </c>
      <c r="EO214" s="372">
        <v>4.7829909127813153E-2</v>
      </c>
      <c r="EP214" s="372">
        <v>0</v>
      </c>
      <c r="EQ214" s="372">
        <v>4.7829909127813153E-2</v>
      </c>
      <c r="ER214" s="372">
        <v>0.42635699925176596</v>
      </c>
      <c r="ES214" s="372">
        <v>0.29557305017442559</v>
      </c>
      <c r="ET214" s="373">
        <v>0</v>
      </c>
      <c r="EU214" s="373">
        <v>0.2215218970316073</v>
      </c>
      <c r="EV214" s="373">
        <v>0</v>
      </c>
      <c r="EW214" s="373">
        <v>0.2215218970316073</v>
      </c>
    </row>
    <row r="215" spans="1:153" ht="15.75" customHeight="1" x14ac:dyDescent="0.2">
      <c r="A215" s="372" t="s">
        <v>550</v>
      </c>
      <c r="B215" s="372">
        <v>0.21792681978865858</v>
      </c>
      <c r="C215" s="372">
        <v>0.75270526657277514</v>
      </c>
      <c r="D215" s="372">
        <v>0.75255398067929491</v>
      </c>
      <c r="E215" s="372">
        <v>0.75255398067929491</v>
      </c>
      <c r="F215" s="372">
        <v>0.7695527527739614</v>
      </c>
      <c r="G215" s="372">
        <v>0.7695527527739614</v>
      </c>
      <c r="H215" s="372">
        <v>0.7695527527739614</v>
      </c>
      <c r="I215" s="372">
        <v>0.79863362772266555</v>
      </c>
      <c r="J215" s="372">
        <v>0.76213203400402563</v>
      </c>
      <c r="K215" s="372">
        <v>0.67895465223045903</v>
      </c>
      <c r="L215" s="372">
        <v>0.91245116291702288</v>
      </c>
      <c r="M215" s="372">
        <v>0.74793666907862644</v>
      </c>
      <c r="N215" s="372">
        <v>0.14517456983503507</v>
      </c>
      <c r="O215" s="372">
        <v>0.18152552812443901</v>
      </c>
      <c r="P215" s="372">
        <v>0.13677088794520387</v>
      </c>
      <c r="Q215" s="372">
        <v>0.13671778858997641</v>
      </c>
      <c r="R215" s="372">
        <v>0.99032417343528323</v>
      </c>
      <c r="S215" s="372">
        <v>0.6861875598599454</v>
      </c>
      <c r="T215" s="372">
        <v>4.7781655938451877</v>
      </c>
      <c r="U215" s="372">
        <v>3.2329870311955347</v>
      </c>
      <c r="V215" s="372">
        <v>3.3329582503538404</v>
      </c>
      <c r="W215" s="372">
        <v>4.557522794896613</v>
      </c>
      <c r="X215" s="372">
        <v>3.9358122819116943</v>
      </c>
      <c r="Y215" s="372">
        <v>4.8010475710407263</v>
      </c>
      <c r="Z215" s="372">
        <v>7.0526779850652019</v>
      </c>
      <c r="AA215" s="372">
        <v>5.5877942697561593</v>
      </c>
      <c r="AB215" s="372">
        <v>2.66213956161846</v>
      </c>
      <c r="AC215" s="372">
        <v>1.9295768483716529</v>
      </c>
      <c r="AD215" s="372">
        <v>1.920512851913827</v>
      </c>
      <c r="AE215" s="372">
        <v>1.9265512675792706</v>
      </c>
      <c r="AF215" s="372">
        <v>3.6257572052836622</v>
      </c>
      <c r="AG215" s="372">
        <v>3.6371571962217786</v>
      </c>
      <c r="AH215" s="372">
        <v>1.4126021367901558</v>
      </c>
      <c r="AI215" s="372">
        <v>1.4170435956762049</v>
      </c>
      <c r="AJ215" s="372">
        <v>11.32919054548438</v>
      </c>
      <c r="AK215" s="372">
        <v>11.364811427480163</v>
      </c>
      <c r="AL215" s="372">
        <v>3.782420107996586</v>
      </c>
      <c r="AM215" s="372">
        <v>3.7943126734694488</v>
      </c>
      <c r="AN215" s="372">
        <v>0.78214486091292201</v>
      </c>
      <c r="AO215" s="372">
        <v>0.78460405600526428</v>
      </c>
      <c r="AP215" s="372">
        <v>0</v>
      </c>
      <c r="AQ215" s="372">
        <v>0</v>
      </c>
      <c r="AR215" s="372">
        <v>0</v>
      </c>
      <c r="AS215" s="372">
        <v>0</v>
      </c>
      <c r="AT215" s="372">
        <v>0</v>
      </c>
      <c r="AU215" s="372">
        <v>0</v>
      </c>
      <c r="AV215" s="372">
        <v>0</v>
      </c>
      <c r="AW215" s="372">
        <v>0</v>
      </c>
      <c r="AX215" s="372">
        <v>0</v>
      </c>
      <c r="AY215" s="372">
        <v>0</v>
      </c>
      <c r="AZ215" s="372">
        <v>0.48884037267271196</v>
      </c>
      <c r="BA215" s="372">
        <v>0.55724701032477242</v>
      </c>
      <c r="BB215" s="372">
        <v>20.985982756334124</v>
      </c>
      <c r="BC215" s="372">
        <v>21.051966218459711</v>
      </c>
      <c r="BD215" s="372">
        <v>1.9062308360605584</v>
      </c>
      <c r="BE215" s="372">
        <v>0.6977930069760987</v>
      </c>
      <c r="BF215" s="372">
        <v>3.946717870280736</v>
      </c>
      <c r="BG215" s="372">
        <v>1.9062308360605584</v>
      </c>
      <c r="BH215" s="372">
        <v>1.5124979520082888</v>
      </c>
      <c r="BI215" s="372">
        <v>0.48129379677084216</v>
      </c>
      <c r="BJ215" s="372">
        <v>0.35127490420745744</v>
      </c>
      <c r="BK215" s="372">
        <v>0</v>
      </c>
      <c r="BL215" s="372">
        <v>0</v>
      </c>
      <c r="BM215" s="372">
        <v>0</v>
      </c>
      <c r="BN215" s="372">
        <v>0.48129379677084216</v>
      </c>
      <c r="BO215" s="372">
        <v>0.39093984399551118</v>
      </c>
      <c r="BP215" s="372">
        <v>0</v>
      </c>
      <c r="BQ215" s="372">
        <v>0</v>
      </c>
      <c r="BR215" s="372">
        <v>0.16858086844058562</v>
      </c>
      <c r="BS215" s="372">
        <v>0</v>
      </c>
      <c r="BT215" s="372">
        <v>1.6615011052454065</v>
      </c>
      <c r="BU215" s="372">
        <v>0</v>
      </c>
      <c r="BV215" s="372">
        <v>0</v>
      </c>
      <c r="BW215" s="372">
        <v>0.22942998713301677</v>
      </c>
      <c r="BX215" s="372">
        <v>1.7169409414975689E-2</v>
      </c>
      <c r="BY215" s="372">
        <v>0.14036484898451818</v>
      </c>
      <c r="BZ215" s="372">
        <v>0.44977092924455064</v>
      </c>
      <c r="CA215" s="372">
        <v>0.38518215003614387</v>
      </c>
      <c r="CB215" s="372">
        <v>0</v>
      </c>
      <c r="CC215" s="372">
        <v>2.6731358742617886</v>
      </c>
      <c r="CD215" s="372">
        <v>0</v>
      </c>
      <c r="CE215" s="372">
        <v>0</v>
      </c>
      <c r="CF215" s="372">
        <v>0.44845049459763686</v>
      </c>
      <c r="CG215" s="372">
        <v>0</v>
      </c>
      <c r="CH215" s="372">
        <v>0.42400194503352395</v>
      </c>
      <c r="CI215" s="372">
        <v>0</v>
      </c>
      <c r="CJ215" s="372">
        <v>0</v>
      </c>
      <c r="CK215" s="372">
        <v>0</v>
      </c>
      <c r="CL215" s="372">
        <v>0</v>
      </c>
      <c r="CM215" s="372">
        <v>0.30254099393414435</v>
      </c>
      <c r="CN215" s="372">
        <v>0</v>
      </c>
      <c r="CO215" s="372">
        <v>0.3971104981010285</v>
      </c>
      <c r="CP215" s="372">
        <v>0</v>
      </c>
      <c r="CQ215" s="372">
        <v>3.2412617584705004</v>
      </c>
      <c r="CR215" s="372">
        <v>0</v>
      </c>
      <c r="CS215" s="372">
        <v>0</v>
      </c>
      <c r="CT215" s="372">
        <v>0.45054109051392288</v>
      </c>
      <c r="CU215" s="372">
        <v>0</v>
      </c>
      <c r="CV215" s="372">
        <v>0</v>
      </c>
      <c r="CW215" s="372">
        <v>0</v>
      </c>
      <c r="CX215" s="372">
        <v>0</v>
      </c>
      <c r="CY215" s="372">
        <v>4.4830542721570055E-2</v>
      </c>
      <c r="CZ215" s="372">
        <v>0</v>
      </c>
      <c r="DA215" s="372">
        <v>0</v>
      </c>
      <c r="DB215" s="372">
        <v>0.47430363952940979</v>
      </c>
      <c r="DC215" s="372">
        <v>0</v>
      </c>
      <c r="DD215" s="372">
        <v>0</v>
      </c>
      <c r="DE215" s="372">
        <v>0</v>
      </c>
      <c r="DF215" s="372">
        <v>0</v>
      </c>
      <c r="DG215" s="372">
        <v>4.719500623264139E-2</v>
      </c>
      <c r="DH215" s="372">
        <v>0</v>
      </c>
      <c r="DI215" s="372">
        <v>0</v>
      </c>
      <c r="DJ215" s="372">
        <v>0.187434587336611</v>
      </c>
      <c r="DK215" s="372">
        <v>4.8478588906306186E-2</v>
      </c>
      <c r="DL215" s="372">
        <v>0</v>
      </c>
      <c r="DM215" s="372">
        <v>0</v>
      </c>
      <c r="DN215" s="372">
        <v>0.34529048124909423</v>
      </c>
      <c r="DO215" s="372">
        <v>0.56399785719258944</v>
      </c>
      <c r="DP215" s="372">
        <v>0</v>
      </c>
      <c r="DQ215" s="372">
        <v>1.6465216031469936</v>
      </c>
      <c r="DR215" s="372">
        <v>1.1408614183383179</v>
      </c>
      <c r="DS215" s="372">
        <v>5.3751924191565195</v>
      </c>
      <c r="DT215" s="372">
        <v>1.3586109464449692</v>
      </c>
      <c r="DU215" s="372">
        <v>0.79254240377667884</v>
      </c>
      <c r="DV215" s="372">
        <v>0.26195043353072833</v>
      </c>
      <c r="DW215" s="372">
        <v>0.187434587336611</v>
      </c>
      <c r="DX215" s="372">
        <v>0</v>
      </c>
      <c r="DY215" s="372">
        <v>7.3452407426998434E-2</v>
      </c>
      <c r="DZ215" s="372">
        <v>0.28861809370334868</v>
      </c>
      <c r="EA215" s="372">
        <v>0</v>
      </c>
      <c r="EB215" s="372">
        <v>1.0645549952000692</v>
      </c>
      <c r="EC215" s="372">
        <v>0</v>
      </c>
      <c r="ED215" s="372">
        <v>0</v>
      </c>
      <c r="EE215" s="372">
        <v>0.13648717932619547</v>
      </c>
      <c r="EF215" s="372">
        <v>0.13655791721248534</v>
      </c>
      <c r="EG215" s="372">
        <v>0.13656748835410326</v>
      </c>
      <c r="EH215" s="372">
        <v>0.13641256309392702</v>
      </c>
      <c r="EI215" s="372">
        <v>0.13643456531644915</v>
      </c>
      <c r="EJ215" s="372">
        <v>0.13640108367371795</v>
      </c>
      <c r="EK215" s="372">
        <v>0.18706803104214487</v>
      </c>
      <c r="EL215" s="372">
        <v>0.18706803104214487</v>
      </c>
      <c r="EM215" s="372">
        <v>0</v>
      </c>
      <c r="EN215" s="372">
        <v>0</v>
      </c>
      <c r="EO215" s="372">
        <v>9.1903927680391462E-2</v>
      </c>
      <c r="EP215" s="372">
        <v>0</v>
      </c>
      <c r="EQ215" s="372">
        <v>9.1903927680391462E-2</v>
      </c>
      <c r="ER215" s="372">
        <v>0.96306870486750995</v>
      </c>
      <c r="ES215" s="372">
        <v>0.45572596200599946</v>
      </c>
      <c r="ET215" s="373">
        <v>0</v>
      </c>
      <c r="EU215" s="373">
        <v>0</v>
      </c>
      <c r="EV215" s="373">
        <v>0</v>
      </c>
      <c r="EW215" s="373">
        <v>0</v>
      </c>
    </row>
    <row r="216" spans="1:153" ht="15.75" customHeight="1" x14ac:dyDescent="0.2">
      <c r="A216" s="372" t="s">
        <v>574</v>
      </c>
      <c r="B216" s="372">
        <v>0</v>
      </c>
      <c r="C216" s="372">
        <v>-0.51594854046084038</v>
      </c>
      <c r="D216" s="372">
        <v>-0.51584484019690535</v>
      </c>
      <c r="E216" s="372">
        <v>-0.51584484019690535</v>
      </c>
      <c r="F216" s="372">
        <v>-0.5274968001886009</v>
      </c>
      <c r="G216" s="372">
        <v>-0.5274968001886009</v>
      </c>
      <c r="H216" s="372">
        <v>-0.5274968001886009</v>
      </c>
      <c r="I216" s="372">
        <v>-0.54743054537561875</v>
      </c>
      <c r="J216" s="372">
        <v>-0.52235919613826809</v>
      </c>
      <c r="K216" s="372">
        <v>-0.46522828828824458</v>
      </c>
      <c r="L216" s="372">
        <v>-0.62560683532774419</v>
      </c>
      <c r="M216" s="372">
        <v>-0.51268066102511511</v>
      </c>
      <c r="N216" s="372">
        <v>0</v>
      </c>
      <c r="O216" s="372">
        <v>-3.0918389440927285E-2</v>
      </c>
      <c r="P216" s="372">
        <v>0</v>
      </c>
      <c r="Q216" s="372">
        <v>0</v>
      </c>
      <c r="R216" s="372">
        <v>0</v>
      </c>
      <c r="S216" s="372">
        <v>0</v>
      </c>
      <c r="T216" s="372">
        <v>0</v>
      </c>
      <c r="U216" s="372">
        <v>0</v>
      </c>
      <c r="V216" s="372">
        <v>0</v>
      </c>
      <c r="W216" s="372">
        <v>0</v>
      </c>
      <c r="X216" s="372">
        <v>0</v>
      </c>
      <c r="Y216" s="372">
        <v>0</v>
      </c>
      <c r="Z216" s="372">
        <v>0</v>
      </c>
      <c r="AA216" s="372">
        <v>0</v>
      </c>
      <c r="AB216" s="372">
        <v>0</v>
      </c>
      <c r="AC216" s="372">
        <v>0</v>
      </c>
      <c r="AD216" s="372">
        <v>0</v>
      </c>
      <c r="AE216" s="372">
        <v>32.484755410162506</v>
      </c>
      <c r="AF216" s="372">
        <v>0</v>
      </c>
      <c r="AG216" s="372">
        <v>33.418331745298929</v>
      </c>
      <c r="AH216" s="372">
        <v>0</v>
      </c>
      <c r="AI216" s="372">
        <v>63.308147970365098</v>
      </c>
      <c r="AJ216" s="372">
        <v>0</v>
      </c>
      <c r="AK216" s="372">
        <v>32.522224471708796</v>
      </c>
      <c r="AL216" s="372">
        <v>0</v>
      </c>
      <c r="AM216" s="372">
        <v>32.535327251501258</v>
      </c>
      <c r="AN216" s="372">
        <v>0</v>
      </c>
      <c r="AO216" s="372">
        <v>34.175656789879213</v>
      </c>
      <c r="AP216" s="372">
        <v>0</v>
      </c>
      <c r="AQ216" s="372">
        <v>35.29691062040547</v>
      </c>
      <c r="AR216" s="372">
        <v>0</v>
      </c>
      <c r="AS216" s="372">
        <v>9.8749390091825262E-2</v>
      </c>
      <c r="AT216" s="372">
        <v>0</v>
      </c>
      <c r="AU216" s="372">
        <v>0.7512161049326096</v>
      </c>
      <c r="AV216" s="372">
        <v>0</v>
      </c>
      <c r="AW216" s="372">
        <v>33.441509736106298</v>
      </c>
      <c r="AX216" s="372">
        <v>0</v>
      </c>
      <c r="AY216" s="372">
        <v>34.354514432493488</v>
      </c>
      <c r="AZ216" s="372">
        <v>0</v>
      </c>
      <c r="BA216" s="372">
        <v>91.199958020182521</v>
      </c>
      <c r="BB216" s="372">
        <v>0</v>
      </c>
      <c r="BC216" s="372">
        <v>161.28298270436062</v>
      </c>
      <c r="BD216" s="372">
        <v>32.142120226335464</v>
      </c>
      <c r="BE216" s="372">
        <v>114.2019459304735</v>
      </c>
      <c r="BF216" s="372">
        <v>36.262586404338435</v>
      </c>
      <c r="BG216" s="372">
        <v>32.142120226335464</v>
      </c>
      <c r="BH216" s="372">
        <v>24.903776112303603</v>
      </c>
      <c r="BI216" s="372">
        <v>0</v>
      </c>
      <c r="BJ216" s="372">
        <v>0</v>
      </c>
      <c r="BK216" s="372">
        <v>0</v>
      </c>
      <c r="BL216" s="372">
        <v>0.33173093895311467</v>
      </c>
      <c r="BM216" s="372">
        <v>0</v>
      </c>
      <c r="BN216" s="372">
        <v>0</v>
      </c>
      <c r="BO216" s="372">
        <v>0</v>
      </c>
      <c r="BP216" s="372">
        <v>0</v>
      </c>
      <c r="BQ216" s="372">
        <v>0.2213154082201072</v>
      </c>
      <c r="BR216" s="372">
        <v>0</v>
      </c>
      <c r="BS216" s="372">
        <v>0</v>
      </c>
      <c r="BT216" s="372">
        <v>0</v>
      </c>
      <c r="BU216" s="372">
        <v>0</v>
      </c>
      <c r="BV216" s="372">
        <v>0.2213154082201072</v>
      </c>
      <c r="BW216" s="372">
        <v>0.62855702195975027</v>
      </c>
      <c r="BX216" s="372">
        <v>0.66548255383349897</v>
      </c>
      <c r="BY216" s="372">
        <v>0</v>
      </c>
      <c r="BZ216" s="372">
        <v>0</v>
      </c>
      <c r="CA216" s="372">
        <v>0</v>
      </c>
      <c r="CB216" s="372">
        <v>0</v>
      </c>
      <c r="CC216" s="372">
        <v>0</v>
      </c>
      <c r="CD216" s="372">
        <v>0.4175475071388064</v>
      </c>
      <c r="CE216" s="372">
        <v>0</v>
      </c>
      <c r="CF216" s="372">
        <v>0</v>
      </c>
      <c r="CG216" s="372">
        <v>0</v>
      </c>
      <c r="CH216" s="372">
        <v>0</v>
      </c>
      <c r="CI216" s="372">
        <v>0</v>
      </c>
      <c r="CJ216" s="372">
        <v>0.38084153755335137</v>
      </c>
      <c r="CK216" s="372">
        <v>0</v>
      </c>
      <c r="CL216" s="372">
        <v>0.48092266152752927</v>
      </c>
      <c r="CM216" s="372">
        <v>0</v>
      </c>
      <c r="CN216" s="372">
        <v>0</v>
      </c>
      <c r="CO216" s="372">
        <v>0</v>
      </c>
      <c r="CP216" s="372">
        <v>0</v>
      </c>
      <c r="CQ216" s="372">
        <v>0</v>
      </c>
      <c r="CR216" s="372">
        <v>0</v>
      </c>
      <c r="CS216" s="372">
        <v>0.61973555008989933</v>
      </c>
      <c r="CT216" s="372">
        <v>0</v>
      </c>
      <c r="CU216" s="372">
        <v>0</v>
      </c>
      <c r="CV216" s="372">
        <v>0</v>
      </c>
      <c r="CW216" s="372">
        <v>0</v>
      </c>
      <c r="CX216" s="372">
        <v>0</v>
      </c>
      <c r="CY216" s="372">
        <v>2.0606895708770026</v>
      </c>
      <c r="CZ216" s="372">
        <v>8.635550477708648</v>
      </c>
      <c r="DA216" s="372">
        <v>9.2879722726174805</v>
      </c>
      <c r="DB216" s="372">
        <v>8.6408434162162848</v>
      </c>
      <c r="DC216" s="372">
        <v>10.547512021531702</v>
      </c>
      <c r="DD216" s="372">
        <v>9.607563587629329</v>
      </c>
      <c r="DE216" s="372">
        <v>10.484848792604907</v>
      </c>
      <c r="DF216" s="372">
        <v>9.390664047013388</v>
      </c>
      <c r="DG216" s="372">
        <v>11.122773071321717</v>
      </c>
      <c r="DH216" s="372">
        <v>0</v>
      </c>
      <c r="DI216" s="372">
        <v>0</v>
      </c>
      <c r="DJ216" s="372">
        <v>0.16849740299630867</v>
      </c>
      <c r="DK216" s="372">
        <v>0</v>
      </c>
      <c r="DL216" s="372">
        <v>0</v>
      </c>
      <c r="DM216" s="372">
        <v>0.62874925598043774</v>
      </c>
      <c r="DN216" s="372">
        <v>0</v>
      </c>
      <c r="DO216" s="372">
        <v>6.2290265017290949</v>
      </c>
      <c r="DP216" s="372">
        <v>0.46181813823477569</v>
      </c>
      <c r="DQ216" s="372">
        <v>27.110519597325037</v>
      </c>
      <c r="DR216" s="372">
        <v>147.291226905043</v>
      </c>
      <c r="DS216" s="372">
        <v>28.233333450189093</v>
      </c>
      <c r="DT216" s="372">
        <v>6.6561540619368316</v>
      </c>
      <c r="DU216" s="372">
        <v>9.2370025379495928</v>
      </c>
      <c r="DV216" s="372">
        <v>0.23578065156743833</v>
      </c>
      <c r="DW216" s="372">
        <v>0</v>
      </c>
      <c r="DX216" s="372">
        <v>0</v>
      </c>
      <c r="DY216" s="372">
        <v>0</v>
      </c>
      <c r="DZ216" s="372">
        <v>0</v>
      </c>
      <c r="EA216" s="372">
        <v>0</v>
      </c>
      <c r="EB216" s="372">
        <v>0</v>
      </c>
      <c r="EC216" s="372">
        <v>0</v>
      </c>
      <c r="ED216" s="372">
        <v>0</v>
      </c>
      <c r="EE216" s="372">
        <v>0</v>
      </c>
      <c r="EF216" s="372">
        <v>0</v>
      </c>
      <c r="EG216" s="372">
        <v>0</v>
      </c>
      <c r="EH216" s="372">
        <v>0</v>
      </c>
      <c r="EI216" s="372">
        <v>0</v>
      </c>
      <c r="EJ216" s="372">
        <v>0</v>
      </c>
      <c r="EK216" s="372">
        <v>0</v>
      </c>
      <c r="EL216" s="372">
        <v>0</v>
      </c>
      <c r="EM216" s="372">
        <v>0</v>
      </c>
      <c r="EN216" s="372">
        <v>0</v>
      </c>
      <c r="EO216" s="372">
        <v>-2.5869959988087388E-3</v>
      </c>
      <c r="EP216" s="372">
        <v>0</v>
      </c>
      <c r="EQ216" s="372">
        <v>-2.5869959988087388E-3</v>
      </c>
      <c r="ER216" s="372">
        <v>-0.4657065727844838</v>
      </c>
      <c r="ES216" s="372">
        <v>0</v>
      </c>
      <c r="ET216" s="373">
        <v>0</v>
      </c>
      <c r="EU216" s="373">
        <v>0.48092266152752927</v>
      </c>
      <c r="EV216" s="373">
        <v>0</v>
      </c>
      <c r="EW216" s="373">
        <v>0.48092266152752927</v>
      </c>
    </row>
    <row r="217" spans="1:153" ht="15.75" customHeight="1" x14ac:dyDescent="0.2">
      <c r="A217" s="372" t="s">
        <v>552</v>
      </c>
      <c r="B217" s="372">
        <v>0</v>
      </c>
      <c r="C217" s="372">
        <v>0</v>
      </c>
      <c r="D217" s="372">
        <v>0</v>
      </c>
      <c r="E217" s="372">
        <v>0</v>
      </c>
      <c r="F217" s="372">
        <v>0</v>
      </c>
      <c r="G217" s="372">
        <v>0</v>
      </c>
      <c r="H217" s="372">
        <v>0</v>
      </c>
      <c r="I217" s="372">
        <v>0</v>
      </c>
      <c r="J217" s="372">
        <v>0</v>
      </c>
      <c r="K217" s="372">
        <v>0</v>
      </c>
      <c r="L217" s="372">
        <v>0</v>
      </c>
      <c r="M217" s="372">
        <v>0</v>
      </c>
      <c r="N217" s="372">
        <v>0</v>
      </c>
      <c r="O217" s="372">
        <v>0</v>
      </c>
      <c r="P217" s="372">
        <v>0</v>
      </c>
      <c r="Q217" s="372">
        <v>0</v>
      </c>
      <c r="R217" s="372">
        <v>0</v>
      </c>
      <c r="S217" s="372">
        <v>0</v>
      </c>
      <c r="T217" s="372">
        <v>0</v>
      </c>
      <c r="U217" s="372">
        <v>0</v>
      </c>
      <c r="V217" s="372">
        <v>0</v>
      </c>
      <c r="W217" s="372">
        <v>0</v>
      </c>
      <c r="X217" s="372">
        <v>0</v>
      </c>
      <c r="Y217" s="372">
        <v>0</v>
      </c>
      <c r="Z217" s="372">
        <v>0</v>
      </c>
      <c r="AA217" s="372">
        <v>0</v>
      </c>
      <c r="AB217" s="372">
        <v>0</v>
      </c>
      <c r="AC217" s="372">
        <v>0</v>
      </c>
      <c r="AD217" s="372">
        <v>0</v>
      </c>
      <c r="AE217" s="372">
        <v>0</v>
      </c>
      <c r="AF217" s="372">
        <v>0</v>
      </c>
      <c r="AG217" s="372">
        <v>0</v>
      </c>
      <c r="AH217" s="372">
        <v>0</v>
      </c>
      <c r="AI217" s="372">
        <v>0</v>
      </c>
      <c r="AJ217" s="372">
        <v>0</v>
      </c>
      <c r="AK217" s="372">
        <v>0</v>
      </c>
      <c r="AL217" s="372">
        <v>0</v>
      </c>
      <c r="AM217" s="372">
        <v>0</v>
      </c>
      <c r="AN217" s="372">
        <v>0</v>
      </c>
      <c r="AO217" s="372">
        <v>0</v>
      </c>
      <c r="AP217" s="372">
        <v>0</v>
      </c>
      <c r="AQ217" s="372">
        <v>0</v>
      </c>
      <c r="AR217" s="372">
        <v>0</v>
      </c>
      <c r="AS217" s="372">
        <v>0</v>
      </c>
      <c r="AT217" s="372">
        <v>0</v>
      </c>
      <c r="AU217" s="372">
        <v>0</v>
      </c>
      <c r="AV217" s="372">
        <v>0</v>
      </c>
      <c r="AW217" s="372">
        <v>0</v>
      </c>
      <c r="AX217" s="372">
        <v>0</v>
      </c>
      <c r="AY217" s="372">
        <v>0</v>
      </c>
      <c r="AZ217" s="372">
        <v>0</v>
      </c>
      <c r="BA217" s="372">
        <v>0</v>
      </c>
      <c r="BB217" s="372">
        <v>0</v>
      </c>
      <c r="BC217" s="372">
        <v>0</v>
      </c>
      <c r="BD217" s="372">
        <v>0</v>
      </c>
      <c r="BE217" s="372">
        <v>0</v>
      </c>
      <c r="BF217" s="372">
        <v>0</v>
      </c>
      <c r="BG217" s="372">
        <v>0</v>
      </c>
      <c r="BH217" s="372">
        <v>0</v>
      </c>
      <c r="BI217" s="372">
        <v>0</v>
      </c>
      <c r="BJ217" s="372">
        <v>0</v>
      </c>
      <c r="BK217" s="372">
        <v>0</v>
      </c>
      <c r="BL217" s="372">
        <v>0</v>
      </c>
      <c r="BM217" s="372">
        <v>0</v>
      </c>
      <c r="BN217" s="372">
        <v>0</v>
      </c>
      <c r="BO217" s="372">
        <v>0</v>
      </c>
      <c r="BP217" s="372">
        <v>0</v>
      </c>
      <c r="BQ217" s="372">
        <v>0</v>
      </c>
      <c r="BR217" s="372">
        <v>0</v>
      </c>
      <c r="BS217" s="372">
        <v>0</v>
      </c>
      <c r="BT217" s="372">
        <v>0</v>
      </c>
      <c r="BU217" s="372">
        <v>0</v>
      </c>
      <c r="BV217" s="372">
        <v>0</v>
      </c>
      <c r="BW217" s="372">
        <v>0</v>
      </c>
      <c r="BX217" s="372">
        <v>0</v>
      </c>
      <c r="BY217" s="372">
        <v>0</v>
      </c>
      <c r="BZ217" s="372">
        <v>0</v>
      </c>
      <c r="CA217" s="372">
        <v>0</v>
      </c>
      <c r="CB217" s="372">
        <v>0</v>
      </c>
      <c r="CC217" s="372">
        <v>0</v>
      </c>
      <c r="CD217" s="372">
        <v>0</v>
      </c>
      <c r="CE217" s="372">
        <v>0</v>
      </c>
      <c r="CF217" s="372">
        <v>0</v>
      </c>
      <c r="CG217" s="372">
        <v>0</v>
      </c>
      <c r="CH217" s="372">
        <v>0</v>
      </c>
      <c r="CI217" s="372">
        <v>0</v>
      </c>
      <c r="CJ217" s="372">
        <v>0</v>
      </c>
      <c r="CK217" s="372">
        <v>0</v>
      </c>
      <c r="CL217" s="372">
        <v>0</v>
      </c>
      <c r="CM217" s="372">
        <v>0</v>
      </c>
      <c r="CN217" s="372">
        <v>0</v>
      </c>
      <c r="CO217" s="372">
        <v>0</v>
      </c>
      <c r="CP217" s="372">
        <v>0</v>
      </c>
      <c r="CQ217" s="372">
        <v>0</v>
      </c>
      <c r="CR217" s="372">
        <v>0</v>
      </c>
      <c r="CS217" s="372">
        <v>0</v>
      </c>
      <c r="CT217" s="372">
        <v>0</v>
      </c>
      <c r="CU217" s="372">
        <v>0</v>
      </c>
      <c r="CV217" s="372">
        <v>0</v>
      </c>
      <c r="CW217" s="372">
        <v>0</v>
      </c>
      <c r="CX217" s="372">
        <v>0</v>
      </c>
      <c r="CY217" s="372">
        <v>0</v>
      </c>
      <c r="CZ217" s="372">
        <v>0</v>
      </c>
      <c r="DA217" s="372">
        <v>0</v>
      </c>
      <c r="DB217" s="372">
        <v>0</v>
      </c>
      <c r="DC217" s="372">
        <v>0</v>
      </c>
      <c r="DD217" s="372">
        <v>0</v>
      </c>
      <c r="DE217" s="372">
        <v>0</v>
      </c>
      <c r="DF217" s="372">
        <v>0</v>
      </c>
      <c r="DG217" s="372">
        <v>0</v>
      </c>
      <c r="DH217" s="372">
        <v>0</v>
      </c>
      <c r="DI217" s="372">
        <v>0</v>
      </c>
      <c r="DJ217" s="372">
        <v>0</v>
      </c>
      <c r="DK217" s="372">
        <v>0</v>
      </c>
      <c r="DL217" s="372">
        <v>0</v>
      </c>
      <c r="DM217" s="372">
        <v>0</v>
      </c>
      <c r="DN217" s="372">
        <v>0</v>
      </c>
      <c r="DO217" s="372">
        <v>0</v>
      </c>
      <c r="DP217" s="372">
        <v>0</v>
      </c>
      <c r="DQ217" s="372">
        <v>0</v>
      </c>
      <c r="DR217" s="372">
        <v>0</v>
      </c>
      <c r="DS217" s="372">
        <v>0</v>
      </c>
      <c r="DT217" s="372">
        <v>0</v>
      </c>
      <c r="DU217" s="372">
        <v>0</v>
      </c>
      <c r="DV217" s="372">
        <v>0</v>
      </c>
      <c r="DW217" s="372">
        <v>0</v>
      </c>
      <c r="DX217" s="372">
        <v>0</v>
      </c>
      <c r="DY217" s="372">
        <v>0</v>
      </c>
      <c r="DZ217" s="372">
        <v>0</v>
      </c>
      <c r="EA217" s="372">
        <v>0</v>
      </c>
      <c r="EB217" s="372">
        <v>0</v>
      </c>
      <c r="EC217" s="372">
        <v>0</v>
      </c>
      <c r="ED217" s="372">
        <v>0</v>
      </c>
      <c r="EE217" s="372">
        <v>0</v>
      </c>
      <c r="EF217" s="372">
        <v>0</v>
      </c>
      <c r="EG217" s="372">
        <v>0</v>
      </c>
      <c r="EH217" s="372">
        <v>0</v>
      </c>
      <c r="EI217" s="372">
        <v>0</v>
      </c>
      <c r="EJ217" s="372">
        <v>0</v>
      </c>
      <c r="EK217" s="372">
        <v>0</v>
      </c>
      <c r="EL217" s="372">
        <v>0</v>
      </c>
      <c r="EM217" s="372">
        <v>0</v>
      </c>
      <c r="EN217" s="372">
        <v>0</v>
      </c>
      <c r="EO217" s="372">
        <v>0</v>
      </c>
      <c r="EP217" s="372">
        <v>0</v>
      </c>
      <c r="EQ217" s="372">
        <v>0</v>
      </c>
      <c r="ER217" s="372">
        <v>0</v>
      </c>
      <c r="ES217" s="372">
        <v>0</v>
      </c>
      <c r="ET217" s="373">
        <v>0</v>
      </c>
      <c r="EU217" s="373">
        <v>0</v>
      </c>
      <c r="EV217" s="373">
        <v>0</v>
      </c>
      <c r="EW217" s="373">
        <v>0</v>
      </c>
    </row>
    <row r="218" spans="1:153" ht="15.75" customHeight="1" x14ac:dyDescent="0.2">
      <c r="A218" s="372" t="s">
        <v>553</v>
      </c>
      <c r="B218" s="372">
        <v>0</v>
      </c>
      <c r="C218" s="372">
        <v>-2.5579538487363607E-13</v>
      </c>
      <c r="D218" s="372">
        <v>-2.5579538487363607E-13</v>
      </c>
      <c r="E218" s="372">
        <v>-2.5579538487363607E-13</v>
      </c>
      <c r="F218" s="372">
        <v>-2.5579538487363607E-13</v>
      </c>
      <c r="G218" s="372">
        <v>-2.5579538487363607E-13</v>
      </c>
      <c r="H218" s="372">
        <v>-2.5579538487363607E-13</v>
      </c>
      <c r="I218" s="372">
        <v>-2.5579538487363607E-13</v>
      </c>
      <c r="J218" s="372">
        <v>-2.5579538487363607E-13</v>
      </c>
      <c r="K218" s="372">
        <v>-2.5579538487363607E-13</v>
      </c>
      <c r="L218" s="372">
        <v>-2.5579538487363607E-13</v>
      </c>
      <c r="M218" s="372">
        <v>-2.5579538487363607E-13</v>
      </c>
      <c r="N218" s="372">
        <v>0</v>
      </c>
      <c r="O218" s="372">
        <v>-1.4210854715202004E-14</v>
      </c>
      <c r="P218" s="372">
        <v>0</v>
      </c>
      <c r="Q218" s="372">
        <v>0</v>
      </c>
      <c r="R218" s="372">
        <v>0</v>
      </c>
      <c r="S218" s="372">
        <v>0</v>
      </c>
      <c r="T218" s="372">
        <v>0</v>
      </c>
      <c r="U218" s="372">
        <v>0</v>
      </c>
      <c r="V218" s="372">
        <v>0</v>
      </c>
      <c r="W218" s="372">
        <v>0</v>
      </c>
      <c r="X218" s="372">
        <v>0</v>
      </c>
      <c r="Y218" s="372">
        <v>0</v>
      </c>
      <c r="Z218" s="372">
        <v>0</v>
      </c>
      <c r="AA218" s="372">
        <v>0</v>
      </c>
      <c r="AB218" s="372">
        <v>0</v>
      </c>
      <c r="AC218" s="372">
        <v>0</v>
      </c>
      <c r="AD218" s="372">
        <v>0</v>
      </c>
      <c r="AE218" s="372">
        <v>0</v>
      </c>
      <c r="AF218" s="372">
        <v>0</v>
      </c>
      <c r="AG218" s="372">
        <v>0</v>
      </c>
      <c r="AH218" s="372">
        <v>0</v>
      </c>
      <c r="AI218" s="372">
        <v>0</v>
      </c>
      <c r="AJ218" s="372">
        <v>0</v>
      </c>
      <c r="AK218" s="372">
        <v>0</v>
      </c>
      <c r="AL218" s="372">
        <v>0</v>
      </c>
      <c r="AM218" s="372">
        <v>0</v>
      </c>
      <c r="AN218" s="372">
        <v>0</v>
      </c>
      <c r="AO218" s="372">
        <v>0</v>
      </c>
      <c r="AP218" s="372">
        <v>0</v>
      </c>
      <c r="AQ218" s="372">
        <v>0</v>
      </c>
      <c r="AR218" s="372">
        <v>0</v>
      </c>
      <c r="AS218" s="372">
        <v>0</v>
      </c>
      <c r="AT218" s="372">
        <v>0</v>
      </c>
      <c r="AU218" s="372">
        <v>0</v>
      </c>
      <c r="AV218" s="372">
        <v>0</v>
      </c>
      <c r="AW218" s="372">
        <v>0</v>
      </c>
      <c r="AX218" s="372">
        <v>0</v>
      </c>
      <c r="AY218" s="372">
        <v>0</v>
      </c>
      <c r="AZ218" s="372">
        <v>0</v>
      </c>
      <c r="BA218" s="372">
        <v>0</v>
      </c>
      <c r="BB218" s="372">
        <v>0</v>
      </c>
      <c r="BC218" s="372">
        <v>0</v>
      </c>
      <c r="BD218" s="372">
        <v>0</v>
      </c>
      <c r="BE218" s="372">
        <v>0</v>
      </c>
      <c r="BF218" s="372">
        <v>0</v>
      </c>
      <c r="BG218" s="372">
        <v>0</v>
      </c>
      <c r="BH218" s="372">
        <v>0</v>
      </c>
      <c r="BI218" s="372">
        <v>0</v>
      </c>
      <c r="BJ218" s="372">
        <v>0</v>
      </c>
      <c r="BK218" s="372">
        <v>0</v>
      </c>
      <c r="BL218" s="372">
        <v>0</v>
      </c>
      <c r="BM218" s="372">
        <v>0</v>
      </c>
      <c r="BN218" s="372">
        <v>0</v>
      </c>
      <c r="BO218" s="372">
        <v>0</v>
      </c>
      <c r="BP218" s="372">
        <v>0</v>
      </c>
      <c r="BQ218" s="372">
        <v>0</v>
      </c>
      <c r="BR218" s="372">
        <v>0</v>
      </c>
      <c r="BS218" s="372">
        <v>0</v>
      </c>
      <c r="BT218" s="372">
        <v>0</v>
      </c>
      <c r="BU218" s="372">
        <v>0</v>
      </c>
      <c r="BV218" s="372">
        <v>0</v>
      </c>
      <c r="BW218" s="372">
        <v>0</v>
      </c>
      <c r="BX218" s="372">
        <v>0</v>
      </c>
      <c r="BY218" s="372">
        <v>0</v>
      </c>
      <c r="BZ218" s="372">
        <v>0</v>
      </c>
      <c r="CA218" s="372">
        <v>0</v>
      </c>
      <c r="CB218" s="372">
        <v>0</v>
      </c>
      <c r="CC218" s="372">
        <v>0</v>
      </c>
      <c r="CD218" s="372">
        <v>0</v>
      </c>
      <c r="CE218" s="372">
        <v>0</v>
      </c>
      <c r="CF218" s="372">
        <v>0</v>
      </c>
      <c r="CG218" s="372">
        <v>0</v>
      </c>
      <c r="CH218" s="372">
        <v>0</v>
      </c>
      <c r="CI218" s="372">
        <v>0</v>
      </c>
      <c r="CJ218" s="372">
        <v>0</v>
      </c>
      <c r="CK218" s="372">
        <v>0</v>
      </c>
      <c r="CL218" s="372">
        <v>0</v>
      </c>
      <c r="CM218" s="372">
        <v>0</v>
      </c>
      <c r="CN218" s="372">
        <v>0</v>
      </c>
      <c r="CO218" s="372">
        <v>0</v>
      </c>
      <c r="CP218" s="372">
        <v>0</v>
      </c>
      <c r="CQ218" s="372">
        <v>0</v>
      </c>
      <c r="CR218" s="372">
        <v>0</v>
      </c>
      <c r="CS218" s="372">
        <v>0</v>
      </c>
      <c r="CT218" s="372">
        <v>0</v>
      </c>
      <c r="CU218" s="372">
        <v>0</v>
      </c>
      <c r="CV218" s="372">
        <v>0</v>
      </c>
      <c r="CW218" s="372">
        <v>0</v>
      </c>
      <c r="CX218" s="372">
        <v>0</v>
      </c>
      <c r="CY218" s="372">
        <v>0</v>
      </c>
      <c r="CZ218" s="372">
        <v>0</v>
      </c>
      <c r="DA218" s="372">
        <v>0</v>
      </c>
      <c r="DB218" s="372">
        <v>0</v>
      </c>
      <c r="DC218" s="372">
        <v>0</v>
      </c>
      <c r="DD218" s="372">
        <v>0</v>
      </c>
      <c r="DE218" s="372">
        <v>0</v>
      </c>
      <c r="DF218" s="372">
        <v>0</v>
      </c>
      <c r="DG218" s="372">
        <v>0</v>
      </c>
      <c r="DH218" s="372">
        <v>0</v>
      </c>
      <c r="DI218" s="372">
        <v>0</v>
      </c>
      <c r="DJ218" s="372">
        <v>0</v>
      </c>
      <c r="DK218" s="372">
        <v>0</v>
      </c>
      <c r="DL218" s="372">
        <v>0</v>
      </c>
      <c r="DM218" s="372">
        <v>0</v>
      </c>
      <c r="DN218" s="372">
        <v>0</v>
      </c>
      <c r="DO218" s="372">
        <v>0</v>
      </c>
      <c r="DP218" s="372">
        <v>0</v>
      </c>
      <c r="DQ218" s="372">
        <v>0</v>
      </c>
      <c r="DR218" s="372">
        <v>0</v>
      </c>
      <c r="DS218" s="372">
        <v>0</v>
      </c>
      <c r="DT218" s="372">
        <v>-4.5474735088646412E-13</v>
      </c>
      <c r="DU218" s="372">
        <v>0</v>
      </c>
      <c r="DV218" s="372">
        <v>0</v>
      </c>
      <c r="DW218" s="372">
        <v>0</v>
      </c>
      <c r="DX218" s="372">
        <v>0</v>
      </c>
      <c r="DY218" s="372">
        <v>0</v>
      </c>
      <c r="DZ218" s="372">
        <v>0</v>
      </c>
      <c r="EA218" s="372">
        <v>0</v>
      </c>
      <c r="EB218" s="372">
        <v>0</v>
      </c>
      <c r="EC218" s="372">
        <v>0</v>
      </c>
      <c r="ED218" s="372">
        <v>0</v>
      </c>
      <c r="EE218" s="372">
        <v>0</v>
      </c>
      <c r="EF218" s="372">
        <v>0</v>
      </c>
      <c r="EG218" s="372">
        <v>0</v>
      </c>
      <c r="EH218" s="372">
        <v>0</v>
      </c>
      <c r="EI218" s="372">
        <v>0</v>
      </c>
      <c r="EJ218" s="372">
        <v>0</v>
      </c>
      <c r="EK218" s="372">
        <v>0</v>
      </c>
      <c r="EL218" s="372">
        <v>0</v>
      </c>
      <c r="EM218" s="372">
        <v>0</v>
      </c>
      <c r="EN218" s="372">
        <v>0</v>
      </c>
      <c r="EO218" s="372">
        <v>0</v>
      </c>
      <c r="EP218" s="372">
        <v>0</v>
      </c>
      <c r="EQ218" s="372">
        <v>0</v>
      </c>
      <c r="ER218" s="372">
        <v>0</v>
      </c>
      <c r="ES218" s="372">
        <v>0</v>
      </c>
      <c r="ET218" s="373">
        <v>0</v>
      </c>
      <c r="EU218" s="373">
        <v>0</v>
      </c>
      <c r="EV218" s="373">
        <v>0</v>
      </c>
      <c r="EW218" s="373">
        <v>0</v>
      </c>
    </row>
    <row r="219" spans="1:153" ht="15.75" customHeight="1" x14ac:dyDescent="0.2">
      <c r="A219" s="372" t="s">
        <v>554</v>
      </c>
      <c r="B219" s="372">
        <v>0</v>
      </c>
      <c r="C219" s="372">
        <v>0</v>
      </c>
      <c r="D219" s="372">
        <v>0</v>
      </c>
      <c r="E219" s="372">
        <v>0</v>
      </c>
      <c r="F219" s="372">
        <v>0</v>
      </c>
      <c r="G219" s="372">
        <v>0</v>
      </c>
      <c r="H219" s="372">
        <v>0</v>
      </c>
      <c r="I219" s="372">
        <v>0</v>
      </c>
      <c r="J219" s="372">
        <v>0</v>
      </c>
      <c r="K219" s="372">
        <v>0</v>
      </c>
      <c r="L219" s="372">
        <v>0</v>
      </c>
      <c r="M219" s="372">
        <v>0</v>
      </c>
      <c r="N219" s="372">
        <v>0</v>
      </c>
      <c r="O219" s="372">
        <v>0</v>
      </c>
      <c r="P219" s="372">
        <v>0</v>
      </c>
      <c r="Q219" s="372">
        <v>0</v>
      </c>
      <c r="R219" s="372">
        <v>0.80952482313568908</v>
      </c>
      <c r="S219" s="372">
        <v>0.41689401335361254</v>
      </c>
      <c r="T219" s="372">
        <v>3.6497920894653362</v>
      </c>
      <c r="U219" s="372">
        <v>1.6051014050190133</v>
      </c>
      <c r="V219" s="372">
        <v>2.0031735984903207</v>
      </c>
      <c r="W219" s="372">
        <v>2.5657311762915924</v>
      </c>
      <c r="X219" s="372">
        <v>1.6409112072451535</v>
      </c>
      <c r="Y219" s="372">
        <v>2.15366882955459</v>
      </c>
      <c r="Z219" s="372">
        <v>1.1698526112004402</v>
      </c>
      <c r="AA219" s="372">
        <v>0.94426038915662502</v>
      </c>
      <c r="AB219" s="372">
        <v>1.1865718269827994</v>
      </c>
      <c r="AC219" s="372">
        <v>1.5773020580581942</v>
      </c>
      <c r="AD219" s="372">
        <v>1.8087438749280409</v>
      </c>
      <c r="AE219" s="372">
        <v>1.814430870115757</v>
      </c>
      <c r="AF219" s="372">
        <v>1.5525816218605542</v>
      </c>
      <c r="AG219" s="372">
        <v>1.5574631998078985</v>
      </c>
      <c r="AH219" s="372">
        <v>0.60417407826980707</v>
      </c>
      <c r="AI219" s="372">
        <v>0.60607370326579257</v>
      </c>
      <c r="AJ219" s="372">
        <v>0.43275327667697638</v>
      </c>
      <c r="AK219" s="372">
        <v>0.43411392581901964</v>
      </c>
      <c r="AL219" s="372">
        <v>1.5396778372250992</v>
      </c>
      <c r="AM219" s="372">
        <v>1.5445188435023738</v>
      </c>
      <c r="AN219" s="372">
        <v>1.0697569917228975</v>
      </c>
      <c r="AO219" s="372">
        <v>1.0731204877665732</v>
      </c>
      <c r="AP219" s="372">
        <v>0</v>
      </c>
      <c r="AQ219" s="372">
        <v>0</v>
      </c>
      <c r="AR219" s="372">
        <v>0</v>
      </c>
      <c r="AS219" s="372">
        <v>0</v>
      </c>
      <c r="AT219" s="372">
        <v>0</v>
      </c>
      <c r="AU219" s="372">
        <v>0</v>
      </c>
      <c r="AV219" s="372">
        <v>0</v>
      </c>
      <c r="AW219" s="372">
        <v>0</v>
      </c>
      <c r="AX219" s="372">
        <v>0</v>
      </c>
      <c r="AY219" s="372">
        <v>0</v>
      </c>
      <c r="AZ219" s="372">
        <v>0</v>
      </c>
      <c r="BA219" s="372">
        <v>0</v>
      </c>
      <c r="BB219" s="372">
        <v>0</v>
      </c>
      <c r="BC219" s="372">
        <v>0</v>
      </c>
      <c r="BD219" s="372">
        <v>1.7952930361752806</v>
      </c>
      <c r="BE219" s="372">
        <v>0</v>
      </c>
      <c r="BF219" s="372">
        <v>1.6900198455487043</v>
      </c>
      <c r="BG219" s="372">
        <v>1.7952930361752806</v>
      </c>
      <c r="BH219" s="372">
        <v>1.2363675147353206</v>
      </c>
      <c r="BI219" s="372">
        <v>0</v>
      </c>
      <c r="BJ219" s="372">
        <v>0</v>
      </c>
      <c r="BK219" s="372">
        <v>0</v>
      </c>
      <c r="BL219" s="372">
        <v>0</v>
      </c>
      <c r="BM219" s="372">
        <v>0</v>
      </c>
      <c r="BN219" s="372">
        <v>0</v>
      </c>
      <c r="BO219" s="372">
        <v>0</v>
      </c>
      <c r="BP219" s="372">
        <v>0</v>
      </c>
      <c r="BQ219" s="372">
        <v>0</v>
      </c>
      <c r="BR219" s="372">
        <v>0.10242149367024922</v>
      </c>
      <c r="BS219" s="372">
        <v>0</v>
      </c>
      <c r="BT219" s="372">
        <v>0</v>
      </c>
      <c r="BU219" s="372">
        <v>0</v>
      </c>
      <c r="BV219" s="372">
        <v>0</v>
      </c>
      <c r="BW219" s="372">
        <v>0.10242149367024922</v>
      </c>
      <c r="BX219" s="372">
        <v>0</v>
      </c>
      <c r="BY219" s="372">
        <v>0</v>
      </c>
      <c r="BZ219" s="372">
        <v>0</v>
      </c>
      <c r="CA219" s="372">
        <v>0</v>
      </c>
      <c r="CB219" s="372">
        <v>0</v>
      </c>
      <c r="CC219" s="372">
        <v>0</v>
      </c>
      <c r="CD219" s="372">
        <v>0</v>
      </c>
      <c r="CE219" s="372">
        <v>0</v>
      </c>
      <c r="CF219" s="372">
        <v>0</v>
      </c>
      <c r="CG219" s="372">
        <v>0</v>
      </c>
      <c r="CH219" s="372">
        <v>0</v>
      </c>
      <c r="CI219" s="372">
        <v>0</v>
      </c>
      <c r="CJ219" s="372">
        <v>0</v>
      </c>
      <c r="CK219" s="372">
        <v>0</v>
      </c>
      <c r="CL219" s="372">
        <v>0</v>
      </c>
      <c r="CM219" s="372">
        <v>0</v>
      </c>
      <c r="CN219" s="372">
        <v>0</v>
      </c>
      <c r="CO219" s="372">
        <v>0</v>
      </c>
      <c r="CP219" s="372">
        <v>0</v>
      </c>
      <c r="CQ219" s="372">
        <v>0</v>
      </c>
      <c r="CR219" s="372">
        <v>0</v>
      </c>
      <c r="CS219" s="372">
        <v>0</v>
      </c>
      <c r="CT219" s="372">
        <v>0.27372673944046255</v>
      </c>
      <c r="CU219" s="372">
        <v>0</v>
      </c>
      <c r="CV219" s="372">
        <v>0</v>
      </c>
      <c r="CW219" s="372">
        <v>0</v>
      </c>
      <c r="CX219" s="372">
        <v>0</v>
      </c>
      <c r="CY219" s="372">
        <v>0</v>
      </c>
      <c r="CZ219" s="372">
        <v>0</v>
      </c>
      <c r="DA219" s="372">
        <v>0</v>
      </c>
      <c r="DB219" s="372">
        <v>0.28816370246022416</v>
      </c>
      <c r="DC219" s="372">
        <v>0</v>
      </c>
      <c r="DD219" s="372">
        <v>0</v>
      </c>
      <c r="DE219" s="372">
        <v>0</v>
      </c>
      <c r="DF219" s="372">
        <v>0</v>
      </c>
      <c r="DG219" s="372">
        <v>0</v>
      </c>
      <c r="DH219" s="372">
        <v>0</v>
      </c>
      <c r="DI219" s="372">
        <v>0</v>
      </c>
      <c r="DJ219" s="372">
        <v>0</v>
      </c>
      <c r="DK219" s="372">
        <v>0</v>
      </c>
      <c r="DL219" s="372">
        <v>0</v>
      </c>
      <c r="DM219" s="372">
        <v>0</v>
      </c>
      <c r="DN219" s="372">
        <v>0</v>
      </c>
      <c r="DO219" s="372">
        <v>0</v>
      </c>
      <c r="DP219" s="372">
        <v>0</v>
      </c>
      <c r="DQ219" s="372">
        <v>1.3459230273592766</v>
      </c>
      <c r="DR219" s="372">
        <v>0.69313162055641442</v>
      </c>
      <c r="DS219" s="372">
        <v>2.6686555872292956</v>
      </c>
      <c r="DT219" s="372">
        <v>0</v>
      </c>
      <c r="DU219" s="372">
        <v>0</v>
      </c>
      <c r="DV219" s="372">
        <v>0</v>
      </c>
      <c r="DW219" s="372">
        <v>0</v>
      </c>
      <c r="DX219" s="372">
        <v>0</v>
      </c>
      <c r="DY219" s="372">
        <v>0</v>
      </c>
      <c r="DZ219" s="372">
        <v>0.1753502430494791</v>
      </c>
      <c r="EA219" s="372">
        <v>0</v>
      </c>
      <c r="EB219" s="372">
        <v>0.81315817207178043</v>
      </c>
      <c r="EC219" s="372">
        <v>0</v>
      </c>
      <c r="ED219" s="372">
        <v>0</v>
      </c>
      <c r="EE219" s="372">
        <v>0</v>
      </c>
      <c r="EF219" s="372">
        <v>0</v>
      </c>
      <c r="EG219" s="372">
        <v>0</v>
      </c>
      <c r="EH219" s="372">
        <v>0</v>
      </c>
      <c r="EI219" s="372">
        <v>0</v>
      </c>
      <c r="EJ219" s="372">
        <v>0</v>
      </c>
      <c r="EK219" s="372">
        <v>0</v>
      </c>
      <c r="EL219" s="372">
        <v>0</v>
      </c>
      <c r="EM219" s="372">
        <v>0</v>
      </c>
      <c r="EN219" s="372">
        <v>0</v>
      </c>
      <c r="EO219" s="372">
        <v>0</v>
      </c>
      <c r="EP219" s="372">
        <v>0</v>
      </c>
      <c r="EQ219" s="372">
        <v>0</v>
      </c>
      <c r="ER219" s="372">
        <v>0</v>
      </c>
      <c r="ES219" s="372">
        <v>0</v>
      </c>
      <c r="ET219" s="373">
        <v>0</v>
      </c>
      <c r="EU219" s="373">
        <v>0</v>
      </c>
      <c r="EV219" s="373">
        <v>0</v>
      </c>
      <c r="EW219" s="373">
        <v>0</v>
      </c>
    </row>
    <row r="220" spans="1:153" ht="15.75" customHeight="1" x14ac:dyDescent="0.2">
      <c r="A220" s="364" t="s">
        <v>555</v>
      </c>
      <c r="B220" s="372">
        <v>0</v>
      </c>
      <c r="C220" s="372">
        <v>0</v>
      </c>
      <c r="D220" s="372">
        <v>0</v>
      </c>
      <c r="E220" s="372">
        <v>0</v>
      </c>
      <c r="F220" s="372">
        <v>0</v>
      </c>
      <c r="G220" s="372">
        <v>0</v>
      </c>
      <c r="H220" s="372">
        <v>0</v>
      </c>
      <c r="I220" s="372">
        <v>0</v>
      </c>
      <c r="J220" s="372">
        <v>0</v>
      </c>
      <c r="K220" s="372">
        <v>0</v>
      </c>
      <c r="L220" s="372">
        <v>0</v>
      </c>
      <c r="M220" s="372">
        <v>0</v>
      </c>
      <c r="N220" s="372">
        <v>0</v>
      </c>
      <c r="O220" s="372">
        <v>0</v>
      </c>
      <c r="P220" s="372">
        <v>0</v>
      </c>
      <c r="Q220" s="372">
        <v>0</v>
      </c>
      <c r="R220" s="372">
        <v>0</v>
      </c>
      <c r="S220" s="372">
        <v>0</v>
      </c>
      <c r="T220" s="372">
        <v>-7.7921342794979864</v>
      </c>
      <c r="U220" s="372">
        <v>0</v>
      </c>
      <c r="V220" s="372">
        <v>0</v>
      </c>
      <c r="W220" s="372">
        <v>0</v>
      </c>
      <c r="X220" s="372">
        <v>0</v>
      </c>
      <c r="Y220" s="372">
        <v>0</v>
      </c>
      <c r="Z220" s="372">
        <v>0</v>
      </c>
      <c r="AA220" s="372">
        <v>0</v>
      </c>
      <c r="AB220" s="372">
        <v>0</v>
      </c>
      <c r="AC220" s="372">
        <v>0</v>
      </c>
      <c r="AD220" s="372">
        <v>0</v>
      </c>
      <c r="AE220" s="372">
        <v>-20.223004300235289</v>
      </c>
      <c r="AF220" s="372">
        <v>0</v>
      </c>
      <c r="AG220" s="372">
        <v>-31.176251516613775</v>
      </c>
      <c r="AH220" s="372">
        <v>0</v>
      </c>
      <c r="AI220" s="372">
        <v>-0.39577484421533882</v>
      </c>
      <c r="AJ220" s="372">
        <v>0</v>
      </c>
      <c r="AK220" s="372">
        <v>0</v>
      </c>
      <c r="AL220" s="372">
        <v>0</v>
      </c>
      <c r="AM220" s="372">
        <v>-34.092985122732898</v>
      </c>
      <c r="AN220" s="372">
        <v>0</v>
      </c>
      <c r="AO220" s="372">
        <v>-35.933480463549017</v>
      </c>
      <c r="AP220" s="372">
        <v>0</v>
      </c>
      <c r="AQ220" s="372">
        <v>-9.0182259445909949</v>
      </c>
      <c r="AR220" s="372">
        <v>0</v>
      </c>
      <c r="AS220" s="372">
        <v>0</v>
      </c>
      <c r="AT220" s="372">
        <v>0</v>
      </c>
      <c r="AU220" s="372">
        <v>0</v>
      </c>
      <c r="AV220" s="372">
        <v>0</v>
      </c>
      <c r="AW220" s="372">
        <v>0</v>
      </c>
      <c r="AX220" s="372">
        <v>0</v>
      </c>
      <c r="AY220" s="372">
        <v>0</v>
      </c>
      <c r="AZ220" s="372">
        <v>0</v>
      </c>
      <c r="BA220" s="372">
        <v>0</v>
      </c>
      <c r="BB220" s="372">
        <v>0</v>
      </c>
      <c r="BC220" s="372">
        <v>-30.766084758386569</v>
      </c>
      <c r="BD220" s="372">
        <v>-20.009700779527918</v>
      </c>
      <c r="BE220" s="372">
        <v>0</v>
      </c>
      <c r="BF220" s="372">
        <v>-33.829681364621138</v>
      </c>
      <c r="BG220" s="372">
        <v>-20.009700779527918</v>
      </c>
      <c r="BH220" s="372">
        <v>-0.90321688535732392</v>
      </c>
      <c r="BI220" s="372">
        <v>0</v>
      </c>
      <c r="BJ220" s="372">
        <v>0</v>
      </c>
      <c r="BK220" s="372">
        <v>0</v>
      </c>
      <c r="BL220" s="372">
        <v>0</v>
      </c>
      <c r="BM220" s="372">
        <v>0</v>
      </c>
      <c r="BN220" s="372">
        <v>0</v>
      </c>
      <c r="BO220" s="372">
        <v>0</v>
      </c>
      <c r="BP220" s="372">
        <v>0</v>
      </c>
      <c r="BQ220" s="372">
        <v>0</v>
      </c>
      <c r="BR220" s="372">
        <v>0</v>
      </c>
      <c r="BS220" s="372">
        <v>0</v>
      </c>
      <c r="BT220" s="372">
        <v>0</v>
      </c>
      <c r="BU220" s="372">
        <v>0</v>
      </c>
      <c r="BV220" s="372">
        <v>0</v>
      </c>
      <c r="BW220" s="372">
        <v>0</v>
      </c>
      <c r="BX220" s="372">
        <v>-0.76834316956501425</v>
      </c>
      <c r="BY220" s="372">
        <v>0</v>
      </c>
      <c r="BZ220" s="372">
        <v>0</v>
      </c>
      <c r="CA220" s="372">
        <v>0</v>
      </c>
      <c r="CB220" s="372">
        <v>0</v>
      </c>
      <c r="CC220" s="372">
        <v>0</v>
      </c>
      <c r="CD220" s="372">
        <v>0</v>
      </c>
      <c r="CE220" s="372">
        <v>0</v>
      </c>
      <c r="CF220" s="372">
        <v>0</v>
      </c>
      <c r="CG220" s="372">
        <v>0</v>
      </c>
      <c r="CH220" s="372">
        <v>0</v>
      </c>
      <c r="CI220" s="372">
        <v>0</v>
      </c>
      <c r="CJ220" s="372">
        <v>0</v>
      </c>
      <c r="CK220" s="372">
        <v>0</v>
      </c>
      <c r="CL220" s="372">
        <v>0</v>
      </c>
      <c r="CM220" s="372">
        <v>0</v>
      </c>
      <c r="CN220" s="372">
        <v>0</v>
      </c>
      <c r="CO220" s="372">
        <v>0</v>
      </c>
      <c r="CP220" s="372">
        <v>0</v>
      </c>
      <c r="CQ220" s="372">
        <v>0</v>
      </c>
      <c r="CR220" s="372">
        <v>0</v>
      </c>
      <c r="CS220" s="372">
        <v>0</v>
      </c>
      <c r="CT220" s="372">
        <v>0</v>
      </c>
      <c r="CU220" s="372">
        <v>0</v>
      </c>
      <c r="CV220" s="372">
        <v>0</v>
      </c>
      <c r="CW220" s="372">
        <v>0</v>
      </c>
      <c r="CX220" s="372">
        <v>0</v>
      </c>
      <c r="CY220" s="372">
        <v>0</v>
      </c>
      <c r="CZ220" s="372">
        <v>0</v>
      </c>
      <c r="DA220" s="372">
        <v>0</v>
      </c>
      <c r="DB220" s="372">
        <v>-1.9714028268842867</v>
      </c>
      <c r="DC220" s="372">
        <v>0</v>
      </c>
      <c r="DD220" s="372">
        <v>0</v>
      </c>
      <c r="DE220" s="372">
        <v>0</v>
      </c>
      <c r="DF220" s="372">
        <v>0</v>
      </c>
      <c r="DG220" s="372">
        <v>0</v>
      </c>
      <c r="DH220" s="372">
        <v>0</v>
      </c>
      <c r="DI220" s="372">
        <v>0</v>
      </c>
      <c r="DJ220" s="372">
        <v>0</v>
      </c>
      <c r="DK220" s="372">
        <v>0</v>
      </c>
      <c r="DL220" s="372">
        <v>0</v>
      </c>
      <c r="DM220" s="372">
        <v>0</v>
      </c>
      <c r="DN220" s="372">
        <v>-6.4809043384570941E-2</v>
      </c>
      <c r="DO220" s="372">
        <v>0</v>
      </c>
      <c r="DP220" s="372">
        <v>0</v>
      </c>
      <c r="DQ220" s="372">
        <v>-0.98325165471851506</v>
      </c>
      <c r="DR220" s="372">
        <v>-10.554696397736734</v>
      </c>
      <c r="DS220" s="372">
        <v>-1.889542456032359</v>
      </c>
      <c r="DT220" s="372">
        <v>-7.5197962178492617E-3</v>
      </c>
      <c r="DU220" s="372">
        <v>-9.211478450612276E-2</v>
      </c>
      <c r="DV220" s="372">
        <v>0</v>
      </c>
      <c r="DW220" s="372">
        <v>0</v>
      </c>
      <c r="DX220" s="372">
        <v>0</v>
      </c>
      <c r="DY220" s="372">
        <v>0</v>
      </c>
      <c r="DZ220" s="372">
        <v>0</v>
      </c>
      <c r="EA220" s="372">
        <v>0</v>
      </c>
      <c r="EB220" s="372">
        <v>0</v>
      </c>
      <c r="EC220" s="372">
        <v>0</v>
      </c>
      <c r="ED220" s="372">
        <v>0</v>
      </c>
      <c r="EE220" s="372">
        <v>0</v>
      </c>
      <c r="EF220" s="372">
        <v>0</v>
      </c>
      <c r="EG220" s="372">
        <v>0</v>
      </c>
      <c r="EH220" s="372">
        <v>0</v>
      </c>
      <c r="EI220" s="372">
        <v>0</v>
      </c>
      <c r="EJ220" s="372">
        <v>0</v>
      </c>
      <c r="EK220" s="372">
        <v>0</v>
      </c>
      <c r="EL220" s="372">
        <v>0</v>
      </c>
      <c r="EM220" s="372">
        <v>0</v>
      </c>
      <c r="EN220" s="372">
        <v>0</v>
      </c>
      <c r="EO220" s="372">
        <v>0</v>
      </c>
      <c r="EP220" s="372">
        <v>0</v>
      </c>
      <c r="EQ220" s="372">
        <v>0</v>
      </c>
      <c r="ER220" s="372">
        <v>0</v>
      </c>
      <c r="ES220" s="372">
        <v>0</v>
      </c>
      <c r="ET220" s="373">
        <v>0</v>
      </c>
      <c r="EU220" s="373">
        <v>0</v>
      </c>
      <c r="EV220" s="373">
        <v>0</v>
      </c>
      <c r="EW220" s="373">
        <v>0</v>
      </c>
    </row>
    <row r="221" spans="1:153" ht="15.75" customHeight="1" x14ac:dyDescent="0.2">
      <c r="A221" s="364" t="s">
        <v>556</v>
      </c>
      <c r="B221" s="372">
        <v>0</v>
      </c>
      <c r="C221" s="372">
        <v>0</v>
      </c>
      <c r="D221" s="372">
        <v>0</v>
      </c>
      <c r="E221" s="372">
        <v>0</v>
      </c>
      <c r="F221" s="372">
        <v>0</v>
      </c>
      <c r="G221" s="372">
        <v>0</v>
      </c>
      <c r="H221" s="372">
        <v>0</v>
      </c>
      <c r="I221" s="372">
        <v>0</v>
      </c>
      <c r="J221" s="372">
        <v>0</v>
      </c>
      <c r="K221" s="372">
        <v>0</v>
      </c>
      <c r="L221" s="372">
        <v>0</v>
      </c>
      <c r="M221" s="372">
        <v>0</v>
      </c>
      <c r="N221" s="372">
        <v>0</v>
      </c>
      <c r="O221" s="372">
        <v>0</v>
      </c>
      <c r="P221" s="372">
        <v>0</v>
      </c>
      <c r="Q221" s="372">
        <v>0</v>
      </c>
      <c r="R221" s="372">
        <v>0</v>
      </c>
      <c r="S221" s="372">
        <v>0</v>
      </c>
      <c r="T221" s="372">
        <v>0</v>
      </c>
      <c r="U221" s="372">
        <v>0</v>
      </c>
      <c r="V221" s="372">
        <v>0</v>
      </c>
      <c r="W221" s="372">
        <v>0</v>
      </c>
      <c r="X221" s="372">
        <v>0</v>
      </c>
      <c r="Y221" s="372">
        <v>0</v>
      </c>
      <c r="Z221" s="372">
        <v>0</v>
      </c>
      <c r="AA221" s="372">
        <v>0</v>
      </c>
      <c r="AB221" s="372">
        <v>0</v>
      </c>
      <c r="AC221" s="372">
        <v>0</v>
      </c>
      <c r="AD221" s="372">
        <v>0</v>
      </c>
      <c r="AE221" s="372">
        <v>0</v>
      </c>
      <c r="AF221" s="372">
        <v>0</v>
      </c>
      <c r="AG221" s="372">
        <v>0</v>
      </c>
      <c r="AH221" s="372">
        <v>0</v>
      </c>
      <c r="AI221" s="372">
        <v>0</v>
      </c>
      <c r="AJ221" s="372">
        <v>0</v>
      </c>
      <c r="AK221" s="372">
        <v>0</v>
      </c>
      <c r="AL221" s="372">
        <v>0</v>
      </c>
      <c r="AM221" s="372">
        <v>0</v>
      </c>
      <c r="AN221" s="372">
        <v>0</v>
      </c>
      <c r="AO221" s="372">
        <v>0</v>
      </c>
      <c r="AP221" s="372">
        <v>0</v>
      </c>
      <c r="AQ221" s="372">
        <v>0</v>
      </c>
      <c r="AR221" s="372">
        <v>0</v>
      </c>
      <c r="AS221" s="372">
        <v>0</v>
      </c>
      <c r="AT221" s="372">
        <v>0</v>
      </c>
      <c r="AU221" s="372">
        <v>0</v>
      </c>
      <c r="AV221" s="372">
        <v>0</v>
      </c>
      <c r="AW221" s="372">
        <v>0</v>
      </c>
      <c r="AX221" s="372">
        <v>0</v>
      </c>
      <c r="AY221" s="372">
        <v>0</v>
      </c>
      <c r="AZ221" s="372">
        <v>0</v>
      </c>
      <c r="BA221" s="372">
        <v>0</v>
      </c>
      <c r="BB221" s="372">
        <v>0</v>
      </c>
      <c r="BC221" s="372">
        <v>0</v>
      </c>
      <c r="BD221" s="372">
        <v>0</v>
      </c>
      <c r="BE221" s="372">
        <v>0</v>
      </c>
      <c r="BF221" s="372">
        <v>0</v>
      </c>
      <c r="BG221" s="372">
        <v>0</v>
      </c>
      <c r="BH221" s="372">
        <v>0</v>
      </c>
      <c r="BI221" s="372">
        <v>0</v>
      </c>
      <c r="BJ221" s="372">
        <v>0</v>
      </c>
      <c r="BK221" s="372">
        <v>0</v>
      </c>
      <c r="BL221" s="372">
        <v>0</v>
      </c>
      <c r="BM221" s="372">
        <v>0</v>
      </c>
      <c r="BN221" s="372">
        <v>0</v>
      </c>
      <c r="BO221" s="372">
        <v>0</v>
      </c>
      <c r="BP221" s="372">
        <v>0</v>
      </c>
      <c r="BQ221" s="372">
        <v>0</v>
      </c>
      <c r="BR221" s="372">
        <v>0</v>
      </c>
      <c r="BS221" s="372">
        <v>0</v>
      </c>
      <c r="BT221" s="372">
        <v>0</v>
      </c>
      <c r="BU221" s="372">
        <v>0</v>
      </c>
      <c r="BV221" s="372">
        <v>0</v>
      </c>
      <c r="BW221" s="372">
        <v>0</v>
      </c>
      <c r="BX221" s="372">
        <v>0</v>
      </c>
      <c r="BY221" s="372">
        <v>0</v>
      </c>
      <c r="BZ221" s="372">
        <v>0</v>
      </c>
      <c r="CA221" s="372">
        <v>0</v>
      </c>
      <c r="CB221" s="372">
        <v>0</v>
      </c>
      <c r="CC221" s="372">
        <v>0</v>
      </c>
      <c r="CD221" s="372">
        <v>0</v>
      </c>
      <c r="CE221" s="372">
        <v>0</v>
      </c>
      <c r="CF221" s="372">
        <v>0</v>
      </c>
      <c r="CG221" s="372">
        <v>0</v>
      </c>
      <c r="CH221" s="372">
        <v>0</v>
      </c>
      <c r="CI221" s="372">
        <v>0</v>
      </c>
      <c r="CJ221" s="372">
        <v>0</v>
      </c>
      <c r="CK221" s="372">
        <v>0</v>
      </c>
      <c r="CL221" s="372">
        <v>0</v>
      </c>
      <c r="CM221" s="372">
        <v>0</v>
      </c>
      <c r="CN221" s="372">
        <v>0</v>
      </c>
      <c r="CO221" s="372">
        <v>0</v>
      </c>
      <c r="CP221" s="372">
        <v>0</v>
      </c>
      <c r="CQ221" s="372">
        <v>0</v>
      </c>
      <c r="CR221" s="372">
        <v>0</v>
      </c>
      <c r="CS221" s="372">
        <v>0</v>
      </c>
      <c r="CT221" s="372">
        <v>0</v>
      </c>
      <c r="CU221" s="372">
        <v>0</v>
      </c>
      <c r="CV221" s="372">
        <v>0</v>
      </c>
      <c r="CW221" s="372">
        <v>0</v>
      </c>
      <c r="CX221" s="372">
        <v>0</v>
      </c>
      <c r="CY221" s="372">
        <v>0</v>
      </c>
      <c r="CZ221" s="372">
        <v>0</v>
      </c>
      <c r="DA221" s="372">
        <v>0</v>
      </c>
      <c r="DB221" s="372">
        <v>0</v>
      </c>
      <c r="DC221" s="372">
        <v>0</v>
      </c>
      <c r="DD221" s="372">
        <v>0</v>
      </c>
      <c r="DE221" s="372">
        <v>0</v>
      </c>
      <c r="DF221" s="372">
        <v>0</v>
      </c>
      <c r="DG221" s="372">
        <v>0</v>
      </c>
      <c r="DH221" s="372">
        <v>0</v>
      </c>
      <c r="DI221" s="372">
        <v>0</v>
      </c>
      <c r="DJ221" s="372">
        <v>0</v>
      </c>
      <c r="DK221" s="372">
        <v>0</v>
      </c>
      <c r="DL221" s="372">
        <v>0</v>
      </c>
      <c r="DM221" s="372">
        <v>0</v>
      </c>
      <c r="DN221" s="372">
        <v>0</v>
      </c>
      <c r="DO221" s="372">
        <v>0</v>
      </c>
      <c r="DP221" s="372">
        <v>0</v>
      </c>
      <c r="DQ221" s="372">
        <v>0</v>
      </c>
      <c r="DR221" s="372">
        <v>0</v>
      </c>
      <c r="DS221" s="372">
        <v>0</v>
      </c>
      <c r="DT221" s="372">
        <v>0</v>
      </c>
      <c r="DU221" s="372">
        <v>0</v>
      </c>
      <c r="DV221" s="372">
        <v>0</v>
      </c>
      <c r="DW221" s="372">
        <v>0</v>
      </c>
      <c r="DX221" s="372">
        <v>0</v>
      </c>
      <c r="DY221" s="372">
        <v>0</v>
      </c>
      <c r="DZ221" s="372">
        <v>0</v>
      </c>
      <c r="EA221" s="372">
        <v>0</v>
      </c>
      <c r="EB221" s="372">
        <v>0</v>
      </c>
      <c r="EC221" s="372">
        <v>0</v>
      </c>
      <c r="ED221" s="372">
        <v>0</v>
      </c>
      <c r="EE221" s="372">
        <v>0</v>
      </c>
      <c r="EF221" s="372">
        <v>0</v>
      </c>
      <c r="EG221" s="372">
        <v>0</v>
      </c>
      <c r="EH221" s="372">
        <v>0</v>
      </c>
      <c r="EI221" s="372">
        <v>0</v>
      </c>
      <c r="EJ221" s="372">
        <v>0</v>
      </c>
      <c r="EK221" s="372">
        <v>0</v>
      </c>
      <c r="EL221" s="372">
        <v>0</v>
      </c>
      <c r="EM221" s="372">
        <v>0</v>
      </c>
      <c r="EN221" s="372">
        <v>0</v>
      </c>
      <c r="EO221" s="372">
        <v>0</v>
      </c>
      <c r="EP221" s="372">
        <v>0</v>
      </c>
      <c r="EQ221" s="372">
        <v>0</v>
      </c>
      <c r="ER221" s="372">
        <v>0</v>
      </c>
      <c r="ES221" s="372">
        <v>0</v>
      </c>
      <c r="ET221" s="373">
        <v>0</v>
      </c>
      <c r="EU221" s="373">
        <v>0</v>
      </c>
      <c r="EV221" s="373">
        <v>0</v>
      </c>
      <c r="EW221" s="373">
        <v>0</v>
      </c>
    </row>
    <row r="222" spans="1:153" ht="15.75" customHeight="1" x14ac:dyDescent="0.2">
      <c r="A222" s="364" t="s">
        <v>557</v>
      </c>
      <c r="B222" s="372">
        <v>-4.0903614441617719E-2</v>
      </c>
      <c r="C222" s="372">
        <v>-4.1653223181299381E-3</v>
      </c>
      <c r="D222" s="372">
        <v>-4.1653223181299381E-3</v>
      </c>
      <c r="E222" s="372">
        <v>-4.1653223181299381E-3</v>
      </c>
      <c r="F222" s="372">
        <v>-4.1653223181299381E-3</v>
      </c>
      <c r="G222" s="372">
        <v>-4.1653223181299381E-3</v>
      </c>
      <c r="H222" s="372">
        <v>-4.1653223181299381E-3</v>
      </c>
      <c r="I222" s="372">
        <v>-4.1653223181299381E-3</v>
      </c>
      <c r="J222" s="372">
        <v>-4.1653223181299381E-3</v>
      </c>
      <c r="K222" s="372">
        <v>-4.1653223181299381E-3</v>
      </c>
      <c r="L222" s="372">
        <v>-4.1653223181299381E-3</v>
      </c>
      <c r="M222" s="372">
        <v>-4.1653223181299381E-3</v>
      </c>
      <c r="N222" s="372">
        <v>0</v>
      </c>
      <c r="O222" s="372">
        <v>-2.511993671094892E-4</v>
      </c>
      <c r="P222" s="372">
        <v>0</v>
      </c>
      <c r="Q222" s="372">
        <v>0</v>
      </c>
      <c r="R222" s="372">
        <v>-0.5913908946349693</v>
      </c>
      <c r="S222" s="372">
        <v>-6.348274377038706</v>
      </c>
      <c r="T222" s="372">
        <v>-0.51673036591091659</v>
      </c>
      <c r="U222" s="372">
        <v>-1.1364925738948841</v>
      </c>
      <c r="V222" s="372">
        <v>-2.0619734218480517</v>
      </c>
      <c r="W222" s="372">
        <v>-1.1403937491995748</v>
      </c>
      <c r="X222" s="372">
        <v>-2.166982747086422</v>
      </c>
      <c r="Y222" s="372">
        <v>-1.6412423850795221</v>
      </c>
      <c r="Z222" s="372">
        <v>-2.4382996871049727</v>
      </c>
      <c r="AA222" s="372">
        <v>-1.0299153914643284</v>
      </c>
      <c r="AB222" s="372">
        <v>-1.0608539379595641</v>
      </c>
      <c r="AC222" s="372">
        <v>-27.073515278563718</v>
      </c>
      <c r="AD222" s="372">
        <v>-20.159619067673304</v>
      </c>
      <c r="AE222" s="372">
        <v>0</v>
      </c>
      <c r="AF222" s="372">
        <v>-31.078535378432207</v>
      </c>
      <c r="AG222" s="372">
        <v>0</v>
      </c>
      <c r="AH222" s="372">
        <v>-0.39453436187750413</v>
      </c>
      <c r="AI222" s="372">
        <v>0</v>
      </c>
      <c r="AJ222" s="372">
        <v>0</v>
      </c>
      <c r="AK222" s="372">
        <v>0</v>
      </c>
      <c r="AL222" s="372">
        <v>-33.98612702397304</v>
      </c>
      <c r="AM222" s="372">
        <v>0</v>
      </c>
      <c r="AN222" s="372">
        <v>-35.82085367565287</v>
      </c>
      <c r="AO222" s="372">
        <v>0</v>
      </c>
      <c r="AP222" s="372">
        <v>-8.2077911329311064</v>
      </c>
      <c r="AQ222" s="372">
        <v>0</v>
      </c>
      <c r="AR222" s="372">
        <v>0</v>
      </c>
      <c r="AS222" s="372">
        <v>0</v>
      </c>
      <c r="AT222" s="372">
        <v>0</v>
      </c>
      <c r="AU222" s="372">
        <v>0</v>
      </c>
      <c r="AV222" s="372">
        <v>0</v>
      </c>
      <c r="AW222" s="372">
        <v>0</v>
      </c>
      <c r="AX222" s="372">
        <v>0</v>
      </c>
      <c r="AY222" s="372">
        <v>0</v>
      </c>
      <c r="AZ222" s="372">
        <v>0</v>
      </c>
      <c r="BA222" s="372">
        <v>0</v>
      </c>
      <c r="BB222" s="372">
        <v>-30.669654211307716</v>
      </c>
      <c r="BC222" s="372">
        <v>0</v>
      </c>
      <c r="BD222" s="372">
        <v>-0.56461552255245806</v>
      </c>
      <c r="BE222" s="372">
        <v>-35.295417653213917</v>
      </c>
      <c r="BF222" s="372">
        <v>-0.33570727250196342</v>
      </c>
      <c r="BG222" s="372">
        <v>-0.56461552255245806</v>
      </c>
      <c r="BH222" s="372">
        <v>-6.749598632026391</v>
      </c>
      <c r="BI222" s="372">
        <v>0</v>
      </c>
      <c r="BJ222" s="372">
        <v>0</v>
      </c>
      <c r="BK222" s="372">
        <v>0</v>
      </c>
      <c r="BL222" s="372">
        <v>0</v>
      </c>
      <c r="BM222" s="372">
        <v>0</v>
      </c>
      <c r="BN222" s="372">
        <v>0</v>
      </c>
      <c r="BO222" s="372">
        <v>0</v>
      </c>
      <c r="BP222" s="372">
        <v>0</v>
      </c>
      <c r="BQ222" s="372">
        <v>0</v>
      </c>
      <c r="BR222" s="372">
        <v>0</v>
      </c>
      <c r="BS222" s="372">
        <v>-0.7683431552750335</v>
      </c>
      <c r="BT222" s="372">
        <v>0</v>
      </c>
      <c r="BU222" s="372">
        <v>0</v>
      </c>
      <c r="BV222" s="372">
        <v>0</v>
      </c>
      <c r="BW222" s="372">
        <v>0</v>
      </c>
      <c r="BX222" s="372">
        <v>0</v>
      </c>
      <c r="BY222" s="372">
        <v>0</v>
      </c>
      <c r="BZ222" s="372">
        <v>-5.2275502208260605E-2</v>
      </c>
      <c r="CA222" s="372">
        <v>0</v>
      </c>
      <c r="CB222" s="372">
        <v>-1.8662444097687398</v>
      </c>
      <c r="CC222" s="372">
        <v>0</v>
      </c>
      <c r="CD222" s="372">
        <v>0</v>
      </c>
      <c r="CE222" s="372">
        <v>0</v>
      </c>
      <c r="CF222" s="372">
        <v>-0.74315253988925178</v>
      </c>
      <c r="CG222" s="372">
        <v>-6.6045440045752457</v>
      </c>
      <c r="CH222" s="372">
        <v>-5.0458840829605833E-2</v>
      </c>
      <c r="CI222" s="372">
        <v>0</v>
      </c>
      <c r="CJ222" s="372">
        <v>-1.2084393187933529E-2</v>
      </c>
      <c r="CK222" s="372">
        <v>0</v>
      </c>
      <c r="CL222" s="372">
        <v>0</v>
      </c>
      <c r="CM222" s="372">
        <v>-0.22125677355370499</v>
      </c>
      <c r="CN222" s="372">
        <v>0</v>
      </c>
      <c r="CO222" s="372">
        <v>0</v>
      </c>
      <c r="CP222" s="372">
        <v>0</v>
      </c>
      <c r="CQ222" s="372">
        <v>0</v>
      </c>
      <c r="CR222" s="372">
        <v>0</v>
      </c>
      <c r="CS222" s="372">
        <v>0</v>
      </c>
      <c r="CT222" s="372">
        <v>-1.8726358074209202</v>
      </c>
      <c r="CU222" s="372">
        <v>0</v>
      </c>
      <c r="CV222" s="372">
        <v>0</v>
      </c>
      <c r="CW222" s="372">
        <v>0</v>
      </c>
      <c r="CX222" s="372">
        <v>0</v>
      </c>
      <c r="CY222" s="372">
        <v>0</v>
      </c>
      <c r="CZ222" s="372">
        <v>0</v>
      </c>
      <c r="DA222" s="372">
        <v>0</v>
      </c>
      <c r="DB222" s="372">
        <v>0</v>
      </c>
      <c r="DC222" s="372">
        <v>0</v>
      </c>
      <c r="DD222" s="372">
        <v>0</v>
      </c>
      <c r="DE222" s="372">
        <v>0</v>
      </c>
      <c r="DF222" s="372">
        <v>0</v>
      </c>
      <c r="DG222" s="372">
        <v>0</v>
      </c>
      <c r="DH222" s="372">
        <v>0</v>
      </c>
      <c r="DI222" s="372">
        <v>0</v>
      </c>
      <c r="DJ222" s="372">
        <v>0</v>
      </c>
      <c r="DK222" s="372">
        <v>0</v>
      </c>
      <c r="DL222" s="372">
        <v>0</v>
      </c>
      <c r="DM222" s="372">
        <v>0</v>
      </c>
      <c r="DN222" s="372">
        <v>-0.33055287320894422</v>
      </c>
      <c r="DO222" s="372">
        <v>0</v>
      </c>
      <c r="DP222" s="372">
        <v>0</v>
      </c>
      <c r="DQ222" s="372">
        <v>0</v>
      </c>
      <c r="DR222" s="372">
        <v>0</v>
      </c>
      <c r="DS222" s="372">
        <v>0</v>
      </c>
      <c r="DT222" s="372">
        <v>0</v>
      </c>
      <c r="DU222" s="372">
        <v>0</v>
      </c>
      <c r="DV222" s="372">
        <v>0</v>
      </c>
      <c r="DW222" s="372">
        <v>0</v>
      </c>
      <c r="DX222" s="372">
        <v>-1.162213850786884</v>
      </c>
      <c r="DY222" s="372">
        <v>0</v>
      </c>
      <c r="DZ222" s="372">
        <v>0</v>
      </c>
      <c r="EA222" s="372">
        <v>0</v>
      </c>
      <c r="EB222" s="372">
        <v>-1.7369268863149046</v>
      </c>
      <c r="EC222" s="372">
        <v>0</v>
      </c>
      <c r="ED222" s="372">
        <v>0</v>
      </c>
      <c r="EE222" s="372">
        <v>0</v>
      </c>
      <c r="EF222" s="372">
        <v>0</v>
      </c>
      <c r="EG222" s="372">
        <v>0</v>
      </c>
      <c r="EH222" s="372">
        <v>0</v>
      </c>
      <c r="EI222" s="372">
        <v>0</v>
      </c>
      <c r="EJ222" s="372">
        <v>0</v>
      </c>
      <c r="EK222" s="372">
        <v>0</v>
      </c>
      <c r="EL222" s="372">
        <v>0</v>
      </c>
      <c r="EM222" s="372">
        <v>0</v>
      </c>
      <c r="EN222" s="372">
        <v>0</v>
      </c>
      <c r="EO222" s="372">
        <v>-2.7731797988721496E-3</v>
      </c>
      <c r="EP222" s="372">
        <v>0</v>
      </c>
      <c r="EQ222" s="372">
        <v>-2.7731797988721496E-3</v>
      </c>
      <c r="ER222" s="372">
        <v>-3.6099852025301971E-2</v>
      </c>
      <c r="ES222" s="372">
        <v>0</v>
      </c>
      <c r="ET222" s="373">
        <v>0</v>
      </c>
      <c r="EU222" s="373">
        <v>0</v>
      </c>
      <c r="EV222" s="373">
        <v>0</v>
      </c>
      <c r="EW222" s="373">
        <v>0</v>
      </c>
    </row>
    <row r="223" spans="1:153" ht="15.75" customHeight="1" x14ac:dyDescent="0.2">
      <c r="A223" s="374" t="s">
        <v>62</v>
      </c>
      <c r="B223" s="374">
        <v>0.45260490075907001</v>
      </c>
      <c r="C223" s="374">
        <v>3.941034296862199</v>
      </c>
      <c r="D223" s="374">
        <v>4.1004220809481922</v>
      </c>
      <c r="E223" s="374">
        <v>4.1004220809481922</v>
      </c>
      <c r="F223" s="374">
        <v>3.0262811594002414</v>
      </c>
      <c r="G223" s="374">
        <v>3.0262811594002414</v>
      </c>
      <c r="H223" s="374">
        <v>3.0262811594002414</v>
      </c>
      <c r="I223" s="374">
        <v>0.64946993464036495</v>
      </c>
      <c r="J223" s="374">
        <v>2.7022020810927643</v>
      </c>
      <c r="K223" s="374">
        <v>0.32738834534939087</v>
      </c>
      <c r="L223" s="374">
        <v>0.43780370607964869</v>
      </c>
      <c r="M223" s="374">
        <v>0.62342222980441875</v>
      </c>
      <c r="N223" s="374">
        <v>0.33803864942547079</v>
      </c>
      <c r="O223" s="374">
        <v>0.35524936429919762</v>
      </c>
      <c r="P223" s="374">
        <v>0.52038918721700611</v>
      </c>
      <c r="Q223" s="374">
        <v>0.42684952497165796</v>
      </c>
      <c r="R223" s="374">
        <v>17.690656400758598</v>
      </c>
      <c r="S223" s="374">
        <v>83.55741290500373</v>
      </c>
      <c r="T223" s="374">
        <v>37.219093137849995</v>
      </c>
      <c r="U223" s="374">
        <v>20.864337243441696</v>
      </c>
      <c r="V223" s="374">
        <v>20.605004167129664</v>
      </c>
      <c r="W223" s="374">
        <v>23.494148088779184</v>
      </c>
      <c r="X223" s="374">
        <v>20.848254865235504</v>
      </c>
      <c r="Y223" s="374">
        <v>22.743470359477215</v>
      </c>
      <c r="Z223" s="374">
        <v>121.77338801833321</v>
      </c>
      <c r="AA223" s="374">
        <v>15.617802833519818</v>
      </c>
      <c r="AB223" s="374">
        <v>11.836848402490432</v>
      </c>
      <c r="AC223" s="374">
        <v>5.077289790744544</v>
      </c>
      <c r="AD223" s="374">
        <v>15.9883322500595</v>
      </c>
      <c r="AE223" s="374">
        <v>16.445618037517306</v>
      </c>
      <c r="AF223" s="374">
        <v>7.4947877043723565</v>
      </c>
      <c r="AG223" s="374">
        <v>7.925368363275993</v>
      </c>
      <c r="AH223" s="374">
        <v>64.745515825867187</v>
      </c>
      <c r="AI223" s="374">
        <v>67.236866655483027</v>
      </c>
      <c r="AJ223" s="374">
        <v>44.194693212692073</v>
      </c>
      <c r="AK223" s="374">
        <v>44.763479959525284</v>
      </c>
      <c r="AL223" s="374">
        <v>3.8187556580487581</v>
      </c>
      <c r="AM223" s="374">
        <v>4.2377782504117931</v>
      </c>
      <c r="AN223" s="374">
        <v>9.9587749053171137E-2</v>
      </c>
      <c r="AO223" s="374">
        <v>0.49408237390161958</v>
      </c>
      <c r="AP223" s="374">
        <v>22.827433271158952</v>
      </c>
      <c r="AQ223" s="374">
        <v>27.082004315503582</v>
      </c>
      <c r="AR223" s="374">
        <v>0.1056062653533445</v>
      </c>
      <c r="AS223" s="374">
        <v>0.83730062513677694</v>
      </c>
      <c r="AT223" s="374">
        <v>0.67474731640413665</v>
      </c>
      <c r="AU223" s="374">
        <v>1.4747944166720117</v>
      </c>
      <c r="AV223" s="374">
        <v>30.050002016552526</v>
      </c>
      <c r="AW223" s="374">
        <v>34.320321527504348</v>
      </c>
      <c r="AX223" s="374">
        <v>30.965472858953945</v>
      </c>
      <c r="AY223" s="374">
        <v>35.339114529202561</v>
      </c>
      <c r="AZ223" s="374">
        <v>80.493256081166692</v>
      </c>
      <c r="BA223" s="374">
        <v>92.30066056781834</v>
      </c>
      <c r="BB223" s="374">
        <v>151.09379981778329</v>
      </c>
      <c r="BC223" s="374">
        <v>153.20677451178199</v>
      </c>
      <c r="BD223" s="374">
        <v>16.086600703900331</v>
      </c>
      <c r="BE223" s="374">
        <v>80.640502600375839</v>
      </c>
      <c r="BF223" s="374">
        <v>9.1795579807112517</v>
      </c>
      <c r="BG223" s="374">
        <v>16.028148938628874</v>
      </c>
      <c r="BH223" s="374">
        <v>20.833330501911405</v>
      </c>
      <c r="BI223" s="374">
        <v>6.601656776801974</v>
      </c>
      <c r="BJ223" s="374">
        <v>11.055860208842205</v>
      </c>
      <c r="BK223" s="374">
        <v>48.232755815972268</v>
      </c>
      <c r="BL223" s="374">
        <v>0.81629670568509027</v>
      </c>
      <c r="BM223" s="374">
        <v>10.873594588600099</v>
      </c>
      <c r="BN223" s="374">
        <v>6.601656776801974</v>
      </c>
      <c r="BO223" s="374">
        <v>5.2963168752903584</v>
      </c>
      <c r="BP223" s="374">
        <v>8.4465126480718027</v>
      </c>
      <c r="BQ223" s="374">
        <v>0.29994774590159068</v>
      </c>
      <c r="BR223" s="374">
        <v>1.0390408404400659</v>
      </c>
      <c r="BS223" s="374">
        <v>-7.0588543494523037E-3</v>
      </c>
      <c r="BT223" s="374">
        <v>8.2233934707473963</v>
      </c>
      <c r="BU223" s="374">
        <v>9.8020303574885475</v>
      </c>
      <c r="BV223" s="374">
        <v>0.51630457297869725</v>
      </c>
      <c r="BW223" s="374">
        <v>1.2553976675208105</v>
      </c>
      <c r="BX223" s="374">
        <v>0.209297958440402</v>
      </c>
      <c r="BY223" s="374">
        <v>0.74147469297349744</v>
      </c>
      <c r="BZ223" s="374">
        <v>6.0339899694408814</v>
      </c>
      <c r="CA223" s="374">
        <v>9.2804768466594396</v>
      </c>
      <c r="CB223" s="374">
        <v>55.24076537054907</v>
      </c>
      <c r="CC223" s="374">
        <v>53.166554973649909</v>
      </c>
      <c r="CD223" s="374">
        <v>0.94819188186374959</v>
      </c>
      <c r="CE223" s="374">
        <v>11.152737000680645</v>
      </c>
      <c r="CF223" s="374">
        <v>4.7561215576788527</v>
      </c>
      <c r="CG223" s="374">
        <v>53.322508380777435</v>
      </c>
      <c r="CH223" s="374">
        <v>5.3173486332088942</v>
      </c>
      <c r="CI223" s="374">
        <v>44.787118723749245</v>
      </c>
      <c r="CJ223" s="374">
        <v>0.80386792533681728</v>
      </c>
      <c r="CK223" s="374">
        <v>29.300799804602775</v>
      </c>
      <c r="CL223" s="374">
        <v>30.003244363161684</v>
      </c>
      <c r="CM223" s="374">
        <v>7.9014312923245598</v>
      </c>
      <c r="CN223" s="374">
        <v>0.2213154082201072</v>
      </c>
      <c r="CO223" s="374">
        <v>5.386006229375198</v>
      </c>
      <c r="CP223" s="374">
        <v>51.30054003513078</v>
      </c>
      <c r="CQ223" s="374">
        <v>64.222848960969714</v>
      </c>
      <c r="CR223" s="374">
        <v>8.3621141391795391</v>
      </c>
      <c r="CS223" s="374">
        <v>8.9818496892694384</v>
      </c>
      <c r="CT223" s="374">
        <v>7.2833615513609402</v>
      </c>
      <c r="CU223" s="374">
        <v>10.231709728335773</v>
      </c>
      <c r="CV223" s="374">
        <v>9.4155181505011569</v>
      </c>
      <c r="CW223" s="374">
        <v>10.142074737617349</v>
      </c>
      <c r="CX223" s="374">
        <v>9.1264686893364342</v>
      </c>
      <c r="CY223" s="374">
        <v>10.834312984028657</v>
      </c>
      <c r="CZ223" s="374">
        <v>15.234228322649869</v>
      </c>
      <c r="DA223" s="374">
        <v>15.88665011755802</v>
      </c>
      <c r="DB223" s="374">
        <v>14.098579899407923</v>
      </c>
      <c r="DC223" s="374">
        <v>17.202430582234228</v>
      </c>
      <c r="DD223" s="374">
        <v>16.34319122744273</v>
      </c>
      <c r="DE223" s="374">
        <v>17.108068040790386</v>
      </c>
      <c r="DF223" s="374">
        <v>16.03889664849703</v>
      </c>
      <c r="DG223" s="374">
        <v>17.836816487062606</v>
      </c>
      <c r="DH223" s="374">
        <v>6.4201881369299372</v>
      </c>
      <c r="DI223" s="374">
        <v>2.5065539633505978</v>
      </c>
      <c r="DJ223" s="374">
        <v>4.9705915372032905</v>
      </c>
      <c r="DK223" s="374">
        <v>0.70864934611836361</v>
      </c>
      <c r="DL223" s="374">
        <v>39.248604309834263</v>
      </c>
      <c r="DM223" s="374">
        <v>39.267072796601497</v>
      </c>
      <c r="DN223" s="374">
        <v>9.3427506744628772</v>
      </c>
      <c r="DO223" s="374">
        <v>11.686984766769456</v>
      </c>
      <c r="DP223" s="374">
        <v>1.2000655960673612</v>
      </c>
      <c r="DQ223" s="374">
        <v>34.980596132678329</v>
      </c>
      <c r="DR223" s="374">
        <v>144.43140710576699</v>
      </c>
      <c r="DS223" s="374">
        <v>40.248522560112178</v>
      </c>
      <c r="DT223" s="374">
        <v>14.230115607148036</v>
      </c>
      <c r="DU223" s="374">
        <v>16.580347859620815</v>
      </c>
      <c r="DV223" s="374">
        <v>6.7080312076286646</v>
      </c>
      <c r="DW223" s="374">
        <v>4.8020941342110746</v>
      </c>
      <c r="DX223" s="374">
        <v>2.6947352628985755</v>
      </c>
      <c r="DY223" s="374">
        <v>0.12008851399400555</v>
      </c>
      <c r="DZ223" s="374">
        <v>0.50534338125271461</v>
      </c>
      <c r="EA223" s="374">
        <v>0</v>
      </c>
      <c r="EB223" s="374">
        <v>0.40393115143160685</v>
      </c>
      <c r="EC223" s="374">
        <v>0.57743444708376046</v>
      </c>
      <c r="ED223" s="374">
        <v>1.2672893978597131</v>
      </c>
      <c r="EE223" s="374">
        <v>0.33887132903964812</v>
      </c>
      <c r="EF223" s="374">
        <v>0.33904695756064029</v>
      </c>
      <c r="EG223" s="374">
        <v>0.3479238057452676</v>
      </c>
      <c r="EH223" s="374">
        <v>0.26966777966117661</v>
      </c>
      <c r="EI223" s="374">
        <v>0.29007395447661111</v>
      </c>
      <c r="EJ223" s="374">
        <v>0.25902107975707622</v>
      </c>
      <c r="EK223" s="374">
        <v>4.4261927486513741</v>
      </c>
      <c r="EL223" s="374">
        <v>4.4261927486513741</v>
      </c>
      <c r="EM223" s="374">
        <v>29.182827748657473</v>
      </c>
      <c r="EN223" s="374">
        <v>29.182827748657473</v>
      </c>
      <c r="EO223" s="374">
        <v>4.5995449906840804</v>
      </c>
      <c r="EP223" s="374">
        <v>0.16357675019168028</v>
      </c>
      <c r="EQ223" s="374">
        <v>4.5995449906840804</v>
      </c>
      <c r="ER223" s="374">
        <v>26.858784493233543</v>
      </c>
      <c r="ES223" s="374">
        <v>1.4228317500055709</v>
      </c>
      <c r="ET223" s="375">
        <v>29.300799804602775</v>
      </c>
      <c r="EU223" s="375">
        <v>30.003244363161684</v>
      </c>
      <c r="EV223" s="375">
        <v>29.300799804602775</v>
      </c>
      <c r="EW223" s="375">
        <v>30.003244363161684</v>
      </c>
    </row>
    <row r="224" spans="1:153" ht="15.75" customHeight="1" x14ac:dyDescent="0.2">
      <c r="A224" s="353"/>
      <c r="B224" s="353"/>
      <c r="C224" s="353"/>
      <c r="D224" s="353"/>
      <c r="E224" s="353"/>
      <c r="F224" s="353"/>
      <c r="G224" s="353"/>
      <c r="H224" s="353"/>
      <c r="I224" s="353"/>
      <c r="J224" s="353"/>
      <c r="K224" s="353"/>
      <c r="L224" s="353"/>
      <c r="M224" s="353"/>
      <c r="N224" s="353"/>
      <c r="O224" s="353"/>
      <c r="P224" s="353"/>
      <c r="Q224" s="353"/>
      <c r="R224" s="353"/>
      <c r="S224" s="353"/>
      <c r="T224" s="353"/>
      <c r="U224" s="353"/>
      <c r="V224" s="353"/>
      <c r="W224" s="353"/>
      <c r="X224" s="353"/>
      <c r="Y224" s="353"/>
      <c r="Z224" s="353"/>
      <c r="AA224" s="353"/>
      <c r="AB224" s="353"/>
      <c r="AC224" s="353"/>
      <c r="AD224" s="353"/>
      <c r="AE224" s="353"/>
      <c r="AF224" s="353"/>
      <c r="AG224" s="353"/>
      <c r="AH224" s="353"/>
      <c r="AI224" s="353"/>
      <c r="AJ224" s="353"/>
      <c r="AK224" s="353"/>
      <c r="AL224" s="353"/>
      <c r="AM224" s="353"/>
      <c r="AN224" s="353"/>
      <c r="AO224" s="353"/>
      <c r="AP224" s="353"/>
      <c r="AQ224" s="353"/>
      <c r="AR224" s="353"/>
      <c r="AS224" s="353"/>
      <c r="AT224" s="353"/>
      <c r="AU224" s="353"/>
      <c r="AV224" s="353"/>
      <c r="AW224" s="353"/>
      <c r="AX224" s="353"/>
      <c r="AY224" s="353"/>
      <c r="AZ224" s="353"/>
      <c r="BA224" s="353"/>
      <c r="BB224" s="353"/>
      <c r="BC224" s="353"/>
      <c r="BD224" s="353"/>
      <c r="BE224" s="353"/>
      <c r="BF224" s="353"/>
      <c r="BG224" s="353"/>
      <c r="BH224" s="353"/>
      <c r="BI224" s="353"/>
      <c r="BJ224" s="353"/>
      <c r="BK224" s="353"/>
      <c r="BL224" s="353"/>
      <c r="BM224" s="353"/>
      <c r="BN224" s="353"/>
      <c r="BO224" s="353"/>
      <c r="BP224" s="353"/>
      <c r="BQ224" s="353"/>
      <c r="BR224" s="353"/>
      <c r="BS224" s="353"/>
      <c r="BT224" s="353"/>
      <c r="BU224" s="353"/>
      <c r="BV224" s="353"/>
      <c r="BW224" s="353"/>
      <c r="BX224" s="353"/>
      <c r="BY224" s="353"/>
      <c r="BZ224" s="353"/>
      <c r="CA224" s="353"/>
      <c r="CB224" s="353"/>
      <c r="CC224" s="353"/>
      <c r="CD224" s="353"/>
      <c r="CE224" s="353"/>
      <c r="CF224" s="353"/>
      <c r="CG224" s="353"/>
      <c r="CH224" s="353"/>
      <c r="CI224" s="353"/>
      <c r="CJ224" s="353"/>
      <c r="CK224" s="353"/>
      <c r="CL224" s="353"/>
      <c r="CM224" s="353"/>
      <c r="CN224" s="353"/>
      <c r="CO224" s="353"/>
      <c r="CP224" s="353"/>
      <c r="CQ224" s="353"/>
      <c r="CR224" s="353"/>
      <c r="CS224" s="353"/>
      <c r="CT224" s="353"/>
      <c r="CU224" s="353"/>
      <c r="CV224" s="353"/>
      <c r="CW224" s="353"/>
      <c r="CX224" s="353"/>
      <c r="CY224" s="353"/>
      <c r="CZ224" s="353"/>
      <c r="DA224" s="353"/>
      <c r="DB224" s="353"/>
      <c r="DC224" s="353"/>
      <c r="DD224" s="353"/>
      <c r="DE224" s="353"/>
      <c r="DF224" s="353"/>
      <c r="DG224" s="353"/>
      <c r="DH224" s="353"/>
      <c r="DI224" s="353"/>
      <c r="DJ224" s="353"/>
      <c r="DK224" s="353"/>
      <c r="DL224" s="353"/>
      <c r="DM224" s="353"/>
      <c r="DN224" s="353"/>
      <c r="DO224" s="353"/>
      <c r="DP224" s="353"/>
      <c r="DQ224" s="353"/>
      <c r="DR224" s="353"/>
      <c r="DS224" s="353"/>
      <c r="DT224" s="353"/>
      <c r="DU224" s="353"/>
      <c r="DV224" s="353"/>
      <c r="DW224" s="353"/>
      <c r="DX224" s="353"/>
      <c r="DY224" s="353"/>
      <c r="DZ224" s="353"/>
      <c r="EA224" s="353"/>
      <c r="EB224" s="353"/>
      <c r="EC224" s="353"/>
      <c r="ED224" s="353"/>
      <c r="EE224" s="353"/>
      <c r="EF224" s="353"/>
      <c r="EG224" s="353"/>
      <c r="EH224" s="353"/>
      <c r="EI224" s="353"/>
      <c r="EJ224" s="353"/>
      <c r="EK224" s="353"/>
      <c r="EL224" s="353"/>
      <c r="EM224" s="353"/>
      <c r="EN224" s="353"/>
      <c r="EO224" s="353"/>
      <c r="EP224" s="353"/>
      <c r="EQ224" s="353"/>
      <c r="ER224" s="353"/>
      <c r="ES224" s="353"/>
      <c r="ET224" s="354"/>
      <c r="EU224" s="354"/>
      <c r="EV224" s="354"/>
      <c r="EW224" s="354"/>
    </row>
    <row r="225" spans="1:153" ht="15.75" customHeight="1" x14ac:dyDescent="0.2">
      <c r="A225" s="359" t="s">
        <v>582</v>
      </c>
      <c r="B225" s="353"/>
      <c r="C225" s="353"/>
      <c r="D225" s="353"/>
      <c r="E225" s="353"/>
      <c r="F225" s="353"/>
      <c r="G225" s="353"/>
      <c r="H225" s="353"/>
      <c r="I225" s="353"/>
      <c r="J225" s="353"/>
      <c r="K225" s="353"/>
      <c r="L225" s="353"/>
      <c r="M225" s="353"/>
      <c r="N225" s="353"/>
      <c r="O225" s="353"/>
      <c r="P225" s="353"/>
      <c r="Q225" s="353"/>
      <c r="R225" s="353"/>
      <c r="S225" s="353"/>
      <c r="T225" s="353"/>
      <c r="U225" s="353"/>
      <c r="V225" s="353"/>
      <c r="W225" s="353"/>
      <c r="X225" s="353"/>
      <c r="Y225" s="353"/>
      <c r="Z225" s="353"/>
      <c r="AA225" s="353"/>
      <c r="AB225" s="353"/>
      <c r="AC225" s="353"/>
      <c r="AD225" s="353"/>
      <c r="AE225" s="353"/>
      <c r="AF225" s="353"/>
      <c r="AG225" s="353"/>
      <c r="AH225" s="353"/>
      <c r="AI225" s="353"/>
      <c r="AJ225" s="353"/>
      <c r="AK225" s="353"/>
      <c r="AL225" s="353"/>
      <c r="AM225" s="353"/>
      <c r="AN225" s="353"/>
      <c r="AO225" s="353"/>
      <c r="AP225" s="353"/>
      <c r="AQ225" s="353"/>
      <c r="AR225" s="353"/>
      <c r="AS225" s="353"/>
      <c r="AT225" s="353"/>
      <c r="AU225" s="353"/>
      <c r="AV225" s="353"/>
      <c r="AW225" s="353"/>
      <c r="AX225" s="353"/>
      <c r="AY225" s="353"/>
      <c r="AZ225" s="353"/>
      <c r="BA225" s="353"/>
      <c r="BB225" s="353"/>
      <c r="BC225" s="353"/>
      <c r="BD225" s="353"/>
      <c r="BE225" s="353"/>
      <c r="BF225" s="353"/>
      <c r="BG225" s="353"/>
      <c r="BH225" s="353"/>
      <c r="BI225" s="353"/>
      <c r="BJ225" s="353"/>
      <c r="BK225" s="353"/>
      <c r="BL225" s="353"/>
      <c r="BM225" s="353"/>
      <c r="BN225" s="353"/>
      <c r="BO225" s="353"/>
      <c r="BP225" s="353"/>
      <c r="BQ225" s="353"/>
      <c r="BR225" s="353"/>
      <c r="BS225" s="353"/>
      <c r="BT225" s="353"/>
      <c r="BU225" s="353"/>
      <c r="BV225" s="353"/>
      <c r="BW225" s="353"/>
      <c r="BX225" s="353"/>
      <c r="BY225" s="353"/>
      <c r="BZ225" s="353"/>
      <c r="CA225" s="353"/>
      <c r="CB225" s="353"/>
      <c r="CC225" s="353"/>
      <c r="CD225" s="353"/>
      <c r="CE225" s="353"/>
      <c r="CF225" s="353"/>
      <c r="CG225" s="353"/>
      <c r="CH225" s="353"/>
      <c r="CI225" s="353"/>
      <c r="CJ225" s="353"/>
      <c r="CK225" s="353"/>
      <c r="CL225" s="353"/>
      <c r="CM225" s="353"/>
      <c r="CN225" s="353"/>
      <c r="CO225" s="353"/>
      <c r="CP225" s="353"/>
      <c r="CQ225" s="353"/>
      <c r="CR225" s="353"/>
      <c r="CS225" s="353"/>
      <c r="CT225" s="353"/>
      <c r="CU225" s="353"/>
      <c r="CV225" s="353"/>
      <c r="CW225" s="353"/>
      <c r="CX225" s="353"/>
      <c r="CY225" s="353"/>
      <c r="CZ225" s="353"/>
      <c r="DA225" s="353"/>
      <c r="DB225" s="353"/>
      <c r="DC225" s="353"/>
      <c r="DD225" s="353"/>
      <c r="DE225" s="353"/>
      <c r="DF225" s="353"/>
      <c r="DG225" s="353"/>
      <c r="DH225" s="353"/>
      <c r="DI225" s="353"/>
      <c r="DJ225" s="353"/>
      <c r="DK225" s="353"/>
      <c r="DL225" s="353"/>
      <c r="DM225" s="353"/>
      <c r="DN225" s="353"/>
      <c r="DO225" s="353"/>
      <c r="DP225" s="353"/>
      <c r="DQ225" s="353"/>
      <c r="DR225" s="353"/>
      <c r="DS225" s="353"/>
      <c r="DT225" s="353"/>
      <c r="DU225" s="353"/>
      <c r="DV225" s="353"/>
      <c r="DW225" s="353"/>
      <c r="DX225" s="353"/>
      <c r="DY225" s="353"/>
      <c r="DZ225" s="353"/>
      <c r="EA225" s="353"/>
      <c r="EB225" s="353"/>
      <c r="EC225" s="353"/>
      <c r="ED225" s="353"/>
      <c r="EE225" s="353"/>
      <c r="EF225" s="353"/>
      <c r="EG225" s="353"/>
      <c r="EH225" s="353"/>
      <c r="EI225" s="353"/>
      <c r="EJ225" s="353"/>
      <c r="EK225" s="353"/>
      <c r="EL225" s="353"/>
      <c r="EM225" s="353"/>
      <c r="EN225" s="353"/>
      <c r="EO225" s="353"/>
      <c r="EP225" s="353"/>
      <c r="EQ225" s="353"/>
      <c r="ER225" s="353"/>
      <c r="ES225" s="353"/>
      <c r="ET225" s="354"/>
      <c r="EU225" s="354"/>
      <c r="EV225" s="354"/>
      <c r="EW225" s="354"/>
    </row>
    <row r="226" spans="1:153" ht="15.75" customHeight="1" x14ac:dyDescent="0.2">
      <c r="A226" s="353"/>
      <c r="B226" s="353"/>
      <c r="C226" s="353"/>
      <c r="D226" s="353"/>
      <c r="E226" s="353"/>
      <c r="F226" s="353"/>
      <c r="G226" s="353"/>
      <c r="H226" s="353"/>
      <c r="I226" s="353"/>
      <c r="J226" s="353"/>
      <c r="K226" s="353"/>
      <c r="L226" s="353"/>
      <c r="M226" s="353"/>
      <c r="N226" s="353"/>
      <c r="O226" s="353"/>
      <c r="P226" s="353"/>
      <c r="Q226" s="353"/>
      <c r="R226" s="353"/>
      <c r="S226" s="353"/>
      <c r="T226" s="353"/>
      <c r="U226" s="353"/>
      <c r="V226" s="353"/>
      <c r="W226" s="353"/>
      <c r="X226" s="353"/>
      <c r="Y226" s="353"/>
      <c r="Z226" s="353"/>
      <c r="AA226" s="353"/>
      <c r="AB226" s="353"/>
      <c r="AC226" s="353"/>
      <c r="AD226" s="353"/>
      <c r="AE226" s="353"/>
      <c r="AF226" s="353"/>
      <c r="AG226" s="353"/>
      <c r="AH226" s="353"/>
      <c r="AI226" s="353"/>
      <c r="AJ226" s="353"/>
      <c r="AK226" s="353"/>
      <c r="AL226" s="353"/>
      <c r="AM226" s="353"/>
      <c r="AN226" s="353"/>
      <c r="AO226" s="353"/>
      <c r="AP226" s="353"/>
      <c r="AQ226" s="353"/>
      <c r="AR226" s="353"/>
      <c r="AS226" s="353"/>
      <c r="AT226" s="353"/>
      <c r="AU226" s="353"/>
      <c r="AV226" s="353"/>
      <c r="AW226" s="353"/>
      <c r="AX226" s="353"/>
      <c r="AY226" s="353"/>
      <c r="AZ226" s="353"/>
      <c r="BA226" s="353"/>
      <c r="BB226" s="353"/>
      <c r="BC226" s="353"/>
      <c r="BD226" s="353"/>
      <c r="BE226" s="353"/>
      <c r="BF226" s="353"/>
      <c r="BG226" s="353"/>
      <c r="BH226" s="353"/>
      <c r="BI226" s="353"/>
      <c r="BJ226" s="353"/>
      <c r="BK226" s="353"/>
      <c r="BL226" s="353"/>
      <c r="BM226" s="353"/>
      <c r="BN226" s="353"/>
      <c r="BO226" s="353"/>
      <c r="BP226" s="353"/>
      <c r="BQ226" s="353"/>
      <c r="BR226" s="353"/>
      <c r="BS226" s="353"/>
      <c r="BT226" s="353"/>
      <c r="BU226" s="353"/>
      <c r="BV226" s="353"/>
      <c r="BW226" s="353"/>
      <c r="BX226" s="353"/>
      <c r="BY226" s="353"/>
      <c r="BZ226" s="353"/>
      <c r="CA226" s="353"/>
      <c r="CB226" s="353"/>
      <c r="CC226" s="353"/>
      <c r="CD226" s="353"/>
      <c r="CE226" s="353"/>
      <c r="CF226" s="353"/>
      <c r="CG226" s="353"/>
      <c r="CH226" s="353"/>
      <c r="CI226" s="353"/>
      <c r="CJ226" s="353"/>
      <c r="CK226" s="353"/>
      <c r="CL226" s="353"/>
      <c r="CM226" s="353"/>
      <c r="CN226" s="353"/>
      <c r="CO226" s="353"/>
      <c r="CP226" s="353"/>
      <c r="CQ226" s="353"/>
      <c r="CR226" s="353"/>
      <c r="CS226" s="353"/>
      <c r="CT226" s="353"/>
      <c r="CU226" s="353"/>
      <c r="CV226" s="353"/>
      <c r="CW226" s="353"/>
      <c r="CX226" s="353"/>
      <c r="CY226" s="353"/>
      <c r="CZ226" s="353"/>
      <c r="DA226" s="353"/>
      <c r="DB226" s="353"/>
      <c r="DC226" s="353"/>
      <c r="DD226" s="353"/>
      <c r="DE226" s="353"/>
      <c r="DF226" s="353"/>
      <c r="DG226" s="353"/>
      <c r="DH226" s="353"/>
      <c r="DI226" s="353"/>
      <c r="DJ226" s="353"/>
      <c r="DK226" s="353"/>
      <c r="DL226" s="353"/>
      <c r="DM226" s="353"/>
      <c r="DN226" s="353"/>
      <c r="DO226" s="353"/>
      <c r="DP226" s="353"/>
      <c r="DQ226" s="353"/>
      <c r="DR226" s="353"/>
      <c r="DS226" s="353"/>
      <c r="DT226" s="353"/>
      <c r="DU226" s="353"/>
      <c r="DV226" s="353"/>
      <c r="DW226" s="353"/>
      <c r="DX226" s="353"/>
      <c r="DY226" s="353"/>
      <c r="DZ226" s="353"/>
      <c r="EA226" s="353"/>
      <c r="EB226" s="353"/>
      <c r="EC226" s="353"/>
      <c r="ED226" s="353"/>
      <c r="EE226" s="353"/>
      <c r="EF226" s="353"/>
      <c r="EG226" s="353"/>
      <c r="EH226" s="353"/>
      <c r="EI226" s="353"/>
      <c r="EJ226" s="353"/>
      <c r="EK226" s="353"/>
      <c r="EL226" s="353"/>
      <c r="EM226" s="353"/>
      <c r="EN226" s="353"/>
      <c r="EO226" s="353"/>
      <c r="EP226" s="353"/>
      <c r="EQ226" s="353"/>
      <c r="ER226" s="353"/>
      <c r="ES226" s="353"/>
      <c r="ET226" s="354"/>
      <c r="EU226" s="354"/>
      <c r="EV226" s="354"/>
      <c r="EW226" s="354"/>
    </row>
    <row r="227" spans="1:153" ht="33.75" customHeight="1" x14ac:dyDescent="0.2">
      <c r="A227" s="360" t="str">
        <f t="shared" ref="A227:A233" si="20">$A13</f>
        <v>Fuel ------&gt;</v>
      </c>
      <c r="B227" s="361" t="str">
        <f t="shared" ref="B227:AU227" si="21">B13</f>
        <v>Coal</v>
      </c>
      <c r="C227" s="361" t="str">
        <f t="shared" si="21"/>
        <v>Gasoline</v>
      </c>
      <c r="D227" s="361" t="str">
        <f t="shared" si="21"/>
        <v>Gasoline (LowS)</v>
      </c>
      <c r="E227" s="361" t="str">
        <f t="shared" si="21"/>
        <v>CG0/RFG100</v>
      </c>
      <c r="F227" s="361" t="str">
        <f t="shared" si="21"/>
        <v>Hwy diesel</v>
      </c>
      <c r="G227" s="361" t="str">
        <f t="shared" si="21"/>
        <v>Offroad Diesel</v>
      </c>
      <c r="H227" s="361" t="str">
        <f t="shared" si="21"/>
        <v>Marine/Rail Diesel</v>
      </c>
      <c r="I227" s="361" t="str">
        <f t="shared" si="21"/>
        <v>Fuel oil</v>
      </c>
      <c r="J227" s="361" t="str">
        <f t="shared" si="21"/>
        <v>Jet Fuel</v>
      </c>
      <c r="K227" s="361" t="str">
        <f t="shared" si="21"/>
        <v>Refinery Fuel Gas</v>
      </c>
      <c r="L227" s="361" t="str">
        <f t="shared" si="21"/>
        <v>Coke</v>
      </c>
      <c r="M227" s="361" t="str">
        <f t="shared" si="21"/>
        <v>LPG</v>
      </c>
      <c r="N227" s="361" t="str">
        <f t="shared" si="21"/>
        <v>LPG</v>
      </c>
      <c r="O227" s="361" t="str">
        <f t="shared" si="21"/>
        <v>LPG</v>
      </c>
      <c r="P227" s="361" t="str">
        <f t="shared" si="21"/>
        <v>LNG</v>
      </c>
      <c r="Q227" s="361" t="str">
        <f t="shared" si="21"/>
        <v>CNG</v>
      </c>
      <c r="R227" s="361" t="str">
        <f t="shared" si="21"/>
        <v>Ethanol</v>
      </c>
      <c r="S227" s="361" t="str">
        <f t="shared" si="21"/>
        <v>Ethanol</v>
      </c>
      <c r="T227" s="361" t="str">
        <f t="shared" si="21"/>
        <v>Ethanol</v>
      </c>
      <c r="U227" s="361" t="str">
        <f t="shared" si="21"/>
        <v>Ethanol</v>
      </c>
      <c r="V227" s="361" t="str">
        <f t="shared" si="21"/>
        <v>Ethanol</v>
      </c>
      <c r="W227" s="361" t="str">
        <f t="shared" si="21"/>
        <v>Ethanol</v>
      </c>
      <c r="X227" s="361" t="str">
        <f t="shared" si="21"/>
        <v>Ethanol</v>
      </c>
      <c r="Y227" s="361" t="str">
        <f t="shared" si="21"/>
        <v>Ethanol</v>
      </c>
      <c r="Z227" s="361" t="str">
        <f t="shared" si="21"/>
        <v>Ethanol</v>
      </c>
      <c r="AA227" s="361" t="str">
        <f t="shared" si="21"/>
        <v>Ethanol</v>
      </c>
      <c r="AB227" s="361" t="str">
        <f t="shared" si="21"/>
        <v>Ethanol</v>
      </c>
      <c r="AC227" s="361" t="str">
        <f t="shared" si="21"/>
        <v>Butanol</v>
      </c>
      <c r="AD227" s="361" t="str">
        <f t="shared" si="21"/>
        <v>Canola Oil</v>
      </c>
      <c r="AE227" s="361" t="str">
        <f t="shared" si="21"/>
        <v>Biodiesel</v>
      </c>
      <c r="AF227" s="361" t="str">
        <f t="shared" si="21"/>
        <v>Soybean Oil</v>
      </c>
      <c r="AG227" s="361" t="str">
        <f t="shared" si="21"/>
        <v>Biodiesel</v>
      </c>
      <c r="AH227" s="361" t="str">
        <f t="shared" si="21"/>
        <v>Palm Oil</v>
      </c>
      <c r="AI227" s="361" t="str">
        <f t="shared" si="21"/>
        <v>Biodiesel</v>
      </c>
      <c r="AJ227" s="361" t="str">
        <f t="shared" si="21"/>
        <v>Jatropha Oil</v>
      </c>
      <c r="AK227" s="361" t="str">
        <f t="shared" si="21"/>
        <v>Biodiesel</v>
      </c>
      <c r="AL227" s="361" t="str">
        <f t="shared" si="21"/>
        <v>Camelina Oil</v>
      </c>
      <c r="AM227" s="361" t="str">
        <f t="shared" si="21"/>
        <v>Biodiesel</v>
      </c>
      <c r="AN227" s="361" t="str">
        <f t="shared" si="21"/>
        <v>Algae Oil</v>
      </c>
      <c r="AO227" s="361" t="str">
        <f t="shared" si="21"/>
        <v>Biodiesel</v>
      </c>
      <c r="AP227" s="361" t="str">
        <f t="shared" si="21"/>
        <v>Tallow</v>
      </c>
      <c r="AQ227" s="361" t="str">
        <f t="shared" si="21"/>
        <v>Biodiesel</v>
      </c>
      <c r="AR227" s="361" t="str">
        <f t="shared" si="21"/>
        <v>Yellow Grease</v>
      </c>
      <c r="AS227" s="361" t="str">
        <f t="shared" si="21"/>
        <v>Biodiesel</v>
      </c>
      <c r="AT227" s="361" t="str">
        <f t="shared" si="21"/>
        <v>Tall Oil</v>
      </c>
      <c r="AU227" s="361" t="str">
        <f t="shared" si="21"/>
        <v>Biodiesel</v>
      </c>
      <c r="AV227" s="361" t="s">
        <v>443</v>
      </c>
      <c r="AW227" s="361" t="s">
        <v>434</v>
      </c>
      <c r="AX227" s="361" t="s">
        <v>444</v>
      </c>
      <c r="AY227" s="361" t="s">
        <v>434</v>
      </c>
      <c r="AZ227" s="361" t="str">
        <f t="shared" ref="AZ227:BX227" si="22">AZ13</f>
        <v>Corn Oil</v>
      </c>
      <c r="BA227" s="361" t="str">
        <f t="shared" si="22"/>
        <v>Biodiesel</v>
      </c>
      <c r="BB227" s="361" t="str">
        <f t="shared" si="22"/>
        <v>Fish Oil</v>
      </c>
      <c r="BC227" s="361" t="str">
        <f t="shared" si="22"/>
        <v>Biodiesel</v>
      </c>
      <c r="BD227" s="361" t="str">
        <f t="shared" si="22"/>
        <v>HRD</v>
      </c>
      <c r="BE227" s="361" t="str">
        <f t="shared" si="22"/>
        <v>HRJ</v>
      </c>
      <c r="BF227" s="361" t="str">
        <f t="shared" si="22"/>
        <v>HRG</v>
      </c>
      <c r="BG227" s="361" t="str">
        <f t="shared" si="22"/>
        <v>HRP</v>
      </c>
      <c r="BH227" s="361" t="str">
        <f t="shared" si="22"/>
        <v>ETJ</v>
      </c>
      <c r="BI227" s="361" t="str">
        <f t="shared" si="22"/>
        <v>Methanol</v>
      </c>
      <c r="BJ227" s="361" t="str">
        <f t="shared" si="22"/>
        <v>Methanol</v>
      </c>
      <c r="BK227" s="361" t="str">
        <f t="shared" si="22"/>
        <v>Methanol</v>
      </c>
      <c r="BL227" s="361" t="str">
        <f t="shared" si="22"/>
        <v>Methanol</v>
      </c>
      <c r="BM227" s="361" t="str">
        <f t="shared" si="22"/>
        <v>Methanol</v>
      </c>
      <c r="BN227" s="361" t="str">
        <f t="shared" si="22"/>
        <v>Methanol</v>
      </c>
      <c r="BO227" s="361" t="str">
        <f t="shared" si="22"/>
        <v>Ammonia</v>
      </c>
      <c r="BP227" s="361" t="str">
        <f t="shared" si="22"/>
        <v>Ammonia</v>
      </c>
      <c r="BQ227" s="361" t="str">
        <f t="shared" si="22"/>
        <v>CRNG</v>
      </c>
      <c r="BR227" s="361" t="str">
        <f t="shared" si="22"/>
        <v>CRNG</v>
      </c>
      <c r="BS227" s="361" t="str">
        <f t="shared" si="22"/>
        <v>CRNG</v>
      </c>
      <c r="BT227" s="361" t="str">
        <f t="shared" si="22"/>
        <v>CRNG</v>
      </c>
      <c r="BU227" s="361" t="str">
        <f t="shared" si="22"/>
        <v>CRNG</v>
      </c>
      <c r="BV227" s="361" t="str">
        <f t="shared" si="22"/>
        <v>LRNG</v>
      </c>
      <c r="BW227" s="361" t="str">
        <f t="shared" si="22"/>
        <v>LRNG</v>
      </c>
      <c r="BX227" s="361" t="str">
        <f t="shared" si="22"/>
        <v>LRNG</v>
      </c>
      <c r="BY227" s="361" t="s">
        <v>456</v>
      </c>
      <c r="BZ227" s="361" t="str">
        <f t="shared" ref="BZ227:DW227" si="23">BZ13</f>
        <v>FT diesel</v>
      </c>
      <c r="CA227" s="361" t="str">
        <f t="shared" si="23"/>
        <v>FT diesel</v>
      </c>
      <c r="CB227" s="361" t="str">
        <f t="shared" si="23"/>
        <v>BTL</v>
      </c>
      <c r="CC227" s="361" t="str">
        <f t="shared" si="23"/>
        <v>FT diesel</v>
      </c>
      <c r="CD227" s="361" t="str">
        <f t="shared" si="23"/>
        <v>FT diesel</v>
      </c>
      <c r="CE227" s="361" t="str">
        <f t="shared" si="23"/>
        <v>FT Diesel</v>
      </c>
      <c r="CF227" s="361" t="str">
        <f t="shared" si="23"/>
        <v>Gasoline</v>
      </c>
      <c r="CG227" s="361" t="str">
        <f t="shared" si="23"/>
        <v>Gasoline</v>
      </c>
      <c r="CH227" s="361" t="str">
        <f t="shared" si="23"/>
        <v>DME</v>
      </c>
      <c r="CI227" s="361" t="str">
        <f t="shared" si="23"/>
        <v>DME</v>
      </c>
      <c r="CJ227" s="361" t="str">
        <f t="shared" si="23"/>
        <v>DME</v>
      </c>
      <c r="CK227" s="361" t="str">
        <f t="shared" si="23"/>
        <v>RNG</v>
      </c>
      <c r="CL227" s="361" t="str">
        <f t="shared" si="23"/>
        <v>RNG</v>
      </c>
      <c r="CM227" s="361" t="str">
        <f t="shared" si="23"/>
        <v>SCNG</v>
      </c>
      <c r="CN227" s="361" t="str">
        <f t="shared" si="23"/>
        <v>LFG</v>
      </c>
      <c r="CO227" s="361" t="str">
        <f t="shared" si="23"/>
        <v>MA100</v>
      </c>
      <c r="CP227" s="361" t="str">
        <f t="shared" si="23"/>
        <v>MA100</v>
      </c>
      <c r="CQ227" s="361" t="str">
        <f t="shared" si="23"/>
        <v>MA100</v>
      </c>
      <c r="CR227" s="361" t="str">
        <f t="shared" si="23"/>
        <v>Bio Oil</v>
      </c>
      <c r="CS227" s="361" t="str">
        <f t="shared" si="23"/>
        <v>Bio Oil</v>
      </c>
      <c r="CT227" s="361" t="str">
        <f t="shared" si="23"/>
        <v>Bio Oil Ag Res</v>
      </c>
      <c r="CU227" s="361" t="str">
        <f t="shared" si="23"/>
        <v>Bio Oil</v>
      </c>
      <c r="CV227" s="361" t="str">
        <f t="shared" si="23"/>
        <v>Bio Oil</v>
      </c>
      <c r="CW227" s="361" t="str">
        <f t="shared" si="23"/>
        <v>Bio Oil</v>
      </c>
      <c r="CX227" s="361" t="str">
        <f t="shared" si="23"/>
        <v>Bio Oil</v>
      </c>
      <c r="CY227" s="361" t="str">
        <f t="shared" si="23"/>
        <v>Bio Oil</v>
      </c>
      <c r="CZ227" s="361" t="str">
        <f t="shared" si="23"/>
        <v>Refined Bio Oil</v>
      </c>
      <c r="DA227" s="361" t="str">
        <f t="shared" si="23"/>
        <v>Refined Bio Oil</v>
      </c>
      <c r="DB227" s="361" t="str">
        <f t="shared" si="23"/>
        <v>Refined Bio Oil Ag Res</v>
      </c>
      <c r="DC227" s="361" t="str">
        <f t="shared" si="23"/>
        <v>Refined Bio Oil</v>
      </c>
      <c r="DD227" s="361" t="str">
        <f t="shared" si="23"/>
        <v>Refined Bio Oil</v>
      </c>
      <c r="DE227" s="361" t="str">
        <f t="shared" si="23"/>
        <v>Refined Bio Oil</v>
      </c>
      <c r="DF227" s="361" t="str">
        <f t="shared" si="23"/>
        <v>Refined Bio Oil</v>
      </c>
      <c r="DG227" s="361" t="str">
        <f t="shared" si="23"/>
        <v>Refined Bio Oil</v>
      </c>
      <c r="DH227" s="361" t="str">
        <f t="shared" si="23"/>
        <v>CH2</v>
      </c>
      <c r="DI227" s="361" t="str">
        <f t="shared" si="23"/>
        <v>CH2</v>
      </c>
      <c r="DJ227" s="361" t="str">
        <f t="shared" si="23"/>
        <v>CH2</v>
      </c>
      <c r="DK227" s="361" t="str">
        <f t="shared" si="23"/>
        <v>CH2</v>
      </c>
      <c r="DL227" s="361" t="str">
        <f t="shared" si="23"/>
        <v>CH2</v>
      </c>
      <c r="DM227" s="361" t="str">
        <f t="shared" si="23"/>
        <v>CH2</v>
      </c>
      <c r="DN227" s="361" t="str">
        <f t="shared" si="23"/>
        <v>CH2</v>
      </c>
      <c r="DO227" s="361" t="str">
        <f t="shared" si="23"/>
        <v>CH2</v>
      </c>
      <c r="DP227" s="361" t="str">
        <f t="shared" si="23"/>
        <v>CH2</v>
      </c>
      <c r="DQ227" s="361" t="str">
        <f t="shared" si="23"/>
        <v>CH2</v>
      </c>
      <c r="DR227" s="361" t="str">
        <f t="shared" si="23"/>
        <v>CH2</v>
      </c>
      <c r="DS227" s="361" t="str">
        <f t="shared" si="23"/>
        <v>CH2</v>
      </c>
      <c r="DT227" s="361" t="str">
        <f t="shared" si="23"/>
        <v>CH2</v>
      </c>
      <c r="DU227" s="361" t="str">
        <f t="shared" si="23"/>
        <v>CH2</v>
      </c>
      <c r="DV227" s="361" t="str">
        <f t="shared" si="23"/>
        <v>CH2</v>
      </c>
      <c r="DW227" s="361" t="str">
        <f t="shared" si="23"/>
        <v>CH2</v>
      </c>
      <c r="DX227" s="361" t="s">
        <v>75</v>
      </c>
      <c r="DY227" s="361" t="str">
        <f t="shared" ref="DY227:EW227" si="24">DY13</f>
        <v>Nuclear</v>
      </c>
      <c r="DZ227" s="361" t="str">
        <f t="shared" si="24"/>
        <v>Grass</v>
      </c>
      <c r="EA227" s="361" t="str">
        <f t="shared" si="24"/>
        <v>Wood</v>
      </c>
      <c r="EB227" s="361" t="str">
        <f t="shared" si="24"/>
        <v>Corn Stover</v>
      </c>
      <c r="EC227" s="361" t="str">
        <f t="shared" si="24"/>
        <v>Wood Pellets</v>
      </c>
      <c r="ED227" s="361" t="str">
        <f t="shared" si="24"/>
        <v>RDF</v>
      </c>
      <c r="EE227" s="361" t="str">
        <f t="shared" si="24"/>
        <v>NG to</v>
      </c>
      <c r="EF227" s="361" t="str">
        <f t="shared" si="24"/>
        <v>NG to</v>
      </c>
      <c r="EG227" s="361" t="str">
        <f t="shared" si="24"/>
        <v>NG to</v>
      </c>
      <c r="EH227" s="361" t="str">
        <f t="shared" si="24"/>
        <v>NG to</v>
      </c>
      <c r="EI227" s="361" t="str">
        <f t="shared" si="24"/>
        <v>NG to</v>
      </c>
      <c r="EJ227" s="361" t="str">
        <f t="shared" si="24"/>
        <v>NG to</v>
      </c>
      <c r="EK227" s="361" t="str">
        <f t="shared" si="24"/>
        <v>H2 to</v>
      </c>
      <c r="EL227" s="361" t="str">
        <f t="shared" si="24"/>
        <v>H2 to</v>
      </c>
      <c r="EM227" s="361" t="str">
        <f t="shared" si="24"/>
        <v>Syn gas to</v>
      </c>
      <c r="EN227" s="361" t="str">
        <f t="shared" si="24"/>
        <v>Syn gas to</v>
      </c>
      <c r="EO227" s="361" t="str">
        <f t="shared" si="24"/>
        <v>Electricity to</v>
      </c>
      <c r="EP227" s="361" t="str">
        <f t="shared" si="24"/>
        <v>Solar to</v>
      </c>
      <c r="EQ227" s="361" t="str">
        <f t="shared" si="24"/>
        <v>Electricity to</v>
      </c>
      <c r="ER227" s="361" t="str">
        <f t="shared" si="24"/>
        <v>User Grid to</v>
      </c>
      <c r="ES227" s="361" t="str">
        <f t="shared" si="24"/>
        <v>User Generator</v>
      </c>
      <c r="ET227" s="361" t="str">
        <f t="shared" si="24"/>
        <v>RNG (Engine)</v>
      </c>
      <c r="EU227" s="361" t="str">
        <f t="shared" si="24"/>
        <v>RNG (Engine)</v>
      </c>
      <c r="EV227" s="361" t="str">
        <f t="shared" si="24"/>
        <v>RNG (Turbine)</v>
      </c>
      <c r="EW227" s="361" t="str">
        <f t="shared" si="24"/>
        <v>RNG (Turbine)</v>
      </c>
    </row>
    <row r="228" spans="1:153" ht="15.75" customHeight="1" x14ac:dyDescent="0.2">
      <c r="A228" s="362" t="str">
        <f t="shared" si="20"/>
        <v>Feedstock ------&gt;</v>
      </c>
      <c r="B228" s="363" t="str">
        <f t="shared" ref="B228:AU228" si="25">B14</f>
        <v>coal</v>
      </c>
      <c r="C228" s="363" t="str">
        <f t="shared" si="25"/>
        <v>Crude Oil</v>
      </c>
      <c r="D228" s="363" t="str">
        <f t="shared" si="25"/>
        <v>Crude Oil</v>
      </c>
      <c r="E228" s="363" t="str">
        <f t="shared" si="25"/>
        <v>Crude Oil</v>
      </c>
      <c r="F228" s="363" t="str">
        <f t="shared" si="25"/>
        <v>Crude Oil</v>
      </c>
      <c r="G228" s="363" t="str">
        <f t="shared" si="25"/>
        <v>Crude Oil</v>
      </c>
      <c r="H228" s="363" t="str">
        <f t="shared" si="25"/>
        <v>Crude Oil</v>
      </c>
      <c r="I228" s="363" t="str">
        <f t="shared" si="25"/>
        <v>Crude Oil</v>
      </c>
      <c r="J228" s="363" t="str">
        <f t="shared" si="25"/>
        <v>Crude Oil</v>
      </c>
      <c r="K228" s="363" t="str">
        <f t="shared" si="25"/>
        <v>Crude Oil</v>
      </c>
      <c r="L228" s="363" t="str">
        <f t="shared" si="25"/>
        <v>Crude Oil</v>
      </c>
      <c r="M228" s="363" t="str">
        <f t="shared" si="25"/>
        <v>Crude Oil</v>
      </c>
      <c r="N228" s="363" t="str">
        <f t="shared" si="25"/>
        <v>NG</v>
      </c>
      <c r="O228" s="363" t="str">
        <f t="shared" si="25"/>
        <v>NGL94/RF6</v>
      </c>
      <c r="P228" s="363" t="str">
        <f t="shared" si="25"/>
        <v>NG</v>
      </c>
      <c r="Q228" s="363" t="str">
        <f t="shared" si="25"/>
        <v>NG</v>
      </c>
      <c r="R228" s="363" t="str">
        <f t="shared" si="25"/>
        <v>Corn</v>
      </c>
      <c r="S228" s="363" t="str">
        <f t="shared" si="25"/>
        <v>(W0/G100)</v>
      </c>
      <c r="T228" s="363" t="str">
        <f t="shared" si="25"/>
        <v>Wet Stover</v>
      </c>
      <c r="U228" s="363" t="str">
        <f t="shared" si="25"/>
        <v>Wheat</v>
      </c>
      <c r="V228" s="363" t="str">
        <f t="shared" si="25"/>
        <v>Barley</v>
      </c>
      <c r="W228" s="363" t="str">
        <f t="shared" si="25"/>
        <v>Peas</v>
      </c>
      <c r="X228" s="363" t="str">
        <f t="shared" si="25"/>
        <v>Rye</v>
      </c>
      <c r="Y228" s="363" t="str">
        <f t="shared" si="25"/>
        <v>Triticale</v>
      </c>
      <c r="Z228" s="363" t="str">
        <f t="shared" si="25"/>
        <v>Sugarcane</v>
      </c>
      <c r="AA228" s="363" t="str">
        <f t="shared" si="25"/>
        <v>Sugar Beet</v>
      </c>
      <c r="AB228" s="363" t="str">
        <f t="shared" si="25"/>
        <v>Sorghum</v>
      </c>
      <c r="AC228" s="363" t="str">
        <f t="shared" si="25"/>
        <v>Corn</v>
      </c>
      <c r="AD228" s="363" t="str">
        <f t="shared" si="25"/>
        <v>Canola</v>
      </c>
      <c r="AE228" s="363" t="str">
        <f t="shared" si="25"/>
        <v>Canola Oil</v>
      </c>
      <c r="AF228" s="363" t="str">
        <f t="shared" si="25"/>
        <v>Soybeans</v>
      </c>
      <c r="AG228" s="363" t="str">
        <f t="shared" si="25"/>
        <v>Soy Oil</v>
      </c>
      <c r="AH228" s="363" t="str">
        <f t="shared" si="25"/>
        <v>Palm</v>
      </c>
      <c r="AI228" s="363" t="str">
        <f t="shared" si="25"/>
        <v>Palm Oil</v>
      </c>
      <c r="AJ228" s="363" t="str">
        <f t="shared" si="25"/>
        <v>Jatropha</v>
      </c>
      <c r="AK228" s="363" t="str">
        <f t="shared" si="25"/>
        <v>Jatropha Oil</v>
      </c>
      <c r="AL228" s="363" t="str">
        <f t="shared" si="25"/>
        <v>Camelina</v>
      </c>
      <c r="AM228" s="363" t="str">
        <f t="shared" si="25"/>
        <v>Camelina Oil</v>
      </c>
      <c r="AN228" s="363" t="str">
        <f t="shared" si="25"/>
        <v>Algae</v>
      </c>
      <c r="AO228" s="363" t="str">
        <f t="shared" si="25"/>
        <v>Algae Oil</v>
      </c>
      <c r="AP228" s="363" t="str">
        <f t="shared" si="25"/>
        <v>Animals</v>
      </c>
      <c r="AQ228" s="363" t="str">
        <f t="shared" si="25"/>
        <v>Tallow</v>
      </c>
      <c r="AR228" s="363" t="str">
        <f t="shared" si="25"/>
        <v>Waste Grease</v>
      </c>
      <c r="AS228" s="363" t="str">
        <f t="shared" si="25"/>
        <v>Yellow Grease</v>
      </c>
      <c r="AT228" s="363" t="str">
        <f t="shared" si="25"/>
        <v>Tall Soap</v>
      </c>
      <c r="AU228" s="363" t="str">
        <f t="shared" si="25"/>
        <v>Tall Oil</v>
      </c>
      <c r="AV228" s="363" t="s">
        <v>511</v>
      </c>
      <c r="AW228" s="363" t="s">
        <v>443</v>
      </c>
      <c r="AX228" s="363" t="s">
        <v>512</v>
      </c>
      <c r="AY228" s="363" t="s">
        <v>444</v>
      </c>
      <c r="AZ228" s="363" t="str">
        <f t="shared" ref="AZ228:BX228" si="26">AZ14</f>
        <v>Corn</v>
      </c>
      <c r="BA228" s="363" t="str">
        <f t="shared" si="26"/>
        <v>Corn Oil</v>
      </c>
      <c r="BB228" s="363" t="str">
        <f t="shared" si="26"/>
        <v>Fish</v>
      </c>
      <c r="BC228" s="363" t="str">
        <f t="shared" si="26"/>
        <v>Fish Oil</v>
      </c>
      <c r="BD228" s="363" t="str">
        <f t="shared" si="26"/>
        <v>Canola Oil</v>
      </c>
      <c r="BE228" s="363" t="str">
        <f t="shared" si="26"/>
        <v>Corn Oil</v>
      </c>
      <c r="BF228" s="363" t="str">
        <f t="shared" si="26"/>
        <v>Soybean Oil</v>
      </c>
      <c r="BG228" s="363" t="str">
        <f t="shared" si="26"/>
        <v>Canola Oil</v>
      </c>
      <c r="BH228" s="363" t="str">
        <f t="shared" si="26"/>
        <v>Corn Ethanol</v>
      </c>
      <c r="BI228" s="363" t="str">
        <f t="shared" si="26"/>
        <v>NG</v>
      </c>
      <c r="BJ228" s="363" t="str">
        <f t="shared" si="26"/>
        <v>coal</v>
      </c>
      <c r="BK228" s="363" t="str">
        <f t="shared" si="26"/>
        <v>Wood Residue</v>
      </c>
      <c r="BL228" s="363" t="str">
        <f t="shared" si="26"/>
        <v>LFG</v>
      </c>
      <c r="BM228" s="363" t="str">
        <f t="shared" si="26"/>
        <v>electricity</v>
      </c>
      <c r="BN228" s="363" t="str">
        <f t="shared" si="26"/>
        <v>NG100/C0</v>
      </c>
      <c r="BO228" s="363" t="str">
        <f t="shared" si="26"/>
        <v>NG</v>
      </c>
      <c r="BP228" s="363" t="str">
        <f t="shared" si="26"/>
        <v>Electricity</v>
      </c>
      <c r="BQ228" s="363" t="str">
        <f t="shared" si="26"/>
        <v>LFG</v>
      </c>
      <c r="BR228" s="363" t="str">
        <f t="shared" si="26"/>
        <v>Manure/Grass</v>
      </c>
      <c r="BS228" s="363" t="str">
        <f t="shared" si="26"/>
        <v>Organic Waste</v>
      </c>
      <c r="BT228" s="363" t="str">
        <f t="shared" si="26"/>
        <v>RDF</v>
      </c>
      <c r="BU228" s="363" t="str">
        <f t="shared" si="26"/>
        <v>Electricity</v>
      </c>
      <c r="BV228" s="363" t="str">
        <f t="shared" si="26"/>
        <v>LFG</v>
      </c>
      <c r="BW228" s="363" t="str">
        <f t="shared" si="26"/>
        <v>Manure/Grass</v>
      </c>
      <c r="BX228" s="363" t="str">
        <f t="shared" si="26"/>
        <v>Organic Waste</v>
      </c>
      <c r="BY228" s="363" t="s">
        <v>520</v>
      </c>
      <c r="BZ228" s="363" t="str">
        <f t="shared" ref="BZ228:DW228" si="27">BZ14</f>
        <v>NG</v>
      </c>
      <c r="CA228" s="363" t="str">
        <f t="shared" si="27"/>
        <v>Coal</v>
      </c>
      <c r="CB228" s="363" t="str">
        <f t="shared" si="27"/>
        <v>Wood Residue</v>
      </c>
      <c r="CC228" s="363" t="str">
        <f t="shared" si="27"/>
        <v>RDF</v>
      </c>
      <c r="CD228" s="363" t="str">
        <f t="shared" si="27"/>
        <v>LFG</v>
      </c>
      <c r="CE228" s="363" t="str">
        <f t="shared" si="27"/>
        <v>electricity</v>
      </c>
      <c r="CF228" s="363" t="str">
        <f t="shared" si="27"/>
        <v>NG</v>
      </c>
      <c r="CG228" s="363" t="str">
        <f t="shared" si="27"/>
        <v>Wood Residue</v>
      </c>
      <c r="CH228" s="363" t="str">
        <f t="shared" si="27"/>
        <v>NG</v>
      </c>
      <c r="CI228" s="363" t="str">
        <f t="shared" si="27"/>
        <v>Wood Residue</v>
      </c>
      <c r="CJ228" s="363" t="str">
        <f t="shared" si="27"/>
        <v>LFG</v>
      </c>
      <c r="CK228" s="363" t="str">
        <f t="shared" si="27"/>
        <v>Wood Residue</v>
      </c>
      <c r="CL228" s="363" t="str">
        <f t="shared" si="27"/>
        <v>Wood Pellets</v>
      </c>
      <c r="CM228" s="363" t="str">
        <f t="shared" si="27"/>
        <v>Coal</v>
      </c>
      <c r="CN228" s="363" t="str">
        <f t="shared" si="27"/>
        <v>process</v>
      </c>
      <c r="CO228" s="363" t="str">
        <f t="shared" si="27"/>
        <v>NG</v>
      </c>
      <c r="CP228" s="363" t="str">
        <f t="shared" si="27"/>
        <v>Wood Residue</v>
      </c>
      <c r="CQ228" s="363" t="str">
        <f t="shared" si="27"/>
        <v>RDF</v>
      </c>
      <c r="CR228" s="363" t="str">
        <f t="shared" si="27"/>
        <v>Wood Residue</v>
      </c>
      <c r="CS228" s="363" t="str">
        <f t="shared" si="27"/>
        <v>Wood Pellets</v>
      </c>
      <c r="CT228" s="363" t="str">
        <f t="shared" si="27"/>
        <v>Wheat Straw</v>
      </c>
      <c r="CU228" s="363" t="str">
        <f t="shared" si="27"/>
        <v>Sewage Sludge</v>
      </c>
      <c r="CV228" s="363" t="str">
        <f t="shared" si="27"/>
        <v>Manure</v>
      </c>
      <c r="CW228" s="363" t="str">
        <f t="shared" si="27"/>
        <v>Organic Waste</v>
      </c>
      <c r="CX228" s="363" t="str">
        <f t="shared" si="27"/>
        <v>MSW</v>
      </c>
      <c r="CY228" s="363" t="str">
        <f t="shared" si="27"/>
        <v>RDF</v>
      </c>
      <c r="CZ228" s="363" t="str">
        <f t="shared" si="27"/>
        <v>Wood Residue</v>
      </c>
      <c r="DA228" s="363" t="str">
        <f t="shared" si="27"/>
        <v>Wood Pellets</v>
      </c>
      <c r="DB228" s="363" t="str">
        <f t="shared" si="27"/>
        <v>Wheat Straw</v>
      </c>
      <c r="DC228" s="363" t="str">
        <f t="shared" si="27"/>
        <v>Sewage Sludge</v>
      </c>
      <c r="DD228" s="363" t="str">
        <f t="shared" si="27"/>
        <v>Manure</v>
      </c>
      <c r="DE228" s="363" t="str">
        <f t="shared" si="27"/>
        <v>Organic Waste</v>
      </c>
      <c r="DF228" s="363" t="str">
        <f t="shared" si="27"/>
        <v>MSW</v>
      </c>
      <c r="DG228" s="363" t="str">
        <f t="shared" si="27"/>
        <v>RDF</v>
      </c>
      <c r="DH228" s="363" t="str">
        <f t="shared" si="27"/>
        <v>water</v>
      </c>
      <c r="DI228" s="363" t="str">
        <f t="shared" si="27"/>
        <v>off grid elec</v>
      </c>
      <c r="DJ228" s="363" t="str">
        <f t="shared" si="27"/>
        <v>NG</v>
      </c>
      <c r="DK228" s="363" t="str">
        <f t="shared" si="27"/>
        <v>Thermo nuclear</v>
      </c>
      <c r="DL228" s="363" t="str">
        <f t="shared" si="27"/>
        <v>Wood Residue</v>
      </c>
      <c r="DM228" s="363" t="str">
        <f t="shared" si="27"/>
        <v>Wood Pellets</v>
      </c>
      <c r="DN228" s="363" t="str">
        <f t="shared" si="27"/>
        <v>Coal</v>
      </c>
      <c r="DO228" s="363" t="str">
        <f t="shared" si="27"/>
        <v>Methanol</v>
      </c>
      <c r="DP228" s="363" t="str">
        <f t="shared" si="27"/>
        <v>Methanol LFG</v>
      </c>
      <c r="DQ228" s="363" t="str">
        <f t="shared" si="27"/>
        <v>Corn Ethanol</v>
      </c>
      <c r="DR228" s="363" t="str">
        <f t="shared" si="27"/>
        <v>(W0/G100) Ethanol</v>
      </c>
      <c r="DS228" s="363" t="str">
        <f t="shared" si="27"/>
        <v>Wheat Ethanol</v>
      </c>
      <c r="DT228" s="363" t="str">
        <f t="shared" si="27"/>
        <v>Gasoline</v>
      </c>
      <c r="DU228" s="363" t="str">
        <f t="shared" si="27"/>
        <v>FT Diesel</v>
      </c>
      <c r="DV228" s="363" t="str">
        <f t="shared" si="27"/>
        <v>LPG</v>
      </c>
      <c r="DW228" s="363" t="str">
        <f t="shared" si="27"/>
        <v>NG100/Water0</v>
      </c>
      <c r="DX228" s="363" t="s">
        <v>533</v>
      </c>
      <c r="DY228" s="363" t="str">
        <f t="shared" ref="DY228:EW228" si="28">DY14</f>
        <v>Uranium</v>
      </c>
      <c r="DZ228" s="363" t="str">
        <f t="shared" si="28"/>
        <v>Wheat Straw</v>
      </c>
      <c r="EA228" s="363" t="str">
        <f t="shared" si="28"/>
        <v>Wood Residue</v>
      </c>
      <c r="EB228" s="363" t="str">
        <f t="shared" si="28"/>
        <v>Whole Corn</v>
      </c>
      <c r="EC228" s="363" t="str">
        <f t="shared" si="28"/>
        <v>Wood Residue</v>
      </c>
      <c r="ED228" s="363" t="str">
        <f t="shared" si="28"/>
        <v>MSW</v>
      </c>
      <c r="EE228" s="363" t="str">
        <f t="shared" si="28"/>
        <v>power</v>
      </c>
      <c r="EF228" s="363" t="str">
        <f t="shared" si="28"/>
        <v>industry</v>
      </c>
      <c r="EG228" s="363" t="str">
        <f t="shared" si="28"/>
        <v>commerce</v>
      </c>
      <c r="EH228" s="363" t="str">
        <f t="shared" si="28"/>
        <v>Fuel Production</v>
      </c>
      <c r="EI228" s="363" t="str">
        <f t="shared" si="28"/>
        <v>NG pipeline</v>
      </c>
      <c r="EJ228" s="363" t="str">
        <f t="shared" si="28"/>
        <v>NG field</v>
      </c>
      <c r="EK228" s="363" t="str">
        <f t="shared" si="28"/>
        <v>power</v>
      </c>
      <c r="EL228" s="363" t="str">
        <f t="shared" si="28"/>
        <v>pipeline</v>
      </c>
      <c r="EM228" s="363" t="str">
        <f t="shared" si="28"/>
        <v>power</v>
      </c>
      <c r="EN228" s="363" t="str">
        <f t="shared" si="28"/>
        <v>gas pipeline</v>
      </c>
      <c r="EO228" s="363" t="str">
        <f t="shared" si="28"/>
        <v>EV</v>
      </c>
      <c r="EP228" s="363" t="str">
        <f t="shared" si="28"/>
        <v>EV</v>
      </c>
      <c r="EQ228" s="363" t="str">
        <f t="shared" si="28"/>
        <v>power</v>
      </c>
      <c r="ER228" s="363" t="str">
        <f t="shared" si="28"/>
        <v>power</v>
      </c>
      <c r="ES228" s="363" t="str">
        <f t="shared" si="28"/>
        <v>to power</v>
      </c>
      <c r="ET228" s="363" t="str">
        <f t="shared" si="28"/>
        <v>Wood Residue</v>
      </c>
      <c r="EU228" s="363" t="str">
        <f t="shared" si="28"/>
        <v>Wood Pellets</v>
      </c>
      <c r="EV228" s="363" t="str">
        <f t="shared" si="28"/>
        <v>Wood Residue</v>
      </c>
      <c r="EW228" s="363" t="str">
        <f t="shared" si="28"/>
        <v>Wood Pellets</v>
      </c>
    </row>
    <row r="229" spans="1:153" ht="15.75" customHeight="1" x14ac:dyDescent="0.2">
      <c r="A229" s="372" t="str">
        <f t="shared" si="20"/>
        <v>Fuel dispensing</v>
      </c>
      <c r="B229" s="372">
        <f t="shared" ref="B229:EW229" si="29">B49-B15</f>
        <v>0</v>
      </c>
      <c r="C229" s="372">
        <f t="shared" si="29"/>
        <v>-22.314115291616986</v>
      </c>
      <c r="D229" s="372">
        <f t="shared" si="29"/>
        <v>-22.314917827476535</v>
      </c>
      <c r="E229" s="372">
        <f t="shared" si="29"/>
        <v>-22.314917827476535</v>
      </c>
      <c r="F229" s="372">
        <f t="shared" si="29"/>
        <v>-22.8493250970144</v>
      </c>
      <c r="G229" s="372">
        <f t="shared" si="29"/>
        <v>-22.8493250970144</v>
      </c>
      <c r="H229" s="372">
        <f t="shared" si="29"/>
        <v>-22.8493250970144</v>
      </c>
      <c r="I229" s="372">
        <f t="shared" si="29"/>
        <v>-23.712793601359664</v>
      </c>
      <c r="J229" s="372">
        <f t="shared" si="29"/>
        <v>-22.626784559090936</v>
      </c>
      <c r="K229" s="372">
        <f t="shared" si="29"/>
        <v>0</v>
      </c>
      <c r="L229" s="372">
        <f t="shared" si="29"/>
        <v>0</v>
      </c>
      <c r="M229" s="372">
        <f t="shared" si="29"/>
        <v>-22.914581228191565</v>
      </c>
      <c r="N229" s="372">
        <f t="shared" si="29"/>
        <v>-22.914581228192048</v>
      </c>
      <c r="O229" s="372">
        <f t="shared" si="29"/>
        <v>-22.91458122819202</v>
      </c>
      <c r="P229" s="372">
        <f t="shared" si="29"/>
        <v>-872.32911376810273</v>
      </c>
      <c r="Q229" s="372">
        <f t="shared" si="29"/>
        <v>-629.00592752229045</v>
      </c>
      <c r="R229" s="372">
        <f t="shared" si="29"/>
        <v>-35.063200957976051</v>
      </c>
      <c r="S229" s="372">
        <f t="shared" si="29"/>
        <v>-35.063200957976051</v>
      </c>
      <c r="T229" s="372">
        <f t="shared" si="29"/>
        <v>-35.063200957976051</v>
      </c>
      <c r="U229" s="372">
        <f t="shared" si="29"/>
        <v>-35.063200957976051</v>
      </c>
      <c r="V229" s="372">
        <f t="shared" si="29"/>
        <v>-35.063200957976051</v>
      </c>
      <c r="W229" s="372">
        <f t="shared" si="29"/>
        <v>-35.063200957976051</v>
      </c>
      <c r="X229" s="372">
        <f t="shared" si="29"/>
        <v>-35.063200957976051</v>
      </c>
      <c r="Y229" s="372">
        <f t="shared" si="29"/>
        <v>-35.063200957976051</v>
      </c>
      <c r="Z229" s="372">
        <f t="shared" si="29"/>
        <v>-35.063200957976051</v>
      </c>
      <c r="AA229" s="372">
        <f t="shared" si="29"/>
        <v>-35.063200957976051</v>
      </c>
      <c r="AB229" s="372">
        <f t="shared" si="29"/>
        <v>-35.063200957976051</v>
      </c>
      <c r="AC229" s="372">
        <f t="shared" si="29"/>
        <v>-29.111016925628775</v>
      </c>
      <c r="AD229" s="372">
        <f t="shared" si="29"/>
        <v>2.0892550862378589E-5</v>
      </c>
      <c r="AE229" s="372">
        <f t="shared" si="29"/>
        <v>-26.152176160469253</v>
      </c>
      <c r="AF229" s="372">
        <f t="shared" si="29"/>
        <v>2.0892550862378589E-5</v>
      </c>
      <c r="AG229" s="372">
        <f t="shared" si="29"/>
        <v>-26.152176160469253</v>
      </c>
      <c r="AH229" s="372">
        <f t="shared" si="29"/>
        <v>2.0892550862378589E-5</v>
      </c>
      <c r="AI229" s="372">
        <f t="shared" si="29"/>
        <v>-26.152176160469253</v>
      </c>
      <c r="AJ229" s="372">
        <f t="shared" si="29"/>
        <v>2.0892550862378589E-5</v>
      </c>
      <c r="AK229" s="372">
        <f t="shared" si="29"/>
        <v>-26.152176160469253</v>
      </c>
      <c r="AL229" s="372">
        <f t="shared" si="29"/>
        <v>2.0892550862378589E-5</v>
      </c>
      <c r="AM229" s="372">
        <f t="shared" si="29"/>
        <v>-26.152176160469253</v>
      </c>
      <c r="AN229" s="372">
        <f t="shared" si="29"/>
        <v>2.0892550862378589E-5</v>
      </c>
      <c r="AO229" s="372">
        <f t="shared" si="29"/>
        <v>-26.152176160469253</v>
      </c>
      <c r="AP229" s="372">
        <f t="shared" si="29"/>
        <v>2.0892550862378589E-5</v>
      </c>
      <c r="AQ229" s="372">
        <f t="shared" si="29"/>
        <v>-26.152176160469253</v>
      </c>
      <c r="AR229" s="372">
        <f t="shared" si="29"/>
        <v>2.0892550862378589E-5</v>
      </c>
      <c r="AS229" s="372">
        <f t="shared" si="29"/>
        <v>-26.152176160469253</v>
      </c>
      <c r="AT229" s="372">
        <f t="shared" si="29"/>
        <v>2.0892550862378589E-5</v>
      </c>
      <c r="AU229" s="372">
        <f t="shared" si="29"/>
        <v>-26.152176160469253</v>
      </c>
      <c r="AV229" s="372">
        <f t="shared" si="29"/>
        <v>0</v>
      </c>
      <c r="AW229" s="372">
        <f t="shared" si="29"/>
        <v>-26.152176160469253</v>
      </c>
      <c r="AX229" s="372">
        <f t="shared" si="29"/>
        <v>0</v>
      </c>
      <c r="AY229" s="372">
        <f t="shared" si="29"/>
        <v>-26.152176160469253</v>
      </c>
      <c r="AZ229" s="372">
        <f t="shared" si="29"/>
        <v>0</v>
      </c>
      <c r="BA229" s="372">
        <f t="shared" si="29"/>
        <v>-26.152176160469253</v>
      </c>
      <c r="BB229" s="372">
        <f t="shared" si="29"/>
        <v>2.0892550862378589E-5</v>
      </c>
      <c r="BC229" s="372">
        <f t="shared" si="29"/>
        <v>-26.152176160469253</v>
      </c>
      <c r="BD229" s="372">
        <f t="shared" si="29"/>
        <v>-21.61805048680958</v>
      </c>
      <c r="BE229" s="372">
        <f t="shared" si="29"/>
        <v>-22.110925030714981</v>
      </c>
      <c r="BF229" s="372">
        <f t="shared" si="29"/>
        <v>-22.319444205792507</v>
      </c>
      <c r="BG229" s="372">
        <f t="shared" si="29"/>
        <v>-22.914581228192048</v>
      </c>
      <c r="BH229" s="372">
        <f t="shared" si="29"/>
        <v>-22.110925030714981</v>
      </c>
      <c r="BI229" s="372">
        <f t="shared" si="29"/>
        <v>-44.696476597466301</v>
      </c>
      <c r="BJ229" s="372">
        <f t="shared" si="29"/>
        <v>-44.696476597466301</v>
      </c>
      <c r="BK229" s="372">
        <f t="shared" si="29"/>
        <v>-44.696476597466301</v>
      </c>
      <c r="BL229" s="372">
        <f t="shared" si="29"/>
        <v>-44.696476597466301</v>
      </c>
      <c r="BM229" s="372">
        <f t="shared" si="29"/>
        <v>-44.696476597466301</v>
      </c>
      <c r="BN229" s="372">
        <f t="shared" si="29"/>
        <v>-44.696476597466301</v>
      </c>
      <c r="BO229" s="372">
        <f t="shared" si="29"/>
        <v>-51.111361924435982</v>
      </c>
      <c r="BP229" s="372">
        <f t="shared" si="29"/>
        <v>-51.111361924435982</v>
      </c>
      <c r="BQ229" s="372">
        <f t="shared" si="29"/>
        <v>-629.00592752229045</v>
      </c>
      <c r="BR229" s="372">
        <f t="shared" si="29"/>
        <v>-629.00592752229045</v>
      </c>
      <c r="BS229" s="372">
        <f t="shared" si="29"/>
        <v>-629.00592752229045</v>
      </c>
      <c r="BT229" s="372">
        <f t="shared" si="29"/>
        <v>-629.00592752229045</v>
      </c>
      <c r="BU229" s="372">
        <f t="shared" si="29"/>
        <v>-629.00592752229045</v>
      </c>
      <c r="BV229" s="372">
        <f t="shared" si="29"/>
        <v>-872.32911376810273</v>
      </c>
      <c r="BW229" s="372">
        <f t="shared" si="29"/>
        <v>-872.32911376810273</v>
      </c>
      <c r="BX229" s="372">
        <f t="shared" si="29"/>
        <v>-872.32911376810273</v>
      </c>
      <c r="BY229" s="372">
        <f t="shared" si="29"/>
        <v>-613.36593135554278</v>
      </c>
      <c r="BZ229" s="372">
        <f t="shared" si="29"/>
        <v>-22.096910791867003</v>
      </c>
      <c r="CA229" s="372">
        <f t="shared" si="29"/>
        <v>-22.096910791867003</v>
      </c>
      <c r="CB229" s="372">
        <f t="shared" si="29"/>
        <v>-22.096910791867003</v>
      </c>
      <c r="CC229" s="372">
        <f t="shared" si="29"/>
        <v>-22.096910791867003</v>
      </c>
      <c r="CD229" s="372">
        <f t="shared" si="29"/>
        <v>-22.096910791867003</v>
      </c>
      <c r="CE229" s="372">
        <f t="shared" si="29"/>
        <v>-22.096910791867003</v>
      </c>
      <c r="CF229" s="372">
        <f t="shared" si="29"/>
        <v>-22.314917827476535</v>
      </c>
      <c r="CG229" s="372">
        <f t="shared" si="29"/>
        <v>-22.314917827476535</v>
      </c>
      <c r="CH229" s="372">
        <f t="shared" si="29"/>
        <v>-33.064271477461432</v>
      </c>
      <c r="CI229" s="372">
        <f t="shared" si="29"/>
        <v>-33.064271477461432</v>
      </c>
      <c r="CJ229" s="372">
        <f t="shared" si="29"/>
        <v>-33.064271477461432</v>
      </c>
      <c r="CK229" s="372">
        <f t="shared" si="29"/>
        <v>-629.00592752229045</v>
      </c>
      <c r="CL229" s="372">
        <f t="shared" si="29"/>
        <v>-629.00592752229045</v>
      </c>
      <c r="CM229" s="372">
        <f t="shared" si="29"/>
        <v>-629.00592752229045</v>
      </c>
      <c r="CN229" s="372">
        <f t="shared" si="29"/>
        <v>0</v>
      </c>
      <c r="CO229" s="372">
        <f t="shared" si="29"/>
        <v>-36.030052231011524</v>
      </c>
      <c r="CP229" s="372">
        <f t="shared" si="29"/>
        <v>-36.030052231011524</v>
      </c>
      <c r="CQ229" s="372">
        <f t="shared" si="29"/>
        <v>-36.030052231011524</v>
      </c>
      <c r="CR229" s="372">
        <f t="shared" si="29"/>
        <v>-59.851100523811738</v>
      </c>
      <c r="CS229" s="372">
        <f t="shared" si="29"/>
        <v>-59.851100523811738</v>
      </c>
      <c r="CT229" s="372">
        <f t="shared" si="29"/>
        <v>-59.851100523811738</v>
      </c>
      <c r="CU229" s="372">
        <f t="shared" si="29"/>
        <v>-59.851100523811738</v>
      </c>
      <c r="CV229" s="372">
        <f t="shared" si="29"/>
        <v>-59.851100523811738</v>
      </c>
      <c r="CW229" s="372">
        <f t="shared" si="29"/>
        <v>-59.851100523811738</v>
      </c>
      <c r="CX229" s="372">
        <f t="shared" si="29"/>
        <v>-59.851100523811738</v>
      </c>
      <c r="CY229" s="372">
        <f t="shared" si="29"/>
        <v>-59.851100523811738</v>
      </c>
      <c r="CZ229" s="372">
        <f t="shared" si="29"/>
        <v>-22.729895305849311</v>
      </c>
      <c r="DA229" s="372">
        <f t="shared" si="29"/>
        <v>-22.729895305849311</v>
      </c>
      <c r="DB229" s="372">
        <f t="shared" si="29"/>
        <v>-22.729895305849311</v>
      </c>
      <c r="DC229" s="372">
        <f t="shared" si="29"/>
        <v>-22.729895305849311</v>
      </c>
      <c r="DD229" s="372">
        <f t="shared" si="29"/>
        <v>-22.729895305849311</v>
      </c>
      <c r="DE229" s="372">
        <f t="shared" si="29"/>
        <v>-22.729895305849311</v>
      </c>
      <c r="DF229" s="372">
        <f t="shared" si="29"/>
        <v>-22.729895305849311</v>
      </c>
      <c r="DG229" s="372">
        <f t="shared" si="29"/>
        <v>-22.729895305849311</v>
      </c>
      <c r="DH229" s="372">
        <f t="shared" si="29"/>
        <v>-411.51280911755498</v>
      </c>
      <c r="DI229" s="372">
        <f t="shared" si="29"/>
        <v>-411.51280911755498</v>
      </c>
      <c r="DJ229" s="372">
        <f t="shared" si="29"/>
        <v>-411.51280911755498</v>
      </c>
      <c r="DK229" s="372">
        <f t="shared" si="29"/>
        <v>-113.94352224196336</v>
      </c>
      <c r="DL229" s="372">
        <f t="shared" si="29"/>
        <v>-411.51280911755498</v>
      </c>
      <c r="DM229" s="372">
        <f t="shared" si="29"/>
        <v>-411.51280911755498</v>
      </c>
      <c r="DN229" s="372">
        <f t="shared" si="29"/>
        <v>-411.51280911755498</v>
      </c>
      <c r="DO229" s="372">
        <f t="shared" si="29"/>
        <v>-411.51280911755498</v>
      </c>
      <c r="DP229" s="372">
        <f t="shared" si="29"/>
        <v>-411.51280911755498</v>
      </c>
      <c r="DQ229" s="372">
        <f t="shared" si="29"/>
        <v>-411.51280911755498</v>
      </c>
      <c r="DR229" s="372">
        <f t="shared" si="29"/>
        <v>-411.51280911755498</v>
      </c>
      <c r="DS229" s="372">
        <f t="shared" si="29"/>
        <v>-411.51280911755498</v>
      </c>
      <c r="DT229" s="372">
        <f t="shared" si="29"/>
        <v>-411.51280911755498</v>
      </c>
      <c r="DU229" s="372">
        <f t="shared" si="29"/>
        <v>-411.51280911755498</v>
      </c>
      <c r="DV229" s="372">
        <f t="shared" si="29"/>
        <v>-411.51280911755498</v>
      </c>
      <c r="DW229" s="372">
        <f t="shared" si="29"/>
        <v>-411.51280911755498</v>
      </c>
      <c r="DX229" s="372">
        <f t="shared" si="29"/>
        <v>-22.84934423334002</v>
      </c>
      <c r="DY229" s="372">
        <f t="shared" si="29"/>
        <v>0</v>
      </c>
      <c r="DZ229" s="372">
        <f t="shared" si="29"/>
        <v>0</v>
      </c>
      <c r="EA229" s="372">
        <f t="shared" si="29"/>
        <v>0</v>
      </c>
      <c r="EB229" s="372">
        <f t="shared" si="29"/>
        <v>0</v>
      </c>
      <c r="EC229" s="372">
        <f t="shared" si="29"/>
        <v>0</v>
      </c>
      <c r="ED229" s="372">
        <f t="shared" si="29"/>
        <v>0</v>
      </c>
      <c r="EE229" s="372">
        <f t="shared" si="29"/>
        <v>0</v>
      </c>
      <c r="EF229" s="372">
        <f t="shared" si="29"/>
        <v>0</v>
      </c>
      <c r="EG229" s="372">
        <f t="shared" si="29"/>
        <v>0</v>
      </c>
      <c r="EH229" s="372">
        <f t="shared" si="29"/>
        <v>0</v>
      </c>
      <c r="EI229" s="372">
        <f t="shared" si="29"/>
        <v>0</v>
      </c>
      <c r="EJ229" s="372">
        <f t="shared" si="29"/>
        <v>0</v>
      </c>
      <c r="EK229" s="372">
        <f t="shared" si="29"/>
        <v>0</v>
      </c>
      <c r="EL229" s="372">
        <f t="shared" si="29"/>
        <v>0</v>
      </c>
      <c r="EM229" s="372">
        <f t="shared" si="29"/>
        <v>0</v>
      </c>
      <c r="EN229" s="372">
        <f t="shared" si="29"/>
        <v>0</v>
      </c>
      <c r="EO229" s="372">
        <f t="shared" si="29"/>
        <v>0</v>
      </c>
      <c r="EP229" s="372">
        <f t="shared" si="29"/>
        <v>0</v>
      </c>
      <c r="EQ229" s="372">
        <f t="shared" si="29"/>
        <v>0</v>
      </c>
      <c r="ER229" s="372">
        <f t="shared" si="29"/>
        <v>0</v>
      </c>
      <c r="ES229" s="372">
        <f t="shared" si="29"/>
        <v>-2096.6864250742938</v>
      </c>
      <c r="ET229" s="373">
        <f t="shared" si="29"/>
        <v>-629.00592752229045</v>
      </c>
      <c r="EU229" s="373">
        <f t="shared" si="29"/>
        <v>-629.00592752229045</v>
      </c>
      <c r="EV229" s="373">
        <f t="shared" si="29"/>
        <v>-629.00592752229045</v>
      </c>
      <c r="EW229" s="373">
        <f t="shared" si="29"/>
        <v>-629.00592752229045</v>
      </c>
    </row>
    <row r="230" spans="1:153" ht="15.75" customHeight="1" x14ac:dyDescent="0.2">
      <c r="A230" s="372" t="str">
        <f t="shared" si="20"/>
        <v>Fuel distribution and storage</v>
      </c>
      <c r="B230" s="372">
        <f t="shared" ref="B230:EW230" si="30">B50-B16</f>
        <v>0</v>
      </c>
      <c r="C230" s="372">
        <f t="shared" si="30"/>
        <v>-19.064876268835064</v>
      </c>
      <c r="D230" s="372">
        <f t="shared" si="30"/>
        <v>-21.471822739696449</v>
      </c>
      <c r="E230" s="372">
        <f t="shared" si="30"/>
        <v>-21.471822739696449</v>
      </c>
      <c r="F230" s="372">
        <f t="shared" si="30"/>
        <v>-35.830411171061542</v>
      </c>
      <c r="G230" s="372">
        <f t="shared" si="30"/>
        <v>-35.830411171061542</v>
      </c>
      <c r="H230" s="372">
        <f t="shared" si="30"/>
        <v>-35.830411171061542</v>
      </c>
      <c r="I230" s="372">
        <f t="shared" si="30"/>
        <v>-37.303574877486881</v>
      </c>
      <c r="J230" s="372">
        <f t="shared" si="30"/>
        <v>-35.595137229176942</v>
      </c>
      <c r="K230" s="372">
        <f t="shared" si="30"/>
        <v>0</v>
      </c>
      <c r="L230" s="372">
        <f t="shared" si="30"/>
        <v>0</v>
      </c>
      <c r="M230" s="372">
        <f t="shared" si="30"/>
        <v>-43.267043903292233</v>
      </c>
      <c r="N230" s="372">
        <f t="shared" si="30"/>
        <v>-43.267043903294621</v>
      </c>
      <c r="O230" s="372">
        <f t="shared" si="30"/>
        <v>-43.267043903294507</v>
      </c>
      <c r="P230" s="372">
        <f t="shared" si="30"/>
        <v>-159.26616260753843</v>
      </c>
      <c r="Q230" s="372">
        <f t="shared" si="30"/>
        <v>-281.0070641022495</v>
      </c>
      <c r="R230" s="372">
        <f t="shared" si="30"/>
        <v>-79.647628258919212</v>
      </c>
      <c r="S230" s="372">
        <f t="shared" si="30"/>
        <v>-79.647628258919212</v>
      </c>
      <c r="T230" s="372">
        <f t="shared" si="30"/>
        <v>-79.647628258919212</v>
      </c>
      <c r="U230" s="372">
        <f t="shared" si="30"/>
        <v>-79.647628258919212</v>
      </c>
      <c r="V230" s="372">
        <f t="shared" si="30"/>
        <v>-79.647628258919212</v>
      </c>
      <c r="W230" s="372">
        <f t="shared" si="30"/>
        <v>-79.647628258919212</v>
      </c>
      <c r="X230" s="372">
        <f t="shared" si="30"/>
        <v>-79.647628258919212</v>
      </c>
      <c r="Y230" s="372">
        <f t="shared" si="30"/>
        <v>-79.647628258919212</v>
      </c>
      <c r="Z230" s="372">
        <f t="shared" si="30"/>
        <v>-141.47292220511736</v>
      </c>
      <c r="AA230" s="372">
        <f t="shared" si="30"/>
        <v>-79.647628258919212</v>
      </c>
      <c r="AB230" s="372">
        <f t="shared" si="30"/>
        <v>-79.647628258919212</v>
      </c>
      <c r="AC230" s="372">
        <f t="shared" si="30"/>
        <v>-75.991025879761537</v>
      </c>
      <c r="AD230" s="372">
        <f t="shared" si="30"/>
        <v>6.2677652587135757E-2</v>
      </c>
      <c r="AE230" s="372">
        <f t="shared" si="30"/>
        <v>-65.892366163833685</v>
      </c>
      <c r="AF230" s="372">
        <f t="shared" si="30"/>
        <v>6.2677652587135757E-2</v>
      </c>
      <c r="AG230" s="372">
        <f t="shared" si="30"/>
        <v>-65.892366163833685</v>
      </c>
      <c r="AH230" s="372">
        <f t="shared" si="30"/>
        <v>6.2677652587135757E-2</v>
      </c>
      <c r="AI230" s="372">
        <f t="shared" si="30"/>
        <v>-65.892366163833685</v>
      </c>
      <c r="AJ230" s="372">
        <f t="shared" si="30"/>
        <v>6.2677652587135757E-2</v>
      </c>
      <c r="AK230" s="372">
        <f t="shared" si="30"/>
        <v>-65.892366163833685</v>
      </c>
      <c r="AL230" s="372">
        <f t="shared" si="30"/>
        <v>6.2677652587135757E-2</v>
      </c>
      <c r="AM230" s="372">
        <f t="shared" si="30"/>
        <v>-65.892366163833685</v>
      </c>
      <c r="AN230" s="372">
        <f t="shared" si="30"/>
        <v>6.2677652587135757E-2</v>
      </c>
      <c r="AO230" s="372">
        <f t="shared" si="30"/>
        <v>-65.892366163833685</v>
      </c>
      <c r="AP230" s="372">
        <f t="shared" si="30"/>
        <v>6.2677652587135757E-2</v>
      </c>
      <c r="AQ230" s="372">
        <f t="shared" si="30"/>
        <v>-65.892366163833685</v>
      </c>
      <c r="AR230" s="372">
        <f t="shared" si="30"/>
        <v>6.2677652587135757E-2</v>
      </c>
      <c r="AS230" s="372">
        <f t="shared" si="30"/>
        <v>-65.892366163833685</v>
      </c>
      <c r="AT230" s="372">
        <f t="shared" si="30"/>
        <v>6.2677652587135757E-2</v>
      </c>
      <c r="AU230" s="372">
        <f t="shared" si="30"/>
        <v>-65.892366163833685</v>
      </c>
      <c r="AV230" s="372">
        <f t="shared" si="30"/>
        <v>0</v>
      </c>
      <c r="AW230" s="372">
        <f t="shared" si="30"/>
        <v>-65.892366163833685</v>
      </c>
      <c r="AX230" s="372">
        <f t="shared" si="30"/>
        <v>0</v>
      </c>
      <c r="AY230" s="372">
        <f t="shared" si="30"/>
        <v>-65.892366163833685</v>
      </c>
      <c r="AZ230" s="372">
        <f t="shared" si="30"/>
        <v>0</v>
      </c>
      <c r="BA230" s="372">
        <f t="shared" si="30"/>
        <v>-65.891971968598568</v>
      </c>
      <c r="BB230" s="372">
        <f t="shared" si="30"/>
        <v>0</v>
      </c>
      <c r="BC230" s="372">
        <f t="shared" si="30"/>
        <v>-65.892366163833685</v>
      </c>
      <c r="BD230" s="372">
        <f t="shared" si="30"/>
        <v>-54.347435356384835</v>
      </c>
      <c r="BE230" s="372">
        <f t="shared" si="30"/>
        <v>-51.227871344406481</v>
      </c>
      <c r="BF230" s="372">
        <f t="shared" si="30"/>
        <v>-51.780814213976214</v>
      </c>
      <c r="BG230" s="372">
        <f t="shared" si="30"/>
        <v>-50.664648926624636</v>
      </c>
      <c r="BH230" s="372">
        <f t="shared" si="30"/>
        <v>-50.9897105857425</v>
      </c>
      <c r="BI230" s="372">
        <f t="shared" si="30"/>
        <v>-229.21668188559215</v>
      </c>
      <c r="BJ230" s="372">
        <f t="shared" si="30"/>
        <v>-229.02672546126132</v>
      </c>
      <c r="BK230" s="372">
        <f t="shared" si="30"/>
        <v>-123.5620309801202</v>
      </c>
      <c r="BL230" s="372">
        <f t="shared" si="30"/>
        <v>-52.315567094479206</v>
      </c>
      <c r="BM230" s="372">
        <f t="shared" si="30"/>
        <v>-92.841116207582218</v>
      </c>
      <c r="BN230" s="372">
        <f t="shared" si="30"/>
        <v>-229.21668188559215</v>
      </c>
      <c r="BO230" s="372">
        <f t="shared" si="30"/>
        <v>-99.638836673558899</v>
      </c>
      <c r="BP230" s="372">
        <f t="shared" si="30"/>
        <v>-99.638836673558899</v>
      </c>
      <c r="BQ230" s="372">
        <f t="shared" si="30"/>
        <v>-281.09019727720545</v>
      </c>
      <c r="BR230" s="372">
        <f t="shared" si="30"/>
        <v>-281.09019727720545</v>
      </c>
      <c r="BS230" s="372">
        <f t="shared" si="30"/>
        <v>-281.09019727720545</v>
      </c>
      <c r="BT230" s="372">
        <f t="shared" si="30"/>
        <v>-281.09019727720545</v>
      </c>
      <c r="BU230" s="372">
        <f t="shared" si="30"/>
        <v>-281.09019727720545</v>
      </c>
      <c r="BV230" s="372">
        <f t="shared" si="30"/>
        <v>-159.26616260753843</v>
      </c>
      <c r="BW230" s="372">
        <f t="shared" si="30"/>
        <v>-159.26616260753843</v>
      </c>
      <c r="BX230" s="372">
        <f t="shared" si="30"/>
        <v>-159.26616260753843</v>
      </c>
      <c r="BY230" s="372">
        <f t="shared" si="30"/>
        <v>-279.98564918002995</v>
      </c>
      <c r="BZ230" s="372">
        <f t="shared" si="30"/>
        <v>-111.68900327390111</v>
      </c>
      <c r="CA230" s="372">
        <f t="shared" si="30"/>
        <v>-111.68900327390111</v>
      </c>
      <c r="CB230" s="372">
        <f t="shared" si="30"/>
        <v>-61.043862502452157</v>
      </c>
      <c r="CC230" s="372">
        <f t="shared" si="30"/>
        <v>-61.043862502452157</v>
      </c>
      <c r="CD230" s="372">
        <f t="shared" si="30"/>
        <v>-86.53879403962128</v>
      </c>
      <c r="CE230" s="372">
        <f t="shared" si="30"/>
        <v>-48.627597449987775</v>
      </c>
      <c r="CF230" s="372">
        <f t="shared" si="30"/>
        <v>-33.455406851791849</v>
      </c>
      <c r="CG230" s="372">
        <f t="shared" si="30"/>
        <v>-48.211578957957499</v>
      </c>
      <c r="CH230" s="372">
        <f t="shared" si="30"/>
        <v>-95.589592920639234</v>
      </c>
      <c r="CI230" s="372">
        <f t="shared" si="30"/>
        <v>-95.589592920639234</v>
      </c>
      <c r="CJ230" s="372">
        <f t="shared" si="30"/>
        <v>-95.589592920639234</v>
      </c>
      <c r="CK230" s="372">
        <f t="shared" si="30"/>
        <v>-281.09019727720545</v>
      </c>
      <c r="CL230" s="372">
        <f t="shared" si="30"/>
        <v>-281.09019727720545</v>
      </c>
      <c r="CM230" s="372">
        <f t="shared" si="30"/>
        <v>-281.09019727720545</v>
      </c>
      <c r="CN230" s="372">
        <f t="shared" si="30"/>
        <v>0</v>
      </c>
      <c r="CO230" s="372">
        <f t="shared" si="30"/>
        <v>-182.20811704962307</v>
      </c>
      <c r="CP230" s="372">
        <f t="shared" si="30"/>
        <v>-99.588469197947688</v>
      </c>
      <c r="CQ230" s="372">
        <f t="shared" si="30"/>
        <v>-99.588469197947688</v>
      </c>
      <c r="CR230" s="372">
        <f t="shared" si="30"/>
        <v>-112.58150527295811</v>
      </c>
      <c r="CS230" s="372">
        <f t="shared" si="30"/>
        <v>-112.58150527295811</v>
      </c>
      <c r="CT230" s="372">
        <f t="shared" si="30"/>
        <v>-112.58150527295811</v>
      </c>
      <c r="CU230" s="372">
        <f t="shared" si="30"/>
        <v>-112.58150527295811</v>
      </c>
      <c r="CV230" s="372">
        <f t="shared" si="30"/>
        <v>-112.58150527295811</v>
      </c>
      <c r="CW230" s="372">
        <f t="shared" si="30"/>
        <v>-112.58150527295811</v>
      </c>
      <c r="CX230" s="372">
        <f t="shared" si="30"/>
        <v>-112.58150527295811</v>
      </c>
      <c r="CY230" s="372">
        <f t="shared" si="30"/>
        <v>-112.58150527295811</v>
      </c>
      <c r="CZ230" s="372">
        <f t="shared" si="30"/>
        <v>-54.378614648716848</v>
      </c>
      <c r="DA230" s="372">
        <f t="shared" si="30"/>
        <v>-54.378614648716848</v>
      </c>
      <c r="DB230" s="372">
        <f t="shared" si="30"/>
        <v>-54.378614648716848</v>
      </c>
      <c r="DC230" s="372">
        <f t="shared" si="30"/>
        <v>-54.378614648716848</v>
      </c>
      <c r="DD230" s="372">
        <f t="shared" si="30"/>
        <v>-54.378614648716848</v>
      </c>
      <c r="DE230" s="372">
        <f t="shared" si="30"/>
        <v>-54.378614648716848</v>
      </c>
      <c r="DF230" s="372">
        <f t="shared" si="30"/>
        <v>-54.378614648716848</v>
      </c>
      <c r="DG230" s="372">
        <f t="shared" si="30"/>
        <v>-54.378614648716848</v>
      </c>
      <c r="DH230" s="372">
        <f t="shared" si="30"/>
        <v>-266.80305060698174</v>
      </c>
      <c r="DI230" s="372">
        <f t="shared" si="30"/>
        <v>-266.80305060698174</v>
      </c>
      <c r="DJ230" s="372">
        <f t="shared" si="30"/>
        <v>-266.80305060698174</v>
      </c>
      <c r="DK230" s="372">
        <f t="shared" si="30"/>
        <v>-266.80305060698174</v>
      </c>
      <c r="DL230" s="372">
        <f t="shared" si="30"/>
        <v>-266.80305060698174</v>
      </c>
      <c r="DM230" s="372">
        <f t="shared" si="30"/>
        <v>-266.80305060698174</v>
      </c>
      <c r="DN230" s="372">
        <f t="shared" si="30"/>
        <v>-266.80305060698174</v>
      </c>
      <c r="DO230" s="372">
        <f t="shared" si="30"/>
        <v>-266.80305060698174</v>
      </c>
      <c r="DP230" s="372">
        <f t="shared" si="30"/>
        <v>-266.80305060698174</v>
      </c>
      <c r="DQ230" s="372">
        <f t="shared" si="30"/>
        <v>-266.80305060698174</v>
      </c>
      <c r="DR230" s="372">
        <f t="shared" si="30"/>
        <v>-266.80305060698174</v>
      </c>
      <c r="DS230" s="372">
        <f t="shared" si="30"/>
        <v>-266.80305060698174</v>
      </c>
      <c r="DT230" s="372">
        <f t="shared" si="30"/>
        <v>-266.80305060698174</v>
      </c>
      <c r="DU230" s="372">
        <f t="shared" si="30"/>
        <v>-266.80305060698174</v>
      </c>
      <c r="DV230" s="372">
        <f t="shared" si="30"/>
        <v>-266.80305060698174</v>
      </c>
      <c r="DW230" s="372">
        <f t="shared" si="30"/>
        <v>-266.80305060698174</v>
      </c>
      <c r="DX230" s="372">
        <f t="shared" si="30"/>
        <v>-27.944280258194567</v>
      </c>
      <c r="DY230" s="372">
        <f t="shared" si="30"/>
        <v>0</v>
      </c>
      <c r="DZ230" s="372">
        <f t="shared" si="30"/>
        <v>0</v>
      </c>
      <c r="EA230" s="372">
        <f t="shared" si="30"/>
        <v>0</v>
      </c>
      <c r="EB230" s="372">
        <f t="shared" si="30"/>
        <v>0</v>
      </c>
      <c r="EC230" s="372">
        <f t="shared" si="30"/>
        <v>-75.560661927527462</v>
      </c>
      <c r="ED230" s="372">
        <f t="shared" si="30"/>
        <v>0</v>
      </c>
      <c r="EE230" s="372">
        <f t="shared" si="30"/>
        <v>0</v>
      </c>
      <c r="EF230" s="372">
        <f t="shared" si="30"/>
        <v>-280.73710435905571</v>
      </c>
      <c r="EG230" s="372">
        <f t="shared" si="30"/>
        <v>-280.73710435905571</v>
      </c>
      <c r="EH230" s="372">
        <f t="shared" si="30"/>
        <v>0</v>
      </c>
      <c r="EI230" s="372">
        <f t="shared" si="30"/>
        <v>0</v>
      </c>
      <c r="EJ230" s="372">
        <f t="shared" si="30"/>
        <v>0</v>
      </c>
      <c r="EK230" s="372">
        <f t="shared" si="30"/>
        <v>-203.04102203165439</v>
      </c>
      <c r="EL230" s="372">
        <f t="shared" si="30"/>
        <v>-203.04102203165439</v>
      </c>
      <c r="EM230" s="372">
        <f t="shared" si="30"/>
        <v>-280.82015766907784</v>
      </c>
      <c r="EN230" s="372">
        <f t="shared" si="30"/>
        <v>-280.82015766907784</v>
      </c>
      <c r="EO230" s="372">
        <f t="shared" si="30"/>
        <v>-806.66666666666652</v>
      </c>
      <c r="EP230" s="372">
        <f t="shared" si="30"/>
        <v>-806.66666666666663</v>
      </c>
      <c r="EQ230" s="372">
        <f t="shared" si="30"/>
        <v>0</v>
      </c>
      <c r="ER230" s="372">
        <f t="shared" si="30"/>
        <v>0</v>
      </c>
      <c r="ES230" s="372">
        <f t="shared" si="30"/>
        <v>-936.69021367416497</v>
      </c>
      <c r="ET230" s="373">
        <f t="shared" si="30"/>
        <v>-281.09019727720545</v>
      </c>
      <c r="EU230" s="373">
        <f t="shared" si="30"/>
        <v>-281.09019727720545</v>
      </c>
      <c r="EV230" s="373">
        <f t="shared" si="30"/>
        <v>-281.09019727720545</v>
      </c>
      <c r="EW230" s="373">
        <f t="shared" si="30"/>
        <v>-281.09019727720545</v>
      </c>
    </row>
    <row r="231" spans="1:153" ht="15.75" customHeight="1" x14ac:dyDescent="0.2">
      <c r="A231" s="372" t="str">
        <f t="shared" si="20"/>
        <v>Fuel production</v>
      </c>
      <c r="B231" s="372">
        <f t="shared" ref="B231:EW231" si="31">B51-B17</f>
        <v>-2582.4516162969235</v>
      </c>
      <c r="C231" s="372">
        <f t="shared" si="31"/>
        <v>-2905.931355899429</v>
      </c>
      <c r="D231" s="372">
        <f t="shared" si="31"/>
        <v>-2973.6859417224859</v>
      </c>
      <c r="E231" s="372">
        <f t="shared" si="31"/>
        <v>-2973.6859417224859</v>
      </c>
      <c r="F231" s="372">
        <f t="shared" si="31"/>
        <v>-2914.3017647282122</v>
      </c>
      <c r="G231" s="372">
        <f t="shared" si="31"/>
        <v>-2914.3017647282122</v>
      </c>
      <c r="H231" s="372">
        <f t="shared" si="31"/>
        <v>-2914.3017647282122</v>
      </c>
      <c r="I231" s="372">
        <f t="shared" si="31"/>
        <v>-2560.9586045872165</v>
      </c>
      <c r="J231" s="372">
        <f t="shared" si="31"/>
        <v>-2776.2333802504736</v>
      </c>
      <c r="K231" s="372">
        <f t="shared" si="31"/>
        <v>-2360.0855437494702</v>
      </c>
      <c r="L231" s="372">
        <f t="shared" si="31"/>
        <v>-2360.0855437494702</v>
      </c>
      <c r="M231" s="372">
        <f t="shared" si="31"/>
        <v>-2517.8755922704404</v>
      </c>
      <c r="N231" s="372">
        <f t="shared" si="31"/>
        <v>-390.0619983308693</v>
      </c>
      <c r="O231" s="372">
        <f t="shared" si="31"/>
        <v>-518.38470358679024</v>
      </c>
      <c r="P231" s="372">
        <f t="shared" si="31"/>
        <v>-580.43759019155186</v>
      </c>
      <c r="Q231" s="372">
        <f t="shared" si="31"/>
        <v>-366.87874675752209</v>
      </c>
      <c r="R231" s="372">
        <f t="shared" si="31"/>
        <v>-1279.0129167791929</v>
      </c>
      <c r="S231" s="372">
        <f t="shared" si="31"/>
        <v>-5110.9645494665019</v>
      </c>
      <c r="T231" s="372">
        <f t="shared" si="31"/>
        <v>-608.91383369546747</v>
      </c>
      <c r="U231" s="372">
        <f t="shared" si="31"/>
        <v>-1970.6987941310363</v>
      </c>
      <c r="V231" s="372">
        <f t="shared" si="31"/>
        <v>-2146.8433166625473</v>
      </c>
      <c r="W231" s="372">
        <f t="shared" si="31"/>
        <v>-2304.8137495591945</v>
      </c>
      <c r="X231" s="372">
        <f t="shared" si="31"/>
        <v>-2271.363040076485</v>
      </c>
      <c r="Y231" s="372">
        <f t="shared" si="31"/>
        <v>-2271.363040076485</v>
      </c>
      <c r="Z231" s="372">
        <f t="shared" si="31"/>
        <v>-3003.9297763282702</v>
      </c>
      <c r="AA231" s="372">
        <f t="shared" si="31"/>
        <v>-2183.0323287599167</v>
      </c>
      <c r="AB231" s="372">
        <f t="shared" si="31"/>
        <v>-1312.1149340103839</v>
      </c>
      <c r="AC231" s="372">
        <f t="shared" si="31"/>
        <v>-13654.269238689827</v>
      </c>
      <c r="AD231" s="372">
        <f t="shared" si="31"/>
        <v>-226.85310951678639</v>
      </c>
      <c r="AE231" s="372">
        <f t="shared" si="31"/>
        <v>-213.81175394992397</v>
      </c>
      <c r="AF231" s="372">
        <f t="shared" si="31"/>
        <v>-753.90902721130624</v>
      </c>
      <c r="AG231" s="372">
        <f t="shared" si="31"/>
        <v>-213.81175394992397</v>
      </c>
      <c r="AH231" s="372">
        <f t="shared" si="31"/>
        <v>-20823.570543391554</v>
      </c>
      <c r="AI231" s="372">
        <f t="shared" si="31"/>
        <v>-213.81175394992397</v>
      </c>
      <c r="AJ231" s="372">
        <f t="shared" si="31"/>
        <v>-274.11610033188526</v>
      </c>
      <c r="AK231" s="372">
        <f t="shared" si="31"/>
        <v>-213.81175394992397</v>
      </c>
      <c r="AL231" s="372">
        <f t="shared" si="31"/>
        <v>-282.71627796506618</v>
      </c>
      <c r="AM231" s="372">
        <f t="shared" si="31"/>
        <v>-213.81175394992397</v>
      </c>
      <c r="AN231" s="372">
        <f t="shared" si="31"/>
        <v>-1412.9779785082392</v>
      </c>
      <c r="AO231" s="372">
        <f t="shared" si="31"/>
        <v>-196.14643477814889</v>
      </c>
      <c r="AP231" s="372">
        <f t="shared" si="31"/>
        <v>-982.38312427427081</v>
      </c>
      <c r="AQ231" s="372">
        <f t="shared" si="31"/>
        <v>-546.56802240370962</v>
      </c>
      <c r="AR231" s="372">
        <f t="shared" si="31"/>
        <v>-85.897536039949273</v>
      </c>
      <c r="AS231" s="372">
        <f t="shared" si="31"/>
        <v>-546.56802240370962</v>
      </c>
      <c r="AT231" s="372">
        <f t="shared" si="31"/>
        <v>-228.17346667811671</v>
      </c>
      <c r="AU231" s="372">
        <f t="shared" si="31"/>
        <v>-546.56802240370962</v>
      </c>
      <c r="AV231" s="372">
        <f t="shared" si="31"/>
        <v>38.78097562188907</v>
      </c>
      <c r="AW231" s="372">
        <f t="shared" si="31"/>
        <v>-546.56802240370962</v>
      </c>
      <c r="AX231" s="372">
        <f t="shared" si="31"/>
        <v>-432.60685834856213</v>
      </c>
      <c r="AY231" s="372">
        <f t="shared" si="31"/>
        <v>-546.56802240370962</v>
      </c>
      <c r="AZ231" s="372">
        <f t="shared" si="31"/>
        <v>93.422143449127276</v>
      </c>
      <c r="BA231" s="372">
        <f t="shared" si="31"/>
        <v>-347.18708204871291</v>
      </c>
      <c r="BB231" s="372">
        <f t="shared" si="31"/>
        <v>-8350.7930949934089</v>
      </c>
      <c r="BC231" s="372">
        <f t="shared" si="31"/>
        <v>-213.78843288768849</v>
      </c>
      <c r="BD231" s="372">
        <f t="shared" si="31"/>
        <v>-653.25123142773009</v>
      </c>
      <c r="BE231" s="372">
        <f t="shared" si="31"/>
        <v>-956.64538797200839</v>
      </c>
      <c r="BF231" s="372">
        <f t="shared" si="31"/>
        <v>-1155.5612121164231</v>
      </c>
      <c r="BG231" s="372">
        <f t="shared" si="31"/>
        <v>-653.25123142773009</v>
      </c>
      <c r="BH231" s="372">
        <f t="shared" si="31"/>
        <v>-581.2953649631836</v>
      </c>
      <c r="BI231" s="372">
        <f t="shared" si="31"/>
        <v>-145.3719916243208</v>
      </c>
      <c r="BJ231" s="372">
        <f t="shared" si="31"/>
        <v>-976.22132229260751</v>
      </c>
      <c r="BK231" s="372">
        <f t="shared" si="31"/>
        <v>-2441.9816920776493</v>
      </c>
      <c r="BL231" s="372">
        <f t="shared" si="31"/>
        <v>-502.49299465821036</v>
      </c>
      <c r="BM231" s="372">
        <f t="shared" si="31"/>
        <v>-14654.043183002475</v>
      </c>
      <c r="BN231" s="372">
        <f t="shared" si="31"/>
        <v>-145.3719916243208</v>
      </c>
      <c r="BO231" s="372">
        <f t="shared" si="31"/>
        <v>-437.62189946197032</v>
      </c>
      <c r="BP231" s="372">
        <f t="shared" si="31"/>
        <v>-11158.044818646202</v>
      </c>
      <c r="BQ231" s="372">
        <f t="shared" si="31"/>
        <v>0</v>
      </c>
      <c r="BR231" s="372">
        <f t="shared" si="31"/>
        <v>-10972.244304878426</v>
      </c>
      <c r="BS231" s="372">
        <f t="shared" si="31"/>
        <v>-11023.069237293917</v>
      </c>
      <c r="BT231" s="372">
        <f t="shared" si="31"/>
        <v>-1591.7100816459133</v>
      </c>
      <c r="BU231" s="372">
        <f t="shared" si="31"/>
        <v>-13616.617453806073</v>
      </c>
      <c r="BV231" s="372">
        <f t="shared" si="31"/>
        <v>-580.43759019155186</v>
      </c>
      <c r="BW231" s="372">
        <f t="shared" si="31"/>
        <v>-580.43759019155186</v>
      </c>
      <c r="BX231" s="372">
        <f t="shared" si="31"/>
        <v>-580.43759019155186</v>
      </c>
      <c r="BY231" s="372">
        <f t="shared" si="31"/>
        <v>-373.78257373770157</v>
      </c>
      <c r="BZ231" s="372">
        <f t="shared" si="31"/>
        <v>-586.88685105933473</v>
      </c>
      <c r="CA231" s="372">
        <f t="shared" si="31"/>
        <v>-405.73579526843969</v>
      </c>
      <c r="CB231" s="372">
        <f t="shared" si="31"/>
        <v>-2221.0981651439806</v>
      </c>
      <c r="CC231" s="372">
        <f t="shared" si="31"/>
        <v>-2128.8511047616994</v>
      </c>
      <c r="CD231" s="372">
        <f t="shared" si="31"/>
        <v>-334.81100359352934</v>
      </c>
      <c r="CE231" s="372">
        <f t="shared" si="31"/>
        <v>-15173.186716974917</v>
      </c>
      <c r="CF231" s="372">
        <f t="shared" si="31"/>
        <v>-94.743378725379443</v>
      </c>
      <c r="CG231" s="372">
        <f t="shared" si="31"/>
        <v>-2278.8275016041366</v>
      </c>
      <c r="CH231" s="372">
        <f t="shared" si="31"/>
        <v>-91.61212914088901</v>
      </c>
      <c r="CI231" s="372">
        <f t="shared" si="31"/>
        <v>-1709.6181444159629</v>
      </c>
      <c r="CJ231" s="372">
        <f t="shared" si="31"/>
        <v>-178.64322133464998</v>
      </c>
      <c r="CK231" s="372">
        <f t="shared" si="31"/>
        <v>-1542.9282297093091</v>
      </c>
      <c r="CL231" s="372">
        <f t="shared" si="31"/>
        <v>-1542.9282297093091</v>
      </c>
      <c r="CM231" s="372">
        <f t="shared" si="31"/>
        <v>-697.22748037685233</v>
      </c>
      <c r="CN231" s="372">
        <f t="shared" si="31"/>
        <v>37410.725242179833</v>
      </c>
      <c r="CO231" s="372">
        <f t="shared" si="31"/>
        <v>-460.2425264703088</v>
      </c>
      <c r="CP231" s="372">
        <f t="shared" si="31"/>
        <v>-1943.3446139782518</v>
      </c>
      <c r="CQ231" s="372">
        <f t="shared" si="31"/>
        <v>-2490.2869205252719</v>
      </c>
      <c r="CR231" s="372">
        <f t="shared" si="31"/>
        <v>-493.19732497190535</v>
      </c>
      <c r="CS231" s="372">
        <f t="shared" si="31"/>
        <v>-493.19732497190535</v>
      </c>
      <c r="CT231" s="372">
        <f t="shared" si="31"/>
        <v>-544.64652348136769</v>
      </c>
      <c r="CU231" s="372">
        <f t="shared" si="31"/>
        <v>-515.43534569841654</v>
      </c>
      <c r="CV231" s="372">
        <f t="shared" si="31"/>
        <v>-493.30986301786515</v>
      </c>
      <c r="CW231" s="372">
        <f t="shared" si="31"/>
        <v>-513.96031351971305</v>
      </c>
      <c r="CX231" s="372">
        <f t="shared" si="31"/>
        <v>-488.20425630984528</v>
      </c>
      <c r="CY231" s="372">
        <f t="shared" si="31"/>
        <v>-484.97918466511146</v>
      </c>
      <c r="CZ231" s="372">
        <f t="shared" si="31"/>
        <v>-1548.5033095364597</v>
      </c>
      <c r="DA231" s="372">
        <f t="shared" si="31"/>
        <v>-1548.5033095364597</v>
      </c>
      <c r="DB231" s="372">
        <f t="shared" si="31"/>
        <v>-1548.5033095364597</v>
      </c>
      <c r="DC231" s="372">
        <f t="shared" si="31"/>
        <v>-1548.5033095364597</v>
      </c>
      <c r="DD231" s="372">
        <f t="shared" si="31"/>
        <v>-1548.5033095364597</v>
      </c>
      <c r="DE231" s="372">
        <f t="shared" si="31"/>
        <v>-1548.5033095364597</v>
      </c>
      <c r="DF231" s="372">
        <f t="shared" si="31"/>
        <v>-1548.5033095364597</v>
      </c>
      <c r="DG231" s="372">
        <f t="shared" si="31"/>
        <v>-1548.5033095364597</v>
      </c>
      <c r="DH231" s="372">
        <f t="shared" si="31"/>
        <v>-8069.614200252021</v>
      </c>
      <c r="DI231" s="372">
        <f t="shared" si="31"/>
        <v>-83326.670621008088</v>
      </c>
      <c r="DJ231" s="372">
        <f t="shared" si="31"/>
        <v>-462.88483543154143</v>
      </c>
      <c r="DK231" s="372">
        <f t="shared" si="31"/>
        <v>-36.450944667912495</v>
      </c>
      <c r="DL231" s="372">
        <f t="shared" si="31"/>
        <v>-1484.7891138734612</v>
      </c>
      <c r="DM231" s="372">
        <f t="shared" si="31"/>
        <v>-1450.2309579728962</v>
      </c>
      <c r="DN231" s="372">
        <f t="shared" si="31"/>
        <v>-795.74674859360675</v>
      </c>
      <c r="DO231" s="372">
        <f t="shared" si="31"/>
        <v>-141.99791680653288</v>
      </c>
      <c r="DP231" s="372">
        <f t="shared" si="31"/>
        <v>-102.63747067945474</v>
      </c>
      <c r="DQ231" s="372">
        <f t="shared" si="31"/>
        <v>-587.35697601961556</v>
      </c>
      <c r="DR231" s="372">
        <f t="shared" si="31"/>
        <v>-587.35697601961556</v>
      </c>
      <c r="DS231" s="372">
        <f t="shared" si="31"/>
        <v>-587.35697601961556</v>
      </c>
      <c r="DT231" s="372">
        <f t="shared" si="31"/>
        <v>-703.31990886833228</v>
      </c>
      <c r="DU231" s="372">
        <f t="shared" si="31"/>
        <v>-685.52252942307678</v>
      </c>
      <c r="DV231" s="372">
        <f t="shared" si="31"/>
        <v>-684.72362493870605</v>
      </c>
      <c r="DW231" s="372">
        <f t="shared" si="31"/>
        <v>-462.88483543154143</v>
      </c>
      <c r="DX231" s="372">
        <f t="shared" si="31"/>
        <v>-76.669504113118819</v>
      </c>
      <c r="DY231" s="372">
        <f t="shared" si="31"/>
        <v>-55.22870404229252</v>
      </c>
      <c r="DZ231" s="372">
        <f t="shared" si="31"/>
        <v>0</v>
      </c>
      <c r="EA231" s="372">
        <f t="shared" si="31"/>
        <v>0</v>
      </c>
      <c r="EB231" s="372">
        <f t="shared" si="31"/>
        <v>-94.774004644803199</v>
      </c>
      <c r="EC231" s="372">
        <f t="shared" si="31"/>
        <v>-535.56906734068525</v>
      </c>
      <c r="ED231" s="372">
        <f t="shared" si="31"/>
        <v>-1318.2279401220621</v>
      </c>
      <c r="EE231" s="372">
        <f t="shared" si="31"/>
        <v>-366.25991259866987</v>
      </c>
      <c r="EF231" s="372">
        <f t="shared" si="31"/>
        <v>-366.44973593807708</v>
      </c>
      <c r="EG231" s="372">
        <f t="shared" si="31"/>
        <v>-366.47541985561884</v>
      </c>
      <c r="EH231" s="372">
        <f t="shared" si="31"/>
        <v>-366.05968181644039</v>
      </c>
      <c r="EI231" s="372">
        <f t="shared" si="31"/>
        <v>-366.11872422658507</v>
      </c>
      <c r="EJ231" s="372">
        <f t="shared" si="31"/>
        <v>-366.02887708071285</v>
      </c>
      <c r="EK231" s="372">
        <f t="shared" si="31"/>
        <v>-461.97959508934582</v>
      </c>
      <c r="EL231" s="372">
        <f t="shared" si="31"/>
        <v>-461.97959508934582</v>
      </c>
      <c r="EM231" s="372">
        <f t="shared" si="31"/>
        <v>-1877.0422090997763</v>
      </c>
      <c r="EN231" s="372">
        <f t="shared" si="31"/>
        <v>-1877.0422090997763</v>
      </c>
      <c r="EO231" s="372">
        <f t="shared" si="31"/>
        <v>-4591.1032841115193</v>
      </c>
      <c r="EP231" s="372">
        <f t="shared" si="31"/>
        <v>-14.742520233205028</v>
      </c>
      <c r="EQ231" s="372">
        <f t="shared" si="31"/>
        <v>-4591.1032841115193</v>
      </c>
      <c r="ER231" s="372">
        <f t="shared" si="31"/>
        <v>-4377.3538892623037</v>
      </c>
      <c r="ES231" s="372">
        <f t="shared" si="31"/>
        <v>-1222.9291558583991</v>
      </c>
      <c r="ET231" s="373">
        <f t="shared" si="31"/>
        <v>-1542.9282297093091</v>
      </c>
      <c r="EU231" s="373">
        <f t="shared" si="31"/>
        <v>-1542.9282297093091</v>
      </c>
      <c r="EV231" s="373">
        <f t="shared" si="31"/>
        <v>-1542.9282297093091</v>
      </c>
      <c r="EW231" s="373">
        <f t="shared" si="31"/>
        <v>-1542.9282297093091</v>
      </c>
    </row>
    <row r="232" spans="1:153" ht="15.75" customHeight="1" x14ac:dyDescent="0.2">
      <c r="A232" s="372" t="str">
        <f t="shared" si="20"/>
        <v>Feedstock transmission</v>
      </c>
      <c r="B232" s="372">
        <f t="shared" ref="B232:EW232" si="32">B52-B18</f>
        <v>-13.125279937906498</v>
      </c>
      <c r="C232" s="372">
        <f t="shared" si="32"/>
        <v>-24.868909886195354</v>
      </c>
      <c r="D232" s="372">
        <f t="shared" si="32"/>
        <v>-24.863911495234561</v>
      </c>
      <c r="E232" s="372">
        <f t="shared" si="32"/>
        <v>-24.863911495234561</v>
      </c>
      <c r="F232" s="372">
        <f t="shared" si="32"/>
        <v>-25.42554026304947</v>
      </c>
      <c r="G232" s="372">
        <f t="shared" si="32"/>
        <v>-25.42554026304947</v>
      </c>
      <c r="H232" s="372">
        <f t="shared" si="32"/>
        <v>-25.42554026304947</v>
      </c>
      <c r="I232" s="372">
        <f t="shared" si="32"/>
        <v>-26.386354130851601</v>
      </c>
      <c r="J232" s="372">
        <f t="shared" si="32"/>
        <v>-25.177905853525999</v>
      </c>
      <c r="K232" s="372">
        <f t="shared" si="32"/>
        <v>-22.42417503034892</v>
      </c>
      <c r="L232" s="372">
        <f t="shared" si="32"/>
        <v>-23.919011419277012</v>
      </c>
      <c r="M232" s="372">
        <f t="shared" si="32"/>
        <v>-24.398568058441867</v>
      </c>
      <c r="N232" s="372">
        <f t="shared" si="32"/>
        <v>0</v>
      </c>
      <c r="O232" s="372">
        <f t="shared" si="32"/>
        <v>-1.4714119068264928</v>
      </c>
      <c r="P232" s="372">
        <f t="shared" si="32"/>
        <v>-175.67085994080776</v>
      </c>
      <c r="Q232" s="372">
        <f t="shared" si="32"/>
        <v>-175.60265822417546</v>
      </c>
      <c r="R232" s="372">
        <f t="shared" si="32"/>
        <v>-58.862698060525418</v>
      </c>
      <c r="S232" s="372">
        <f t="shared" si="32"/>
        <v>-92.819674494794526</v>
      </c>
      <c r="T232" s="372">
        <f t="shared" si="32"/>
        <v>-1137.9490910833119</v>
      </c>
      <c r="U232" s="372">
        <f t="shared" si="32"/>
        <v>-63.779253453243655</v>
      </c>
      <c r="V232" s="372">
        <f t="shared" si="32"/>
        <v>-71.613593504295977</v>
      </c>
      <c r="W232" s="372">
        <f t="shared" si="32"/>
        <v>-80.594836254009806</v>
      </c>
      <c r="X232" s="372">
        <f t="shared" si="32"/>
        <v>-73.79676894528302</v>
      </c>
      <c r="Y232" s="372">
        <f t="shared" si="32"/>
        <v>-65.759497079955281</v>
      </c>
      <c r="Z232" s="372">
        <f t="shared" si="32"/>
        <v>-89.165968517010469</v>
      </c>
      <c r="AA232" s="372">
        <f t="shared" si="32"/>
        <v>-245.02087987759751</v>
      </c>
      <c r="AB232" s="372">
        <f t="shared" si="32"/>
        <v>-58.846100581372639</v>
      </c>
      <c r="AC232" s="372">
        <f t="shared" si="32"/>
        <v>-114.68981819993087</v>
      </c>
      <c r="AD232" s="372">
        <f t="shared" si="32"/>
        <v>-33.7394778364893</v>
      </c>
      <c r="AE232" s="372">
        <f t="shared" si="32"/>
        <v>-41.021675856026945</v>
      </c>
      <c r="AF232" s="372">
        <f t="shared" si="32"/>
        <v>-76.804302976766166</v>
      </c>
      <c r="AG232" s="372">
        <f t="shared" si="32"/>
        <v>-84.22190405518154</v>
      </c>
      <c r="AH232" s="372">
        <f t="shared" si="32"/>
        <v>-12.788997144708276</v>
      </c>
      <c r="AI232" s="372">
        <f t="shared" si="32"/>
        <v>-42.299123417034025</v>
      </c>
      <c r="AJ232" s="372">
        <f t="shared" si="32"/>
        <v>-11.756882546530107</v>
      </c>
      <c r="AK232" s="372">
        <f t="shared" si="32"/>
        <v>-40.498309853037085</v>
      </c>
      <c r="AL232" s="372">
        <f t="shared" si="32"/>
        <v>-46.644750244416741</v>
      </c>
      <c r="AM232" s="372">
        <f t="shared" si="32"/>
        <v>-53.967524612610077</v>
      </c>
      <c r="AN232" s="372">
        <f t="shared" si="32"/>
        <v>-4.7027530186120344E-6</v>
      </c>
      <c r="AO232" s="372">
        <f t="shared" si="32"/>
        <v>-7.1761201397572165</v>
      </c>
      <c r="AP232" s="372">
        <f t="shared" si="32"/>
        <v>-67.276721175347802</v>
      </c>
      <c r="AQ232" s="372">
        <f t="shared" si="32"/>
        <v>-84.84587037830056</v>
      </c>
      <c r="AR232" s="372">
        <f t="shared" si="32"/>
        <v>-14.843691612017324</v>
      </c>
      <c r="AS232" s="372">
        <f t="shared" si="32"/>
        <v>-23.731199038322131</v>
      </c>
      <c r="AT232" s="372">
        <f t="shared" si="32"/>
        <v>-7.2412792037556528</v>
      </c>
      <c r="AU232" s="372">
        <f t="shared" si="32"/>
        <v>-9.6029324569078653</v>
      </c>
      <c r="AV232" s="372">
        <f t="shared" si="32"/>
        <v>-5.6110754619789031E-3</v>
      </c>
      <c r="AW232" s="372">
        <f t="shared" si="32"/>
        <v>-8.6457724871266919</v>
      </c>
      <c r="AX232" s="372">
        <f t="shared" si="32"/>
        <v>-89.701442777724651</v>
      </c>
      <c r="AY232" s="372">
        <f t="shared" si="32"/>
        <v>-108.46488347026343</v>
      </c>
      <c r="AZ232" s="372">
        <f t="shared" si="32"/>
        <v>0</v>
      </c>
      <c r="BA232" s="372">
        <f t="shared" si="32"/>
        <v>-14.307160942908183</v>
      </c>
      <c r="BB232" s="372">
        <f t="shared" si="32"/>
        <v>0</v>
      </c>
      <c r="BC232" s="372">
        <f t="shared" si="32"/>
        <v>-10.303315644700888</v>
      </c>
      <c r="BD232" s="372">
        <f t="shared" si="32"/>
        <v>-40.588954481478254</v>
      </c>
      <c r="BE232" s="372">
        <f t="shared" si="32"/>
        <v>-20.422692997020533</v>
      </c>
      <c r="BF232" s="372">
        <f t="shared" si="32"/>
        <v>-91.390035293369692</v>
      </c>
      <c r="BG232" s="372">
        <f t="shared" si="32"/>
        <v>-40.588954481478254</v>
      </c>
      <c r="BH232" s="372">
        <f t="shared" si="32"/>
        <v>-211.54344255122123</v>
      </c>
      <c r="BI232" s="372">
        <f t="shared" si="32"/>
        <v>-39.093854402341435</v>
      </c>
      <c r="BJ232" s="372">
        <f t="shared" si="32"/>
        <v>-1.2526665469349769</v>
      </c>
      <c r="BK232" s="372">
        <f t="shared" si="32"/>
        <v>0</v>
      </c>
      <c r="BL232" s="372">
        <f t="shared" si="32"/>
        <v>0</v>
      </c>
      <c r="BM232" s="372">
        <f t="shared" si="32"/>
        <v>-19.443137515717979</v>
      </c>
      <c r="BN232" s="372">
        <f t="shared" si="32"/>
        <v>-39.093854402341435</v>
      </c>
      <c r="BO232" s="372">
        <f t="shared" si="32"/>
        <v>-31.754710830989609</v>
      </c>
      <c r="BP232" s="372">
        <f t="shared" si="32"/>
        <v>0</v>
      </c>
      <c r="BQ232" s="372">
        <f t="shared" si="32"/>
        <v>0</v>
      </c>
      <c r="BR232" s="372">
        <f t="shared" si="32"/>
        <v>-57.416481223240453</v>
      </c>
      <c r="BS232" s="372">
        <f t="shared" si="32"/>
        <v>-16.200843902686358</v>
      </c>
      <c r="BT232" s="372">
        <f t="shared" si="32"/>
        <v>-48.216797329423798</v>
      </c>
      <c r="BU232" s="372">
        <f t="shared" si="32"/>
        <v>-16.357066326033703</v>
      </c>
      <c r="BV232" s="372">
        <f t="shared" si="32"/>
        <v>-281.09019727720545</v>
      </c>
      <c r="BW232" s="372">
        <f t="shared" si="32"/>
        <v>-281.09019727720545</v>
      </c>
      <c r="BX232" s="372">
        <f t="shared" si="32"/>
        <v>-281.09019727720545</v>
      </c>
      <c r="BY232" s="372">
        <f t="shared" si="32"/>
        <v>-207.9904045250114</v>
      </c>
      <c r="BZ232" s="372">
        <f t="shared" si="32"/>
        <v>-36.533359333231715</v>
      </c>
      <c r="CA232" s="372">
        <f t="shared" si="32"/>
        <v>-1.3735817391094098</v>
      </c>
      <c r="CB232" s="372">
        <f t="shared" si="32"/>
        <v>0</v>
      </c>
      <c r="CC232" s="372">
        <f t="shared" si="32"/>
        <v>-25.460837457453863</v>
      </c>
      <c r="CD232" s="372">
        <f t="shared" si="32"/>
        <v>0</v>
      </c>
      <c r="CE232" s="372">
        <f t="shared" si="32"/>
        <v>-22.630664178205905</v>
      </c>
      <c r="CF232" s="372">
        <f t="shared" si="32"/>
        <v>-36.426104928195798</v>
      </c>
      <c r="CG232" s="372">
        <f t="shared" si="32"/>
        <v>0</v>
      </c>
      <c r="CH232" s="372">
        <f t="shared" si="32"/>
        <v>-34.440232591104063</v>
      </c>
      <c r="CI232" s="372">
        <f t="shared" si="32"/>
        <v>0</v>
      </c>
      <c r="CJ232" s="372">
        <f t="shared" si="32"/>
        <v>0</v>
      </c>
      <c r="CK232" s="372">
        <f t="shared" si="32"/>
        <v>0</v>
      </c>
      <c r="CL232" s="372">
        <f t="shared" si="32"/>
        <v>-91.91896340814742</v>
      </c>
      <c r="CM232" s="372">
        <f t="shared" si="32"/>
        <v>-1.0788786151206704</v>
      </c>
      <c r="CN232" s="372">
        <f t="shared" si="32"/>
        <v>0</v>
      </c>
      <c r="CO232" s="372">
        <f t="shared" si="32"/>
        <v>-32.255932028472841</v>
      </c>
      <c r="CP232" s="372">
        <f t="shared" si="32"/>
        <v>0</v>
      </c>
      <c r="CQ232" s="372">
        <f t="shared" si="32"/>
        <v>-94.061485006620615</v>
      </c>
      <c r="CR232" s="372">
        <f t="shared" si="32"/>
        <v>0</v>
      </c>
      <c r="CS232" s="372">
        <f t="shared" si="32"/>
        <v>0</v>
      </c>
      <c r="CT232" s="372">
        <f t="shared" si="32"/>
        <v>-60.944091403483981</v>
      </c>
      <c r="CU232" s="372">
        <f t="shared" si="32"/>
        <v>-50.409346658055028</v>
      </c>
      <c r="CV232" s="372">
        <f t="shared" si="32"/>
        <v>-122.75003244656273</v>
      </c>
      <c r="CW232" s="372">
        <f t="shared" si="32"/>
        <v>-21.996805814423965</v>
      </c>
      <c r="CX232" s="372">
        <f t="shared" si="32"/>
        <v>-44.416627125279206</v>
      </c>
      <c r="CY232" s="372">
        <f t="shared" si="32"/>
        <v>-61.102238373400041</v>
      </c>
      <c r="CZ232" s="372">
        <f t="shared" si="32"/>
        <v>-34.735450135866131</v>
      </c>
      <c r="DA232" s="372">
        <f t="shared" si="32"/>
        <v>-34.735450135866131</v>
      </c>
      <c r="DB232" s="372">
        <f t="shared" si="32"/>
        <v>-98.893869798574087</v>
      </c>
      <c r="DC232" s="372">
        <f t="shared" si="32"/>
        <v>-87.803498954550378</v>
      </c>
      <c r="DD232" s="372">
        <f t="shared" si="32"/>
        <v>-163.95959498655884</v>
      </c>
      <c r="DE232" s="372">
        <f t="shared" si="32"/>
        <v>-57.892416893110067</v>
      </c>
      <c r="DF232" s="372">
        <f t="shared" si="32"/>
        <v>-81.494709934147295</v>
      </c>
      <c r="DG232" s="372">
        <f t="shared" si="32"/>
        <v>-99.060357794877291</v>
      </c>
      <c r="DH232" s="372">
        <f t="shared" si="32"/>
        <v>0</v>
      </c>
      <c r="DI232" s="372">
        <f t="shared" si="32"/>
        <v>0</v>
      </c>
      <c r="DJ232" s="372">
        <f t="shared" si="32"/>
        <v>-625.99355768277383</v>
      </c>
      <c r="DK232" s="372">
        <f t="shared" si="32"/>
        <v>0</v>
      </c>
      <c r="DL232" s="372">
        <f t="shared" si="32"/>
        <v>0</v>
      </c>
      <c r="DM232" s="372">
        <f t="shared" si="32"/>
        <v>-120.17312652707233</v>
      </c>
      <c r="DN232" s="372">
        <f t="shared" si="32"/>
        <v>-1.231325749876369</v>
      </c>
      <c r="DO232" s="372">
        <f t="shared" si="32"/>
        <v>-321.72329602693253</v>
      </c>
      <c r="DP232" s="372">
        <f t="shared" si="32"/>
        <v>-113.94499856717175</v>
      </c>
      <c r="DQ232" s="372">
        <f t="shared" si="32"/>
        <v>-191.15994466826669</v>
      </c>
      <c r="DR232" s="372">
        <f t="shared" si="32"/>
        <v>-191.15994466826669</v>
      </c>
      <c r="DS232" s="372">
        <f t="shared" si="32"/>
        <v>-191.15994466826669</v>
      </c>
      <c r="DT232" s="372">
        <f t="shared" si="32"/>
        <v>-79.232342132477697</v>
      </c>
      <c r="DU232" s="372">
        <f t="shared" si="32"/>
        <v>-236.28923720415196</v>
      </c>
      <c r="DV232" s="372">
        <f t="shared" si="32"/>
        <v>-119.69290975615422</v>
      </c>
      <c r="DW232" s="372">
        <f t="shared" si="32"/>
        <v>-625.99355768277383</v>
      </c>
      <c r="DX232" s="372">
        <f t="shared" si="32"/>
        <v>-21.322765194700992</v>
      </c>
      <c r="DY232" s="372">
        <f t="shared" si="32"/>
        <v>0</v>
      </c>
      <c r="DZ232" s="372">
        <f t="shared" si="32"/>
        <v>-39.04098395054973</v>
      </c>
      <c r="EA232" s="372">
        <f t="shared" si="32"/>
        <v>0</v>
      </c>
      <c r="EB232" s="372">
        <f t="shared" si="32"/>
        <v>-107.13327005854808</v>
      </c>
      <c r="EC232" s="372">
        <f t="shared" si="32"/>
        <v>0</v>
      </c>
      <c r="ED232" s="372">
        <f t="shared" si="32"/>
        <v>-25.460837457453749</v>
      </c>
      <c r="EE232" s="372">
        <f t="shared" si="32"/>
        <v>-157.80877484511052</v>
      </c>
      <c r="EF232" s="372">
        <f t="shared" si="32"/>
        <v>-157.89056318065695</v>
      </c>
      <c r="EG232" s="372">
        <f t="shared" si="32"/>
        <v>-175.43395908961907</v>
      </c>
      <c r="EH232" s="372">
        <f t="shared" si="32"/>
        <v>-21.041169979348041</v>
      </c>
      <c r="EI232" s="372">
        <f t="shared" si="32"/>
        <v>-61.370079106431831</v>
      </c>
      <c r="EJ232" s="372">
        <f t="shared" si="32"/>
        <v>0</v>
      </c>
      <c r="EK232" s="372">
        <f t="shared" si="32"/>
        <v>-624.76933390401246</v>
      </c>
      <c r="EL232" s="372">
        <f t="shared" si="32"/>
        <v>-624.76933390401246</v>
      </c>
      <c r="EM232" s="372">
        <f t="shared" si="32"/>
        <v>0</v>
      </c>
      <c r="EN232" s="372">
        <f t="shared" si="32"/>
        <v>0</v>
      </c>
      <c r="EO232" s="372">
        <f t="shared" si="32"/>
        <v>-57.538887576734851</v>
      </c>
      <c r="EP232" s="372">
        <f t="shared" si="32"/>
        <v>0</v>
      </c>
      <c r="EQ232" s="372">
        <f t="shared" si="32"/>
        <v>-57.538887576734851</v>
      </c>
      <c r="ER232" s="372">
        <f t="shared" si="32"/>
        <v>-181.51232983120508</v>
      </c>
      <c r="ES232" s="372">
        <f t="shared" si="32"/>
        <v>-585.3421940805747</v>
      </c>
      <c r="ET232" s="373">
        <f t="shared" si="32"/>
        <v>0</v>
      </c>
      <c r="EU232" s="373">
        <f t="shared" si="32"/>
        <v>-91.91896340814742</v>
      </c>
      <c r="EV232" s="373">
        <f t="shared" si="32"/>
        <v>0</v>
      </c>
      <c r="EW232" s="373">
        <f t="shared" si="32"/>
        <v>-91.91896340814742</v>
      </c>
    </row>
    <row r="233" spans="1:153" ht="15.75" customHeight="1" x14ac:dyDescent="0.2">
      <c r="A233" s="372" t="str">
        <f t="shared" si="20"/>
        <v>Feedstock recovery</v>
      </c>
      <c r="B233" s="372">
        <f t="shared" ref="B233:EW233" si="33">B53-B19</f>
        <v>-57.595914358885466</v>
      </c>
      <c r="C233" s="372">
        <f t="shared" si="33"/>
        <v>-266.99621760239825</v>
      </c>
      <c r="D233" s="372">
        <f t="shared" si="33"/>
        <v>-266.94255415326825</v>
      </c>
      <c r="E233" s="372">
        <f t="shared" si="33"/>
        <v>-266.94255415326825</v>
      </c>
      <c r="F233" s="372">
        <f t="shared" si="33"/>
        <v>-272.97228192941566</v>
      </c>
      <c r="G233" s="372">
        <f t="shared" si="33"/>
        <v>-272.97228192941566</v>
      </c>
      <c r="H233" s="372">
        <f t="shared" si="33"/>
        <v>-272.97228192941566</v>
      </c>
      <c r="I233" s="372">
        <f t="shared" si="33"/>
        <v>-283.28771874176618</v>
      </c>
      <c r="J233" s="372">
        <f t="shared" si="33"/>
        <v>-270.34467868583852</v>
      </c>
      <c r="K233" s="372">
        <f t="shared" si="33"/>
        <v>-240.85094774478421</v>
      </c>
      <c r="L233" s="372">
        <f t="shared" si="33"/>
        <v>-323.64609126889718</v>
      </c>
      <c r="M233" s="372">
        <f t="shared" si="33"/>
        <v>-265.30464957798995</v>
      </c>
      <c r="N233" s="372">
        <f t="shared" si="33"/>
        <v>-2568.269855331192</v>
      </c>
      <c r="O233" s="372">
        <f t="shared" si="33"/>
        <v>-2429.3842282470264</v>
      </c>
      <c r="P233" s="372">
        <f t="shared" si="33"/>
        <v>-2416.9232609130795</v>
      </c>
      <c r="Q233" s="372">
        <f t="shared" si="33"/>
        <v>-2415.984924780284</v>
      </c>
      <c r="R233" s="372">
        <f t="shared" si="33"/>
        <v>-139.40149008064213</v>
      </c>
      <c r="S233" s="372">
        <f t="shared" si="33"/>
        <v>-61.84334860027468</v>
      </c>
      <c r="T233" s="372">
        <f t="shared" si="33"/>
        <v>-2075.179241662272</v>
      </c>
      <c r="U233" s="372">
        <f t="shared" si="33"/>
        <v>-307.16415132861448</v>
      </c>
      <c r="V233" s="372">
        <f t="shared" si="33"/>
        <v>-324.82785162090704</v>
      </c>
      <c r="W233" s="372">
        <f t="shared" si="33"/>
        <v>-448.15352164816795</v>
      </c>
      <c r="X233" s="372">
        <f t="shared" si="33"/>
        <v>-383.56184441976438</v>
      </c>
      <c r="Y233" s="372">
        <f t="shared" si="33"/>
        <v>-1193.7240884665725</v>
      </c>
      <c r="Z233" s="372">
        <f t="shared" si="33"/>
        <v>-681.85806853263512</v>
      </c>
      <c r="AA233" s="372">
        <f t="shared" si="33"/>
        <v>-503.6056162409659</v>
      </c>
      <c r="AB233" s="372">
        <f t="shared" si="33"/>
        <v>-1165.884597451779</v>
      </c>
      <c r="AC233" s="372">
        <f t="shared" si="33"/>
        <v>-271.61397762822162</v>
      </c>
      <c r="AD233" s="372">
        <f t="shared" si="33"/>
        <v>-176.18803514616548</v>
      </c>
      <c r="AE233" s="372">
        <f t="shared" si="33"/>
        <v>-176.74199998449353</v>
      </c>
      <c r="AF233" s="372">
        <f t="shared" si="33"/>
        <v>-448.71034095647246</v>
      </c>
      <c r="AG233" s="372">
        <f t="shared" si="33"/>
        <v>-450.12116179500299</v>
      </c>
      <c r="AH233" s="372">
        <f t="shared" si="33"/>
        <v>-127.31219784735936</v>
      </c>
      <c r="AI233" s="372">
        <f t="shared" si="33"/>
        <v>-127.71248882647797</v>
      </c>
      <c r="AJ233" s="372">
        <f t="shared" si="33"/>
        <v>-1056.2856035880759</v>
      </c>
      <c r="AK233" s="372">
        <f t="shared" si="33"/>
        <v>-1059.6067433189</v>
      </c>
      <c r="AL233" s="372">
        <f t="shared" si="33"/>
        <v>-347.01102814659043</v>
      </c>
      <c r="AM233" s="372">
        <f t="shared" si="33"/>
        <v>-348.10208922770062</v>
      </c>
      <c r="AN233" s="372">
        <f t="shared" si="33"/>
        <v>-686.56689449703845</v>
      </c>
      <c r="AO233" s="372">
        <f t="shared" si="33"/>
        <v>-688.72557637572481</v>
      </c>
      <c r="AP233" s="372">
        <f t="shared" si="33"/>
        <v>0</v>
      </c>
      <c r="AQ233" s="372">
        <f t="shared" si="33"/>
        <v>0</v>
      </c>
      <c r="AR233" s="372">
        <f t="shared" si="33"/>
        <v>0</v>
      </c>
      <c r="AS233" s="372">
        <f t="shared" si="33"/>
        <v>0</v>
      </c>
      <c r="AT233" s="372">
        <f t="shared" si="33"/>
        <v>0</v>
      </c>
      <c r="AU233" s="372">
        <f t="shared" si="33"/>
        <v>0</v>
      </c>
      <c r="AV233" s="372">
        <f t="shared" si="33"/>
        <v>0</v>
      </c>
      <c r="AW233" s="372">
        <f t="shared" si="33"/>
        <v>0</v>
      </c>
      <c r="AX233" s="372">
        <f t="shared" si="33"/>
        <v>0</v>
      </c>
      <c r="AY233" s="372">
        <f t="shared" si="33"/>
        <v>0</v>
      </c>
      <c r="AZ233" s="372">
        <f t="shared" si="33"/>
        <v>-5907.4592798901322</v>
      </c>
      <c r="BA233" s="372">
        <f t="shared" si="33"/>
        <v>-6734.1287797782916</v>
      </c>
      <c r="BB233" s="372">
        <f t="shared" si="33"/>
        <v>-174.64411741580989</v>
      </c>
      <c r="BC233" s="372">
        <f t="shared" si="33"/>
        <v>-175.19322791691957</v>
      </c>
      <c r="BD233" s="372">
        <f t="shared" si="33"/>
        <v>-174.8778016277563</v>
      </c>
      <c r="BE233" s="372">
        <f t="shared" si="33"/>
        <v>-8432.576368367354</v>
      </c>
      <c r="BF233" s="372">
        <f t="shared" si="33"/>
        <v>-488.4312492441868</v>
      </c>
      <c r="BG233" s="372">
        <f t="shared" si="33"/>
        <v>-174.8778016277563</v>
      </c>
      <c r="BH233" s="372">
        <f t="shared" si="33"/>
        <v>-212.90449522454992</v>
      </c>
      <c r="BI233" s="372">
        <f t="shared" si="33"/>
        <v>-5158.9329307114967</v>
      </c>
      <c r="BJ233" s="372">
        <f t="shared" si="33"/>
        <v>-92.83850110221988</v>
      </c>
      <c r="BK233" s="372">
        <f t="shared" si="33"/>
        <v>0</v>
      </c>
      <c r="BL233" s="372">
        <f t="shared" si="33"/>
        <v>0</v>
      </c>
      <c r="BM233" s="372">
        <f t="shared" si="33"/>
        <v>0</v>
      </c>
      <c r="BN233" s="372">
        <f t="shared" si="33"/>
        <v>-5158.9329307114967</v>
      </c>
      <c r="BO233" s="372">
        <f t="shared" si="33"/>
        <v>-4190.4392881097292</v>
      </c>
      <c r="BP233" s="372">
        <f t="shared" si="33"/>
        <v>0</v>
      </c>
      <c r="BQ233" s="372">
        <f t="shared" si="33"/>
        <v>0</v>
      </c>
      <c r="BR233" s="372">
        <f t="shared" si="33"/>
        <v>-15.193521457074581</v>
      </c>
      <c r="BS233" s="372">
        <f t="shared" si="33"/>
        <v>0</v>
      </c>
      <c r="BT233" s="372">
        <f t="shared" si="33"/>
        <v>-1761.665798535716</v>
      </c>
      <c r="BU233" s="372">
        <f t="shared" si="33"/>
        <v>0</v>
      </c>
      <c r="BV233" s="372">
        <f t="shared" si="33"/>
        <v>0</v>
      </c>
      <c r="BW233" s="372">
        <f t="shared" si="33"/>
        <v>-72.61000268031512</v>
      </c>
      <c r="BX233" s="372">
        <f t="shared" si="33"/>
        <v>-16.200843902686358</v>
      </c>
      <c r="BY233" s="372">
        <f t="shared" si="33"/>
        <v>-2480.4333262736272</v>
      </c>
      <c r="BZ233" s="372">
        <f t="shared" si="33"/>
        <v>-4821.0429341149047</v>
      </c>
      <c r="CA233" s="372">
        <f t="shared" si="33"/>
        <v>-101.79985257235217</v>
      </c>
      <c r="CB233" s="372">
        <f t="shared" si="33"/>
        <v>0</v>
      </c>
      <c r="CC233" s="372">
        <f t="shared" si="33"/>
        <v>-2834.2876388474542</v>
      </c>
      <c r="CD233" s="372">
        <f t="shared" si="33"/>
        <v>0</v>
      </c>
      <c r="CE233" s="372">
        <f t="shared" si="33"/>
        <v>0</v>
      </c>
      <c r="CF233" s="372">
        <f t="shared" si="33"/>
        <v>-4806.8893467912094</v>
      </c>
      <c r="CG233" s="372">
        <f t="shared" si="33"/>
        <v>0</v>
      </c>
      <c r="CH233" s="372">
        <f t="shared" si="33"/>
        <v>-4544.8281519401316</v>
      </c>
      <c r="CI233" s="372">
        <f t="shared" si="33"/>
        <v>0</v>
      </c>
      <c r="CJ233" s="372">
        <f t="shared" si="33"/>
        <v>0</v>
      </c>
      <c r="CK233" s="372">
        <f t="shared" si="33"/>
        <v>0</v>
      </c>
      <c r="CL233" s="372">
        <f t="shared" si="33"/>
        <v>0</v>
      </c>
      <c r="CM233" s="372">
        <f t="shared" si="33"/>
        <v>-79.958608094162514</v>
      </c>
      <c r="CN233" s="372">
        <f t="shared" si="33"/>
        <v>0</v>
      </c>
      <c r="CO233" s="372">
        <f t="shared" si="33"/>
        <v>-4256.5818207609054</v>
      </c>
      <c r="CP233" s="372">
        <f t="shared" si="33"/>
        <v>0</v>
      </c>
      <c r="CQ233" s="372">
        <f t="shared" si="33"/>
        <v>-3436.6633678202488</v>
      </c>
      <c r="CR233" s="372">
        <f t="shared" si="33"/>
        <v>0</v>
      </c>
      <c r="CS233" s="372">
        <f t="shared" si="33"/>
        <v>0</v>
      </c>
      <c r="CT233" s="372">
        <f t="shared" si="33"/>
        <v>-40.605471957392297</v>
      </c>
      <c r="CU233" s="372">
        <f t="shared" si="33"/>
        <v>0</v>
      </c>
      <c r="CV233" s="372">
        <f t="shared" si="33"/>
        <v>0</v>
      </c>
      <c r="CW233" s="372">
        <f t="shared" si="33"/>
        <v>0</v>
      </c>
      <c r="CX233" s="372">
        <f t="shared" si="33"/>
        <v>0</v>
      </c>
      <c r="CY233" s="372">
        <f t="shared" si="33"/>
        <v>-42.301549643123053</v>
      </c>
      <c r="CZ233" s="372">
        <f t="shared" si="33"/>
        <v>0</v>
      </c>
      <c r="DA233" s="372">
        <f t="shared" si="33"/>
        <v>0</v>
      </c>
      <c r="DB233" s="372">
        <f t="shared" si="33"/>
        <v>-42.747095747099593</v>
      </c>
      <c r="DC233" s="372">
        <f t="shared" si="33"/>
        <v>0</v>
      </c>
      <c r="DD233" s="372">
        <f t="shared" si="33"/>
        <v>0</v>
      </c>
      <c r="DE233" s="372">
        <f t="shared" si="33"/>
        <v>0</v>
      </c>
      <c r="DF233" s="372">
        <f t="shared" si="33"/>
        <v>0</v>
      </c>
      <c r="DG233" s="372">
        <f t="shared" si="33"/>
        <v>-44.532628379315383</v>
      </c>
      <c r="DH233" s="372">
        <f t="shared" si="33"/>
        <v>0</v>
      </c>
      <c r="DI233" s="372">
        <f t="shared" si="33"/>
        <v>0</v>
      </c>
      <c r="DJ233" s="372">
        <f t="shared" si="33"/>
        <v>-3312.2181250664821</v>
      </c>
      <c r="DK233" s="372">
        <f t="shared" si="33"/>
        <v>-49.603403623928244</v>
      </c>
      <c r="DL233" s="372">
        <f t="shared" si="33"/>
        <v>0</v>
      </c>
      <c r="DM233" s="372">
        <f t="shared" si="33"/>
        <v>0</v>
      </c>
      <c r="DN233" s="372">
        <f t="shared" si="33"/>
        <v>-91.256876993157675</v>
      </c>
      <c r="DO233" s="372">
        <f t="shared" si="33"/>
        <v>-6045.428255749157</v>
      </c>
      <c r="DP233" s="372">
        <f t="shared" si="33"/>
        <v>0</v>
      </c>
      <c r="DQ233" s="372">
        <f t="shared" si="33"/>
        <v>-231.77013253392079</v>
      </c>
      <c r="DR233" s="372">
        <f t="shared" si="33"/>
        <v>-102.82129045489683</v>
      </c>
      <c r="DS233" s="372">
        <f t="shared" si="33"/>
        <v>-510.69379546745768</v>
      </c>
      <c r="DT233" s="372">
        <f t="shared" si="33"/>
        <v>-481.92034784958014</v>
      </c>
      <c r="DU233" s="372">
        <f t="shared" si="33"/>
        <v>-8495.1710021278759</v>
      </c>
      <c r="DV233" s="372">
        <f t="shared" si="33"/>
        <v>-4634.1408332888141</v>
      </c>
      <c r="DW233" s="372">
        <f t="shared" si="33"/>
        <v>-3312.2181250664821</v>
      </c>
      <c r="DX233" s="372">
        <f t="shared" si="33"/>
        <v>0</v>
      </c>
      <c r="DY233" s="372">
        <f t="shared" si="33"/>
        <v>-75.156672157466119</v>
      </c>
      <c r="DZ233" s="372">
        <f t="shared" si="33"/>
        <v>-26.011997922770945</v>
      </c>
      <c r="EA233" s="372">
        <f t="shared" si="33"/>
        <v>0</v>
      </c>
      <c r="EB233" s="372">
        <f t="shared" si="33"/>
        <v>-462.34111907907482</v>
      </c>
      <c r="EC233" s="372">
        <f t="shared" si="33"/>
        <v>0</v>
      </c>
      <c r="ED233" s="372">
        <f t="shared" si="33"/>
        <v>0</v>
      </c>
      <c r="EE233" s="372">
        <f t="shared" si="33"/>
        <v>-2411.9097527733502</v>
      </c>
      <c r="EF233" s="372">
        <f t="shared" si="33"/>
        <v>-2413.1597851898687</v>
      </c>
      <c r="EG233" s="372">
        <f t="shared" si="33"/>
        <v>-2413.3289199738792</v>
      </c>
      <c r="EH233" s="372">
        <f t="shared" si="33"/>
        <v>-2410.5911848387932</v>
      </c>
      <c r="EI233" s="372">
        <f t="shared" si="33"/>
        <v>-2410.979993332317</v>
      </c>
      <c r="EJ233" s="372">
        <f t="shared" si="33"/>
        <v>-2410.3883282334782</v>
      </c>
      <c r="EK233" s="372">
        <f t="shared" si="33"/>
        <v>-3305.7405884538671</v>
      </c>
      <c r="EL233" s="372">
        <f t="shared" si="33"/>
        <v>-3305.7405884538671</v>
      </c>
      <c r="EM233" s="372">
        <f t="shared" si="33"/>
        <v>0</v>
      </c>
      <c r="EN233" s="372">
        <f t="shared" si="33"/>
        <v>0</v>
      </c>
      <c r="EO233" s="372">
        <f t="shared" si="33"/>
        <v>-891.81472467803701</v>
      </c>
      <c r="EP233" s="372">
        <f t="shared" si="33"/>
        <v>0</v>
      </c>
      <c r="EQ233" s="372">
        <f t="shared" si="33"/>
        <v>-891.81472467803701</v>
      </c>
      <c r="ER233" s="372">
        <f t="shared" si="33"/>
        <v>-2082.5855815262485</v>
      </c>
      <c r="ES233" s="372">
        <f t="shared" si="33"/>
        <v>-8053.2830826009431</v>
      </c>
      <c r="ET233" s="373">
        <f t="shared" si="33"/>
        <v>0</v>
      </c>
      <c r="EU233" s="373">
        <f t="shared" si="33"/>
        <v>0</v>
      </c>
      <c r="EV233" s="373">
        <f t="shared" si="33"/>
        <v>0</v>
      </c>
      <c r="EW233" s="373">
        <f t="shared" si="33"/>
        <v>0</v>
      </c>
    </row>
    <row r="234" spans="1:153" ht="15.75" customHeight="1" x14ac:dyDescent="0.2">
      <c r="A234" s="372" t="s">
        <v>574</v>
      </c>
      <c r="B234" s="372">
        <f t="shared" ref="B234:EW234" si="34">B54-B20</f>
        <v>0</v>
      </c>
      <c r="C234" s="372">
        <f t="shared" si="34"/>
        <v>-128.25830864588829</v>
      </c>
      <c r="D234" s="372">
        <f t="shared" si="34"/>
        <v>-128.23253006638834</v>
      </c>
      <c r="E234" s="372">
        <f t="shared" si="34"/>
        <v>-128.23253006638834</v>
      </c>
      <c r="F234" s="372">
        <f t="shared" si="34"/>
        <v>-131.12906056074644</v>
      </c>
      <c r="G234" s="372">
        <f t="shared" si="34"/>
        <v>-131.12906056074644</v>
      </c>
      <c r="H234" s="372">
        <f t="shared" si="34"/>
        <v>-131.12906056074644</v>
      </c>
      <c r="I234" s="372">
        <f t="shared" si="34"/>
        <v>-136.08433854324585</v>
      </c>
      <c r="J234" s="372">
        <f t="shared" si="34"/>
        <v>-129.85191690333045</v>
      </c>
      <c r="K234" s="372">
        <f t="shared" si="34"/>
        <v>-115.6498927911764</v>
      </c>
      <c r="L234" s="372">
        <f t="shared" si="34"/>
        <v>-155.5179795737115</v>
      </c>
      <c r="M234" s="372">
        <f t="shared" si="34"/>
        <v>-127.44595497796286</v>
      </c>
      <c r="N234" s="372">
        <f t="shared" si="34"/>
        <v>0</v>
      </c>
      <c r="O234" s="372">
        <f t="shared" si="34"/>
        <v>-7.6859221894607828</v>
      </c>
      <c r="P234" s="372">
        <f t="shared" si="34"/>
        <v>0</v>
      </c>
      <c r="Q234" s="372">
        <f t="shared" si="34"/>
        <v>0</v>
      </c>
      <c r="R234" s="372">
        <f t="shared" si="34"/>
        <v>0</v>
      </c>
      <c r="S234" s="372">
        <f t="shared" si="34"/>
        <v>0</v>
      </c>
      <c r="T234" s="372">
        <f t="shared" si="34"/>
        <v>0</v>
      </c>
      <c r="U234" s="372">
        <f t="shared" si="34"/>
        <v>0</v>
      </c>
      <c r="V234" s="372">
        <f t="shared" si="34"/>
        <v>0</v>
      </c>
      <c r="W234" s="372">
        <f t="shared" si="34"/>
        <v>0</v>
      </c>
      <c r="X234" s="372">
        <f t="shared" si="34"/>
        <v>0</v>
      </c>
      <c r="Y234" s="372">
        <f t="shared" si="34"/>
        <v>0</v>
      </c>
      <c r="Z234" s="372">
        <f t="shared" si="34"/>
        <v>0</v>
      </c>
      <c r="AA234" s="372">
        <f t="shared" si="34"/>
        <v>0</v>
      </c>
      <c r="AB234" s="372">
        <f t="shared" si="34"/>
        <v>0</v>
      </c>
      <c r="AC234" s="372">
        <f t="shared" si="34"/>
        <v>0</v>
      </c>
      <c r="AD234" s="372">
        <f t="shared" si="34"/>
        <v>0</v>
      </c>
      <c r="AE234" s="372">
        <f t="shared" si="34"/>
        <v>-227.56637387684032</v>
      </c>
      <c r="AF234" s="372">
        <f t="shared" si="34"/>
        <v>0</v>
      </c>
      <c r="AG234" s="372">
        <f t="shared" si="34"/>
        <v>-756.27944409021802</v>
      </c>
      <c r="AH234" s="372">
        <f t="shared" si="34"/>
        <v>0</v>
      </c>
      <c r="AI234" s="372">
        <f t="shared" si="34"/>
        <v>-20889.0433541866</v>
      </c>
      <c r="AJ234" s="372">
        <f t="shared" si="34"/>
        <v>0</v>
      </c>
      <c r="AK234" s="372">
        <f t="shared" si="34"/>
        <v>-274.97796749032887</v>
      </c>
      <c r="AL234" s="372">
        <f t="shared" si="34"/>
        <v>0</v>
      </c>
      <c r="AM234" s="372">
        <f t="shared" si="34"/>
        <v>-283.60518552956455</v>
      </c>
      <c r="AN234" s="372">
        <f t="shared" si="34"/>
        <v>0</v>
      </c>
      <c r="AO234" s="372">
        <f t="shared" si="34"/>
        <v>-1417.420619103983</v>
      </c>
      <c r="AP234" s="372">
        <f t="shared" si="34"/>
        <v>0</v>
      </c>
      <c r="AQ234" s="372">
        <f t="shared" si="34"/>
        <v>-1119.8544342851437</v>
      </c>
      <c r="AR234" s="372">
        <f t="shared" si="34"/>
        <v>0</v>
      </c>
      <c r="AS234" s="372">
        <f t="shared" si="34"/>
        <v>-94.3790327688248</v>
      </c>
      <c r="AT234" s="372">
        <f t="shared" si="34"/>
        <v>0</v>
      </c>
      <c r="AU234" s="372">
        <f t="shared" si="34"/>
        <v>-256.95471487723216</v>
      </c>
      <c r="AV234" s="372">
        <f t="shared" si="34"/>
        <v>0</v>
      </c>
      <c r="AW234" s="372">
        <f t="shared" si="34"/>
        <v>43.157886338412652</v>
      </c>
      <c r="AX234" s="372">
        <f t="shared" si="34"/>
        <v>0</v>
      </c>
      <c r="AY234" s="372">
        <f t="shared" si="34"/>
        <v>-481.4318701999573</v>
      </c>
      <c r="AZ234" s="372">
        <f t="shared" si="34"/>
        <v>0</v>
      </c>
      <c r="BA234" s="372">
        <f t="shared" si="34"/>
        <v>106.49531635553555</v>
      </c>
      <c r="BB234" s="372">
        <f t="shared" si="34"/>
        <v>0</v>
      </c>
      <c r="BC234" s="372">
        <f t="shared" si="34"/>
        <v>-8377.049394082831</v>
      </c>
      <c r="BD234" s="372">
        <f t="shared" si="34"/>
        <v>-225.16610195354542</v>
      </c>
      <c r="BE234" s="372">
        <f t="shared" si="34"/>
        <v>133.35502147481361</v>
      </c>
      <c r="BF234" s="372">
        <f t="shared" si="34"/>
        <v>-820.64685024276696</v>
      </c>
      <c r="BG234" s="372">
        <f t="shared" si="34"/>
        <v>-225.16610195354542</v>
      </c>
      <c r="BH234" s="372">
        <f t="shared" si="34"/>
        <v>-1953.4052274120295</v>
      </c>
      <c r="BI234" s="372">
        <f t="shared" si="34"/>
        <v>0</v>
      </c>
      <c r="BJ234" s="372">
        <f t="shared" si="34"/>
        <v>-4162.63792136541</v>
      </c>
      <c r="BK234" s="372">
        <f t="shared" si="34"/>
        <v>0</v>
      </c>
      <c r="BL234" s="372">
        <f t="shared" si="34"/>
        <v>56075.151347293504</v>
      </c>
      <c r="BM234" s="372">
        <f t="shared" si="34"/>
        <v>0</v>
      </c>
      <c r="BN234" s="372">
        <f t="shared" si="34"/>
        <v>0</v>
      </c>
      <c r="BO234" s="372">
        <f t="shared" si="34"/>
        <v>0</v>
      </c>
      <c r="BP234" s="372">
        <f t="shared" si="34"/>
        <v>0</v>
      </c>
      <c r="BQ234" s="372">
        <f t="shared" si="34"/>
        <v>37410.725242179833</v>
      </c>
      <c r="BR234" s="372">
        <f t="shared" si="34"/>
        <v>0</v>
      </c>
      <c r="BS234" s="372">
        <f t="shared" si="34"/>
        <v>0</v>
      </c>
      <c r="BT234" s="372">
        <f t="shared" si="34"/>
        <v>0</v>
      </c>
      <c r="BU234" s="372">
        <f t="shared" si="34"/>
        <v>0</v>
      </c>
      <c r="BV234" s="372">
        <f t="shared" si="34"/>
        <v>37410.725242179833</v>
      </c>
      <c r="BW234" s="372">
        <f t="shared" si="34"/>
        <v>-10972.244304878426</v>
      </c>
      <c r="BX234" s="372">
        <f t="shared" si="34"/>
        <v>-11023.069237293917</v>
      </c>
      <c r="BY234" s="372">
        <f t="shared" si="34"/>
        <v>0</v>
      </c>
      <c r="BZ234" s="372">
        <f t="shared" si="34"/>
        <v>0</v>
      </c>
      <c r="CA234" s="372">
        <f t="shared" si="34"/>
        <v>-4564.441709808566</v>
      </c>
      <c r="CB234" s="372">
        <f t="shared" si="34"/>
        <v>0</v>
      </c>
      <c r="CC234" s="372">
        <f t="shared" si="34"/>
        <v>0</v>
      </c>
      <c r="CD234" s="372">
        <f t="shared" si="34"/>
        <v>70581.416768669791</v>
      </c>
      <c r="CE234" s="372">
        <f t="shared" si="34"/>
        <v>0</v>
      </c>
      <c r="CF234" s="372">
        <f t="shared" si="34"/>
        <v>0</v>
      </c>
      <c r="CG234" s="372">
        <f t="shared" si="34"/>
        <v>0</v>
      </c>
      <c r="CH234" s="372">
        <f t="shared" si="34"/>
        <v>0</v>
      </c>
      <c r="CI234" s="372">
        <f t="shared" si="34"/>
        <v>0</v>
      </c>
      <c r="CJ234" s="372">
        <f t="shared" si="34"/>
        <v>64376.711214523006</v>
      </c>
      <c r="CK234" s="372">
        <f t="shared" si="34"/>
        <v>0</v>
      </c>
      <c r="CL234" s="372">
        <f t="shared" si="34"/>
        <v>-651.51564647012947</v>
      </c>
      <c r="CM234" s="372">
        <f t="shared" si="34"/>
        <v>-3585.136880073972</v>
      </c>
      <c r="CN234" s="372">
        <f t="shared" si="34"/>
        <v>0</v>
      </c>
      <c r="CO234" s="372">
        <f t="shared" si="34"/>
        <v>0</v>
      </c>
      <c r="CP234" s="372">
        <f t="shared" si="34"/>
        <v>0</v>
      </c>
      <c r="CQ234" s="372">
        <f t="shared" si="34"/>
        <v>0</v>
      </c>
      <c r="CR234" s="372">
        <f t="shared" si="34"/>
        <v>0</v>
      </c>
      <c r="CS234" s="372">
        <f t="shared" si="34"/>
        <v>-839.56827127882661</v>
      </c>
      <c r="CT234" s="372">
        <f t="shared" si="34"/>
        <v>0</v>
      </c>
      <c r="CU234" s="372">
        <f t="shared" si="34"/>
        <v>0</v>
      </c>
      <c r="CV234" s="372">
        <f t="shared" si="34"/>
        <v>0</v>
      </c>
      <c r="CW234" s="372">
        <f t="shared" si="34"/>
        <v>0</v>
      </c>
      <c r="CX234" s="372">
        <f t="shared" si="34"/>
        <v>0</v>
      </c>
      <c r="CY234" s="372">
        <f t="shared" si="34"/>
        <v>-2190.1512369028715</v>
      </c>
      <c r="CZ234" s="372">
        <f t="shared" si="34"/>
        <v>-519.20965959735076</v>
      </c>
      <c r="DA234" s="372">
        <f t="shared" si="34"/>
        <v>-1403.0586471486258</v>
      </c>
      <c r="DB234" s="372">
        <f t="shared" si="34"/>
        <v>-573.37240438956155</v>
      </c>
      <c r="DC234" s="372">
        <f t="shared" si="34"/>
        <v>-542.62056348290707</v>
      </c>
      <c r="DD234" s="372">
        <f t="shared" si="34"/>
        <v>-519.3281331526116</v>
      </c>
      <c r="DE234" s="372">
        <f t="shared" si="34"/>
        <v>-541.06773479422077</v>
      </c>
      <c r="DF234" s="372">
        <f t="shared" si="34"/>
        <v>-513.95324527977095</v>
      </c>
      <c r="DG234" s="372">
        <f t="shared" si="34"/>
        <v>-2816.2228082643196</v>
      </c>
      <c r="DH234" s="372">
        <f t="shared" si="34"/>
        <v>0</v>
      </c>
      <c r="DI234" s="372">
        <f t="shared" si="34"/>
        <v>0</v>
      </c>
      <c r="DJ234" s="372">
        <f t="shared" si="34"/>
        <v>-502.97600049075299</v>
      </c>
      <c r="DK234" s="372">
        <f t="shared" si="34"/>
        <v>0</v>
      </c>
      <c r="DL234" s="372">
        <f t="shared" si="34"/>
        <v>0</v>
      </c>
      <c r="DM234" s="372">
        <f t="shared" si="34"/>
        <v>-851.77932076943489</v>
      </c>
      <c r="DN234" s="372">
        <f t="shared" si="34"/>
        <v>-4091.7219929998873</v>
      </c>
      <c r="DO234" s="372">
        <f t="shared" si="34"/>
        <v>-170.35227198408393</v>
      </c>
      <c r="DP234" s="372">
        <f t="shared" si="34"/>
        <v>-588.83986068874833</v>
      </c>
      <c r="DQ234" s="372">
        <f t="shared" si="34"/>
        <v>-2126.498024253724</v>
      </c>
      <c r="DR234" s="372">
        <f t="shared" si="34"/>
        <v>-8497.5342108664918</v>
      </c>
      <c r="DS234" s="372">
        <f t="shared" si="34"/>
        <v>-3276.5009931813765</v>
      </c>
      <c r="DT234" s="372">
        <f t="shared" si="34"/>
        <v>-5368.4949856570602</v>
      </c>
      <c r="DU234" s="372">
        <f t="shared" si="34"/>
        <v>-1034.1546895111242</v>
      </c>
      <c r="DV234" s="372">
        <f t="shared" si="34"/>
        <v>-703.8209907059063</v>
      </c>
      <c r="DW234" s="372">
        <f t="shared" si="34"/>
        <v>0</v>
      </c>
      <c r="DX234" s="372">
        <f t="shared" si="34"/>
        <v>0</v>
      </c>
      <c r="DY234" s="372">
        <f t="shared" si="34"/>
        <v>0</v>
      </c>
      <c r="DZ234" s="372">
        <f t="shared" si="34"/>
        <v>0</v>
      </c>
      <c r="EA234" s="372">
        <f t="shared" si="34"/>
        <v>0</v>
      </c>
      <c r="EB234" s="372">
        <f t="shared" si="34"/>
        <v>0</v>
      </c>
      <c r="EC234" s="372">
        <f t="shared" si="34"/>
        <v>0</v>
      </c>
      <c r="ED234" s="372">
        <f t="shared" si="34"/>
        <v>0</v>
      </c>
      <c r="EE234" s="372">
        <f t="shared" si="34"/>
        <v>0</v>
      </c>
      <c r="EF234" s="372">
        <f t="shared" si="34"/>
        <v>0</v>
      </c>
      <c r="EG234" s="372">
        <f t="shared" si="34"/>
        <v>0</v>
      </c>
      <c r="EH234" s="372">
        <f t="shared" si="34"/>
        <v>0</v>
      </c>
      <c r="EI234" s="372">
        <f t="shared" si="34"/>
        <v>0</v>
      </c>
      <c r="EJ234" s="372">
        <f t="shared" si="34"/>
        <v>0</v>
      </c>
      <c r="EK234" s="372">
        <f t="shared" si="34"/>
        <v>0</v>
      </c>
      <c r="EL234" s="372">
        <f t="shared" si="34"/>
        <v>0</v>
      </c>
      <c r="EM234" s="372">
        <f t="shared" si="34"/>
        <v>0</v>
      </c>
      <c r="EN234" s="372">
        <f t="shared" si="34"/>
        <v>0</v>
      </c>
      <c r="EO234" s="372">
        <f t="shared" si="34"/>
        <v>-0.64309462139702234</v>
      </c>
      <c r="EP234" s="372">
        <f t="shared" si="34"/>
        <v>0</v>
      </c>
      <c r="EQ234" s="372">
        <f t="shared" si="34"/>
        <v>-0.64309462139702234</v>
      </c>
      <c r="ER234" s="372">
        <f t="shared" si="34"/>
        <v>-115.76878829538055</v>
      </c>
      <c r="ES234" s="372">
        <f t="shared" si="34"/>
        <v>0</v>
      </c>
      <c r="ET234" s="373">
        <f t="shared" si="34"/>
        <v>0</v>
      </c>
      <c r="EU234" s="373">
        <f t="shared" si="34"/>
        <v>-651.51564647012947</v>
      </c>
      <c r="EV234" s="373">
        <f t="shared" si="34"/>
        <v>0</v>
      </c>
      <c r="EW234" s="373">
        <f t="shared" si="34"/>
        <v>-651.51564647012947</v>
      </c>
    </row>
    <row r="235" spans="1:153" ht="15.75" customHeight="1" x14ac:dyDescent="0.2">
      <c r="A235" s="372" t="str">
        <f t="shared" ref="A235:A237" si="35">$A21</f>
        <v>Land management emissions</v>
      </c>
      <c r="B235" s="372">
        <f t="shared" ref="B235:EW235" si="36">B55-B21</f>
        <v>0</v>
      </c>
      <c r="C235" s="372">
        <f t="shared" si="36"/>
        <v>0</v>
      </c>
      <c r="D235" s="372">
        <f t="shared" si="36"/>
        <v>0</v>
      </c>
      <c r="E235" s="372">
        <f t="shared" si="36"/>
        <v>0</v>
      </c>
      <c r="F235" s="372">
        <f t="shared" si="36"/>
        <v>0</v>
      </c>
      <c r="G235" s="372">
        <f t="shared" si="36"/>
        <v>0</v>
      </c>
      <c r="H235" s="372">
        <f t="shared" si="36"/>
        <v>0</v>
      </c>
      <c r="I235" s="372">
        <f t="shared" si="36"/>
        <v>0</v>
      </c>
      <c r="J235" s="372">
        <f t="shared" si="36"/>
        <v>0</v>
      </c>
      <c r="K235" s="372">
        <f t="shared" si="36"/>
        <v>0</v>
      </c>
      <c r="L235" s="372">
        <f t="shared" si="36"/>
        <v>0</v>
      </c>
      <c r="M235" s="372">
        <f t="shared" si="36"/>
        <v>0</v>
      </c>
      <c r="N235" s="372">
        <f t="shared" si="36"/>
        <v>0</v>
      </c>
      <c r="O235" s="372">
        <f t="shared" si="36"/>
        <v>0</v>
      </c>
      <c r="P235" s="372">
        <f t="shared" si="36"/>
        <v>0</v>
      </c>
      <c r="Q235" s="372">
        <f t="shared" si="36"/>
        <v>0</v>
      </c>
      <c r="R235" s="372">
        <f t="shared" si="36"/>
        <v>-11531.950117513043</v>
      </c>
      <c r="S235" s="372">
        <f t="shared" si="36"/>
        <v>-340.11035959314512</v>
      </c>
      <c r="T235" s="372">
        <f t="shared" si="36"/>
        <v>-56487.245665231734</v>
      </c>
      <c r="U235" s="372">
        <f t="shared" si="36"/>
        <v>-9093.8671893459068</v>
      </c>
      <c r="V235" s="372">
        <f t="shared" si="36"/>
        <v>-11974.021387854944</v>
      </c>
      <c r="W235" s="372">
        <f t="shared" si="36"/>
        <v>-11407.757936501614</v>
      </c>
      <c r="X235" s="372">
        <f t="shared" si="36"/>
        <v>-11605.417132828461</v>
      </c>
      <c r="Y235" s="372">
        <f t="shared" si="36"/>
        <v>-13469.979013264565</v>
      </c>
      <c r="Z235" s="372">
        <f t="shared" si="36"/>
        <v>-10482.806525334003</v>
      </c>
      <c r="AA235" s="372">
        <f t="shared" si="36"/>
        <v>-7545.188377823677</v>
      </c>
      <c r="AB235" s="372">
        <f t="shared" si="36"/>
        <v>-13605.955234571808</v>
      </c>
      <c r="AC235" s="372">
        <f t="shared" si="36"/>
        <v>-22469.19196786192</v>
      </c>
      <c r="AD235" s="372">
        <f t="shared" si="36"/>
        <v>-11111.02194467837</v>
      </c>
      <c r="AE235" s="372">
        <f t="shared" si="36"/>
        <v>-11145.956867870707</v>
      </c>
      <c r="AF235" s="372">
        <f t="shared" si="36"/>
        <v>-20907.116859060494</v>
      </c>
      <c r="AG235" s="372">
        <f t="shared" si="36"/>
        <v>-20972.852353534458</v>
      </c>
      <c r="AH235" s="372">
        <f t="shared" si="36"/>
        <v>-5928.9919690579773</v>
      </c>
      <c r="AI235" s="372">
        <f t="shared" si="36"/>
        <v>-5947.6337177718524</v>
      </c>
      <c r="AJ235" s="372">
        <f t="shared" si="36"/>
        <v>-15957.752062803029</v>
      </c>
      <c r="AK235" s="372">
        <f t="shared" si="36"/>
        <v>-16007.925921284459</v>
      </c>
      <c r="AL235" s="372">
        <f t="shared" si="36"/>
        <v>-21500.094841445771</v>
      </c>
      <c r="AM235" s="372">
        <f t="shared" si="36"/>
        <v>-21567.694758505932</v>
      </c>
      <c r="AN235" s="372">
        <f t="shared" si="36"/>
        <v>-6895.4995456300967</v>
      </c>
      <c r="AO235" s="372">
        <f t="shared" si="36"/>
        <v>-6917.1801568464889</v>
      </c>
      <c r="AP235" s="372">
        <f t="shared" si="36"/>
        <v>0</v>
      </c>
      <c r="AQ235" s="372">
        <f t="shared" si="36"/>
        <v>0</v>
      </c>
      <c r="AR235" s="372">
        <f t="shared" si="36"/>
        <v>0</v>
      </c>
      <c r="AS235" s="372">
        <f t="shared" si="36"/>
        <v>0</v>
      </c>
      <c r="AT235" s="372">
        <f t="shared" si="36"/>
        <v>0</v>
      </c>
      <c r="AU235" s="372">
        <f t="shared" si="36"/>
        <v>0</v>
      </c>
      <c r="AV235" s="372">
        <f t="shared" si="36"/>
        <v>0</v>
      </c>
      <c r="AW235" s="372">
        <f t="shared" si="36"/>
        <v>0</v>
      </c>
      <c r="AX235" s="372">
        <f t="shared" si="36"/>
        <v>0</v>
      </c>
      <c r="AY235" s="372">
        <f t="shared" si="36"/>
        <v>0</v>
      </c>
      <c r="AZ235" s="372">
        <f t="shared" si="36"/>
        <v>0</v>
      </c>
      <c r="BA235" s="372">
        <f t="shared" si="36"/>
        <v>0</v>
      </c>
      <c r="BB235" s="372">
        <f t="shared" si="36"/>
        <v>0</v>
      </c>
      <c r="BC235" s="372">
        <f t="shared" si="36"/>
        <v>0</v>
      </c>
      <c r="BD235" s="372">
        <f t="shared" si="36"/>
        <v>-11028.394123988852</v>
      </c>
      <c r="BE235" s="372">
        <f t="shared" si="36"/>
        <v>0</v>
      </c>
      <c r="BF235" s="372">
        <f t="shared" si="36"/>
        <v>-22757.864647821218</v>
      </c>
      <c r="BG235" s="372">
        <f t="shared" si="36"/>
        <v>-11028.394123988852</v>
      </c>
      <c r="BH235" s="372">
        <f t="shared" si="36"/>
        <v>-17612.466102790502</v>
      </c>
      <c r="BI235" s="372">
        <f t="shared" si="36"/>
        <v>0</v>
      </c>
      <c r="BJ235" s="372">
        <f t="shared" si="36"/>
        <v>0</v>
      </c>
      <c r="BK235" s="372">
        <f t="shared" si="36"/>
        <v>0</v>
      </c>
      <c r="BL235" s="372">
        <f t="shared" si="36"/>
        <v>0</v>
      </c>
      <c r="BM235" s="372">
        <f t="shared" si="36"/>
        <v>0</v>
      </c>
      <c r="BN235" s="372">
        <f t="shared" si="36"/>
        <v>0</v>
      </c>
      <c r="BO235" s="372">
        <f t="shared" si="36"/>
        <v>0</v>
      </c>
      <c r="BP235" s="372">
        <f t="shared" si="36"/>
        <v>0</v>
      </c>
      <c r="BQ235" s="372">
        <f t="shared" si="36"/>
        <v>0</v>
      </c>
      <c r="BR235" s="372">
        <f t="shared" si="36"/>
        <v>-83.557474865273463</v>
      </c>
      <c r="BS235" s="372">
        <f t="shared" si="36"/>
        <v>0</v>
      </c>
      <c r="BT235" s="372">
        <f t="shared" si="36"/>
        <v>0</v>
      </c>
      <c r="BU235" s="372">
        <f t="shared" si="36"/>
        <v>0</v>
      </c>
      <c r="BV235" s="372">
        <f t="shared" si="36"/>
        <v>0</v>
      </c>
      <c r="BW235" s="372">
        <f t="shared" si="36"/>
        <v>-83.557474865273463</v>
      </c>
      <c r="BX235" s="372">
        <f t="shared" si="36"/>
        <v>0</v>
      </c>
      <c r="BY235" s="372">
        <f t="shared" si="36"/>
        <v>0</v>
      </c>
      <c r="BZ235" s="372">
        <f t="shared" si="36"/>
        <v>0</v>
      </c>
      <c r="CA235" s="372">
        <f t="shared" si="36"/>
        <v>0</v>
      </c>
      <c r="CB235" s="372">
        <f t="shared" si="36"/>
        <v>0</v>
      </c>
      <c r="CC235" s="372">
        <f t="shared" si="36"/>
        <v>0</v>
      </c>
      <c r="CD235" s="372">
        <f t="shared" si="36"/>
        <v>0</v>
      </c>
      <c r="CE235" s="372">
        <f t="shared" si="36"/>
        <v>0</v>
      </c>
      <c r="CF235" s="372">
        <f t="shared" si="36"/>
        <v>0</v>
      </c>
      <c r="CG235" s="372">
        <f t="shared" si="36"/>
        <v>0</v>
      </c>
      <c r="CH235" s="372">
        <f t="shared" si="36"/>
        <v>0</v>
      </c>
      <c r="CI235" s="372">
        <f t="shared" si="36"/>
        <v>0</v>
      </c>
      <c r="CJ235" s="372">
        <f t="shared" si="36"/>
        <v>0</v>
      </c>
      <c r="CK235" s="372">
        <f t="shared" si="36"/>
        <v>0</v>
      </c>
      <c r="CL235" s="372">
        <f t="shared" si="36"/>
        <v>0</v>
      </c>
      <c r="CM235" s="372">
        <f t="shared" si="36"/>
        <v>0</v>
      </c>
      <c r="CN235" s="372">
        <f t="shared" si="36"/>
        <v>0</v>
      </c>
      <c r="CO235" s="372">
        <f t="shared" si="36"/>
        <v>0</v>
      </c>
      <c r="CP235" s="372">
        <f t="shared" si="36"/>
        <v>0</v>
      </c>
      <c r="CQ235" s="372">
        <f t="shared" si="36"/>
        <v>0</v>
      </c>
      <c r="CR235" s="372">
        <f t="shared" si="36"/>
        <v>0</v>
      </c>
      <c r="CS235" s="372">
        <f t="shared" si="36"/>
        <v>0</v>
      </c>
      <c r="CT235" s="372">
        <f t="shared" si="36"/>
        <v>-223.31167346938773</v>
      </c>
      <c r="CU235" s="372">
        <f t="shared" si="36"/>
        <v>0</v>
      </c>
      <c r="CV235" s="372">
        <f t="shared" si="36"/>
        <v>0</v>
      </c>
      <c r="CW235" s="372">
        <f t="shared" si="36"/>
        <v>0</v>
      </c>
      <c r="CX235" s="372">
        <f t="shared" si="36"/>
        <v>0</v>
      </c>
      <c r="CY235" s="372">
        <f t="shared" si="36"/>
        <v>0</v>
      </c>
      <c r="CZ235" s="372">
        <f t="shared" si="36"/>
        <v>0</v>
      </c>
      <c r="DA235" s="372">
        <f t="shared" si="36"/>
        <v>0</v>
      </c>
      <c r="DB235" s="372">
        <f t="shared" si="36"/>
        <v>-235.08963267949662</v>
      </c>
      <c r="DC235" s="372">
        <f t="shared" si="36"/>
        <v>0</v>
      </c>
      <c r="DD235" s="372">
        <f t="shared" si="36"/>
        <v>0</v>
      </c>
      <c r="DE235" s="372">
        <f t="shared" si="36"/>
        <v>0</v>
      </c>
      <c r="DF235" s="372">
        <f t="shared" si="36"/>
        <v>0</v>
      </c>
      <c r="DG235" s="372">
        <f t="shared" si="36"/>
        <v>0</v>
      </c>
      <c r="DH235" s="372">
        <f t="shared" si="36"/>
        <v>0</v>
      </c>
      <c r="DI235" s="372">
        <f t="shared" si="36"/>
        <v>0</v>
      </c>
      <c r="DJ235" s="372">
        <f t="shared" si="36"/>
        <v>0</v>
      </c>
      <c r="DK235" s="372">
        <f t="shared" si="36"/>
        <v>0</v>
      </c>
      <c r="DL235" s="372">
        <f t="shared" si="36"/>
        <v>0</v>
      </c>
      <c r="DM235" s="372">
        <f t="shared" si="36"/>
        <v>0</v>
      </c>
      <c r="DN235" s="372">
        <f t="shared" si="36"/>
        <v>0</v>
      </c>
      <c r="DO235" s="372">
        <f t="shared" si="36"/>
        <v>0</v>
      </c>
      <c r="DP235" s="372">
        <f t="shared" si="36"/>
        <v>0</v>
      </c>
      <c r="DQ235" s="372">
        <f t="shared" si="36"/>
        <v>-19173.120786330201</v>
      </c>
      <c r="DR235" s="372">
        <f t="shared" si="36"/>
        <v>-565.47044851143278</v>
      </c>
      <c r="DS235" s="372">
        <f t="shared" si="36"/>
        <v>-15119.542857836768</v>
      </c>
      <c r="DT235" s="372">
        <f t="shared" si="36"/>
        <v>0</v>
      </c>
      <c r="DU235" s="372">
        <f t="shared" si="36"/>
        <v>0</v>
      </c>
      <c r="DV235" s="372">
        <f t="shared" si="36"/>
        <v>0</v>
      </c>
      <c r="DW235" s="372">
        <f t="shared" si="36"/>
        <v>0</v>
      </c>
      <c r="DX235" s="372">
        <f t="shared" si="36"/>
        <v>0</v>
      </c>
      <c r="DY235" s="372">
        <f t="shared" si="36"/>
        <v>0</v>
      </c>
      <c r="DZ235" s="372">
        <f t="shared" si="36"/>
        <v>-143.05418719211823</v>
      </c>
      <c r="EA235" s="372">
        <f t="shared" si="36"/>
        <v>0</v>
      </c>
      <c r="EB235" s="372">
        <f t="shared" si="36"/>
        <v>-12585.118360011427</v>
      </c>
      <c r="EC235" s="372">
        <f t="shared" si="36"/>
        <v>0</v>
      </c>
      <c r="ED235" s="372">
        <f t="shared" si="36"/>
        <v>0</v>
      </c>
      <c r="EE235" s="372">
        <f t="shared" si="36"/>
        <v>0</v>
      </c>
      <c r="EF235" s="372">
        <f t="shared" si="36"/>
        <v>0</v>
      </c>
      <c r="EG235" s="372">
        <f t="shared" si="36"/>
        <v>0</v>
      </c>
      <c r="EH235" s="372">
        <f t="shared" si="36"/>
        <v>0</v>
      </c>
      <c r="EI235" s="372">
        <f t="shared" si="36"/>
        <v>0</v>
      </c>
      <c r="EJ235" s="372">
        <f t="shared" si="36"/>
        <v>0</v>
      </c>
      <c r="EK235" s="372">
        <f t="shared" si="36"/>
        <v>0</v>
      </c>
      <c r="EL235" s="372">
        <f t="shared" si="36"/>
        <v>0</v>
      </c>
      <c r="EM235" s="372">
        <f t="shared" si="36"/>
        <v>0</v>
      </c>
      <c r="EN235" s="372">
        <f t="shared" si="36"/>
        <v>0</v>
      </c>
      <c r="EO235" s="372">
        <f t="shared" si="36"/>
        <v>0</v>
      </c>
      <c r="EP235" s="372">
        <f t="shared" si="36"/>
        <v>0</v>
      </c>
      <c r="EQ235" s="372">
        <f t="shared" si="36"/>
        <v>0</v>
      </c>
      <c r="ER235" s="372">
        <f t="shared" si="36"/>
        <v>0</v>
      </c>
      <c r="ES235" s="372">
        <f t="shared" si="36"/>
        <v>0</v>
      </c>
      <c r="ET235" s="373">
        <f t="shared" si="36"/>
        <v>0</v>
      </c>
      <c r="EU235" s="373">
        <f t="shared" si="36"/>
        <v>0</v>
      </c>
      <c r="EV235" s="373">
        <f t="shared" si="36"/>
        <v>0</v>
      </c>
      <c r="EW235" s="373">
        <f t="shared" si="36"/>
        <v>0</v>
      </c>
    </row>
    <row r="236" spans="1:153" ht="15.75" customHeight="1" x14ac:dyDescent="0.2">
      <c r="A236" s="372" t="str">
        <f t="shared" si="35"/>
        <v>Direct land use change</v>
      </c>
      <c r="B236" s="372">
        <f t="shared" ref="B236:EW236" si="37">B56-B22</f>
        <v>0</v>
      </c>
      <c r="C236" s="372">
        <f t="shared" si="37"/>
        <v>-2.5579538487363607E-13</v>
      </c>
      <c r="D236" s="372">
        <f t="shared" si="37"/>
        <v>-2.5579538487363607E-13</v>
      </c>
      <c r="E236" s="372">
        <f t="shared" si="37"/>
        <v>-2.5579538487363607E-13</v>
      </c>
      <c r="F236" s="372">
        <f t="shared" si="37"/>
        <v>-2.5579538487363607E-13</v>
      </c>
      <c r="G236" s="372">
        <f t="shared" si="37"/>
        <v>-2.5579538487363607E-13</v>
      </c>
      <c r="H236" s="372">
        <f t="shared" si="37"/>
        <v>-2.5579538487363607E-13</v>
      </c>
      <c r="I236" s="372">
        <f t="shared" si="37"/>
        <v>-2.5579538487363607E-13</v>
      </c>
      <c r="J236" s="372">
        <f t="shared" si="37"/>
        <v>-2.5579538487363607E-13</v>
      </c>
      <c r="K236" s="372">
        <f t="shared" si="37"/>
        <v>-2.5579538487363607E-13</v>
      </c>
      <c r="L236" s="372">
        <f t="shared" si="37"/>
        <v>-2.5579538487363607E-13</v>
      </c>
      <c r="M236" s="372">
        <f t="shared" si="37"/>
        <v>-2.5579538487363607E-13</v>
      </c>
      <c r="N236" s="372">
        <f t="shared" si="37"/>
        <v>0</v>
      </c>
      <c r="O236" s="372">
        <f t="shared" si="37"/>
        <v>-1.4210854715202004E-14</v>
      </c>
      <c r="P236" s="372">
        <f t="shared" si="37"/>
        <v>0</v>
      </c>
      <c r="Q236" s="372">
        <f t="shared" si="37"/>
        <v>0</v>
      </c>
      <c r="R236" s="372">
        <f t="shared" si="37"/>
        <v>0</v>
      </c>
      <c r="S236" s="372">
        <f t="shared" si="37"/>
        <v>0</v>
      </c>
      <c r="T236" s="372">
        <f t="shared" si="37"/>
        <v>0</v>
      </c>
      <c r="U236" s="372">
        <f t="shared" si="37"/>
        <v>0</v>
      </c>
      <c r="V236" s="372">
        <f t="shared" si="37"/>
        <v>0</v>
      </c>
      <c r="W236" s="372">
        <f t="shared" si="37"/>
        <v>0</v>
      </c>
      <c r="X236" s="372">
        <f t="shared" si="37"/>
        <v>0</v>
      </c>
      <c r="Y236" s="372">
        <f t="shared" si="37"/>
        <v>0</v>
      </c>
      <c r="Z236" s="372">
        <f t="shared" si="37"/>
        <v>0</v>
      </c>
      <c r="AA236" s="372">
        <f t="shared" si="37"/>
        <v>0</v>
      </c>
      <c r="AB236" s="372">
        <f t="shared" si="37"/>
        <v>0</v>
      </c>
      <c r="AC236" s="372">
        <f t="shared" si="37"/>
        <v>0</v>
      </c>
      <c r="AD236" s="372">
        <f t="shared" si="37"/>
        <v>0</v>
      </c>
      <c r="AE236" s="372">
        <f t="shared" si="37"/>
        <v>0</v>
      </c>
      <c r="AF236" s="372">
        <f t="shared" si="37"/>
        <v>0</v>
      </c>
      <c r="AG236" s="372">
        <f t="shared" si="37"/>
        <v>0</v>
      </c>
      <c r="AH236" s="372">
        <f t="shared" si="37"/>
        <v>0</v>
      </c>
      <c r="AI236" s="372">
        <f t="shared" si="37"/>
        <v>0</v>
      </c>
      <c r="AJ236" s="372">
        <f t="shared" si="37"/>
        <v>0</v>
      </c>
      <c r="AK236" s="372">
        <f t="shared" si="37"/>
        <v>0</v>
      </c>
      <c r="AL236" s="372">
        <f t="shared" si="37"/>
        <v>0</v>
      </c>
      <c r="AM236" s="372">
        <f t="shared" si="37"/>
        <v>0</v>
      </c>
      <c r="AN236" s="372">
        <f t="shared" si="37"/>
        <v>0</v>
      </c>
      <c r="AO236" s="372">
        <f t="shared" si="37"/>
        <v>0</v>
      </c>
      <c r="AP236" s="372">
        <f t="shared" si="37"/>
        <v>0</v>
      </c>
      <c r="AQ236" s="372">
        <f t="shared" si="37"/>
        <v>0</v>
      </c>
      <c r="AR236" s="372">
        <f t="shared" si="37"/>
        <v>0</v>
      </c>
      <c r="AS236" s="372">
        <f t="shared" si="37"/>
        <v>0</v>
      </c>
      <c r="AT236" s="372">
        <f t="shared" si="37"/>
        <v>0</v>
      </c>
      <c r="AU236" s="372">
        <f t="shared" si="37"/>
        <v>0</v>
      </c>
      <c r="AV236" s="372">
        <f t="shared" si="37"/>
        <v>0</v>
      </c>
      <c r="AW236" s="372">
        <f t="shared" si="37"/>
        <v>0</v>
      </c>
      <c r="AX236" s="372">
        <f t="shared" si="37"/>
        <v>0</v>
      </c>
      <c r="AY236" s="372">
        <f t="shared" si="37"/>
        <v>0</v>
      </c>
      <c r="AZ236" s="372">
        <f t="shared" si="37"/>
        <v>0</v>
      </c>
      <c r="BA236" s="372">
        <f t="shared" si="37"/>
        <v>0</v>
      </c>
      <c r="BB236" s="372">
        <f t="shared" si="37"/>
        <v>0</v>
      </c>
      <c r="BC236" s="372">
        <f t="shared" si="37"/>
        <v>0</v>
      </c>
      <c r="BD236" s="372">
        <f t="shared" si="37"/>
        <v>0</v>
      </c>
      <c r="BE236" s="372">
        <f t="shared" si="37"/>
        <v>0</v>
      </c>
      <c r="BF236" s="372">
        <f t="shared" si="37"/>
        <v>0</v>
      </c>
      <c r="BG236" s="372">
        <f t="shared" si="37"/>
        <v>0</v>
      </c>
      <c r="BH236" s="372">
        <f t="shared" si="37"/>
        <v>0</v>
      </c>
      <c r="BI236" s="372">
        <f t="shared" si="37"/>
        <v>0</v>
      </c>
      <c r="BJ236" s="372">
        <f t="shared" si="37"/>
        <v>0</v>
      </c>
      <c r="BK236" s="372">
        <f t="shared" si="37"/>
        <v>0</v>
      </c>
      <c r="BL236" s="372">
        <f t="shared" si="37"/>
        <v>0</v>
      </c>
      <c r="BM236" s="372">
        <f t="shared" si="37"/>
        <v>0</v>
      </c>
      <c r="BN236" s="372">
        <f t="shared" si="37"/>
        <v>0</v>
      </c>
      <c r="BO236" s="372">
        <f t="shared" si="37"/>
        <v>0</v>
      </c>
      <c r="BP236" s="372">
        <f t="shared" si="37"/>
        <v>0</v>
      </c>
      <c r="BQ236" s="372">
        <f t="shared" si="37"/>
        <v>0</v>
      </c>
      <c r="BR236" s="372">
        <f t="shared" si="37"/>
        <v>0</v>
      </c>
      <c r="BS236" s="372">
        <f t="shared" si="37"/>
        <v>0</v>
      </c>
      <c r="BT236" s="372">
        <f t="shared" si="37"/>
        <v>0</v>
      </c>
      <c r="BU236" s="372">
        <f t="shared" si="37"/>
        <v>0</v>
      </c>
      <c r="BV236" s="372">
        <f t="shared" si="37"/>
        <v>0</v>
      </c>
      <c r="BW236" s="372">
        <f t="shared" si="37"/>
        <v>0</v>
      </c>
      <c r="BX236" s="372">
        <f t="shared" si="37"/>
        <v>0</v>
      </c>
      <c r="BY236" s="372">
        <f t="shared" si="37"/>
        <v>0</v>
      </c>
      <c r="BZ236" s="372">
        <f t="shared" si="37"/>
        <v>0</v>
      </c>
      <c r="CA236" s="372">
        <f t="shared" si="37"/>
        <v>0</v>
      </c>
      <c r="CB236" s="372">
        <f t="shared" si="37"/>
        <v>0</v>
      </c>
      <c r="CC236" s="372">
        <f t="shared" si="37"/>
        <v>0</v>
      </c>
      <c r="CD236" s="372">
        <f t="shared" si="37"/>
        <v>0</v>
      </c>
      <c r="CE236" s="372">
        <f t="shared" si="37"/>
        <v>0</v>
      </c>
      <c r="CF236" s="372">
        <f t="shared" si="37"/>
        <v>0</v>
      </c>
      <c r="CG236" s="372">
        <f t="shared" si="37"/>
        <v>0</v>
      </c>
      <c r="CH236" s="372">
        <f t="shared" si="37"/>
        <v>0</v>
      </c>
      <c r="CI236" s="372">
        <f t="shared" si="37"/>
        <v>0</v>
      </c>
      <c r="CJ236" s="372">
        <f t="shared" si="37"/>
        <v>0</v>
      </c>
      <c r="CK236" s="372">
        <f t="shared" si="37"/>
        <v>0</v>
      </c>
      <c r="CL236" s="372">
        <f t="shared" si="37"/>
        <v>0</v>
      </c>
      <c r="CM236" s="372">
        <f t="shared" si="37"/>
        <v>0</v>
      </c>
      <c r="CN236" s="372">
        <f t="shared" si="37"/>
        <v>0</v>
      </c>
      <c r="CO236" s="372">
        <f t="shared" si="37"/>
        <v>0</v>
      </c>
      <c r="CP236" s="372">
        <f t="shared" si="37"/>
        <v>0</v>
      </c>
      <c r="CQ236" s="372">
        <f t="shared" si="37"/>
        <v>0</v>
      </c>
      <c r="CR236" s="372">
        <f t="shared" si="37"/>
        <v>0</v>
      </c>
      <c r="CS236" s="372">
        <f t="shared" si="37"/>
        <v>0</v>
      </c>
      <c r="CT236" s="372">
        <f t="shared" si="37"/>
        <v>0</v>
      </c>
      <c r="CU236" s="372">
        <f t="shared" si="37"/>
        <v>0</v>
      </c>
      <c r="CV236" s="372">
        <f t="shared" si="37"/>
        <v>0</v>
      </c>
      <c r="CW236" s="372">
        <f t="shared" si="37"/>
        <v>0</v>
      </c>
      <c r="CX236" s="372">
        <f t="shared" si="37"/>
        <v>0</v>
      </c>
      <c r="CY236" s="372">
        <f t="shared" si="37"/>
        <v>0</v>
      </c>
      <c r="CZ236" s="372">
        <f t="shared" si="37"/>
        <v>0</v>
      </c>
      <c r="DA236" s="372">
        <f t="shared" si="37"/>
        <v>0</v>
      </c>
      <c r="DB236" s="372">
        <f t="shared" si="37"/>
        <v>0</v>
      </c>
      <c r="DC236" s="372">
        <f t="shared" si="37"/>
        <v>0</v>
      </c>
      <c r="DD236" s="372">
        <f t="shared" si="37"/>
        <v>0</v>
      </c>
      <c r="DE236" s="372">
        <f t="shared" si="37"/>
        <v>0</v>
      </c>
      <c r="DF236" s="372">
        <f t="shared" si="37"/>
        <v>0</v>
      </c>
      <c r="DG236" s="372">
        <f t="shared" si="37"/>
        <v>0</v>
      </c>
      <c r="DH236" s="372">
        <f t="shared" si="37"/>
        <v>0</v>
      </c>
      <c r="DI236" s="372">
        <f t="shared" si="37"/>
        <v>0</v>
      </c>
      <c r="DJ236" s="372">
        <f t="shared" si="37"/>
        <v>0</v>
      </c>
      <c r="DK236" s="372">
        <f t="shared" si="37"/>
        <v>0</v>
      </c>
      <c r="DL236" s="372">
        <f t="shared" si="37"/>
        <v>0</v>
      </c>
      <c r="DM236" s="372">
        <f t="shared" si="37"/>
        <v>0</v>
      </c>
      <c r="DN236" s="372">
        <f t="shared" si="37"/>
        <v>0</v>
      </c>
      <c r="DO236" s="372">
        <f t="shared" si="37"/>
        <v>0</v>
      </c>
      <c r="DP236" s="372">
        <f t="shared" si="37"/>
        <v>0</v>
      </c>
      <c r="DQ236" s="372">
        <f t="shared" si="37"/>
        <v>0</v>
      </c>
      <c r="DR236" s="372">
        <f t="shared" si="37"/>
        <v>0</v>
      </c>
      <c r="DS236" s="372">
        <f t="shared" si="37"/>
        <v>0</v>
      </c>
      <c r="DT236" s="372">
        <f t="shared" si="37"/>
        <v>-4.5474735088646412E-13</v>
      </c>
      <c r="DU236" s="372">
        <f t="shared" si="37"/>
        <v>0</v>
      </c>
      <c r="DV236" s="372">
        <f t="shared" si="37"/>
        <v>0</v>
      </c>
      <c r="DW236" s="372">
        <f t="shared" si="37"/>
        <v>0</v>
      </c>
      <c r="DX236" s="372">
        <f t="shared" si="37"/>
        <v>0</v>
      </c>
      <c r="DY236" s="372">
        <f t="shared" si="37"/>
        <v>0</v>
      </c>
      <c r="DZ236" s="372">
        <f t="shared" si="37"/>
        <v>0</v>
      </c>
      <c r="EA236" s="372">
        <f t="shared" si="37"/>
        <v>0</v>
      </c>
      <c r="EB236" s="372">
        <f t="shared" si="37"/>
        <v>0</v>
      </c>
      <c r="EC236" s="372">
        <f t="shared" si="37"/>
        <v>0</v>
      </c>
      <c r="ED236" s="372">
        <f t="shared" si="37"/>
        <v>0</v>
      </c>
      <c r="EE236" s="372">
        <f t="shared" si="37"/>
        <v>0</v>
      </c>
      <c r="EF236" s="372">
        <f t="shared" si="37"/>
        <v>0</v>
      </c>
      <c r="EG236" s="372">
        <f t="shared" si="37"/>
        <v>0</v>
      </c>
      <c r="EH236" s="372">
        <f t="shared" si="37"/>
        <v>0</v>
      </c>
      <c r="EI236" s="372">
        <f t="shared" si="37"/>
        <v>0</v>
      </c>
      <c r="EJ236" s="372">
        <f t="shared" si="37"/>
        <v>0</v>
      </c>
      <c r="EK236" s="372">
        <f t="shared" si="37"/>
        <v>0</v>
      </c>
      <c r="EL236" s="372">
        <f t="shared" si="37"/>
        <v>0</v>
      </c>
      <c r="EM236" s="372">
        <f t="shared" si="37"/>
        <v>0</v>
      </c>
      <c r="EN236" s="372">
        <f t="shared" si="37"/>
        <v>0</v>
      </c>
      <c r="EO236" s="372">
        <f t="shared" si="37"/>
        <v>0</v>
      </c>
      <c r="EP236" s="372">
        <f t="shared" si="37"/>
        <v>0</v>
      </c>
      <c r="EQ236" s="372">
        <f t="shared" si="37"/>
        <v>0</v>
      </c>
      <c r="ER236" s="372">
        <f t="shared" si="37"/>
        <v>0</v>
      </c>
      <c r="ES236" s="372">
        <f t="shared" si="37"/>
        <v>0</v>
      </c>
      <c r="ET236" s="373">
        <f t="shared" si="37"/>
        <v>0</v>
      </c>
      <c r="EU236" s="373">
        <f t="shared" si="37"/>
        <v>0</v>
      </c>
      <c r="EV236" s="373">
        <f t="shared" si="37"/>
        <v>0</v>
      </c>
      <c r="EW236" s="373">
        <f t="shared" si="37"/>
        <v>0</v>
      </c>
    </row>
    <row r="237" spans="1:153" ht="15.75" customHeight="1" x14ac:dyDescent="0.2">
      <c r="A237" s="372" t="str">
        <f t="shared" si="35"/>
        <v>Fertilizer manufacture</v>
      </c>
      <c r="B237" s="372">
        <f t="shared" ref="B237:EW237" si="38">B57-B23</f>
        <v>0</v>
      </c>
      <c r="C237" s="372">
        <f t="shared" si="38"/>
        <v>0</v>
      </c>
      <c r="D237" s="372">
        <f t="shared" si="38"/>
        <v>0</v>
      </c>
      <c r="E237" s="372">
        <f t="shared" si="38"/>
        <v>0</v>
      </c>
      <c r="F237" s="372">
        <f t="shared" si="38"/>
        <v>0</v>
      </c>
      <c r="G237" s="372">
        <f t="shared" si="38"/>
        <v>0</v>
      </c>
      <c r="H237" s="372">
        <f t="shared" si="38"/>
        <v>0</v>
      </c>
      <c r="I237" s="372">
        <f t="shared" si="38"/>
        <v>0</v>
      </c>
      <c r="J237" s="372">
        <f t="shared" si="38"/>
        <v>0</v>
      </c>
      <c r="K237" s="372">
        <f t="shared" si="38"/>
        <v>0</v>
      </c>
      <c r="L237" s="372">
        <f t="shared" si="38"/>
        <v>0</v>
      </c>
      <c r="M237" s="372">
        <f t="shared" si="38"/>
        <v>0</v>
      </c>
      <c r="N237" s="372">
        <f t="shared" si="38"/>
        <v>0</v>
      </c>
      <c r="O237" s="372">
        <f t="shared" si="38"/>
        <v>0</v>
      </c>
      <c r="P237" s="372">
        <f t="shared" si="38"/>
        <v>0</v>
      </c>
      <c r="Q237" s="372">
        <f t="shared" si="38"/>
        <v>0</v>
      </c>
      <c r="R237" s="372">
        <f t="shared" si="38"/>
        <v>-287.17680635082615</v>
      </c>
      <c r="S237" s="372">
        <f t="shared" si="38"/>
        <v>-205.49290647624912</v>
      </c>
      <c r="T237" s="372">
        <f t="shared" si="38"/>
        <v>-1565.622777388573</v>
      </c>
      <c r="U237" s="372">
        <f t="shared" si="38"/>
        <v>-598.7150783735633</v>
      </c>
      <c r="V237" s="372">
        <f t="shared" si="38"/>
        <v>-766.07340896499045</v>
      </c>
      <c r="W237" s="372">
        <f t="shared" si="38"/>
        <v>-566.54037348780003</v>
      </c>
      <c r="X237" s="372">
        <f t="shared" si="38"/>
        <v>-657.60606853066383</v>
      </c>
      <c r="Y237" s="372">
        <f t="shared" si="38"/>
        <v>-811.36971978965994</v>
      </c>
      <c r="Z237" s="372">
        <f t="shared" si="38"/>
        <v>-325.45863546599321</v>
      </c>
      <c r="AA237" s="372">
        <f t="shared" si="38"/>
        <v>-282.58272637393293</v>
      </c>
      <c r="AB237" s="372">
        <f t="shared" si="38"/>
        <v>-458.06919245254539</v>
      </c>
      <c r="AC237" s="372">
        <f t="shared" si="38"/>
        <v>-559.54376535282609</v>
      </c>
      <c r="AD237" s="372">
        <f t="shared" si="38"/>
        <v>-701.02335475297514</v>
      </c>
      <c r="AE237" s="372">
        <f t="shared" si="38"/>
        <v>-703.22749017600472</v>
      </c>
      <c r="AF237" s="372">
        <f t="shared" si="38"/>
        <v>-351.07139387167172</v>
      </c>
      <c r="AG237" s="372">
        <f t="shared" si="38"/>
        <v>-352.17522142605867</v>
      </c>
      <c r="AH237" s="372">
        <f t="shared" si="38"/>
        <v>-181.07682423943197</v>
      </c>
      <c r="AI237" s="372">
        <f t="shared" si="38"/>
        <v>-181.64616025354599</v>
      </c>
      <c r="AJ237" s="372">
        <f t="shared" si="38"/>
        <v>-181.54266269081108</v>
      </c>
      <c r="AK237" s="372">
        <f t="shared" si="38"/>
        <v>-182.11346337942587</v>
      </c>
      <c r="AL237" s="372">
        <f t="shared" si="38"/>
        <v>-844.38567550987318</v>
      </c>
      <c r="AM237" s="372">
        <f t="shared" si="38"/>
        <v>-847.04056619999028</v>
      </c>
      <c r="AN237" s="372">
        <f t="shared" si="38"/>
        <v>-657.44420594129588</v>
      </c>
      <c r="AO237" s="372">
        <f t="shared" si="38"/>
        <v>-659.51132118525311</v>
      </c>
      <c r="AP237" s="372">
        <f t="shared" si="38"/>
        <v>0</v>
      </c>
      <c r="AQ237" s="372">
        <f t="shared" si="38"/>
        <v>0</v>
      </c>
      <c r="AR237" s="372">
        <f t="shared" si="38"/>
        <v>0</v>
      </c>
      <c r="AS237" s="372">
        <f t="shared" si="38"/>
        <v>0</v>
      </c>
      <c r="AT237" s="372">
        <f t="shared" si="38"/>
        <v>0</v>
      </c>
      <c r="AU237" s="372">
        <f t="shared" si="38"/>
        <v>0</v>
      </c>
      <c r="AV237" s="372">
        <f t="shared" si="38"/>
        <v>0</v>
      </c>
      <c r="AW237" s="372">
        <f t="shared" si="38"/>
        <v>0</v>
      </c>
      <c r="AX237" s="372">
        <f t="shared" si="38"/>
        <v>0</v>
      </c>
      <c r="AY237" s="372">
        <f t="shared" si="38"/>
        <v>0</v>
      </c>
      <c r="AZ237" s="372">
        <f t="shared" si="38"/>
        <v>0</v>
      </c>
      <c r="BA237" s="372">
        <f t="shared" si="38"/>
        <v>0</v>
      </c>
      <c r="BB237" s="372">
        <f t="shared" si="38"/>
        <v>0</v>
      </c>
      <c r="BC237" s="372">
        <f t="shared" si="38"/>
        <v>0</v>
      </c>
      <c r="BD237" s="372">
        <f t="shared" si="38"/>
        <v>-695.8101500321045</v>
      </c>
      <c r="BE237" s="372">
        <f t="shared" si="38"/>
        <v>0</v>
      </c>
      <c r="BF237" s="372">
        <f t="shared" si="38"/>
        <v>-382.14906997044727</v>
      </c>
      <c r="BG237" s="372">
        <f t="shared" si="38"/>
        <v>-695.8101500321045</v>
      </c>
      <c r="BH237" s="372">
        <f t="shared" si="38"/>
        <v>-438.59813091632805</v>
      </c>
      <c r="BI237" s="372">
        <f t="shared" si="38"/>
        <v>0</v>
      </c>
      <c r="BJ237" s="372">
        <f t="shared" si="38"/>
        <v>0</v>
      </c>
      <c r="BK237" s="372">
        <f t="shared" si="38"/>
        <v>0</v>
      </c>
      <c r="BL237" s="372">
        <f t="shared" si="38"/>
        <v>0</v>
      </c>
      <c r="BM237" s="372">
        <f t="shared" si="38"/>
        <v>0</v>
      </c>
      <c r="BN237" s="372">
        <f t="shared" si="38"/>
        <v>0</v>
      </c>
      <c r="BO237" s="372">
        <f t="shared" si="38"/>
        <v>0</v>
      </c>
      <c r="BP237" s="372">
        <f t="shared" si="38"/>
        <v>0</v>
      </c>
      <c r="BQ237" s="372">
        <f t="shared" si="38"/>
        <v>0</v>
      </c>
      <c r="BR237" s="372">
        <f t="shared" si="38"/>
        <v>-50.484990778937913</v>
      </c>
      <c r="BS237" s="372">
        <f t="shared" si="38"/>
        <v>0</v>
      </c>
      <c r="BT237" s="372">
        <f t="shared" si="38"/>
        <v>0</v>
      </c>
      <c r="BU237" s="372">
        <f t="shared" si="38"/>
        <v>0</v>
      </c>
      <c r="BV237" s="372">
        <f t="shared" si="38"/>
        <v>0</v>
      </c>
      <c r="BW237" s="372">
        <f t="shared" si="38"/>
        <v>-50.484990778937913</v>
      </c>
      <c r="BX237" s="372">
        <f t="shared" si="38"/>
        <v>0</v>
      </c>
      <c r="BY237" s="372">
        <f t="shared" si="38"/>
        <v>0</v>
      </c>
      <c r="BZ237" s="372">
        <f t="shared" si="38"/>
        <v>0</v>
      </c>
      <c r="CA237" s="372">
        <f t="shared" si="38"/>
        <v>0</v>
      </c>
      <c r="CB237" s="372">
        <f t="shared" si="38"/>
        <v>0</v>
      </c>
      <c r="CC237" s="372">
        <f t="shared" si="38"/>
        <v>0</v>
      </c>
      <c r="CD237" s="372">
        <f t="shared" si="38"/>
        <v>0</v>
      </c>
      <c r="CE237" s="372">
        <f t="shared" si="38"/>
        <v>0</v>
      </c>
      <c r="CF237" s="372">
        <f t="shared" si="38"/>
        <v>0</v>
      </c>
      <c r="CG237" s="372">
        <f t="shared" si="38"/>
        <v>0</v>
      </c>
      <c r="CH237" s="372">
        <f t="shared" si="38"/>
        <v>0</v>
      </c>
      <c r="CI237" s="372">
        <f t="shared" si="38"/>
        <v>0</v>
      </c>
      <c r="CJ237" s="372">
        <f t="shared" si="38"/>
        <v>0</v>
      </c>
      <c r="CK237" s="372">
        <f t="shared" si="38"/>
        <v>0</v>
      </c>
      <c r="CL237" s="372">
        <f t="shared" si="38"/>
        <v>0</v>
      </c>
      <c r="CM237" s="372">
        <f t="shared" si="38"/>
        <v>0</v>
      </c>
      <c r="CN237" s="372">
        <f t="shared" si="38"/>
        <v>0</v>
      </c>
      <c r="CO237" s="372">
        <f t="shared" si="38"/>
        <v>0</v>
      </c>
      <c r="CP237" s="372">
        <f t="shared" si="38"/>
        <v>0</v>
      </c>
      <c r="CQ237" s="372">
        <f t="shared" si="38"/>
        <v>0</v>
      </c>
      <c r="CR237" s="372">
        <f t="shared" si="38"/>
        <v>0</v>
      </c>
      <c r="CS237" s="372">
        <f t="shared" si="38"/>
        <v>0</v>
      </c>
      <c r="CT237" s="372">
        <f t="shared" si="38"/>
        <v>-134.92374912129708</v>
      </c>
      <c r="CU237" s="372">
        <f t="shared" si="38"/>
        <v>0</v>
      </c>
      <c r="CV237" s="372">
        <f t="shared" si="38"/>
        <v>0</v>
      </c>
      <c r="CW237" s="372">
        <f t="shared" si="38"/>
        <v>0</v>
      </c>
      <c r="CX237" s="372">
        <f t="shared" si="38"/>
        <v>0</v>
      </c>
      <c r="CY237" s="372">
        <f t="shared" si="38"/>
        <v>0</v>
      </c>
      <c r="CZ237" s="372">
        <f t="shared" si="38"/>
        <v>0</v>
      </c>
      <c r="DA237" s="372">
        <f t="shared" si="38"/>
        <v>0</v>
      </c>
      <c r="DB237" s="372">
        <f t="shared" si="38"/>
        <v>-142.03993068465616</v>
      </c>
      <c r="DC237" s="372">
        <f t="shared" si="38"/>
        <v>0</v>
      </c>
      <c r="DD237" s="372">
        <f t="shared" si="38"/>
        <v>0</v>
      </c>
      <c r="DE237" s="372">
        <f t="shared" si="38"/>
        <v>0</v>
      </c>
      <c r="DF237" s="372">
        <f t="shared" si="38"/>
        <v>0</v>
      </c>
      <c r="DG237" s="372">
        <f t="shared" si="38"/>
        <v>0</v>
      </c>
      <c r="DH237" s="372">
        <f t="shared" si="38"/>
        <v>0</v>
      </c>
      <c r="DI237" s="372">
        <f t="shared" si="38"/>
        <v>0</v>
      </c>
      <c r="DJ237" s="372">
        <f t="shared" si="38"/>
        <v>0</v>
      </c>
      <c r="DK237" s="372">
        <f t="shared" si="38"/>
        <v>0</v>
      </c>
      <c r="DL237" s="372">
        <f t="shared" si="38"/>
        <v>0</v>
      </c>
      <c r="DM237" s="372">
        <f t="shared" si="38"/>
        <v>0</v>
      </c>
      <c r="DN237" s="372">
        <f t="shared" si="38"/>
        <v>0</v>
      </c>
      <c r="DO237" s="372">
        <f t="shared" si="38"/>
        <v>0</v>
      </c>
      <c r="DP237" s="372">
        <f t="shared" si="38"/>
        <v>0</v>
      </c>
      <c r="DQ237" s="372">
        <f t="shared" si="38"/>
        <v>-477.46266148299765</v>
      </c>
      <c r="DR237" s="372">
        <f t="shared" si="38"/>
        <v>-341.65429753461922</v>
      </c>
      <c r="DS237" s="372">
        <f t="shared" si="38"/>
        <v>-995.42890814455313</v>
      </c>
      <c r="DT237" s="372">
        <f t="shared" si="38"/>
        <v>0</v>
      </c>
      <c r="DU237" s="372">
        <f t="shared" si="38"/>
        <v>0</v>
      </c>
      <c r="DV237" s="372">
        <f t="shared" si="38"/>
        <v>0</v>
      </c>
      <c r="DW237" s="372">
        <f t="shared" si="38"/>
        <v>0</v>
      </c>
      <c r="DX237" s="372">
        <f t="shared" si="38"/>
        <v>0</v>
      </c>
      <c r="DY237" s="372">
        <f t="shared" si="38"/>
        <v>0</v>
      </c>
      <c r="DZ237" s="372">
        <f t="shared" si="38"/>
        <v>-86.432594246383815</v>
      </c>
      <c r="EA237" s="372">
        <f t="shared" si="38"/>
        <v>0</v>
      </c>
      <c r="EB237" s="372">
        <f t="shared" si="38"/>
        <v>-348.81410358254743</v>
      </c>
      <c r="EC237" s="372">
        <f t="shared" si="38"/>
        <v>0</v>
      </c>
      <c r="ED237" s="372">
        <f t="shared" si="38"/>
        <v>0</v>
      </c>
      <c r="EE237" s="372">
        <f t="shared" si="38"/>
        <v>0</v>
      </c>
      <c r="EF237" s="372">
        <f t="shared" si="38"/>
        <v>0</v>
      </c>
      <c r="EG237" s="372">
        <f t="shared" si="38"/>
        <v>0</v>
      </c>
      <c r="EH237" s="372">
        <f t="shared" si="38"/>
        <v>0</v>
      </c>
      <c r="EI237" s="372">
        <f t="shared" si="38"/>
        <v>0</v>
      </c>
      <c r="EJ237" s="372">
        <f t="shared" si="38"/>
        <v>0</v>
      </c>
      <c r="EK237" s="372">
        <f t="shared" si="38"/>
        <v>0</v>
      </c>
      <c r="EL237" s="372">
        <f t="shared" si="38"/>
        <v>0</v>
      </c>
      <c r="EM237" s="372">
        <f t="shared" si="38"/>
        <v>0</v>
      </c>
      <c r="EN237" s="372">
        <f t="shared" si="38"/>
        <v>0</v>
      </c>
      <c r="EO237" s="372">
        <f t="shared" si="38"/>
        <v>0</v>
      </c>
      <c r="EP237" s="372">
        <f t="shared" si="38"/>
        <v>0</v>
      </c>
      <c r="EQ237" s="372">
        <f t="shared" si="38"/>
        <v>0</v>
      </c>
      <c r="ER237" s="372">
        <f t="shared" si="38"/>
        <v>0</v>
      </c>
      <c r="ES237" s="372">
        <f t="shared" si="38"/>
        <v>0</v>
      </c>
      <c r="ET237" s="373">
        <f t="shared" si="38"/>
        <v>0</v>
      </c>
      <c r="EU237" s="373">
        <f t="shared" si="38"/>
        <v>0</v>
      </c>
      <c r="EV237" s="373">
        <f t="shared" si="38"/>
        <v>0</v>
      </c>
      <c r="EW237" s="373">
        <f t="shared" si="38"/>
        <v>0</v>
      </c>
    </row>
    <row r="238" spans="1:153" ht="15.75" customHeight="1" x14ac:dyDescent="0.2">
      <c r="A238" s="372" t="s">
        <v>555</v>
      </c>
      <c r="B238" s="372">
        <f t="shared" ref="B238:EW238" si="39">B58-B24</f>
        <v>0</v>
      </c>
      <c r="C238" s="372">
        <f t="shared" si="39"/>
        <v>0</v>
      </c>
      <c r="D238" s="372">
        <f t="shared" si="39"/>
        <v>0</v>
      </c>
      <c r="E238" s="372">
        <f t="shared" si="39"/>
        <v>0</v>
      </c>
      <c r="F238" s="372">
        <f t="shared" si="39"/>
        <v>0</v>
      </c>
      <c r="G238" s="372">
        <f t="shared" si="39"/>
        <v>0</v>
      </c>
      <c r="H238" s="372">
        <f t="shared" si="39"/>
        <v>0</v>
      </c>
      <c r="I238" s="372">
        <f t="shared" si="39"/>
        <v>0</v>
      </c>
      <c r="J238" s="372">
        <f t="shared" si="39"/>
        <v>0</v>
      </c>
      <c r="K238" s="372">
        <f t="shared" si="39"/>
        <v>0</v>
      </c>
      <c r="L238" s="372">
        <f t="shared" si="39"/>
        <v>0</v>
      </c>
      <c r="M238" s="372">
        <f t="shared" si="39"/>
        <v>0</v>
      </c>
      <c r="N238" s="372">
        <f t="shared" si="39"/>
        <v>0</v>
      </c>
      <c r="O238" s="372">
        <f t="shared" si="39"/>
        <v>0</v>
      </c>
      <c r="P238" s="372">
        <f t="shared" si="39"/>
        <v>0</v>
      </c>
      <c r="Q238" s="372">
        <f t="shared" si="39"/>
        <v>0</v>
      </c>
      <c r="R238" s="372">
        <f t="shared" si="39"/>
        <v>0</v>
      </c>
      <c r="S238" s="372">
        <f t="shared" si="39"/>
        <v>0</v>
      </c>
      <c r="T238" s="372">
        <f t="shared" si="39"/>
        <v>50284.382326858409</v>
      </c>
      <c r="U238" s="372">
        <f t="shared" si="39"/>
        <v>0</v>
      </c>
      <c r="V238" s="372">
        <f t="shared" si="39"/>
        <v>0</v>
      </c>
      <c r="W238" s="372">
        <f t="shared" si="39"/>
        <v>0</v>
      </c>
      <c r="X238" s="372">
        <f t="shared" si="39"/>
        <v>0</v>
      </c>
      <c r="Y238" s="372">
        <f t="shared" si="39"/>
        <v>0</v>
      </c>
      <c r="Z238" s="372">
        <f t="shared" si="39"/>
        <v>0</v>
      </c>
      <c r="AA238" s="372">
        <f t="shared" si="39"/>
        <v>0</v>
      </c>
      <c r="AB238" s="372">
        <f t="shared" si="39"/>
        <v>0</v>
      </c>
      <c r="AC238" s="372">
        <f t="shared" si="39"/>
        <v>0</v>
      </c>
      <c r="AD238" s="372">
        <f t="shared" si="39"/>
        <v>0</v>
      </c>
      <c r="AE238" s="372">
        <f t="shared" si="39"/>
        <v>6852.6168232862956</v>
      </c>
      <c r="AF238" s="372">
        <f t="shared" si="39"/>
        <v>0</v>
      </c>
      <c r="AG238" s="372">
        <f t="shared" si="39"/>
        <v>18215.652734802421</v>
      </c>
      <c r="AH238" s="372">
        <f t="shared" si="39"/>
        <v>0</v>
      </c>
      <c r="AI238" s="372">
        <f t="shared" si="39"/>
        <v>231.2432307506692</v>
      </c>
      <c r="AJ238" s="372">
        <f t="shared" si="39"/>
        <v>0</v>
      </c>
      <c r="AK238" s="372">
        <f t="shared" si="39"/>
        <v>0</v>
      </c>
      <c r="AL238" s="372">
        <f t="shared" si="39"/>
        <v>0</v>
      </c>
      <c r="AM238" s="372">
        <f t="shared" si="39"/>
        <v>11552.495363182561</v>
      </c>
      <c r="AN238" s="372">
        <f t="shared" si="39"/>
        <v>0</v>
      </c>
      <c r="AO238" s="372">
        <f t="shared" si="39"/>
        <v>12176.151925205275</v>
      </c>
      <c r="AP238" s="372">
        <f t="shared" si="39"/>
        <v>0</v>
      </c>
      <c r="AQ238" s="372">
        <f t="shared" si="39"/>
        <v>5269.1668850272381</v>
      </c>
      <c r="AR238" s="372">
        <f t="shared" si="39"/>
        <v>0</v>
      </c>
      <c r="AS238" s="372">
        <f t="shared" si="39"/>
        <v>0</v>
      </c>
      <c r="AT238" s="372">
        <f t="shared" si="39"/>
        <v>0</v>
      </c>
      <c r="AU238" s="372">
        <f t="shared" si="39"/>
        <v>0</v>
      </c>
      <c r="AV238" s="372">
        <f t="shared" si="39"/>
        <v>0</v>
      </c>
      <c r="AW238" s="372">
        <f t="shared" si="39"/>
        <v>0</v>
      </c>
      <c r="AX238" s="372">
        <f t="shared" si="39"/>
        <v>0</v>
      </c>
      <c r="AY238" s="372">
        <f t="shared" si="39"/>
        <v>0</v>
      </c>
      <c r="AZ238" s="372">
        <f t="shared" si="39"/>
        <v>0</v>
      </c>
      <c r="BA238" s="372">
        <f t="shared" si="39"/>
        <v>0</v>
      </c>
      <c r="BB238" s="372">
        <f t="shared" si="39"/>
        <v>0</v>
      </c>
      <c r="BC238" s="372">
        <f t="shared" si="39"/>
        <v>17976.000599994404</v>
      </c>
      <c r="BD238" s="372">
        <f t="shared" si="39"/>
        <v>6780.3383777420258</v>
      </c>
      <c r="BE238" s="372">
        <f t="shared" si="39"/>
        <v>0</v>
      </c>
      <c r="BF238" s="372">
        <f t="shared" si="39"/>
        <v>19765.998082778846</v>
      </c>
      <c r="BG238" s="372">
        <f t="shared" si="39"/>
        <v>6780.3383777420258</v>
      </c>
      <c r="BH238" s="372">
        <f t="shared" si="39"/>
        <v>10915.049735382112</v>
      </c>
      <c r="BI238" s="372">
        <f t="shared" si="39"/>
        <v>0</v>
      </c>
      <c r="BJ238" s="372">
        <f t="shared" si="39"/>
        <v>0</v>
      </c>
      <c r="BK238" s="372">
        <f t="shared" si="39"/>
        <v>0</v>
      </c>
      <c r="BL238" s="372">
        <f t="shared" si="39"/>
        <v>0</v>
      </c>
      <c r="BM238" s="372">
        <f t="shared" si="39"/>
        <v>0</v>
      </c>
      <c r="BN238" s="372">
        <f t="shared" si="39"/>
        <v>0</v>
      </c>
      <c r="BO238" s="372">
        <f t="shared" si="39"/>
        <v>0</v>
      </c>
      <c r="BP238" s="372">
        <f t="shared" si="39"/>
        <v>0</v>
      </c>
      <c r="BQ238" s="372">
        <f t="shared" si="39"/>
        <v>0</v>
      </c>
      <c r="BR238" s="372">
        <f t="shared" si="39"/>
        <v>0</v>
      </c>
      <c r="BS238" s="372">
        <f t="shared" si="39"/>
        <v>0</v>
      </c>
      <c r="BT238" s="372">
        <f t="shared" si="39"/>
        <v>0</v>
      </c>
      <c r="BU238" s="372">
        <f t="shared" si="39"/>
        <v>0</v>
      </c>
      <c r="BV238" s="372">
        <f t="shared" si="39"/>
        <v>0</v>
      </c>
      <c r="BW238" s="372">
        <f t="shared" si="39"/>
        <v>0</v>
      </c>
      <c r="BX238" s="372">
        <f t="shared" si="39"/>
        <v>553.52978510484991</v>
      </c>
      <c r="BY238" s="372">
        <f t="shared" si="39"/>
        <v>0</v>
      </c>
      <c r="BZ238" s="372">
        <f t="shared" si="39"/>
        <v>0</v>
      </c>
      <c r="CA238" s="372">
        <f t="shared" si="39"/>
        <v>0</v>
      </c>
      <c r="CB238" s="372">
        <f t="shared" si="39"/>
        <v>0</v>
      </c>
      <c r="CC238" s="372">
        <f t="shared" si="39"/>
        <v>0</v>
      </c>
      <c r="CD238" s="372">
        <f t="shared" si="39"/>
        <v>0</v>
      </c>
      <c r="CE238" s="372">
        <f t="shared" si="39"/>
        <v>0</v>
      </c>
      <c r="CF238" s="372">
        <f t="shared" si="39"/>
        <v>0</v>
      </c>
      <c r="CG238" s="372">
        <f t="shared" si="39"/>
        <v>0</v>
      </c>
      <c r="CH238" s="372">
        <f t="shared" si="39"/>
        <v>0</v>
      </c>
      <c r="CI238" s="372">
        <f t="shared" si="39"/>
        <v>0</v>
      </c>
      <c r="CJ238" s="372">
        <f t="shared" si="39"/>
        <v>0</v>
      </c>
      <c r="CK238" s="372">
        <f t="shared" si="39"/>
        <v>0</v>
      </c>
      <c r="CL238" s="372">
        <f t="shared" si="39"/>
        <v>0</v>
      </c>
      <c r="CM238" s="372">
        <f t="shared" si="39"/>
        <v>0</v>
      </c>
      <c r="CN238" s="372">
        <f t="shared" si="39"/>
        <v>0</v>
      </c>
      <c r="CO238" s="372">
        <f t="shared" si="39"/>
        <v>0</v>
      </c>
      <c r="CP238" s="372">
        <f t="shared" si="39"/>
        <v>0</v>
      </c>
      <c r="CQ238" s="372">
        <f t="shared" si="39"/>
        <v>0</v>
      </c>
      <c r="CR238" s="372">
        <f t="shared" si="39"/>
        <v>0</v>
      </c>
      <c r="CS238" s="372">
        <f t="shared" si="39"/>
        <v>0</v>
      </c>
      <c r="CT238" s="372">
        <f t="shared" si="39"/>
        <v>0</v>
      </c>
      <c r="CU238" s="372">
        <f t="shared" si="39"/>
        <v>0</v>
      </c>
      <c r="CV238" s="372">
        <f t="shared" si="39"/>
        <v>0</v>
      </c>
      <c r="CW238" s="372">
        <f t="shared" si="39"/>
        <v>0</v>
      </c>
      <c r="CX238" s="372">
        <f t="shared" si="39"/>
        <v>0</v>
      </c>
      <c r="CY238" s="372">
        <f t="shared" si="39"/>
        <v>0</v>
      </c>
      <c r="CZ238" s="372">
        <f t="shared" si="39"/>
        <v>0</v>
      </c>
      <c r="DA238" s="372">
        <f t="shared" si="39"/>
        <v>0</v>
      </c>
      <c r="DB238" s="372">
        <f t="shared" si="39"/>
        <v>220.0938652734294</v>
      </c>
      <c r="DC238" s="372">
        <f t="shared" si="39"/>
        <v>0</v>
      </c>
      <c r="DD238" s="372">
        <f t="shared" si="39"/>
        <v>0</v>
      </c>
      <c r="DE238" s="372">
        <f t="shared" si="39"/>
        <v>0</v>
      </c>
      <c r="DF238" s="372">
        <f t="shared" si="39"/>
        <v>0</v>
      </c>
      <c r="DG238" s="372">
        <f t="shared" si="39"/>
        <v>0</v>
      </c>
      <c r="DH238" s="372">
        <f t="shared" si="39"/>
        <v>0</v>
      </c>
      <c r="DI238" s="372">
        <f t="shared" si="39"/>
        <v>0</v>
      </c>
      <c r="DJ238" s="372">
        <f t="shared" si="39"/>
        <v>0</v>
      </c>
      <c r="DK238" s="372">
        <f t="shared" si="39"/>
        <v>0</v>
      </c>
      <c r="DL238" s="372">
        <f t="shared" si="39"/>
        <v>0</v>
      </c>
      <c r="DM238" s="372">
        <f t="shared" si="39"/>
        <v>0</v>
      </c>
      <c r="DN238" s="372">
        <f t="shared" si="39"/>
        <v>18.383389467480356</v>
      </c>
      <c r="DO238" s="372">
        <f t="shared" si="39"/>
        <v>0</v>
      </c>
      <c r="DP238" s="372">
        <f t="shared" si="39"/>
        <v>0</v>
      </c>
      <c r="DQ238" s="372">
        <f t="shared" si="39"/>
        <v>11882.2410072446</v>
      </c>
      <c r="DR238" s="372">
        <f t="shared" si="39"/>
        <v>683.08820308211352</v>
      </c>
      <c r="DS238" s="372">
        <f t="shared" si="39"/>
        <v>13710.074161475677</v>
      </c>
      <c r="DT238" s="372">
        <f t="shared" si="39"/>
        <v>57.970609461550254</v>
      </c>
      <c r="DU238" s="372">
        <f t="shared" si="39"/>
        <v>87.827187856807825</v>
      </c>
      <c r="DV238" s="372">
        <f t="shared" si="39"/>
        <v>0</v>
      </c>
      <c r="DW238" s="372">
        <f t="shared" si="39"/>
        <v>0</v>
      </c>
      <c r="DX238" s="372">
        <f t="shared" si="39"/>
        <v>0</v>
      </c>
      <c r="DY238" s="372">
        <f t="shared" si="39"/>
        <v>0</v>
      </c>
      <c r="DZ238" s="372">
        <f t="shared" si="39"/>
        <v>0</v>
      </c>
      <c r="EA238" s="372">
        <f t="shared" si="39"/>
        <v>0</v>
      </c>
      <c r="EB238" s="372">
        <f t="shared" si="39"/>
        <v>0</v>
      </c>
      <c r="EC238" s="372">
        <f t="shared" si="39"/>
        <v>0</v>
      </c>
      <c r="ED238" s="372">
        <f t="shared" si="39"/>
        <v>0</v>
      </c>
      <c r="EE238" s="372">
        <f t="shared" si="39"/>
        <v>0</v>
      </c>
      <c r="EF238" s="372">
        <f t="shared" si="39"/>
        <v>0</v>
      </c>
      <c r="EG238" s="372">
        <f t="shared" si="39"/>
        <v>0</v>
      </c>
      <c r="EH238" s="372">
        <f t="shared" si="39"/>
        <v>0</v>
      </c>
      <c r="EI238" s="372">
        <f t="shared" si="39"/>
        <v>0</v>
      </c>
      <c r="EJ238" s="372">
        <f t="shared" si="39"/>
        <v>0</v>
      </c>
      <c r="EK238" s="372">
        <f t="shared" si="39"/>
        <v>0</v>
      </c>
      <c r="EL238" s="372">
        <f t="shared" si="39"/>
        <v>0</v>
      </c>
      <c r="EM238" s="372">
        <f t="shared" si="39"/>
        <v>0</v>
      </c>
      <c r="EN238" s="372">
        <f t="shared" si="39"/>
        <v>0</v>
      </c>
      <c r="EO238" s="372">
        <f t="shared" si="39"/>
        <v>0</v>
      </c>
      <c r="EP238" s="372">
        <f t="shared" si="39"/>
        <v>0</v>
      </c>
      <c r="EQ238" s="372">
        <f t="shared" si="39"/>
        <v>0</v>
      </c>
      <c r="ER238" s="372">
        <f t="shared" si="39"/>
        <v>0</v>
      </c>
      <c r="ES238" s="372">
        <f t="shared" si="39"/>
        <v>0</v>
      </c>
      <c r="ET238" s="373">
        <f t="shared" si="39"/>
        <v>0</v>
      </c>
      <c r="EU238" s="373">
        <f t="shared" si="39"/>
        <v>0</v>
      </c>
      <c r="EV238" s="373">
        <f t="shared" si="39"/>
        <v>0</v>
      </c>
      <c r="EW238" s="373">
        <f t="shared" si="39"/>
        <v>0</v>
      </c>
    </row>
    <row r="239" spans="1:153" ht="15.75" customHeight="1" x14ac:dyDescent="0.2">
      <c r="A239" s="372" t="s">
        <v>556</v>
      </c>
      <c r="B239" s="372">
        <f t="shared" ref="B239:EW239" si="40">B59-B25</f>
        <v>0</v>
      </c>
      <c r="C239" s="372">
        <f t="shared" si="40"/>
        <v>0</v>
      </c>
      <c r="D239" s="372">
        <f t="shared" si="40"/>
        <v>0</v>
      </c>
      <c r="E239" s="372">
        <f t="shared" si="40"/>
        <v>0</v>
      </c>
      <c r="F239" s="372">
        <f t="shared" si="40"/>
        <v>0</v>
      </c>
      <c r="G239" s="372">
        <f t="shared" si="40"/>
        <v>0</v>
      </c>
      <c r="H239" s="372">
        <f t="shared" si="40"/>
        <v>0</v>
      </c>
      <c r="I239" s="372">
        <f t="shared" si="40"/>
        <v>0</v>
      </c>
      <c r="J239" s="372">
        <f t="shared" si="40"/>
        <v>0</v>
      </c>
      <c r="K239" s="372">
        <f t="shared" si="40"/>
        <v>0</v>
      </c>
      <c r="L239" s="372">
        <f t="shared" si="40"/>
        <v>0</v>
      </c>
      <c r="M239" s="372">
        <f t="shared" si="40"/>
        <v>0</v>
      </c>
      <c r="N239" s="372">
        <f t="shared" si="40"/>
        <v>0</v>
      </c>
      <c r="O239" s="372">
        <f t="shared" si="40"/>
        <v>0</v>
      </c>
      <c r="P239" s="372">
        <f t="shared" si="40"/>
        <v>0</v>
      </c>
      <c r="Q239" s="372">
        <f t="shared" si="40"/>
        <v>0</v>
      </c>
      <c r="R239" s="372">
        <f t="shared" si="40"/>
        <v>0</v>
      </c>
      <c r="S239" s="372">
        <f t="shared" si="40"/>
        <v>0</v>
      </c>
      <c r="T239" s="372">
        <f t="shared" si="40"/>
        <v>0</v>
      </c>
      <c r="U239" s="372">
        <f t="shared" si="40"/>
        <v>0</v>
      </c>
      <c r="V239" s="372">
        <f t="shared" si="40"/>
        <v>0</v>
      </c>
      <c r="W239" s="372">
        <f t="shared" si="40"/>
        <v>0</v>
      </c>
      <c r="X239" s="372">
        <f t="shared" si="40"/>
        <v>0</v>
      </c>
      <c r="Y239" s="372">
        <f t="shared" si="40"/>
        <v>0</v>
      </c>
      <c r="Z239" s="372">
        <f t="shared" si="40"/>
        <v>0</v>
      </c>
      <c r="AA239" s="372">
        <f t="shared" si="40"/>
        <v>0</v>
      </c>
      <c r="AB239" s="372">
        <f t="shared" si="40"/>
        <v>0</v>
      </c>
      <c r="AC239" s="372">
        <f t="shared" si="40"/>
        <v>0</v>
      </c>
      <c r="AD239" s="372">
        <f t="shared" si="40"/>
        <v>0</v>
      </c>
      <c r="AE239" s="372">
        <f t="shared" si="40"/>
        <v>0</v>
      </c>
      <c r="AF239" s="372">
        <f t="shared" si="40"/>
        <v>0</v>
      </c>
      <c r="AG239" s="372">
        <f t="shared" si="40"/>
        <v>0</v>
      </c>
      <c r="AH239" s="372">
        <f t="shared" si="40"/>
        <v>0</v>
      </c>
      <c r="AI239" s="372">
        <f t="shared" si="40"/>
        <v>0</v>
      </c>
      <c r="AJ239" s="372">
        <f t="shared" si="40"/>
        <v>0</v>
      </c>
      <c r="AK239" s="372">
        <f t="shared" si="40"/>
        <v>0</v>
      </c>
      <c r="AL239" s="372">
        <f t="shared" si="40"/>
        <v>0</v>
      </c>
      <c r="AM239" s="372">
        <f t="shared" si="40"/>
        <v>0</v>
      </c>
      <c r="AN239" s="372">
        <f t="shared" si="40"/>
        <v>0</v>
      </c>
      <c r="AO239" s="372">
        <f t="shared" si="40"/>
        <v>0</v>
      </c>
      <c r="AP239" s="372">
        <f t="shared" si="40"/>
        <v>0</v>
      </c>
      <c r="AQ239" s="372">
        <f t="shared" si="40"/>
        <v>0</v>
      </c>
      <c r="AR239" s="372">
        <f t="shared" si="40"/>
        <v>0</v>
      </c>
      <c r="AS239" s="372">
        <f t="shared" si="40"/>
        <v>0</v>
      </c>
      <c r="AT239" s="372">
        <f t="shared" si="40"/>
        <v>0</v>
      </c>
      <c r="AU239" s="372">
        <f t="shared" si="40"/>
        <v>0</v>
      </c>
      <c r="AV239" s="372">
        <f t="shared" si="40"/>
        <v>0</v>
      </c>
      <c r="AW239" s="372">
        <f t="shared" si="40"/>
        <v>0</v>
      </c>
      <c r="AX239" s="372">
        <f t="shared" si="40"/>
        <v>0</v>
      </c>
      <c r="AY239" s="372">
        <f t="shared" si="40"/>
        <v>0</v>
      </c>
      <c r="AZ239" s="372">
        <f t="shared" si="40"/>
        <v>0</v>
      </c>
      <c r="BA239" s="372">
        <f t="shared" si="40"/>
        <v>0</v>
      </c>
      <c r="BB239" s="372">
        <f t="shared" si="40"/>
        <v>0</v>
      </c>
      <c r="BC239" s="372">
        <f t="shared" si="40"/>
        <v>0</v>
      </c>
      <c r="BD239" s="372">
        <f t="shared" si="40"/>
        <v>0</v>
      </c>
      <c r="BE239" s="372">
        <f t="shared" si="40"/>
        <v>0</v>
      </c>
      <c r="BF239" s="372">
        <f t="shared" si="40"/>
        <v>0</v>
      </c>
      <c r="BG239" s="372">
        <f t="shared" si="40"/>
        <v>0</v>
      </c>
      <c r="BH239" s="372">
        <f t="shared" si="40"/>
        <v>0</v>
      </c>
      <c r="BI239" s="372">
        <f t="shared" si="40"/>
        <v>0</v>
      </c>
      <c r="BJ239" s="372">
        <f t="shared" si="40"/>
        <v>0</v>
      </c>
      <c r="BK239" s="372">
        <f t="shared" si="40"/>
        <v>0</v>
      </c>
      <c r="BL239" s="372">
        <f t="shared" si="40"/>
        <v>0</v>
      </c>
      <c r="BM239" s="372">
        <f t="shared" si="40"/>
        <v>0</v>
      </c>
      <c r="BN239" s="372">
        <f t="shared" si="40"/>
        <v>0</v>
      </c>
      <c r="BO239" s="372">
        <f t="shared" si="40"/>
        <v>0</v>
      </c>
      <c r="BP239" s="372">
        <f t="shared" si="40"/>
        <v>0</v>
      </c>
      <c r="BQ239" s="372">
        <f t="shared" si="40"/>
        <v>0</v>
      </c>
      <c r="BR239" s="372">
        <f t="shared" si="40"/>
        <v>12054.546864602726</v>
      </c>
      <c r="BS239" s="372">
        <f t="shared" si="40"/>
        <v>7449.261744033106</v>
      </c>
      <c r="BT239" s="372">
        <f t="shared" si="40"/>
        <v>31959.226762006441</v>
      </c>
      <c r="BU239" s="372">
        <f t="shared" si="40"/>
        <v>0</v>
      </c>
      <c r="BV239" s="372">
        <f t="shared" si="40"/>
        <v>0</v>
      </c>
      <c r="BW239" s="372">
        <f t="shared" si="40"/>
        <v>12054.546864602726</v>
      </c>
      <c r="BX239" s="372">
        <f t="shared" si="40"/>
        <v>7449.261744033106</v>
      </c>
      <c r="BY239" s="372">
        <f t="shared" si="40"/>
        <v>0</v>
      </c>
      <c r="BZ239" s="372">
        <f t="shared" si="40"/>
        <v>0</v>
      </c>
      <c r="CA239" s="372">
        <f t="shared" si="40"/>
        <v>0</v>
      </c>
      <c r="CB239" s="372">
        <f t="shared" si="40"/>
        <v>0</v>
      </c>
      <c r="CC239" s="372">
        <f t="shared" si="40"/>
        <v>51418.17558924538</v>
      </c>
      <c r="CD239" s="372">
        <f t="shared" si="40"/>
        <v>0</v>
      </c>
      <c r="CE239" s="372">
        <f t="shared" si="40"/>
        <v>0</v>
      </c>
      <c r="CF239" s="372">
        <f t="shared" si="40"/>
        <v>0</v>
      </c>
      <c r="CG239" s="372">
        <f t="shared" si="40"/>
        <v>0</v>
      </c>
      <c r="CH239" s="372">
        <f t="shared" si="40"/>
        <v>0</v>
      </c>
      <c r="CI239" s="372">
        <f t="shared" si="40"/>
        <v>0</v>
      </c>
      <c r="CJ239" s="372">
        <f t="shared" si="40"/>
        <v>0</v>
      </c>
      <c r="CK239" s="372">
        <f t="shared" si="40"/>
        <v>0</v>
      </c>
      <c r="CL239" s="372">
        <f t="shared" si="40"/>
        <v>0</v>
      </c>
      <c r="CM239" s="372">
        <f t="shared" si="40"/>
        <v>0</v>
      </c>
      <c r="CN239" s="372">
        <f t="shared" si="40"/>
        <v>0</v>
      </c>
      <c r="CO239" s="372">
        <f t="shared" si="40"/>
        <v>0</v>
      </c>
      <c r="CP239" s="372">
        <f t="shared" si="40"/>
        <v>0</v>
      </c>
      <c r="CQ239" s="372">
        <f t="shared" si="40"/>
        <v>62346.163482392971</v>
      </c>
      <c r="CR239" s="372">
        <f t="shared" si="40"/>
        <v>0</v>
      </c>
      <c r="CS239" s="372">
        <f t="shared" si="40"/>
        <v>0</v>
      </c>
      <c r="CT239" s="372">
        <f t="shared" si="40"/>
        <v>0</v>
      </c>
      <c r="CU239" s="372">
        <f t="shared" si="40"/>
        <v>99687.500000000015</v>
      </c>
      <c r="CV239" s="372">
        <f t="shared" si="40"/>
        <v>45916.666666666672</v>
      </c>
      <c r="CW239" s="372">
        <f t="shared" si="40"/>
        <v>10304.761904761906</v>
      </c>
      <c r="CX239" s="372">
        <f t="shared" si="40"/>
        <v>0</v>
      </c>
      <c r="CY239" s="372">
        <f t="shared" si="40"/>
        <v>40500</v>
      </c>
      <c r="CZ239" s="372">
        <f t="shared" si="40"/>
        <v>0</v>
      </c>
      <c r="DA239" s="372">
        <f t="shared" si="40"/>
        <v>0</v>
      </c>
      <c r="DB239" s="372">
        <f t="shared" si="40"/>
        <v>0</v>
      </c>
      <c r="DC239" s="372">
        <f t="shared" si="40"/>
        <v>0</v>
      </c>
      <c r="DD239" s="372">
        <f t="shared" si="40"/>
        <v>48338.414794125412</v>
      </c>
      <c r="DE239" s="372">
        <f t="shared" si="40"/>
        <v>0</v>
      </c>
      <c r="DF239" s="372">
        <f t="shared" si="40"/>
        <v>0</v>
      </c>
      <c r="DG239" s="372">
        <f t="shared" si="40"/>
        <v>42636.060961787574</v>
      </c>
      <c r="DH239" s="372">
        <f t="shared" si="40"/>
        <v>0</v>
      </c>
      <c r="DI239" s="372">
        <f t="shared" si="40"/>
        <v>0</v>
      </c>
      <c r="DJ239" s="372">
        <f t="shared" si="40"/>
        <v>0</v>
      </c>
      <c r="DK239" s="372">
        <f t="shared" si="40"/>
        <v>0</v>
      </c>
      <c r="DL239" s="372">
        <f t="shared" si="40"/>
        <v>0</v>
      </c>
      <c r="DM239" s="372">
        <f t="shared" si="40"/>
        <v>0</v>
      </c>
      <c r="DN239" s="372">
        <f t="shared" si="40"/>
        <v>0</v>
      </c>
      <c r="DO239" s="372">
        <f t="shared" si="40"/>
        <v>0</v>
      </c>
      <c r="DP239" s="372">
        <f t="shared" si="40"/>
        <v>0</v>
      </c>
      <c r="DQ239" s="372">
        <f t="shared" si="40"/>
        <v>0</v>
      </c>
      <c r="DR239" s="372">
        <f t="shared" si="40"/>
        <v>0</v>
      </c>
      <c r="DS239" s="372">
        <f t="shared" si="40"/>
        <v>0</v>
      </c>
      <c r="DT239" s="372">
        <f t="shared" si="40"/>
        <v>0</v>
      </c>
      <c r="DU239" s="372">
        <f t="shared" si="40"/>
        <v>0</v>
      </c>
      <c r="DV239" s="372">
        <f t="shared" si="40"/>
        <v>0</v>
      </c>
      <c r="DW239" s="372">
        <f t="shared" si="40"/>
        <v>0</v>
      </c>
      <c r="DX239" s="372">
        <f t="shared" si="40"/>
        <v>0</v>
      </c>
      <c r="DY239" s="372">
        <f t="shared" si="40"/>
        <v>0</v>
      </c>
      <c r="DZ239" s="372">
        <f t="shared" si="40"/>
        <v>0</v>
      </c>
      <c r="EA239" s="372">
        <f t="shared" si="40"/>
        <v>0</v>
      </c>
      <c r="EB239" s="372">
        <f t="shared" si="40"/>
        <v>0</v>
      </c>
      <c r="EC239" s="372">
        <f t="shared" si="40"/>
        <v>0</v>
      </c>
      <c r="ED239" s="372">
        <f t="shared" si="40"/>
        <v>24376.50454241722</v>
      </c>
      <c r="EE239" s="372">
        <f t="shared" si="40"/>
        <v>0</v>
      </c>
      <c r="EF239" s="372">
        <f t="shared" si="40"/>
        <v>0</v>
      </c>
      <c r="EG239" s="372">
        <f t="shared" si="40"/>
        <v>0</v>
      </c>
      <c r="EH239" s="372">
        <f t="shared" si="40"/>
        <v>0</v>
      </c>
      <c r="EI239" s="372">
        <f t="shared" si="40"/>
        <v>0</v>
      </c>
      <c r="EJ239" s="372">
        <f t="shared" si="40"/>
        <v>0</v>
      </c>
      <c r="EK239" s="372">
        <f t="shared" si="40"/>
        <v>0</v>
      </c>
      <c r="EL239" s="372">
        <f t="shared" si="40"/>
        <v>0</v>
      </c>
      <c r="EM239" s="372">
        <f t="shared" si="40"/>
        <v>0</v>
      </c>
      <c r="EN239" s="372">
        <f t="shared" si="40"/>
        <v>0</v>
      </c>
      <c r="EO239" s="372">
        <f t="shared" si="40"/>
        <v>0</v>
      </c>
      <c r="EP239" s="372">
        <f t="shared" si="40"/>
        <v>0</v>
      </c>
      <c r="EQ239" s="372">
        <f t="shared" si="40"/>
        <v>0</v>
      </c>
      <c r="ER239" s="372">
        <f t="shared" si="40"/>
        <v>0</v>
      </c>
      <c r="ES239" s="372">
        <f t="shared" si="40"/>
        <v>0</v>
      </c>
      <c r="ET239" s="373">
        <f t="shared" si="40"/>
        <v>0</v>
      </c>
      <c r="EU239" s="373">
        <f t="shared" si="40"/>
        <v>0</v>
      </c>
      <c r="EV239" s="373">
        <f t="shared" si="40"/>
        <v>0</v>
      </c>
      <c r="EW239" s="373">
        <f t="shared" si="40"/>
        <v>0</v>
      </c>
    </row>
    <row r="240" spans="1:153" ht="15.75" customHeight="1" x14ac:dyDescent="0.2">
      <c r="A240" s="372" t="s">
        <v>557</v>
      </c>
      <c r="B240" s="372">
        <f t="shared" ref="B240:EW240" si="41">B60-B26</f>
        <v>11.602502302093399</v>
      </c>
      <c r="C240" s="372">
        <f t="shared" si="41"/>
        <v>32.110747397450325</v>
      </c>
      <c r="D240" s="372">
        <f t="shared" si="41"/>
        <v>32.110747397450325</v>
      </c>
      <c r="E240" s="372">
        <f t="shared" si="41"/>
        <v>32.110747397450325</v>
      </c>
      <c r="F240" s="372">
        <f t="shared" si="41"/>
        <v>32.110747397450325</v>
      </c>
      <c r="G240" s="372">
        <f t="shared" si="41"/>
        <v>32.110747397450325</v>
      </c>
      <c r="H240" s="372">
        <f t="shared" si="41"/>
        <v>32.110747397450325</v>
      </c>
      <c r="I240" s="372">
        <f t="shared" si="41"/>
        <v>32.110747397450325</v>
      </c>
      <c r="J240" s="372">
        <f t="shared" si="41"/>
        <v>32.110747397450325</v>
      </c>
      <c r="K240" s="372">
        <f t="shared" si="41"/>
        <v>32.110747397450325</v>
      </c>
      <c r="L240" s="372">
        <f t="shared" si="41"/>
        <v>32.110747397450325</v>
      </c>
      <c r="M240" s="372">
        <f t="shared" si="41"/>
        <v>32.110747397450325</v>
      </c>
      <c r="N240" s="372">
        <f t="shared" si="41"/>
        <v>0</v>
      </c>
      <c r="O240" s="372">
        <f t="shared" si="41"/>
        <v>1.9365126651913669</v>
      </c>
      <c r="P240" s="372">
        <f t="shared" si="41"/>
        <v>0</v>
      </c>
      <c r="Q240" s="372">
        <f t="shared" si="41"/>
        <v>0</v>
      </c>
      <c r="R240" s="372">
        <f t="shared" si="41"/>
        <v>7146.7452850716181</v>
      </c>
      <c r="S240" s="372">
        <f t="shared" si="41"/>
        <v>410.85325501361876</v>
      </c>
      <c r="T240" s="372">
        <f t="shared" si="41"/>
        <v>486.77390613317675</v>
      </c>
      <c r="U240" s="372">
        <f t="shared" si="41"/>
        <v>8246.1219067825168</v>
      </c>
      <c r="V240" s="372">
        <f t="shared" si="41"/>
        <v>11950.197610290477</v>
      </c>
      <c r="W240" s="372">
        <f t="shared" si="41"/>
        <v>14448.016295779878</v>
      </c>
      <c r="X240" s="372">
        <f t="shared" si="41"/>
        <v>12139.293570880105</v>
      </c>
      <c r="Y240" s="372">
        <f t="shared" si="41"/>
        <v>9808.3228052368013</v>
      </c>
      <c r="Z240" s="372">
        <f t="shared" si="41"/>
        <v>292.53573418355876</v>
      </c>
      <c r="AA240" s="372">
        <f t="shared" si="41"/>
        <v>2120.685782651221</v>
      </c>
      <c r="AB240" s="372">
        <f t="shared" si="41"/>
        <v>7887.4817362859303</v>
      </c>
      <c r="AC240" s="372">
        <f t="shared" si="41"/>
        <v>19065.156729600232</v>
      </c>
      <c r="AD240" s="372">
        <f t="shared" si="41"/>
        <v>6831.1385737988312</v>
      </c>
      <c r="AE240" s="372">
        <f t="shared" si="41"/>
        <v>0</v>
      </c>
      <c r="AF240" s="372">
        <f t="shared" si="41"/>
        <v>18158.559168343883</v>
      </c>
      <c r="AG240" s="372">
        <f t="shared" si="41"/>
        <v>0</v>
      </c>
      <c r="AH240" s="372">
        <f t="shared" si="41"/>
        <v>230.51844196845181</v>
      </c>
      <c r="AI240" s="372">
        <f t="shared" si="41"/>
        <v>0</v>
      </c>
      <c r="AJ240" s="372">
        <f t="shared" si="41"/>
        <v>0</v>
      </c>
      <c r="AK240" s="372">
        <f t="shared" si="41"/>
        <v>0</v>
      </c>
      <c r="AL240" s="372">
        <f t="shared" si="41"/>
        <v>11516.286220892562</v>
      </c>
      <c r="AM240" s="372">
        <f t="shared" si="41"/>
        <v>0</v>
      </c>
      <c r="AN240" s="372">
        <f t="shared" si="41"/>
        <v>12137.988047727384</v>
      </c>
      <c r="AO240" s="372">
        <f t="shared" si="41"/>
        <v>0</v>
      </c>
      <c r="AP240" s="372">
        <f t="shared" si="41"/>
        <v>4795.6462270151515</v>
      </c>
      <c r="AQ240" s="372">
        <f t="shared" si="41"/>
        <v>0</v>
      </c>
      <c r="AR240" s="372">
        <f t="shared" si="41"/>
        <v>0</v>
      </c>
      <c r="AS240" s="372">
        <f t="shared" si="41"/>
        <v>0</v>
      </c>
      <c r="AT240" s="372">
        <f t="shared" si="41"/>
        <v>0</v>
      </c>
      <c r="AU240" s="372">
        <f t="shared" si="41"/>
        <v>0</v>
      </c>
      <c r="AV240" s="372">
        <f t="shared" si="41"/>
        <v>0</v>
      </c>
      <c r="AW240" s="372">
        <f t="shared" si="41"/>
        <v>0</v>
      </c>
      <c r="AX240" s="372">
        <f t="shared" si="41"/>
        <v>0</v>
      </c>
      <c r="AY240" s="372">
        <f t="shared" si="41"/>
        <v>0</v>
      </c>
      <c r="AZ240" s="372">
        <f t="shared" si="41"/>
        <v>0</v>
      </c>
      <c r="BA240" s="372">
        <f t="shared" si="41"/>
        <v>0</v>
      </c>
      <c r="BB240" s="372">
        <f t="shared" si="41"/>
        <v>17919.658178459667</v>
      </c>
      <c r="BC240" s="372">
        <f t="shared" si="41"/>
        <v>0</v>
      </c>
      <c r="BD240" s="372">
        <f t="shared" si="41"/>
        <v>206.58429722987034</v>
      </c>
      <c r="BE240" s="372">
        <f t="shared" si="41"/>
        <v>2826.2296794726108</v>
      </c>
      <c r="BF240" s="372">
        <f t="shared" si="41"/>
        <v>211.21833395019416</v>
      </c>
      <c r="BG240" s="372">
        <f t="shared" si="41"/>
        <v>206.58429722987034</v>
      </c>
      <c r="BH240" s="372">
        <f t="shared" si="41"/>
        <v>2478.1476120074985</v>
      </c>
      <c r="BI240" s="372">
        <f t="shared" si="41"/>
        <v>0</v>
      </c>
      <c r="BJ240" s="372">
        <f t="shared" si="41"/>
        <v>0</v>
      </c>
      <c r="BK240" s="372">
        <f t="shared" si="41"/>
        <v>0</v>
      </c>
      <c r="BL240" s="372">
        <f t="shared" si="41"/>
        <v>0</v>
      </c>
      <c r="BM240" s="372">
        <f t="shared" si="41"/>
        <v>0</v>
      </c>
      <c r="BN240" s="372">
        <f t="shared" si="41"/>
        <v>0</v>
      </c>
      <c r="BO240" s="372">
        <f t="shared" si="41"/>
        <v>0</v>
      </c>
      <c r="BP240" s="372">
        <f t="shared" si="41"/>
        <v>0</v>
      </c>
      <c r="BQ240" s="372">
        <f t="shared" si="41"/>
        <v>0</v>
      </c>
      <c r="BR240" s="372">
        <f t="shared" si="41"/>
        <v>0</v>
      </c>
      <c r="BS240" s="372">
        <f t="shared" si="41"/>
        <v>553.52978510578487</v>
      </c>
      <c r="BT240" s="372">
        <f t="shared" si="41"/>
        <v>0</v>
      </c>
      <c r="BU240" s="372">
        <f t="shared" si="41"/>
        <v>0</v>
      </c>
      <c r="BV240" s="372">
        <f t="shared" si="41"/>
        <v>0</v>
      </c>
      <c r="BW240" s="372">
        <f t="shared" si="41"/>
        <v>0</v>
      </c>
      <c r="BX240" s="372">
        <f t="shared" si="41"/>
        <v>0</v>
      </c>
      <c r="BY240" s="372">
        <f t="shared" si="41"/>
        <v>0</v>
      </c>
      <c r="BZ240" s="372">
        <f t="shared" si="41"/>
        <v>49.842274314929455</v>
      </c>
      <c r="CA240" s="372">
        <f t="shared" si="41"/>
        <v>0</v>
      </c>
      <c r="CB240" s="372">
        <f t="shared" si="41"/>
        <v>72.799489956082766</v>
      </c>
      <c r="CC240" s="372">
        <f t="shared" si="41"/>
        <v>0</v>
      </c>
      <c r="CD240" s="372">
        <f t="shared" si="41"/>
        <v>0</v>
      </c>
      <c r="CE240" s="372">
        <f t="shared" si="41"/>
        <v>0</v>
      </c>
      <c r="CF240" s="372">
        <f t="shared" si="41"/>
        <v>680.88636153792277</v>
      </c>
      <c r="CG240" s="372">
        <f t="shared" si="41"/>
        <v>251.86414299307381</v>
      </c>
      <c r="CH240" s="372">
        <f t="shared" si="41"/>
        <v>46.251209536716772</v>
      </c>
      <c r="CI240" s="372">
        <f t="shared" si="41"/>
        <v>0</v>
      </c>
      <c r="CJ240" s="372">
        <f t="shared" si="41"/>
        <v>-1426.2206287164122</v>
      </c>
      <c r="CK240" s="372">
        <f t="shared" si="41"/>
        <v>0</v>
      </c>
      <c r="CL240" s="372">
        <f t="shared" si="41"/>
        <v>0</v>
      </c>
      <c r="CM240" s="372">
        <f t="shared" si="41"/>
        <v>120.01809125137015</v>
      </c>
      <c r="CN240" s="372">
        <f t="shared" si="41"/>
        <v>0</v>
      </c>
      <c r="CO240" s="372">
        <f t="shared" si="41"/>
        <v>0</v>
      </c>
      <c r="CP240" s="372">
        <f t="shared" si="41"/>
        <v>0</v>
      </c>
      <c r="CQ240" s="372">
        <f t="shared" si="41"/>
        <v>0</v>
      </c>
      <c r="CR240" s="372">
        <f t="shared" si="41"/>
        <v>0</v>
      </c>
      <c r="CS240" s="372">
        <f t="shared" si="41"/>
        <v>0</v>
      </c>
      <c r="CT240" s="372">
        <f t="shared" si="41"/>
        <v>209.06719200864904</v>
      </c>
      <c r="CU240" s="372">
        <f t="shared" si="41"/>
        <v>0</v>
      </c>
      <c r="CV240" s="372">
        <f t="shared" si="41"/>
        <v>0</v>
      </c>
      <c r="CW240" s="372">
        <f t="shared" si="41"/>
        <v>0</v>
      </c>
      <c r="CX240" s="372">
        <f t="shared" si="41"/>
        <v>0</v>
      </c>
      <c r="CY240" s="372">
        <f t="shared" si="41"/>
        <v>0</v>
      </c>
      <c r="CZ240" s="372">
        <f t="shared" si="41"/>
        <v>0</v>
      </c>
      <c r="DA240" s="372">
        <f t="shared" si="41"/>
        <v>0</v>
      </c>
      <c r="DB240" s="372">
        <f t="shared" si="41"/>
        <v>0</v>
      </c>
      <c r="DC240" s="372">
        <f t="shared" si="41"/>
        <v>0</v>
      </c>
      <c r="DD240" s="372">
        <f t="shared" si="41"/>
        <v>0</v>
      </c>
      <c r="DE240" s="372">
        <f t="shared" si="41"/>
        <v>0</v>
      </c>
      <c r="DF240" s="372">
        <f t="shared" si="41"/>
        <v>0</v>
      </c>
      <c r="DG240" s="372">
        <f t="shared" si="41"/>
        <v>0</v>
      </c>
      <c r="DH240" s="372">
        <f t="shared" si="41"/>
        <v>0</v>
      </c>
      <c r="DI240" s="372">
        <f t="shared" si="41"/>
        <v>0</v>
      </c>
      <c r="DJ240" s="372">
        <f t="shared" si="41"/>
        <v>0</v>
      </c>
      <c r="DK240" s="372">
        <f t="shared" si="41"/>
        <v>0</v>
      </c>
      <c r="DL240" s="372">
        <f t="shared" si="41"/>
        <v>0</v>
      </c>
      <c r="DM240" s="372">
        <f t="shared" si="41"/>
        <v>0</v>
      </c>
      <c r="DN240" s="372">
        <f t="shared" si="41"/>
        <v>179.91260841142775</v>
      </c>
      <c r="DO240" s="372">
        <f t="shared" si="41"/>
        <v>0</v>
      </c>
      <c r="DP240" s="372">
        <f t="shared" si="41"/>
        <v>0</v>
      </c>
      <c r="DQ240" s="372">
        <f t="shared" si="41"/>
        <v>0</v>
      </c>
      <c r="DR240" s="372">
        <f t="shared" si="41"/>
        <v>0</v>
      </c>
      <c r="DS240" s="372">
        <f t="shared" si="41"/>
        <v>0</v>
      </c>
      <c r="DT240" s="372">
        <f t="shared" si="41"/>
        <v>0</v>
      </c>
      <c r="DU240" s="372">
        <f t="shared" si="41"/>
        <v>0</v>
      </c>
      <c r="DV240" s="372">
        <f t="shared" si="41"/>
        <v>0</v>
      </c>
      <c r="DW240" s="372">
        <f t="shared" si="41"/>
        <v>0</v>
      </c>
      <c r="DX240" s="372">
        <f t="shared" si="41"/>
        <v>29.875158234312948</v>
      </c>
      <c r="DY240" s="372">
        <f t="shared" si="41"/>
        <v>0</v>
      </c>
      <c r="DZ240" s="372">
        <f t="shared" si="41"/>
        <v>0</v>
      </c>
      <c r="EA240" s="372">
        <f t="shared" si="41"/>
        <v>0</v>
      </c>
      <c r="EB240" s="372">
        <f t="shared" si="41"/>
        <v>11208.777017984037</v>
      </c>
      <c r="EC240" s="372">
        <f t="shared" si="41"/>
        <v>0</v>
      </c>
      <c r="ED240" s="372">
        <f t="shared" si="41"/>
        <v>0</v>
      </c>
      <c r="EE240" s="372">
        <f t="shared" si="41"/>
        <v>0</v>
      </c>
      <c r="EF240" s="372">
        <f t="shared" si="41"/>
        <v>0</v>
      </c>
      <c r="EG240" s="372">
        <f t="shared" si="41"/>
        <v>0</v>
      </c>
      <c r="EH240" s="372">
        <f t="shared" si="41"/>
        <v>0</v>
      </c>
      <c r="EI240" s="372">
        <f t="shared" si="41"/>
        <v>0</v>
      </c>
      <c r="EJ240" s="372">
        <f t="shared" si="41"/>
        <v>0</v>
      </c>
      <c r="EK240" s="372">
        <f t="shared" si="41"/>
        <v>0</v>
      </c>
      <c r="EL240" s="372">
        <f t="shared" si="41"/>
        <v>0</v>
      </c>
      <c r="EM240" s="372">
        <f t="shared" si="41"/>
        <v>0</v>
      </c>
      <c r="EN240" s="372">
        <f t="shared" si="41"/>
        <v>0</v>
      </c>
      <c r="EO240" s="372">
        <f t="shared" si="41"/>
        <v>0.93278794933002018</v>
      </c>
      <c r="EP240" s="372">
        <f t="shared" si="41"/>
        <v>0</v>
      </c>
      <c r="EQ240" s="372">
        <f t="shared" si="41"/>
        <v>0.93278794933002018</v>
      </c>
      <c r="ER240" s="372">
        <f t="shared" si="41"/>
        <v>36.551810557953218</v>
      </c>
      <c r="ES240" s="372">
        <f t="shared" si="41"/>
        <v>0</v>
      </c>
      <c r="ET240" s="373">
        <f t="shared" si="41"/>
        <v>0</v>
      </c>
      <c r="EU240" s="373">
        <f t="shared" si="41"/>
        <v>0</v>
      </c>
      <c r="EV240" s="373">
        <f t="shared" si="41"/>
        <v>0</v>
      </c>
      <c r="EW240" s="373">
        <f t="shared" si="41"/>
        <v>0</v>
      </c>
    </row>
    <row r="241" spans="1:153" ht="15.75" customHeight="1" x14ac:dyDescent="0.2">
      <c r="A241" s="374" t="str">
        <f>$A27</f>
        <v>Total</v>
      </c>
      <c r="B241" s="374">
        <f t="shared" ref="B241:EW241" si="42">B61-B27</f>
        <v>-2641.5703082916234</v>
      </c>
      <c r="C241" s="374">
        <f t="shared" si="42"/>
        <v>-3335.3230361969108</v>
      </c>
      <c r="D241" s="374">
        <f t="shared" si="42"/>
        <v>-3405.4009306070948</v>
      </c>
      <c r="E241" s="374">
        <f t="shared" si="42"/>
        <v>-3405.4009306070948</v>
      </c>
      <c r="F241" s="374">
        <f t="shared" si="42"/>
        <v>-3370.3976363520451</v>
      </c>
      <c r="G241" s="374">
        <f t="shared" si="42"/>
        <v>-3370.3976363520451</v>
      </c>
      <c r="H241" s="374">
        <f t="shared" si="42"/>
        <v>-3370.3976363520451</v>
      </c>
      <c r="I241" s="374">
        <f t="shared" si="42"/>
        <v>-3035.6226370844761</v>
      </c>
      <c r="J241" s="374">
        <f t="shared" si="42"/>
        <v>-3227.7190560839827</v>
      </c>
      <c r="K241" s="374">
        <f t="shared" si="42"/>
        <v>-2706.8998119183298</v>
      </c>
      <c r="L241" s="374">
        <f t="shared" si="42"/>
        <v>-2831.0578786139049</v>
      </c>
      <c r="M241" s="374">
        <f t="shared" si="42"/>
        <v>-2969.0956426188677</v>
      </c>
      <c r="N241" s="374">
        <f t="shared" si="42"/>
        <v>-3024.5134787935485</v>
      </c>
      <c r="O241" s="374">
        <f t="shared" si="42"/>
        <v>-3021.1713783963996</v>
      </c>
      <c r="P241" s="374">
        <f t="shared" si="42"/>
        <v>-4204.6269874210793</v>
      </c>
      <c r="Q241" s="374">
        <f t="shared" si="42"/>
        <v>-3868.4793213865205</v>
      </c>
      <c r="R241" s="374">
        <f t="shared" si="42"/>
        <v>-6264.3695729295068</v>
      </c>
      <c r="S241" s="374">
        <f t="shared" si="42"/>
        <v>-5515.0884128342441</v>
      </c>
      <c r="T241" s="374">
        <f t="shared" si="42"/>
        <v>-11218.465205286666</v>
      </c>
      <c r="U241" s="374">
        <f t="shared" si="42"/>
        <v>-3902.8133890667414</v>
      </c>
      <c r="V241" s="374">
        <f t="shared" si="42"/>
        <v>-3447.8927775340962</v>
      </c>
      <c r="W241" s="374">
        <f t="shared" si="42"/>
        <v>-474.55495088780117</v>
      </c>
      <c r="X241" s="374">
        <f t="shared" si="42"/>
        <v>-2967.162113137445</v>
      </c>
      <c r="Y241" s="374">
        <f t="shared" si="42"/>
        <v>-8118.5833826573253</v>
      </c>
      <c r="Z241" s="374">
        <f t="shared" si="42"/>
        <v>-14467.219363157445</v>
      </c>
      <c r="AA241" s="374">
        <f t="shared" si="42"/>
        <v>-8753.4549756417546</v>
      </c>
      <c r="AB241" s="374">
        <f t="shared" si="42"/>
        <v>-8828.0991519988493</v>
      </c>
      <c r="AC241" s="374">
        <f t="shared" si="42"/>
        <v>-18109.254080937899</v>
      </c>
      <c r="AD241" s="374">
        <f t="shared" si="42"/>
        <v>-5417.6246495868163</v>
      </c>
      <c r="AE241" s="374">
        <f t="shared" si="42"/>
        <v>-5747.7538807520032</v>
      </c>
      <c r="AF241" s="374">
        <f t="shared" si="42"/>
        <v>-4378.9900571876915</v>
      </c>
      <c r="AG241" s="374">
        <f t="shared" si="42"/>
        <v>-4705.8536463727287</v>
      </c>
      <c r="AH241" s="374">
        <f t="shared" si="42"/>
        <v>-26843.159391167457</v>
      </c>
      <c r="AI241" s="374">
        <f t="shared" si="42"/>
        <v>-27262.947909979062</v>
      </c>
      <c r="AJ241" s="374">
        <f t="shared" si="42"/>
        <v>-17481.390613415195</v>
      </c>
      <c r="AK241" s="374">
        <f t="shared" si="42"/>
        <v>-17870.978701600376</v>
      </c>
      <c r="AL241" s="374">
        <f t="shared" si="42"/>
        <v>-11504.503653874017</v>
      </c>
      <c r="AM241" s="374">
        <f t="shared" si="42"/>
        <v>-11853.771057167462</v>
      </c>
      <c r="AN241" s="374">
        <f t="shared" si="42"/>
        <v>2485.5621169930964</v>
      </c>
      <c r="AO241" s="374">
        <f t="shared" si="42"/>
        <v>2197.94715445162</v>
      </c>
      <c r="AP241" s="374">
        <f t="shared" si="42"/>
        <v>3746.0490801106698</v>
      </c>
      <c r="AQ241" s="374">
        <f t="shared" si="42"/>
        <v>3425.8540156357813</v>
      </c>
      <c r="AR241" s="374">
        <f t="shared" si="42"/>
        <v>-100.67852910682882</v>
      </c>
      <c r="AS241" s="374">
        <f t="shared" si="42"/>
        <v>-756.72279653515761</v>
      </c>
      <c r="AT241" s="374">
        <f t="shared" si="42"/>
        <v>-235.35204733673436</v>
      </c>
      <c r="AU241" s="374">
        <f t="shared" si="42"/>
        <v>-905.17021206215031</v>
      </c>
      <c r="AV241" s="374">
        <f t="shared" si="42"/>
        <v>38.775364546427085</v>
      </c>
      <c r="AW241" s="374">
        <f t="shared" si="42"/>
        <v>-604.10045087672552</v>
      </c>
      <c r="AX241" s="374">
        <f t="shared" si="42"/>
        <v>-522.30830112628701</v>
      </c>
      <c r="AY241" s="374">
        <f t="shared" si="42"/>
        <v>-1228.5093183982299</v>
      </c>
      <c r="AZ241" s="374">
        <f t="shared" si="42"/>
        <v>-5814.0371364410048</v>
      </c>
      <c r="BA241" s="374">
        <f t="shared" si="42"/>
        <v>-7081.1718545434469</v>
      </c>
      <c r="BB241" s="374">
        <f t="shared" si="42"/>
        <v>9394.220986943008</v>
      </c>
      <c r="BC241" s="374">
        <f t="shared" si="42"/>
        <v>9107.6216871379584</v>
      </c>
      <c r="BD241" s="374">
        <f t="shared" si="42"/>
        <v>-5907.13117438277</v>
      </c>
      <c r="BE241" s="374">
        <f t="shared" si="42"/>
        <v>-6523.3985447640771</v>
      </c>
      <c r="BF241" s="374">
        <f t="shared" si="42"/>
        <v>-5792.9269063791398</v>
      </c>
      <c r="BG241" s="374">
        <f t="shared" si="42"/>
        <v>-5904.7449186943868</v>
      </c>
      <c r="BH241" s="374">
        <f t="shared" si="42"/>
        <v>-7690.1160520846679</v>
      </c>
      <c r="BI241" s="374">
        <f t="shared" si="42"/>
        <v>-5617.3119352212088</v>
      </c>
      <c r="BJ241" s="374">
        <f t="shared" si="42"/>
        <v>-5506.6736133658851</v>
      </c>
      <c r="BK241" s="374">
        <f t="shared" si="42"/>
        <v>-2610.2401996552362</v>
      </c>
      <c r="BL241" s="374">
        <f t="shared" si="42"/>
        <v>55475.646308943353</v>
      </c>
      <c r="BM241" s="374">
        <f t="shared" si="42"/>
        <v>-14811.023913323239</v>
      </c>
      <c r="BN241" s="374">
        <f t="shared" si="42"/>
        <v>-5617.3119352212088</v>
      </c>
      <c r="BO241" s="374">
        <f t="shared" si="42"/>
        <v>-4810.5660970006866</v>
      </c>
      <c r="BP241" s="374">
        <f t="shared" si="42"/>
        <v>-11308.7950172442</v>
      </c>
      <c r="BQ241" s="374">
        <f t="shared" si="42"/>
        <v>36500.62911738034</v>
      </c>
      <c r="BR241" s="374">
        <f t="shared" si="42"/>
        <v>-34.446033399722182</v>
      </c>
      <c r="BS241" s="374">
        <f t="shared" si="42"/>
        <v>-3946.5746768572099</v>
      </c>
      <c r="BT241" s="374">
        <f t="shared" si="42"/>
        <v>27647.537959695888</v>
      </c>
      <c r="BU241" s="374">
        <f t="shared" si="42"/>
        <v>-14543.070644931606</v>
      </c>
      <c r="BV241" s="374">
        <f t="shared" si="42"/>
        <v>35517.602178335437</v>
      </c>
      <c r="BW241" s="374">
        <f t="shared" si="42"/>
        <v>-1017.4729724446242</v>
      </c>
      <c r="BX241" s="374">
        <f t="shared" si="42"/>
        <v>-4929.6016159030432</v>
      </c>
      <c r="BY241" s="374">
        <f t="shared" si="42"/>
        <v>-3955.5578850719121</v>
      </c>
      <c r="BZ241" s="374">
        <f t="shared" si="42"/>
        <v>-5528.4067842583063</v>
      </c>
      <c r="CA241" s="374">
        <f t="shared" si="42"/>
        <v>-5207.1368534542271</v>
      </c>
      <c r="CB241" s="374">
        <f t="shared" si="42"/>
        <v>-2231.4394484822169</v>
      </c>
      <c r="CC241" s="374">
        <f t="shared" si="42"/>
        <v>46346.435234884462</v>
      </c>
      <c r="CD241" s="374">
        <f t="shared" si="42"/>
        <v>70137.97006024477</v>
      </c>
      <c r="CE241" s="374">
        <f t="shared" si="42"/>
        <v>-15266.541889394968</v>
      </c>
      <c r="CF241" s="374">
        <f t="shared" si="42"/>
        <v>-4312.9427935861313</v>
      </c>
      <c r="CG241" s="374">
        <f t="shared" si="42"/>
        <v>-2097.4898553964968</v>
      </c>
      <c r="CH241" s="374">
        <f t="shared" si="42"/>
        <v>-4753.2831685335077</v>
      </c>
      <c r="CI241" s="374">
        <f t="shared" si="42"/>
        <v>-1838.2720088140636</v>
      </c>
      <c r="CJ241" s="374">
        <f t="shared" si="42"/>
        <v>62643.193500073838</v>
      </c>
      <c r="CK241" s="374">
        <f t="shared" si="42"/>
        <v>-2453.0243545088047</v>
      </c>
      <c r="CL241" s="374">
        <f t="shared" si="42"/>
        <v>-3196.4589643870822</v>
      </c>
      <c r="CM241" s="374">
        <f t="shared" si="42"/>
        <v>-5153.4798807082407</v>
      </c>
      <c r="CN241" s="374">
        <f t="shared" si="42"/>
        <v>37410.725242179833</v>
      </c>
      <c r="CO241" s="374">
        <f t="shared" si="42"/>
        <v>-4967.3184485403181</v>
      </c>
      <c r="CP241" s="374">
        <f t="shared" si="42"/>
        <v>-2078.9631354072112</v>
      </c>
      <c r="CQ241" s="374">
        <f t="shared" si="42"/>
        <v>56189.533187611887</v>
      </c>
      <c r="CR241" s="374">
        <f t="shared" si="42"/>
        <v>-665.62993076867497</v>
      </c>
      <c r="CS241" s="374">
        <f t="shared" si="42"/>
        <v>-1505.1982020475016</v>
      </c>
      <c r="CT241" s="374">
        <f t="shared" si="42"/>
        <v>-967.79692322105075</v>
      </c>
      <c r="CU241" s="374">
        <f t="shared" si="42"/>
        <v>98949.222701846767</v>
      </c>
      <c r="CV241" s="374">
        <f t="shared" si="42"/>
        <v>45128.174165405471</v>
      </c>
      <c r="CW241" s="374">
        <f t="shared" si="42"/>
        <v>9596.3721796309983</v>
      </c>
      <c r="CX241" s="374">
        <f t="shared" si="42"/>
        <v>-705.05348923189558</v>
      </c>
      <c r="CY241" s="374">
        <f t="shared" si="42"/>
        <v>37549.033184618725</v>
      </c>
      <c r="CZ241" s="374">
        <f t="shared" si="42"/>
        <v>-2179.5569292242399</v>
      </c>
      <c r="DA241" s="374">
        <f t="shared" si="42"/>
        <v>-3063.4059167755149</v>
      </c>
      <c r="DB241" s="374">
        <f t="shared" si="42"/>
        <v>-2497.6608875169841</v>
      </c>
      <c r="DC241" s="374">
        <f t="shared" si="42"/>
        <v>-2256.0358819284811</v>
      </c>
      <c r="DD241" s="374">
        <f t="shared" si="42"/>
        <v>46029.515246495226</v>
      </c>
      <c r="DE241" s="374">
        <f t="shared" si="42"/>
        <v>-2224.5719711783568</v>
      </c>
      <c r="DF241" s="374">
        <f t="shared" si="42"/>
        <v>-2221.0597747049433</v>
      </c>
      <c r="DG241" s="374">
        <f t="shared" si="42"/>
        <v>38050.633347858049</v>
      </c>
      <c r="DH241" s="374">
        <f t="shared" si="42"/>
        <v>-8747.9300599765556</v>
      </c>
      <c r="DI241" s="374">
        <f t="shared" si="42"/>
        <v>-84004.986480732623</v>
      </c>
      <c r="DJ241" s="374">
        <f t="shared" si="42"/>
        <v>-5582.3883783960919</v>
      </c>
      <c r="DK241" s="374">
        <f t="shared" si="42"/>
        <v>-466.80092114078616</v>
      </c>
      <c r="DL241" s="374">
        <f t="shared" si="42"/>
        <v>-2163.1049735979977</v>
      </c>
      <c r="DM241" s="374">
        <f t="shared" si="42"/>
        <v>-3100.4992649939395</v>
      </c>
      <c r="DN241" s="374">
        <f t="shared" si="42"/>
        <v>-5459.9768061821815</v>
      </c>
      <c r="DO241" s="374">
        <f t="shared" si="42"/>
        <v>-7357.8176002912514</v>
      </c>
      <c r="DP241" s="374">
        <f t="shared" si="42"/>
        <v>-1483.7381896599109</v>
      </c>
      <c r="DQ241" s="374">
        <f t="shared" si="42"/>
        <v>-11583.443377768665</v>
      </c>
      <c r="DR241" s="374">
        <f t="shared" si="42"/>
        <v>-10281.224824697747</v>
      </c>
      <c r="DS241" s="374">
        <f t="shared" si="42"/>
        <v>-7648.9251735668877</v>
      </c>
      <c r="DT241" s="374">
        <f t="shared" si="42"/>
        <v>-7253.3128347704478</v>
      </c>
      <c r="DU241" s="374">
        <f t="shared" si="42"/>
        <v>-11041.626130133955</v>
      </c>
      <c r="DV241" s="374">
        <f t="shared" si="42"/>
        <v>-6820.6942184141371</v>
      </c>
      <c r="DW241" s="374">
        <f t="shared" si="42"/>
        <v>-5079.4123779053334</v>
      </c>
      <c r="DX241" s="374">
        <f t="shared" si="42"/>
        <v>-118.91073556504307</v>
      </c>
      <c r="DY241" s="374">
        <f t="shared" si="42"/>
        <v>-130.38537619975887</v>
      </c>
      <c r="DZ241" s="374">
        <f t="shared" si="42"/>
        <v>-294.53976331182275</v>
      </c>
      <c r="EA241" s="374">
        <f t="shared" si="42"/>
        <v>0</v>
      </c>
      <c r="EB241" s="374">
        <f t="shared" si="42"/>
        <v>-2389.4038393923629</v>
      </c>
      <c r="EC241" s="374">
        <f t="shared" si="42"/>
        <v>-611.12972926821294</v>
      </c>
      <c r="ED241" s="374">
        <f t="shared" si="42"/>
        <v>23032.815764837706</v>
      </c>
      <c r="EE241" s="374">
        <f t="shared" si="42"/>
        <v>-2935.9784402171308</v>
      </c>
      <c r="EF241" s="374">
        <f t="shared" si="42"/>
        <v>-3218.2371886676601</v>
      </c>
      <c r="EG241" s="374">
        <f t="shared" si="42"/>
        <v>-3235.9754032781721</v>
      </c>
      <c r="EH241" s="374">
        <f t="shared" si="42"/>
        <v>-2797.6920366345821</v>
      </c>
      <c r="EI241" s="374">
        <f t="shared" si="42"/>
        <v>-2838.4687966653328</v>
      </c>
      <c r="EJ241" s="374">
        <f t="shared" si="42"/>
        <v>-2776.4172053141901</v>
      </c>
      <c r="EK241" s="374">
        <f t="shared" si="42"/>
        <v>-4595.5305394788738</v>
      </c>
      <c r="EL241" s="374">
        <f t="shared" si="42"/>
        <v>-4595.5305394788738</v>
      </c>
      <c r="EM241" s="374">
        <f t="shared" si="42"/>
        <v>-2157.8623667688539</v>
      </c>
      <c r="EN241" s="374">
        <f t="shared" si="42"/>
        <v>-2157.8623667688539</v>
      </c>
      <c r="EO241" s="374">
        <f t="shared" si="42"/>
        <v>-6346.8338697050203</v>
      </c>
      <c r="EP241" s="374">
        <f t="shared" si="42"/>
        <v>-821.40918689987166</v>
      </c>
      <c r="EQ241" s="374">
        <f t="shared" si="42"/>
        <v>-5540.1672030383561</v>
      </c>
      <c r="ER241" s="374">
        <f t="shared" si="42"/>
        <v>-6720.6687783572124</v>
      </c>
      <c r="ES241" s="374">
        <f t="shared" si="42"/>
        <v>-12894.931071288374</v>
      </c>
      <c r="ET241" s="375">
        <f t="shared" si="42"/>
        <v>-2453.0243545088047</v>
      </c>
      <c r="EU241" s="375">
        <f t="shared" si="42"/>
        <v>-3196.4589643870822</v>
      </c>
      <c r="EV241" s="375">
        <f t="shared" si="42"/>
        <v>-2453.0243545088047</v>
      </c>
      <c r="EW241" s="375">
        <f t="shared" si="42"/>
        <v>-3196.4589643870822</v>
      </c>
    </row>
    <row r="242" spans="1:153" ht="15.75" customHeight="1" x14ac:dyDescent="0.2">
      <c r="A242" s="353"/>
      <c r="B242" s="353"/>
      <c r="C242" s="353"/>
      <c r="D242" s="353"/>
      <c r="E242" s="353"/>
      <c r="F242" s="353"/>
      <c r="G242" s="353"/>
      <c r="H242" s="353"/>
      <c r="I242" s="353"/>
      <c r="J242" s="353"/>
      <c r="K242" s="353"/>
      <c r="L242" s="353"/>
      <c r="M242" s="353"/>
      <c r="N242" s="353"/>
      <c r="O242" s="353"/>
      <c r="P242" s="353"/>
      <c r="Q242" s="353"/>
      <c r="R242" s="353"/>
      <c r="S242" s="353"/>
      <c r="T242" s="353"/>
      <c r="U242" s="353"/>
      <c r="V242" s="353"/>
      <c r="W242" s="353"/>
      <c r="X242" s="353"/>
      <c r="Y242" s="353"/>
      <c r="Z242" s="353"/>
      <c r="AA242" s="353"/>
      <c r="AB242" s="353"/>
      <c r="AC242" s="353"/>
      <c r="AD242" s="353"/>
      <c r="AE242" s="353"/>
      <c r="AF242" s="353"/>
      <c r="AG242" s="353"/>
      <c r="AH242" s="353"/>
      <c r="AI242" s="353"/>
      <c r="AJ242" s="353"/>
      <c r="AK242" s="353"/>
      <c r="AL242" s="353"/>
      <c r="AM242" s="353"/>
      <c r="AN242" s="353"/>
      <c r="AO242" s="353"/>
      <c r="AP242" s="353"/>
      <c r="AQ242" s="353"/>
      <c r="AR242" s="353"/>
      <c r="AS242" s="353"/>
      <c r="AT242" s="353"/>
      <c r="AU242" s="353"/>
      <c r="AV242" s="353"/>
      <c r="AW242" s="353"/>
      <c r="AX242" s="353"/>
      <c r="AY242" s="353"/>
      <c r="AZ242" s="353"/>
      <c r="BA242" s="353"/>
      <c r="BB242" s="353"/>
      <c r="BC242" s="353"/>
      <c r="BD242" s="353"/>
      <c r="BE242" s="353"/>
      <c r="BF242" s="353"/>
      <c r="BG242" s="353"/>
      <c r="BH242" s="353"/>
      <c r="BI242" s="353"/>
      <c r="BJ242" s="353"/>
      <c r="BK242" s="353"/>
      <c r="BL242" s="353"/>
      <c r="BM242" s="353"/>
      <c r="BN242" s="353"/>
      <c r="BO242" s="353"/>
      <c r="BP242" s="353"/>
      <c r="BQ242" s="353"/>
      <c r="BR242" s="353"/>
      <c r="BS242" s="353"/>
      <c r="BT242" s="353"/>
      <c r="BU242" s="353"/>
      <c r="BV242" s="353"/>
      <c r="BW242" s="353"/>
      <c r="BX242" s="353"/>
      <c r="BY242" s="353"/>
      <c r="BZ242" s="353"/>
      <c r="CA242" s="353"/>
      <c r="CB242" s="353"/>
      <c r="CC242" s="353"/>
      <c r="CD242" s="353"/>
      <c r="CE242" s="353"/>
      <c r="CF242" s="353"/>
      <c r="CG242" s="353"/>
      <c r="CH242" s="353"/>
      <c r="CI242" s="353"/>
      <c r="CJ242" s="353"/>
      <c r="CK242" s="353"/>
      <c r="CL242" s="353"/>
      <c r="CM242" s="353"/>
      <c r="CN242" s="353"/>
      <c r="CO242" s="353"/>
      <c r="CP242" s="353"/>
      <c r="CQ242" s="353"/>
      <c r="CR242" s="353"/>
      <c r="CS242" s="353"/>
      <c r="CT242" s="353"/>
      <c r="CU242" s="353"/>
      <c r="CV242" s="353"/>
      <c r="CW242" s="353"/>
      <c r="CX242" s="353"/>
      <c r="CY242" s="353"/>
      <c r="CZ242" s="353"/>
      <c r="DA242" s="353"/>
      <c r="DB242" s="353"/>
      <c r="DC242" s="353"/>
      <c r="DD242" s="353"/>
      <c r="DE242" s="353"/>
      <c r="DF242" s="353"/>
      <c r="DG242" s="353"/>
      <c r="DH242" s="353"/>
      <c r="DI242" s="353"/>
      <c r="DJ242" s="353"/>
      <c r="DK242" s="353"/>
      <c r="DL242" s="353"/>
      <c r="DM242" s="353"/>
      <c r="DN242" s="353"/>
      <c r="DO242" s="353"/>
      <c r="DP242" s="353"/>
      <c r="DQ242" s="353"/>
      <c r="DR242" s="353"/>
      <c r="DS242" s="353"/>
      <c r="DT242" s="353"/>
      <c r="DU242" s="353"/>
      <c r="DV242" s="353"/>
      <c r="DW242" s="353"/>
      <c r="DX242" s="353"/>
      <c r="DY242" s="353"/>
      <c r="DZ242" s="353"/>
      <c r="EA242" s="353"/>
      <c r="EB242" s="353"/>
      <c r="EC242" s="353"/>
      <c r="ED242" s="353"/>
      <c r="EE242" s="353"/>
      <c r="EF242" s="353"/>
      <c r="EG242" s="353"/>
      <c r="EH242" s="353"/>
      <c r="EI242" s="353"/>
      <c r="EJ242" s="353"/>
      <c r="EK242" s="353"/>
      <c r="EL242" s="353"/>
      <c r="EM242" s="353"/>
      <c r="EN242" s="353"/>
      <c r="EO242" s="353"/>
      <c r="EP242" s="353"/>
      <c r="EQ242" s="353"/>
      <c r="ER242" s="353"/>
      <c r="ES242" s="353"/>
      <c r="ET242" s="354"/>
      <c r="EU242" s="354"/>
      <c r="EV242" s="354"/>
      <c r="EW242" s="354"/>
    </row>
    <row r="243" spans="1:153" ht="15.75" customHeight="1" x14ac:dyDescent="0.2">
      <c r="A243" s="359" t="s">
        <v>583</v>
      </c>
      <c r="B243" s="353"/>
      <c r="C243" s="353"/>
      <c r="D243" s="353"/>
      <c r="E243" s="353"/>
      <c r="F243" s="353"/>
      <c r="G243" s="353"/>
      <c r="H243" s="353"/>
      <c r="I243" s="353"/>
      <c r="J243" s="353"/>
      <c r="K243" s="353"/>
      <c r="L243" s="353"/>
      <c r="M243" s="353"/>
      <c r="N243" s="353"/>
      <c r="O243" s="353"/>
      <c r="P243" s="353"/>
      <c r="Q243" s="353"/>
      <c r="R243" s="353"/>
      <c r="S243" s="353"/>
      <c r="T243" s="353"/>
      <c r="U243" s="353"/>
      <c r="V243" s="353"/>
      <c r="W243" s="353"/>
      <c r="X243" s="353"/>
      <c r="Y243" s="353"/>
      <c r="Z243" s="353"/>
      <c r="AA243" s="353"/>
      <c r="AB243" s="353"/>
      <c r="AC243" s="353"/>
      <c r="AD243" s="353"/>
      <c r="AE243" s="353"/>
      <c r="AF243" s="353"/>
      <c r="AG243" s="353"/>
      <c r="AH243" s="353"/>
      <c r="AI243" s="353"/>
      <c r="AJ243" s="353"/>
      <c r="AK243" s="353"/>
      <c r="AL243" s="353"/>
      <c r="AM243" s="353"/>
      <c r="AN243" s="353"/>
      <c r="AO243" s="353"/>
      <c r="AP243" s="353"/>
      <c r="AQ243" s="353"/>
      <c r="AR243" s="353"/>
      <c r="AS243" s="353"/>
      <c r="AT243" s="353"/>
      <c r="AU243" s="353"/>
      <c r="AV243" s="353"/>
      <c r="AW243" s="353"/>
      <c r="AX243" s="353"/>
      <c r="AY243" s="353"/>
      <c r="AZ243" s="353"/>
      <c r="BA243" s="353"/>
      <c r="BB243" s="353"/>
      <c r="BC243" s="353"/>
      <c r="BD243" s="353"/>
      <c r="BE243" s="353"/>
      <c r="BF243" s="353"/>
      <c r="BG243" s="353"/>
      <c r="BH243" s="353"/>
      <c r="BI243" s="353"/>
      <c r="BJ243" s="353"/>
      <c r="BK243" s="353"/>
      <c r="BL243" s="353"/>
      <c r="BM243" s="353"/>
      <c r="BN243" s="353"/>
      <c r="BO243" s="353"/>
      <c r="BP243" s="353"/>
      <c r="BQ243" s="353"/>
      <c r="BR243" s="353"/>
      <c r="BS243" s="353"/>
      <c r="BT243" s="353"/>
      <c r="BU243" s="353"/>
      <c r="BV243" s="353"/>
      <c r="BW243" s="353"/>
      <c r="BX243" s="353"/>
      <c r="BY243" s="353"/>
      <c r="BZ243" s="353"/>
      <c r="CA243" s="353"/>
      <c r="CB243" s="353"/>
      <c r="CC243" s="353"/>
      <c r="CD243" s="353"/>
      <c r="CE243" s="353"/>
      <c r="CF243" s="353"/>
      <c r="CG243" s="353"/>
      <c r="CH243" s="353"/>
      <c r="CI243" s="353"/>
      <c r="CJ243" s="353"/>
      <c r="CK243" s="353"/>
      <c r="CL243" s="353"/>
      <c r="CM243" s="353"/>
      <c r="CN243" s="353"/>
      <c r="CO243" s="353"/>
      <c r="CP243" s="353"/>
      <c r="CQ243" s="353"/>
      <c r="CR243" s="353"/>
      <c r="CS243" s="353"/>
      <c r="CT243" s="353"/>
      <c r="CU243" s="353"/>
      <c r="CV243" s="353"/>
      <c r="CW243" s="353"/>
      <c r="CX243" s="353"/>
      <c r="CY243" s="353"/>
      <c r="CZ243" s="353"/>
      <c r="DA243" s="353"/>
      <c r="DB243" s="353"/>
      <c r="DC243" s="353"/>
      <c r="DD243" s="353"/>
      <c r="DE243" s="353"/>
      <c r="DF243" s="353"/>
      <c r="DG243" s="353"/>
      <c r="DH243" s="353"/>
      <c r="DI243" s="353"/>
      <c r="DJ243" s="353"/>
      <c r="DK243" s="353"/>
      <c r="DL243" s="353"/>
      <c r="DM243" s="353"/>
      <c r="DN243" s="353"/>
      <c r="DO243" s="353"/>
      <c r="DP243" s="353"/>
      <c r="DQ243" s="353"/>
      <c r="DR243" s="353"/>
      <c r="DS243" s="353"/>
      <c r="DT243" s="353"/>
      <c r="DU243" s="353"/>
      <c r="DV243" s="353"/>
      <c r="DW243" s="353"/>
      <c r="DX243" s="353"/>
      <c r="DY243" s="353"/>
      <c r="DZ243" s="353"/>
      <c r="EA243" s="353"/>
      <c r="EB243" s="353"/>
      <c r="EC243" s="353"/>
      <c r="ED243" s="353"/>
      <c r="EE243" s="353"/>
      <c r="EF243" s="353"/>
      <c r="EG243" s="353"/>
      <c r="EH243" s="353"/>
      <c r="EI243" s="353"/>
      <c r="EJ243" s="353"/>
      <c r="EK243" s="353"/>
      <c r="EL243" s="353"/>
      <c r="EM243" s="353"/>
      <c r="EN243" s="353"/>
      <c r="EO243" s="353"/>
      <c r="EP243" s="353"/>
      <c r="EQ243" s="353"/>
      <c r="ER243" s="353"/>
      <c r="ES243" s="353"/>
      <c r="ET243" s="354"/>
      <c r="EU243" s="354"/>
      <c r="EV243" s="354"/>
      <c r="EW243" s="354"/>
    </row>
    <row r="244" spans="1:153" ht="15.75" customHeight="1" x14ac:dyDescent="0.2">
      <c r="A244" s="353"/>
      <c r="B244" s="353"/>
      <c r="C244" s="353"/>
      <c r="D244" s="353"/>
      <c r="E244" s="353"/>
      <c r="F244" s="353"/>
      <c r="G244" s="353"/>
      <c r="H244" s="353"/>
      <c r="I244" s="353"/>
      <c r="J244" s="353"/>
      <c r="K244" s="353"/>
      <c r="L244" s="353"/>
      <c r="M244" s="353"/>
      <c r="N244" s="353"/>
      <c r="O244" s="353"/>
      <c r="P244" s="353"/>
      <c r="Q244" s="353"/>
      <c r="R244" s="353"/>
      <c r="S244" s="353"/>
      <c r="T244" s="353"/>
      <c r="U244" s="353"/>
      <c r="V244" s="353"/>
      <c r="W244" s="353"/>
      <c r="X244" s="353"/>
      <c r="Y244" s="353"/>
      <c r="Z244" s="353"/>
      <c r="AA244" s="353"/>
      <c r="AB244" s="353"/>
      <c r="AC244" s="353"/>
      <c r="AD244" s="353"/>
      <c r="AE244" s="353"/>
      <c r="AF244" s="353"/>
      <c r="AG244" s="353"/>
      <c r="AH244" s="353"/>
      <c r="AI244" s="353"/>
      <c r="AJ244" s="353"/>
      <c r="AK244" s="353"/>
      <c r="AL244" s="353"/>
      <c r="AM244" s="353"/>
      <c r="AN244" s="353"/>
      <c r="AO244" s="353"/>
      <c r="AP244" s="353"/>
      <c r="AQ244" s="353"/>
      <c r="AR244" s="353"/>
      <c r="AS244" s="353"/>
      <c r="AT244" s="353"/>
      <c r="AU244" s="353"/>
      <c r="AV244" s="353"/>
      <c r="AW244" s="353"/>
      <c r="AX244" s="353"/>
      <c r="AY244" s="353"/>
      <c r="AZ244" s="353"/>
      <c r="BA244" s="353"/>
      <c r="BB244" s="353"/>
      <c r="BC244" s="353"/>
      <c r="BD244" s="353"/>
      <c r="BE244" s="353"/>
      <c r="BF244" s="353"/>
      <c r="BG244" s="353"/>
      <c r="BH244" s="353"/>
      <c r="BI244" s="353"/>
      <c r="BJ244" s="353"/>
      <c r="BK244" s="353"/>
      <c r="BL244" s="353"/>
      <c r="BM244" s="353"/>
      <c r="BN244" s="353"/>
      <c r="BO244" s="353"/>
      <c r="BP244" s="353"/>
      <c r="BQ244" s="353"/>
      <c r="BR244" s="353"/>
      <c r="BS244" s="353"/>
      <c r="BT244" s="353"/>
      <c r="BU244" s="353"/>
      <c r="BV244" s="353"/>
      <c r="BW244" s="353"/>
      <c r="BX244" s="353"/>
      <c r="BY244" s="353"/>
      <c r="BZ244" s="353"/>
      <c r="CA244" s="353"/>
      <c r="CB244" s="353"/>
      <c r="CC244" s="353"/>
      <c r="CD244" s="353"/>
      <c r="CE244" s="353"/>
      <c r="CF244" s="353"/>
      <c r="CG244" s="353"/>
      <c r="CH244" s="353"/>
      <c r="CI244" s="353"/>
      <c r="CJ244" s="353"/>
      <c r="CK244" s="353"/>
      <c r="CL244" s="353"/>
      <c r="CM244" s="353"/>
      <c r="CN244" s="353"/>
      <c r="CO244" s="353"/>
      <c r="CP244" s="353"/>
      <c r="CQ244" s="353"/>
      <c r="CR244" s="353"/>
      <c r="CS244" s="353"/>
      <c r="CT244" s="353"/>
      <c r="CU244" s="353"/>
      <c r="CV244" s="353"/>
      <c r="CW244" s="353"/>
      <c r="CX244" s="353"/>
      <c r="CY244" s="353"/>
      <c r="CZ244" s="353"/>
      <c r="DA244" s="353"/>
      <c r="DB244" s="353"/>
      <c r="DC244" s="353"/>
      <c r="DD244" s="353"/>
      <c r="DE244" s="353"/>
      <c r="DF244" s="353"/>
      <c r="DG244" s="353"/>
      <c r="DH244" s="353"/>
      <c r="DI244" s="353"/>
      <c r="DJ244" s="353"/>
      <c r="DK244" s="353"/>
      <c r="DL244" s="353"/>
      <c r="DM244" s="353"/>
      <c r="DN244" s="353"/>
      <c r="DO244" s="353"/>
      <c r="DP244" s="353"/>
      <c r="DQ244" s="353"/>
      <c r="DR244" s="353"/>
      <c r="DS244" s="353"/>
      <c r="DT244" s="353"/>
      <c r="DU244" s="353"/>
      <c r="DV244" s="353"/>
      <c r="DW244" s="353"/>
      <c r="DX244" s="353"/>
      <c r="DY244" s="353"/>
      <c r="DZ244" s="353"/>
      <c r="EA244" s="353"/>
      <c r="EB244" s="353"/>
      <c r="EC244" s="353"/>
      <c r="ED244" s="353"/>
      <c r="EE244" s="353"/>
      <c r="EF244" s="353"/>
      <c r="EG244" s="353"/>
      <c r="EH244" s="353"/>
      <c r="EI244" s="353"/>
      <c r="EJ244" s="353"/>
      <c r="EK244" s="353"/>
      <c r="EL244" s="353"/>
      <c r="EM244" s="353"/>
      <c r="EN244" s="353"/>
      <c r="EO244" s="353"/>
      <c r="EP244" s="353"/>
      <c r="EQ244" s="353"/>
      <c r="ER244" s="353"/>
      <c r="ES244" s="353"/>
      <c r="ET244" s="354"/>
      <c r="EU244" s="354"/>
      <c r="EV244" s="354"/>
      <c r="EW244" s="354"/>
    </row>
    <row r="245" spans="1:153" ht="33.75" customHeight="1" x14ac:dyDescent="0.2">
      <c r="A245" s="360" t="s">
        <v>417</v>
      </c>
      <c r="B245" s="361" t="s">
        <v>418</v>
      </c>
      <c r="C245" s="361" t="s">
        <v>209</v>
      </c>
      <c r="D245" s="361" t="s">
        <v>419</v>
      </c>
      <c r="E245" s="361" t="s">
        <v>420</v>
      </c>
      <c r="F245" s="361" t="s">
        <v>421</v>
      </c>
      <c r="G245" s="361" t="s">
        <v>422</v>
      </c>
      <c r="H245" s="361" t="s">
        <v>423</v>
      </c>
      <c r="I245" s="361" t="s">
        <v>424</v>
      </c>
      <c r="J245" s="361" t="s">
        <v>425</v>
      </c>
      <c r="K245" s="361" t="s">
        <v>426</v>
      </c>
      <c r="L245" s="361" t="s">
        <v>427</v>
      </c>
      <c r="M245" s="361" t="s">
        <v>428</v>
      </c>
      <c r="N245" s="361" t="s">
        <v>428</v>
      </c>
      <c r="O245" s="361" t="s">
        <v>428</v>
      </c>
      <c r="P245" s="361" t="s">
        <v>429</v>
      </c>
      <c r="Q245" s="361" t="s">
        <v>430</v>
      </c>
      <c r="R245" s="361" t="s">
        <v>431</v>
      </c>
      <c r="S245" s="361" t="s">
        <v>431</v>
      </c>
      <c r="T245" s="361" t="s">
        <v>431</v>
      </c>
      <c r="U245" s="361" t="s">
        <v>431</v>
      </c>
      <c r="V245" s="361" t="s">
        <v>431</v>
      </c>
      <c r="W245" s="361" t="s">
        <v>431</v>
      </c>
      <c r="X245" s="361" t="s">
        <v>431</v>
      </c>
      <c r="Y245" s="361" t="s">
        <v>431</v>
      </c>
      <c r="Z245" s="361" t="s">
        <v>431</v>
      </c>
      <c r="AA245" s="361" t="s">
        <v>431</v>
      </c>
      <c r="AB245" s="361" t="s">
        <v>431</v>
      </c>
      <c r="AC245" s="361" t="s">
        <v>432</v>
      </c>
      <c r="AD245" s="361" t="s">
        <v>433</v>
      </c>
      <c r="AE245" s="361" t="s">
        <v>434</v>
      </c>
      <c r="AF245" s="361" t="s">
        <v>435</v>
      </c>
      <c r="AG245" s="361" t="s">
        <v>434</v>
      </c>
      <c r="AH245" s="361" t="s">
        <v>436</v>
      </c>
      <c r="AI245" s="361" t="s">
        <v>434</v>
      </c>
      <c r="AJ245" s="361" t="s">
        <v>437</v>
      </c>
      <c r="AK245" s="361" t="s">
        <v>434</v>
      </c>
      <c r="AL245" s="361" t="s">
        <v>438</v>
      </c>
      <c r="AM245" s="361" t="s">
        <v>434</v>
      </c>
      <c r="AN245" s="361" t="s">
        <v>439</v>
      </c>
      <c r="AO245" s="361" t="s">
        <v>434</v>
      </c>
      <c r="AP245" s="361" t="s">
        <v>440</v>
      </c>
      <c r="AQ245" s="361" t="s">
        <v>434</v>
      </c>
      <c r="AR245" s="361" t="s">
        <v>441</v>
      </c>
      <c r="AS245" s="361" t="s">
        <v>434</v>
      </c>
      <c r="AT245" s="361" t="s">
        <v>442</v>
      </c>
      <c r="AU245" s="361" t="s">
        <v>434</v>
      </c>
      <c r="AV245" s="361" t="s">
        <v>443</v>
      </c>
      <c r="AW245" s="361" t="s">
        <v>434</v>
      </c>
      <c r="AX245" s="361" t="s">
        <v>444</v>
      </c>
      <c r="AY245" s="361" t="s">
        <v>434</v>
      </c>
      <c r="AZ245" s="361" t="s">
        <v>445</v>
      </c>
      <c r="BA245" s="361" t="s">
        <v>434</v>
      </c>
      <c r="BB245" s="361" t="s">
        <v>446</v>
      </c>
      <c r="BC245" s="361" t="s">
        <v>434</v>
      </c>
      <c r="BD245" s="361" t="s">
        <v>447</v>
      </c>
      <c r="BE245" s="361" t="s">
        <v>448</v>
      </c>
      <c r="BF245" s="361" t="s">
        <v>449</v>
      </c>
      <c r="BG245" s="361" t="s">
        <v>450</v>
      </c>
      <c r="BH245" s="361" t="s">
        <v>451</v>
      </c>
      <c r="BI245" s="361" t="s">
        <v>452</v>
      </c>
      <c r="BJ245" s="361" t="s">
        <v>452</v>
      </c>
      <c r="BK245" s="361" t="s">
        <v>452</v>
      </c>
      <c r="BL245" s="361" t="s">
        <v>452</v>
      </c>
      <c r="BM245" s="361" t="s">
        <v>452</v>
      </c>
      <c r="BN245" s="361" t="s">
        <v>452</v>
      </c>
      <c r="BO245" s="361" t="s">
        <v>453</v>
      </c>
      <c r="BP245" s="361" t="s">
        <v>453</v>
      </c>
      <c r="BQ245" s="361" t="s">
        <v>454</v>
      </c>
      <c r="BR245" s="361" t="s">
        <v>454</v>
      </c>
      <c r="BS245" s="361" t="s">
        <v>454</v>
      </c>
      <c r="BT245" s="361" t="s">
        <v>454</v>
      </c>
      <c r="BU245" s="361" t="s">
        <v>454</v>
      </c>
      <c r="BV245" s="361" t="s">
        <v>455</v>
      </c>
      <c r="BW245" s="361" t="s">
        <v>455</v>
      </c>
      <c r="BX245" s="361" t="s">
        <v>455</v>
      </c>
      <c r="BY245" s="361" t="s">
        <v>456</v>
      </c>
      <c r="BZ245" s="361" t="s">
        <v>457</v>
      </c>
      <c r="CA245" s="361" t="s">
        <v>457</v>
      </c>
      <c r="CB245" s="361" t="s">
        <v>458</v>
      </c>
      <c r="CC245" s="361" t="s">
        <v>457</v>
      </c>
      <c r="CD245" s="361" t="s">
        <v>457</v>
      </c>
      <c r="CE245" s="361" t="s">
        <v>459</v>
      </c>
      <c r="CF245" s="361" t="s">
        <v>209</v>
      </c>
      <c r="CG245" s="361" t="s">
        <v>209</v>
      </c>
      <c r="CH245" s="361" t="s">
        <v>460</v>
      </c>
      <c r="CI245" s="361" t="s">
        <v>460</v>
      </c>
      <c r="CJ245" s="361" t="s">
        <v>460</v>
      </c>
      <c r="CK245" s="361" t="s">
        <v>461</v>
      </c>
      <c r="CL245" s="361" t="s">
        <v>461</v>
      </c>
      <c r="CM245" s="361" t="s">
        <v>462</v>
      </c>
      <c r="CN245" s="361" t="s">
        <v>463</v>
      </c>
      <c r="CO245" s="361" t="s">
        <v>464</v>
      </c>
      <c r="CP245" s="361" t="s">
        <v>464</v>
      </c>
      <c r="CQ245" s="361" t="s">
        <v>464</v>
      </c>
      <c r="CR245" s="361" t="s">
        <v>465</v>
      </c>
      <c r="CS245" s="361" t="s">
        <v>465</v>
      </c>
      <c r="CT245" s="361" t="s">
        <v>466</v>
      </c>
      <c r="CU245" s="361" t="s">
        <v>465</v>
      </c>
      <c r="CV245" s="361" t="s">
        <v>465</v>
      </c>
      <c r="CW245" s="361" t="s">
        <v>465</v>
      </c>
      <c r="CX245" s="361" t="s">
        <v>465</v>
      </c>
      <c r="CY245" s="361" t="s">
        <v>465</v>
      </c>
      <c r="CZ245" s="361" t="s">
        <v>467</v>
      </c>
      <c r="DA245" s="361" t="s">
        <v>467</v>
      </c>
      <c r="DB245" s="361" t="s">
        <v>468</v>
      </c>
      <c r="DC245" s="361" t="s">
        <v>467</v>
      </c>
      <c r="DD245" s="361" t="s">
        <v>467</v>
      </c>
      <c r="DE245" s="361" t="s">
        <v>467</v>
      </c>
      <c r="DF245" s="361" t="s">
        <v>467</v>
      </c>
      <c r="DG245" s="361" t="s">
        <v>467</v>
      </c>
      <c r="DH245" s="361" t="s">
        <v>469</v>
      </c>
      <c r="DI245" s="361" t="s">
        <v>469</v>
      </c>
      <c r="DJ245" s="361" t="s">
        <v>469</v>
      </c>
      <c r="DK245" s="361" t="s">
        <v>469</v>
      </c>
      <c r="DL245" s="361" t="s">
        <v>469</v>
      </c>
      <c r="DM245" s="361" t="s">
        <v>469</v>
      </c>
      <c r="DN245" s="361" t="s">
        <v>469</v>
      </c>
      <c r="DO245" s="361" t="s">
        <v>469</v>
      </c>
      <c r="DP245" s="361" t="s">
        <v>469</v>
      </c>
      <c r="DQ245" s="361" t="s">
        <v>469</v>
      </c>
      <c r="DR245" s="361" t="s">
        <v>469</v>
      </c>
      <c r="DS245" s="361" t="s">
        <v>469</v>
      </c>
      <c r="DT245" s="361" t="s">
        <v>469</v>
      </c>
      <c r="DU245" s="361" t="s">
        <v>469</v>
      </c>
      <c r="DV245" s="361" t="s">
        <v>469</v>
      </c>
      <c r="DW245" s="361" t="s">
        <v>469</v>
      </c>
      <c r="DX245" s="361" t="s">
        <v>75</v>
      </c>
      <c r="DY245" s="361" t="s">
        <v>470</v>
      </c>
      <c r="DZ245" s="361" t="s">
        <v>471</v>
      </c>
      <c r="EA245" s="361" t="s">
        <v>472</v>
      </c>
      <c r="EB245" s="361" t="s">
        <v>473</v>
      </c>
      <c r="EC245" s="361" t="s">
        <v>474</v>
      </c>
      <c r="ED245" s="361" t="s">
        <v>475</v>
      </c>
      <c r="EE245" s="361" t="s">
        <v>476</v>
      </c>
      <c r="EF245" s="361" t="s">
        <v>476</v>
      </c>
      <c r="EG245" s="361" t="s">
        <v>476</v>
      </c>
      <c r="EH245" s="361" t="s">
        <v>476</v>
      </c>
      <c r="EI245" s="361" t="s">
        <v>476</v>
      </c>
      <c r="EJ245" s="361" t="s">
        <v>476</v>
      </c>
      <c r="EK245" s="361" t="s">
        <v>477</v>
      </c>
      <c r="EL245" s="361" t="s">
        <v>477</v>
      </c>
      <c r="EM245" s="361" t="s">
        <v>478</v>
      </c>
      <c r="EN245" s="361" t="s">
        <v>478</v>
      </c>
      <c r="EO245" s="361" t="s">
        <v>479</v>
      </c>
      <c r="EP245" s="361" t="s">
        <v>480</v>
      </c>
      <c r="EQ245" s="361" t="s">
        <v>479</v>
      </c>
      <c r="ER245" s="361" t="s">
        <v>481</v>
      </c>
      <c r="ES245" s="361" t="s">
        <v>482</v>
      </c>
      <c r="ET245" s="361" t="s">
        <v>483</v>
      </c>
      <c r="EU245" s="361" t="s">
        <v>483</v>
      </c>
      <c r="EV245" s="361" t="s">
        <v>484</v>
      </c>
      <c r="EW245" s="361" t="s">
        <v>484</v>
      </c>
    </row>
    <row r="246" spans="1:153" ht="15.75" customHeight="1" x14ac:dyDescent="0.2">
      <c r="A246" s="362" t="s">
        <v>485</v>
      </c>
      <c r="B246" s="363" t="s">
        <v>486</v>
      </c>
      <c r="C246" s="363" t="s">
        <v>487</v>
      </c>
      <c r="D246" s="363" t="s">
        <v>487</v>
      </c>
      <c r="E246" s="363" t="s">
        <v>487</v>
      </c>
      <c r="F246" s="363" t="s">
        <v>487</v>
      </c>
      <c r="G246" s="363" t="s">
        <v>487</v>
      </c>
      <c r="H246" s="363" t="s">
        <v>487</v>
      </c>
      <c r="I246" s="363" t="s">
        <v>487</v>
      </c>
      <c r="J246" s="363" t="s">
        <v>487</v>
      </c>
      <c r="K246" s="363" t="s">
        <v>487</v>
      </c>
      <c r="L246" s="363" t="s">
        <v>487</v>
      </c>
      <c r="M246" s="363" t="s">
        <v>487</v>
      </c>
      <c r="N246" s="363" t="s">
        <v>488</v>
      </c>
      <c r="O246" s="363" t="s">
        <v>489</v>
      </c>
      <c r="P246" s="363" t="s">
        <v>488</v>
      </c>
      <c r="Q246" s="363" t="s">
        <v>488</v>
      </c>
      <c r="R246" s="363" t="s">
        <v>490</v>
      </c>
      <c r="S246" s="363" t="s">
        <v>491</v>
      </c>
      <c r="T246" s="363" t="s">
        <v>492</v>
      </c>
      <c r="U246" s="363" t="s">
        <v>493</v>
      </c>
      <c r="V246" s="363" t="s">
        <v>494</v>
      </c>
      <c r="W246" s="363" t="s">
        <v>495</v>
      </c>
      <c r="X246" s="363" t="s">
        <v>496</v>
      </c>
      <c r="Y246" s="363" t="s">
        <v>497</v>
      </c>
      <c r="Z246" s="363" t="s">
        <v>498</v>
      </c>
      <c r="AA246" s="363" t="s">
        <v>499</v>
      </c>
      <c r="AB246" s="363" t="s">
        <v>500</v>
      </c>
      <c r="AC246" s="363" t="s">
        <v>490</v>
      </c>
      <c r="AD246" s="363" t="s">
        <v>501</v>
      </c>
      <c r="AE246" s="363" t="s">
        <v>433</v>
      </c>
      <c r="AF246" s="363" t="s">
        <v>502</v>
      </c>
      <c r="AG246" s="363" t="s">
        <v>503</v>
      </c>
      <c r="AH246" s="363" t="s">
        <v>504</v>
      </c>
      <c r="AI246" s="363" t="s">
        <v>436</v>
      </c>
      <c r="AJ246" s="363" t="s">
        <v>505</v>
      </c>
      <c r="AK246" s="363" t="s">
        <v>437</v>
      </c>
      <c r="AL246" s="363" t="s">
        <v>506</v>
      </c>
      <c r="AM246" s="363" t="s">
        <v>438</v>
      </c>
      <c r="AN246" s="363" t="s">
        <v>507</v>
      </c>
      <c r="AO246" s="363" t="s">
        <v>439</v>
      </c>
      <c r="AP246" s="363" t="s">
        <v>508</v>
      </c>
      <c r="AQ246" s="363" t="s">
        <v>440</v>
      </c>
      <c r="AR246" s="363" t="s">
        <v>509</v>
      </c>
      <c r="AS246" s="363" t="s">
        <v>441</v>
      </c>
      <c r="AT246" s="363" t="s">
        <v>510</v>
      </c>
      <c r="AU246" s="363" t="s">
        <v>442</v>
      </c>
      <c r="AV246" s="363" t="s">
        <v>511</v>
      </c>
      <c r="AW246" s="363" t="s">
        <v>443</v>
      </c>
      <c r="AX246" s="363" t="s">
        <v>512</v>
      </c>
      <c r="AY246" s="363" t="s">
        <v>444</v>
      </c>
      <c r="AZ246" s="363" t="s">
        <v>490</v>
      </c>
      <c r="BA246" s="363" t="s">
        <v>445</v>
      </c>
      <c r="BB246" s="363" t="s">
        <v>513</v>
      </c>
      <c r="BC246" s="363" t="s">
        <v>446</v>
      </c>
      <c r="BD246" s="363" t="s">
        <v>433</v>
      </c>
      <c r="BE246" s="363" t="s">
        <v>445</v>
      </c>
      <c r="BF246" s="363" t="s">
        <v>435</v>
      </c>
      <c r="BG246" s="363" t="s">
        <v>433</v>
      </c>
      <c r="BH246" s="363" t="s">
        <v>514</v>
      </c>
      <c r="BI246" s="363" t="s">
        <v>488</v>
      </c>
      <c r="BJ246" s="363" t="s">
        <v>486</v>
      </c>
      <c r="BK246" s="363" t="s">
        <v>515</v>
      </c>
      <c r="BL246" s="363" t="s">
        <v>463</v>
      </c>
      <c r="BM246" s="363" t="s">
        <v>516</v>
      </c>
      <c r="BN246" s="363" t="s">
        <v>517</v>
      </c>
      <c r="BO246" s="363" t="s">
        <v>488</v>
      </c>
      <c r="BP246" s="363" t="s">
        <v>289</v>
      </c>
      <c r="BQ246" s="363" t="s">
        <v>463</v>
      </c>
      <c r="BR246" s="363" t="s">
        <v>518</v>
      </c>
      <c r="BS246" s="363" t="s">
        <v>519</v>
      </c>
      <c r="BT246" s="363" t="s">
        <v>475</v>
      </c>
      <c r="BU246" s="363" t="s">
        <v>289</v>
      </c>
      <c r="BV246" s="363" t="s">
        <v>463</v>
      </c>
      <c r="BW246" s="363" t="s">
        <v>518</v>
      </c>
      <c r="BX246" s="363" t="s">
        <v>519</v>
      </c>
      <c r="BY246" s="363" t="s">
        <v>520</v>
      </c>
      <c r="BZ246" s="363" t="s">
        <v>488</v>
      </c>
      <c r="CA246" s="363" t="s">
        <v>418</v>
      </c>
      <c r="CB246" s="363" t="s">
        <v>515</v>
      </c>
      <c r="CC246" s="363" t="s">
        <v>475</v>
      </c>
      <c r="CD246" s="363" t="s">
        <v>463</v>
      </c>
      <c r="CE246" s="363" t="s">
        <v>516</v>
      </c>
      <c r="CF246" s="363" t="s">
        <v>488</v>
      </c>
      <c r="CG246" s="363" t="s">
        <v>515</v>
      </c>
      <c r="CH246" s="363" t="s">
        <v>488</v>
      </c>
      <c r="CI246" s="363" t="s">
        <v>515</v>
      </c>
      <c r="CJ246" s="363" t="s">
        <v>463</v>
      </c>
      <c r="CK246" s="363" t="s">
        <v>515</v>
      </c>
      <c r="CL246" s="363" t="s">
        <v>474</v>
      </c>
      <c r="CM246" s="363" t="s">
        <v>418</v>
      </c>
      <c r="CN246" s="363" t="s">
        <v>521</v>
      </c>
      <c r="CO246" s="363" t="s">
        <v>488</v>
      </c>
      <c r="CP246" s="363" t="s">
        <v>515</v>
      </c>
      <c r="CQ246" s="363" t="s">
        <v>475</v>
      </c>
      <c r="CR246" s="363" t="s">
        <v>515</v>
      </c>
      <c r="CS246" s="363" t="s">
        <v>474</v>
      </c>
      <c r="CT246" s="363" t="s">
        <v>522</v>
      </c>
      <c r="CU246" s="363" t="s">
        <v>523</v>
      </c>
      <c r="CV246" s="363" t="s">
        <v>524</v>
      </c>
      <c r="CW246" s="363" t="s">
        <v>519</v>
      </c>
      <c r="CX246" s="363" t="s">
        <v>525</v>
      </c>
      <c r="CY246" s="363" t="s">
        <v>475</v>
      </c>
      <c r="CZ246" s="363" t="s">
        <v>515</v>
      </c>
      <c r="DA246" s="363" t="s">
        <v>474</v>
      </c>
      <c r="DB246" s="363" t="s">
        <v>522</v>
      </c>
      <c r="DC246" s="363" t="s">
        <v>523</v>
      </c>
      <c r="DD246" s="363" t="s">
        <v>524</v>
      </c>
      <c r="DE246" s="363" t="s">
        <v>519</v>
      </c>
      <c r="DF246" s="363" t="s">
        <v>525</v>
      </c>
      <c r="DG246" s="363" t="s">
        <v>475</v>
      </c>
      <c r="DH246" s="363" t="s">
        <v>526</v>
      </c>
      <c r="DI246" s="363" t="s">
        <v>527</v>
      </c>
      <c r="DJ246" s="363" t="s">
        <v>488</v>
      </c>
      <c r="DK246" s="363" t="s">
        <v>528</v>
      </c>
      <c r="DL246" s="363" t="s">
        <v>515</v>
      </c>
      <c r="DM246" s="363" t="s">
        <v>474</v>
      </c>
      <c r="DN246" s="363" t="s">
        <v>418</v>
      </c>
      <c r="DO246" s="363" t="s">
        <v>452</v>
      </c>
      <c r="DP246" s="363" t="s">
        <v>529</v>
      </c>
      <c r="DQ246" s="363" t="s">
        <v>514</v>
      </c>
      <c r="DR246" s="363" t="s">
        <v>530</v>
      </c>
      <c r="DS246" s="363" t="s">
        <v>531</v>
      </c>
      <c r="DT246" s="363" t="s">
        <v>209</v>
      </c>
      <c r="DU246" s="363" t="s">
        <v>459</v>
      </c>
      <c r="DV246" s="363" t="s">
        <v>428</v>
      </c>
      <c r="DW246" s="363" t="s">
        <v>532</v>
      </c>
      <c r="DX246" s="363" t="s">
        <v>533</v>
      </c>
      <c r="DY246" s="363" t="s">
        <v>534</v>
      </c>
      <c r="DZ246" s="363" t="s">
        <v>522</v>
      </c>
      <c r="EA246" s="363" t="s">
        <v>515</v>
      </c>
      <c r="EB246" s="363" t="s">
        <v>535</v>
      </c>
      <c r="EC246" s="363" t="s">
        <v>515</v>
      </c>
      <c r="ED246" s="363" t="s">
        <v>525</v>
      </c>
      <c r="EE246" s="363" t="s">
        <v>536</v>
      </c>
      <c r="EF246" s="363" t="s">
        <v>537</v>
      </c>
      <c r="EG246" s="363" t="s">
        <v>538</v>
      </c>
      <c r="EH246" s="363" t="s">
        <v>539</v>
      </c>
      <c r="EI246" s="363" t="s">
        <v>540</v>
      </c>
      <c r="EJ246" s="363" t="s">
        <v>541</v>
      </c>
      <c r="EK246" s="363" t="s">
        <v>536</v>
      </c>
      <c r="EL246" s="363" t="s">
        <v>542</v>
      </c>
      <c r="EM246" s="363" t="s">
        <v>536</v>
      </c>
      <c r="EN246" s="363" t="s">
        <v>543</v>
      </c>
      <c r="EO246" s="363" t="s">
        <v>544</v>
      </c>
      <c r="EP246" s="363" t="s">
        <v>544</v>
      </c>
      <c r="EQ246" s="363" t="s">
        <v>536</v>
      </c>
      <c r="ER246" s="363" t="s">
        <v>536</v>
      </c>
      <c r="ES246" s="363" t="s">
        <v>545</v>
      </c>
      <c r="ET246" s="363" t="s">
        <v>515</v>
      </c>
      <c r="EU246" s="363" t="s">
        <v>474</v>
      </c>
      <c r="EV246" s="363" t="s">
        <v>515</v>
      </c>
      <c r="EW246" s="363" t="s">
        <v>474</v>
      </c>
    </row>
    <row r="247" spans="1:153" ht="15.75" customHeight="1" x14ac:dyDescent="0.2">
      <c r="A247" s="364" t="s">
        <v>546</v>
      </c>
      <c r="B247" s="364">
        <v>0</v>
      </c>
      <c r="C247" s="364">
        <v>-5.9933952006329894E-2</v>
      </c>
      <c r="D247" s="364">
        <v>-5.9933952006329894E-2</v>
      </c>
      <c r="E247" s="364">
        <v>-5.9933952006329894E-2</v>
      </c>
      <c r="F247" s="364">
        <v>-6.1356874597066929E-2</v>
      </c>
      <c r="G247" s="364">
        <v>-6.1356874597066929E-2</v>
      </c>
      <c r="H247" s="364">
        <v>-6.1356874597066929E-2</v>
      </c>
      <c r="I247" s="364">
        <v>-6.3675509149706461E-2</v>
      </c>
      <c r="J247" s="364">
        <v>-6.075928361643787E-2</v>
      </c>
      <c r="K247" s="364">
        <v>0</v>
      </c>
      <c r="L247" s="364">
        <v>0</v>
      </c>
      <c r="M247" s="364">
        <v>-6.1533901091569837E-2</v>
      </c>
      <c r="N247" s="364">
        <v>-6.1533900938173847E-2</v>
      </c>
      <c r="O247" s="364">
        <v>-6.1533900955044157E-2</v>
      </c>
      <c r="P247" s="364">
        <v>-1.054746230964649E-3</v>
      </c>
      <c r="Q247" s="364">
        <v>-0.3314177147177122</v>
      </c>
      <c r="R247" s="364">
        <v>-9.4159599564013374E-2</v>
      </c>
      <c r="S247" s="364">
        <v>-9.4159599564013374E-2</v>
      </c>
      <c r="T247" s="364">
        <v>-9.4159599564013374E-2</v>
      </c>
      <c r="U247" s="364">
        <v>-9.4159599564013374E-2</v>
      </c>
      <c r="V247" s="364">
        <v>-9.4159599564013374E-2</v>
      </c>
      <c r="W247" s="364">
        <v>-9.4159599564013374E-2</v>
      </c>
      <c r="X247" s="364">
        <v>-9.4159599564013374E-2</v>
      </c>
      <c r="Y247" s="364">
        <v>-9.4159599564013374E-2</v>
      </c>
      <c r="Z247" s="364">
        <v>-9.4159599564013374E-2</v>
      </c>
      <c r="AA247" s="364">
        <v>-9.4159599564013374E-2</v>
      </c>
      <c r="AB247" s="364">
        <v>-9.4159599564013374E-2</v>
      </c>
      <c r="AC247" s="364">
        <v>-7.8175442195198314E-2</v>
      </c>
      <c r="AD247" s="364">
        <v>0</v>
      </c>
      <c r="AE247" s="364">
        <v>-7.0225898580245749E-2</v>
      </c>
      <c r="AF247" s="364">
        <v>0</v>
      </c>
      <c r="AG247" s="364">
        <v>-7.0225898580245749E-2</v>
      </c>
      <c r="AH247" s="364">
        <v>0</v>
      </c>
      <c r="AI247" s="364">
        <v>-7.0225898580245749E-2</v>
      </c>
      <c r="AJ247" s="364">
        <v>0</v>
      </c>
      <c r="AK247" s="364">
        <v>-7.0225898580245749E-2</v>
      </c>
      <c r="AL247" s="364">
        <v>0</v>
      </c>
      <c r="AM247" s="364">
        <v>-7.0225898580245749E-2</v>
      </c>
      <c r="AN247" s="364">
        <v>0</v>
      </c>
      <c r="AO247" s="364">
        <v>-7.0225898580245749E-2</v>
      </c>
      <c r="AP247" s="364">
        <v>0</v>
      </c>
      <c r="AQ247" s="364">
        <v>-7.0225898580245749E-2</v>
      </c>
      <c r="AR247" s="364">
        <v>0</v>
      </c>
      <c r="AS247" s="364">
        <v>-7.0225898580245749E-2</v>
      </c>
      <c r="AT247" s="364">
        <v>0</v>
      </c>
      <c r="AU247" s="364">
        <v>-7.0225898580245749E-2</v>
      </c>
      <c r="AV247" s="364">
        <v>0</v>
      </c>
      <c r="AW247" s="364">
        <v>-7.0225898580245749E-2</v>
      </c>
      <c r="AX247" s="364">
        <v>0</v>
      </c>
      <c r="AY247" s="364">
        <v>-7.0225898580245749E-2</v>
      </c>
      <c r="AZ247" s="364">
        <v>0</v>
      </c>
      <c r="BA247" s="364">
        <v>-7.0225898580245749E-2</v>
      </c>
      <c r="BB247" s="364">
        <v>0</v>
      </c>
      <c r="BC247" s="364">
        <v>-7.0225898580245749E-2</v>
      </c>
      <c r="BD247" s="364">
        <v>-5.805051059764596E-2</v>
      </c>
      <c r="BE247" s="364">
        <v>-5.9374018131625267E-2</v>
      </c>
      <c r="BF247" s="364">
        <v>-5.9933952006329894E-2</v>
      </c>
      <c r="BG247" s="364">
        <v>-6.1533900938173847E-2</v>
      </c>
      <c r="BH247" s="364">
        <v>-5.9374018131625267E-2</v>
      </c>
      <c r="BI247" s="364">
        <v>-0.12379169185545691</v>
      </c>
      <c r="BJ247" s="364">
        <v>-0.12379169185545691</v>
      </c>
      <c r="BK247" s="364">
        <v>-0.12379169185545691</v>
      </c>
      <c r="BL247" s="364">
        <v>-0.12379169185545691</v>
      </c>
      <c r="BM247" s="364">
        <v>-0.12379169185545691</v>
      </c>
      <c r="BN247" s="364">
        <v>-0.12379169185545691</v>
      </c>
      <c r="BO247" s="364">
        <v>-0.13725113091286356</v>
      </c>
      <c r="BP247" s="364">
        <v>-0.13725113091286356</v>
      </c>
      <c r="BQ247" s="364">
        <v>-0.3314177147177122</v>
      </c>
      <c r="BR247" s="364">
        <v>-0.3314177147177122</v>
      </c>
      <c r="BS247" s="364">
        <v>-0.3314177147177122</v>
      </c>
      <c r="BT247" s="364">
        <v>-0.3314177147177122</v>
      </c>
      <c r="BU247" s="364">
        <v>-0.3314177147177122</v>
      </c>
      <c r="BV247" s="364">
        <v>-1.054746230964649E-3</v>
      </c>
      <c r="BW247" s="364">
        <v>-1.054746230964649E-3</v>
      </c>
      <c r="BX247" s="364">
        <v>-1.054746230964649E-3</v>
      </c>
      <c r="BY247" s="364">
        <v>-0.3982892038475021</v>
      </c>
      <c r="BZ247" s="364">
        <v>-5.9336439654408074E-2</v>
      </c>
      <c r="CA247" s="364">
        <v>-5.9336439654408074E-2</v>
      </c>
      <c r="CB247" s="364">
        <v>-5.9336439654408074E-2</v>
      </c>
      <c r="CC247" s="364">
        <v>-5.9336439654408074E-2</v>
      </c>
      <c r="CD247" s="364">
        <v>-5.9336439654408074E-2</v>
      </c>
      <c r="CE247" s="364">
        <v>-5.9336439654408074E-2</v>
      </c>
      <c r="CF247" s="364">
        <v>-5.9933952006329894E-2</v>
      </c>
      <c r="CG247" s="364">
        <v>-5.9933952006329894E-2</v>
      </c>
      <c r="CH247" s="364">
        <v>-8.8788892938985176E-2</v>
      </c>
      <c r="CI247" s="364">
        <v>-8.8788892938985176E-2</v>
      </c>
      <c r="CJ247" s="364">
        <v>-8.8788892938985176E-2</v>
      </c>
      <c r="CK247" s="364">
        <v>-0.3314177147177122</v>
      </c>
      <c r="CL247" s="364">
        <v>-0.3314177147177122</v>
      </c>
      <c r="CM247" s="364">
        <v>-0.3314177147177122</v>
      </c>
      <c r="CN247" s="364">
        <v>0</v>
      </c>
      <c r="CO247" s="364">
        <v>-9.6750850989089587E-2</v>
      </c>
      <c r="CP247" s="364">
        <v>-9.6750850989089587E-2</v>
      </c>
      <c r="CQ247" s="364">
        <v>-9.6750850989089587E-2</v>
      </c>
      <c r="CR247" s="364">
        <v>-0.16071698507026871</v>
      </c>
      <c r="CS247" s="364">
        <v>-0.16071698507026871</v>
      </c>
      <c r="CT247" s="364">
        <v>-0.16071698507026871</v>
      </c>
      <c r="CU247" s="364">
        <v>-0.16071698507026871</v>
      </c>
      <c r="CV247" s="364">
        <v>-0.16071698507026871</v>
      </c>
      <c r="CW247" s="364">
        <v>-0.16071698507026871</v>
      </c>
      <c r="CX247" s="364">
        <v>-0.16071698507026871</v>
      </c>
      <c r="CY247" s="364">
        <v>-0.16071698507026871</v>
      </c>
      <c r="CZ247" s="364">
        <v>-6.1036181400052014E-2</v>
      </c>
      <c r="DA247" s="364">
        <v>-6.1036181400052014E-2</v>
      </c>
      <c r="DB247" s="364">
        <v>-6.1036181400052014E-2</v>
      </c>
      <c r="DC247" s="364">
        <v>-6.1036181400052014E-2</v>
      </c>
      <c r="DD247" s="364">
        <v>-6.1036181400052014E-2</v>
      </c>
      <c r="DE247" s="364">
        <v>-6.1036181400052014E-2</v>
      </c>
      <c r="DF247" s="364">
        <v>-6.1036181400052014E-2</v>
      </c>
      <c r="DG247" s="364">
        <v>-6.1036181400052014E-2</v>
      </c>
      <c r="DH247" s="364">
        <v>-1.2613468867451596</v>
      </c>
      <c r="DI247" s="364">
        <v>-1.2613468867451596</v>
      </c>
      <c r="DJ247" s="364">
        <v>-1.2613468867451596</v>
      </c>
      <c r="DK247" s="364">
        <v>-1.0597841799399932E-2</v>
      </c>
      <c r="DL247" s="364">
        <v>-1.2613468867451596</v>
      </c>
      <c r="DM247" s="364">
        <v>-1.2613468867451596</v>
      </c>
      <c r="DN247" s="364">
        <v>-1.2613468867451596</v>
      </c>
      <c r="DO247" s="364">
        <v>-1.2613468867451596</v>
      </c>
      <c r="DP247" s="364">
        <v>-1.2613468867451596</v>
      </c>
      <c r="DQ247" s="364">
        <v>-1.2613468867451596</v>
      </c>
      <c r="DR247" s="364">
        <v>-1.2613468867451596</v>
      </c>
      <c r="DS247" s="364">
        <v>-1.2613468867451596</v>
      </c>
      <c r="DT247" s="364">
        <v>-1.2613468867451596</v>
      </c>
      <c r="DU247" s="364">
        <v>-1.2613468867451596</v>
      </c>
      <c r="DV247" s="364">
        <v>-1.2613468867451596</v>
      </c>
      <c r="DW247" s="364">
        <v>-1.2613468867451596</v>
      </c>
      <c r="DX247" s="364">
        <v>-6.1356874597066929E-2</v>
      </c>
      <c r="DY247" s="364">
        <v>0</v>
      </c>
      <c r="DZ247" s="364">
        <v>0</v>
      </c>
      <c r="EA247" s="364">
        <v>0</v>
      </c>
      <c r="EB247" s="364">
        <v>0</v>
      </c>
      <c r="EC247" s="364">
        <v>0</v>
      </c>
      <c r="ED247" s="364">
        <v>0</v>
      </c>
      <c r="EE247" s="364">
        <v>0</v>
      </c>
      <c r="EF247" s="364">
        <v>0</v>
      </c>
      <c r="EG247" s="364">
        <v>0</v>
      </c>
      <c r="EH247" s="364">
        <v>0</v>
      </c>
      <c r="EI247" s="364">
        <v>0</v>
      </c>
      <c r="EJ247" s="364">
        <v>0</v>
      </c>
      <c r="EK247" s="364">
        <v>0</v>
      </c>
      <c r="EL247" s="364">
        <v>0</v>
      </c>
      <c r="EM247" s="364">
        <v>0</v>
      </c>
      <c r="EN247" s="364">
        <v>0</v>
      </c>
      <c r="EO247" s="364">
        <v>0</v>
      </c>
      <c r="EP247" s="364">
        <v>0</v>
      </c>
      <c r="EQ247" s="364">
        <v>0</v>
      </c>
      <c r="ER247" s="364">
        <v>0</v>
      </c>
      <c r="ES247" s="364">
        <v>-1.1047257160517825</v>
      </c>
      <c r="ET247" s="365">
        <v>-0.3314177147177122</v>
      </c>
      <c r="EU247" s="365">
        <v>-0.3314177147177122</v>
      </c>
      <c r="EV247" s="365">
        <v>-0.3314177147177122</v>
      </c>
      <c r="EW247" s="365">
        <v>-0.3314177147177122</v>
      </c>
    </row>
    <row r="248" spans="1:153" ht="15.75" customHeight="1" x14ac:dyDescent="0.2">
      <c r="A248" s="364" t="s">
        <v>547</v>
      </c>
      <c r="B248" s="364">
        <v>0</v>
      </c>
      <c r="C248" s="364">
        <v>-5.5168629548802584E-2</v>
      </c>
      <c r="D248" s="364">
        <v>-5.5157541022296919E-2</v>
      </c>
      <c r="E248" s="364">
        <v>-5.5157541022296919E-2</v>
      </c>
      <c r="F248" s="364">
        <v>-5.6403445731175672E-2</v>
      </c>
      <c r="G248" s="364">
        <v>-5.6403445731175672E-2</v>
      </c>
      <c r="H248" s="364">
        <v>-5.6403445731175672E-2</v>
      </c>
      <c r="I248" s="364">
        <v>-5.8534893676604471E-2</v>
      </c>
      <c r="J248" s="364">
        <v>-5.585409926791407E-2</v>
      </c>
      <c r="K248" s="364">
        <v>0</v>
      </c>
      <c r="L248" s="364">
        <v>0</v>
      </c>
      <c r="M248" s="364">
        <v>-7.3463591936702044E-2</v>
      </c>
      <c r="N248" s="364">
        <v>-7.3463585743758109E-2</v>
      </c>
      <c r="O248" s="364">
        <v>-7.3463585955507948E-2</v>
      </c>
      <c r="P248" s="364">
        <v>-1.8446046371466962E-3</v>
      </c>
      <c r="Q248" s="364">
        <v>0</v>
      </c>
      <c r="R248" s="364">
        <v>-9.5863664751078215E-2</v>
      </c>
      <c r="S248" s="364">
        <v>-9.5863664751078215E-2</v>
      </c>
      <c r="T248" s="364">
        <v>-9.5863664751078215E-2</v>
      </c>
      <c r="U248" s="364">
        <v>-9.5863664751078215E-2</v>
      </c>
      <c r="V248" s="364">
        <v>-9.5863664751078215E-2</v>
      </c>
      <c r="W248" s="364">
        <v>-9.5863664751078215E-2</v>
      </c>
      <c r="X248" s="364">
        <v>-9.5863664751078215E-2</v>
      </c>
      <c r="Y248" s="364">
        <v>-9.5863664751078215E-2</v>
      </c>
      <c r="Z248" s="364">
        <v>-0.21158224773382983</v>
      </c>
      <c r="AA248" s="364">
        <v>-9.5863664751078215E-2</v>
      </c>
      <c r="AB248" s="364">
        <v>-9.5863664751078215E-2</v>
      </c>
      <c r="AC248" s="364">
        <v>-8.8561479900837181E-2</v>
      </c>
      <c r="AD248" s="364">
        <v>0</v>
      </c>
      <c r="AE248" s="364">
        <v>-4.8971773832561016E-2</v>
      </c>
      <c r="AF248" s="364">
        <v>0</v>
      </c>
      <c r="AG248" s="364">
        <v>-4.8971773832561016E-2</v>
      </c>
      <c r="AH248" s="364">
        <v>0</v>
      </c>
      <c r="AI248" s="364">
        <v>-4.8971773832561016E-2</v>
      </c>
      <c r="AJ248" s="364">
        <v>0</v>
      </c>
      <c r="AK248" s="364">
        <v>-4.8971773832561016E-2</v>
      </c>
      <c r="AL248" s="364">
        <v>0</v>
      </c>
      <c r="AM248" s="364">
        <v>-4.8971773832561016E-2</v>
      </c>
      <c r="AN248" s="364">
        <v>0</v>
      </c>
      <c r="AO248" s="364">
        <v>-4.8971773832561016E-2</v>
      </c>
      <c r="AP248" s="364">
        <v>0</v>
      </c>
      <c r="AQ248" s="364">
        <v>-4.8971773832561016E-2</v>
      </c>
      <c r="AR248" s="364">
        <v>0</v>
      </c>
      <c r="AS248" s="364">
        <v>-4.8971773832561016E-2</v>
      </c>
      <c r="AT248" s="364">
        <v>0</v>
      </c>
      <c r="AU248" s="364">
        <v>-4.8971773832561016E-2</v>
      </c>
      <c r="AV248" s="364">
        <v>0</v>
      </c>
      <c r="AW248" s="364">
        <v>-4.8971773832561016E-2</v>
      </c>
      <c r="AX248" s="364">
        <v>0</v>
      </c>
      <c r="AY248" s="364">
        <v>-4.8971773832561016E-2</v>
      </c>
      <c r="AZ248" s="364">
        <v>0</v>
      </c>
      <c r="BA248" s="364">
        <v>-4.8971481029029595E-2</v>
      </c>
      <c r="BB248" s="364">
        <v>0</v>
      </c>
      <c r="BC248" s="364">
        <v>-4.8971773832561016E-2</v>
      </c>
      <c r="BD248" s="364">
        <v>-4.0702942911187145E-2</v>
      </c>
      <c r="BE248" s="364">
        <v>-5.3095168948078864E-2</v>
      </c>
      <c r="BF248" s="364">
        <v>-5.3396701124362456E-2</v>
      </c>
      <c r="BG248" s="364">
        <v>-5.4052606755402133E-2</v>
      </c>
      <c r="BH248" s="364">
        <v>-5.4224660351167797E-2</v>
      </c>
      <c r="BI248" s="364">
        <v>-0.10475740930636857</v>
      </c>
      <c r="BJ248" s="364">
        <v>-0.10459882060722414</v>
      </c>
      <c r="BK248" s="364">
        <v>-9.1994714671131295E-2</v>
      </c>
      <c r="BL248" s="364">
        <v>-7.5202831126336744E-2</v>
      </c>
      <c r="BM248" s="364">
        <v>-8.8063988440613361E-2</v>
      </c>
      <c r="BN248" s="364">
        <v>-0.10475740930636857</v>
      </c>
      <c r="BO248" s="364">
        <v>-6.7880780893648129E-2</v>
      </c>
      <c r="BP248" s="364">
        <v>-6.7880780893648129E-2</v>
      </c>
      <c r="BQ248" s="364">
        <v>-1.2930780779789916E-4</v>
      </c>
      <c r="BR248" s="364">
        <v>-1.2930780779789916E-4</v>
      </c>
      <c r="BS248" s="364">
        <v>-1.2930780779789916E-4</v>
      </c>
      <c r="BT248" s="364">
        <v>-1.2930780779789916E-4</v>
      </c>
      <c r="BU248" s="364">
        <v>-1.2930780779789916E-4</v>
      </c>
      <c r="BV248" s="364">
        <v>-1.8446046371466962E-3</v>
      </c>
      <c r="BW248" s="364">
        <v>-1.8446046371466962E-3</v>
      </c>
      <c r="BX248" s="364">
        <v>-1.8446046371466962E-3</v>
      </c>
      <c r="BY248" s="364">
        <v>-2.914133531761659E-2</v>
      </c>
      <c r="BZ248" s="364">
        <v>-5.0175796647057069E-2</v>
      </c>
      <c r="CA248" s="364">
        <v>-5.0175796647057069E-2</v>
      </c>
      <c r="CB248" s="364">
        <v>-4.4026770088676059E-2</v>
      </c>
      <c r="CC248" s="364">
        <v>-4.4026770088676059E-2</v>
      </c>
      <c r="CD248" s="364">
        <v>-5.3743269579229036E-2</v>
      </c>
      <c r="CE248" s="364">
        <v>-3.6612641455984751E-2</v>
      </c>
      <c r="CF248" s="364">
        <v>-4.2765082105264085E-2</v>
      </c>
      <c r="CG248" s="364">
        <v>-4.4556687309911913E-2</v>
      </c>
      <c r="CH248" s="364">
        <v>-6.8327869863983981E-2</v>
      </c>
      <c r="CI248" s="364">
        <v>-6.8327869863983981E-2</v>
      </c>
      <c r="CJ248" s="364">
        <v>-6.8327869863983981E-2</v>
      </c>
      <c r="CK248" s="364">
        <v>-1.2930780779789916E-4</v>
      </c>
      <c r="CL248" s="364">
        <v>-1.2930780779789916E-4</v>
      </c>
      <c r="CM248" s="364">
        <v>-1.2930780779789916E-4</v>
      </c>
      <c r="CN248" s="364">
        <v>0</v>
      </c>
      <c r="CO248" s="364">
        <v>-8.1853985481486369E-2</v>
      </c>
      <c r="CP248" s="364">
        <v>-7.1822808170972419E-2</v>
      </c>
      <c r="CQ248" s="364">
        <v>-7.1822808170972419E-2</v>
      </c>
      <c r="CR248" s="364">
        <v>-0.13349010724677646</v>
      </c>
      <c r="CS248" s="364">
        <v>-0.13349010724677646</v>
      </c>
      <c r="CT248" s="364">
        <v>-0.13349010724677646</v>
      </c>
      <c r="CU248" s="364">
        <v>-0.13349010724677646</v>
      </c>
      <c r="CV248" s="364">
        <v>-0.13349010724677646</v>
      </c>
      <c r="CW248" s="364">
        <v>-0.13349010724677646</v>
      </c>
      <c r="CX248" s="364">
        <v>-0.13349010724677646</v>
      </c>
      <c r="CY248" s="364">
        <v>-0.13349010724677646</v>
      </c>
      <c r="CZ248" s="364">
        <v>-6.4504633505638287E-2</v>
      </c>
      <c r="DA248" s="364">
        <v>-6.4504633505638287E-2</v>
      </c>
      <c r="DB248" s="364">
        <v>-6.4504633505638287E-2</v>
      </c>
      <c r="DC248" s="364">
        <v>-6.4504633505638287E-2</v>
      </c>
      <c r="DD248" s="364">
        <v>-6.4504633505638287E-2</v>
      </c>
      <c r="DE248" s="364">
        <v>-6.4504633505638287E-2</v>
      </c>
      <c r="DF248" s="364">
        <v>-6.4504633505638287E-2</v>
      </c>
      <c r="DG248" s="364">
        <v>-6.4504633505638287E-2</v>
      </c>
      <c r="DH248" s="364">
        <v>-0.40524557621040458</v>
      </c>
      <c r="DI248" s="364">
        <v>-0.40524557621040458</v>
      </c>
      <c r="DJ248" s="364">
        <v>-0.40524557621040458</v>
      </c>
      <c r="DK248" s="364">
        <v>-0.40524557621040458</v>
      </c>
      <c r="DL248" s="364">
        <v>-0.40524557621040458</v>
      </c>
      <c r="DM248" s="364">
        <v>-0.40524557621040458</v>
      </c>
      <c r="DN248" s="364">
        <v>-0.40524557621040458</v>
      </c>
      <c r="DO248" s="364">
        <v>-0.40524557621040458</v>
      </c>
      <c r="DP248" s="364">
        <v>-0.40524557621040458</v>
      </c>
      <c r="DQ248" s="364">
        <v>-0.40524557621040458</v>
      </c>
      <c r="DR248" s="364">
        <v>-0.40524557621040458</v>
      </c>
      <c r="DS248" s="364">
        <v>-0.40524557621040458</v>
      </c>
      <c r="DT248" s="364">
        <v>-0.40524557621040458</v>
      </c>
      <c r="DU248" s="364">
        <v>-0.40524557621040458</v>
      </c>
      <c r="DV248" s="364">
        <v>-0.40524557621040458</v>
      </c>
      <c r="DW248" s="364">
        <v>-0.40524557621040458</v>
      </c>
      <c r="DX248" s="364">
        <v>-3.7245988541421748E-2</v>
      </c>
      <c r="DY248" s="364">
        <v>0</v>
      </c>
      <c r="DZ248" s="364">
        <v>0</v>
      </c>
      <c r="EA248" s="364">
        <v>0</v>
      </c>
      <c r="EB248" s="364">
        <v>0</v>
      </c>
      <c r="EC248" s="364">
        <v>-5.7365883567809917E-2</v>
      </c>
      <c r="ED248" s="364">
        <v>0</v>
      </c>
      <c r="EE248" s="364">
        <v>0</v>
      </c>
      <c r="EF248" s="364">
        <v>5.6843418860808015E-14</v>
      </c>
      <c r="EG248" s="364">
        <v>5.6843418860808015E-14</v>
      </c>
      <c r="EH248" s="364">
        <v>0</v>
      </c>
      <c r="EI248" s="364">
        <v>0</v>
      </c>
      <c r="EJ248" s="364">
        <v>0</v>
      </c>
      <c r="EK248" s="364">
        <v>-0.3291046379933853</v>
      </c>
      <c r="EL248" s="364">
        <v>-0.3291046379933853</v>
      </c>
      <c r="EM248" s="364">
        <v>-1.2918358365246192E-4</v>
      </c>
      <c r="EN248" s="364">
        <v>-1.2918358365246192E-4</v>
      </c>
      <c r="EO248" s="364">
        <v>3.1832314562052488E-12</v>
      </c>
      <c r="EP248" s="364">
        <v>-4.5474735088646412E-13</v>
      </c>
      <c r="EQ248" s="364">
        <v>0</v>
      </c>
      <c r="ER248" s="364">
        <v>0</v>
      </c>
      <c r="ES248" s="364">
        <v>0</v>
      </c>
      <c r="ET248" s="365">
        <v>-1.2930780779789916E-4</v>
      </c>
      <c r="EU248" s="365">
        <v>-1.2930780779789916E-4</v>
      </c>
      <c r="EV248" s="365">
        <v>-1.2930780779789916E-4</v>
      </c>
      <c r="EW248" s="365">
        <v>-1.2930780779789916E-4</v>
      </c>
    </row>
    <row r="249" spans="1:153" ht="15.75" customHeight="1" x14ac:dyDescent="0.2">
      <c r="A249" s="364" t="s">
        <v>548</v>
      </c>
      <c r="B249" s="364">
        <v>-4.5474735088646412E-13</v>
      </c>
      <c r="C249" s="364">
        <v>-0.16559565083565708</v>
      </c>
      <c r="D249" s="364">
        <v>-0.19763818159592361</v>
      </c>
      <c r="E249" s="364">
        <v>-0.19763818159592361</v>
      </c>
      <c r="F249" s="364">
        <v>-0.19556814972613168</v>
      </c>
      <c r="G249" s="364">
        <v>-0.19556814972613168</v>
      </c>
      <c r="H249" s="364">
        <v>-0.19556814972613168</v>
      </c>
      <c r="I249" s="364">
        <v>-4.0782690805444499E-2</v>
      </c>
      <c r="J249" s="364">
        <v>-0.13148878413914922</v>
      </c>
      <c r="K249" s="364">
        <v>6.3078253731418954E-10</v>
      </c>
      <c r="L249" s="364">
        <v>6.3078253731418954E-10</v>
      </c>
      <c r="M249" s="364">
        <v>-4.1156306601743964E-2</v>
      </c>
      <c r="N249" s="364">
        <v>-0.14170606942183062</v>
      </c>
      <c r="O249" s="364">
        <v>-0.13564218421788343</v>
      </c>
      <c r="P249" s="364">
        <v>-0.78748786589159092</v>
      </c>
      <c r="Q249" s="364">
        <v>-0.13328379635597232</v>
      </c>
      <c r="R249" s="364">
        <v>-0.50554889856320173</v>
      </c>
      <c r="S249" s="364">
        <v>-1072.5896889005953</v>
      </c>
      <c r="T249" s="364">
        <v>-0.34284264430897871</v>
      </c>
      <c r="U249" s="364">
        <v>-0.78157642315681386</v>
      </c>
      <c r="V249" s="364">
        <v>-0.82198434576741874</v>
      </c>
      <c r="W249" s="364">
        <v>-0.85062828224229747</v>
      </c>
      <c r="X249" s="364">
        <v>-1.0138199329524866</v>
      </c>
      <c r="Y249" s="364">
        <v>-1.0138199329524866</v>
      </c>
      <c r="Z249" s="364">
        <v>-305.12794192513547</v>
      </c>
      <c r="AA249" s="364">
        <v>-0.54834521151686033</v>
      </c>
      <c r="AB249" s="364">
        <v>-0.62738854188894422</v>
      </c>
      <c r="AC249" s="364">
        <v>-2.7118786840014764</v>
      </c>
      <c r="AD249" s="364">
        <v>-0.198491434501328</v>
      </c>
      <c r="AE249" s="364">
        <v>-0.17779630412685377</v>
      </c>
      <c r="AF249" s="364">
        <v>-0.53487710914495601</v>
      </c>
      <c r="AG249" s="364">
        <v>-0.17779630412685377</v>
      </c>
      <c r="AH249" s="364">
        <v>-1571.9379639610079</v>
      </c>
      <c r="AI249" s="364">
        <v>-0.17779630412685377</v>
      </c>
      <c r="AJ249" s="364">
        <v>-0.30706922838208417</v>
      </c>
      <c r="AK249" s="364">
        <v>-0.17779630412685377</v>
      </c>
      <c r="AL249" s="364">
        <v>-0.25139009533182488</v>
      </c>
      <c r="AM249" s="364">
        <v>-0.17779630412685377</v>
      </c>
      <c r="AN249" s="364">
        <v>-1.8882939957138412</v>
      </c>
      <c r="AO249" s="364">
        <v>-0.12364952012455888</v>
      </c>
      <c r="AP249" s="364">
        <v>-0.58543422336994766</v>
      </c>
      <c r="AQ249" s="364">
        <v>-0.32797057261710449</v>
      </c>
      <c r="AR249" s="364">
        <v>-0.1629013807138</v>
      </c>
      <c r="AS249" s="364">
        <v>-0.32797057261710449</v>
      </c>
      <c r="AT249" s="364">
        <v>-0.28325187102647176</v>
      </c>
      <c r="AU249" s="364">
        <v>-0.32797057261710449</v>
      </c>
      <c r="AV249" s="364">
        <v>-2.2158853362957975E-3</v>
      </c>
      <c r="AW249" s="364">
        <v>-0.32797057261710449</v>
      </c>
      <c r="AX249" s="364">
        <v>-0.84636882833269667</v>
      </c>
      <c r="AY249" s="364">
        <v>-0.32797057261710449</v>
      </c>
      <c r="AZ249" s="364">
        <v>-1.8629518357213826E-2</v>
      </c>
      <c r="BA249" s="364">
        <v>-0.20473206634405994</v>
      </c>
      <c r="BB249" s="364">
        <v>-1.2205561170616477</v>
      </c>
      <c r="BC249" s="364">
        <v>-0.17777861562028763</v>
      </c>
      <c r="BD249" s="364">
        <v>-0.20521973563028695</v>
      </c>
      <c r="BE249" s="364">
        <v>-0.16674860243263367</v>
      </c>
      <c r="BF249" s="364">
        <v>-0.30135900148061623</v>
      </c>
      <c r="BG249" s="364">
        <v>-0.20521973563028695</v>
      </c>
      <c r="BH249" s="364">
        <v>-0.63005606747757703</v>
      </c>
      <c r="BI249" s="364">
        <v>-0.13619774080631686</v>
      </c>
      <c r="BJ249" s="364">
        <v>-4.1423538156671214E-2</v>
      </c>
      <c r="BK249" s="364">
        <v>-153.41048576903123</v>
      </c>
      <c r="BL249" s="364">
        <v>-11.40641735663001</v>
      </c>
      <c r="BM249" s="364">
        <v>-46.835467102529535</v>
      </c>
      <c r="BN249" s="364">
        <v>-0.13619774080631686</v>
      </c>
      <c r="BO249" s="364">
        <v>-1.0882148417676696</v>
      </c>
      <c r="BP249" s="364">
        <v>-34.201037688971013</v>
      </c>
      <c r="BQ249" s="364">
        <v>0</v>
      </c>
      <c r="BR249" s="364">
        <v>-751.32499365260981</v>
      </c>
      <c r="BS249" s="364">
        <v>-751.48077949519995</v>
      </c>
      <c r="BT249" s="364">
        <v>-2.6831889404992246</v>
      </c>
      <c r="BU249" s="364">
        <v>-59.988105218571306</v>
      </c>
      <c r="BV249" s="364">
        <v>-0.78748786589159092</v>
      </c>
      <c r="BW249" s="364">
        <v>-0.78748786589159092</v>
      </c>
      <c r="BX249" s="364">
        <v>-0.78748786589159092</v>
      </c>
      <c r="BY249" s="364">
        <v>-0.13498828048758593</v>
      </c>
      <c r="BZ249" s="364">
        <v>-1.3698715861544031E-2</v>
      </c>
      <c r="CA249" s="364">
        <v>-0.32499090751733917</v>
      </c>
      <c r="CB249" s="364">
        <v>-186.77081514320511</v>
      </c>
      <c r="CC249" s="364">
        <v>-1.4210139264037025E-2</v>
      </c>
      <c r="CD249" s="364">
        <v>-0.38367995183341819</v>
      </c>
      <c r="CE249" s="364">
        <v>-48.425302808067656</v>
      </c>
      <c r="CF249" s="364">
        <v>-2.1163515384614584E-11</v>
      </c>
      <c r="CG249" s="364">
        <v>-196.81805973771392</v>
      </c>
      <c r="CH249" s="364">
        <v>3.8627234744126326E-10</v>
      </c>
      <c r="CI249" s="364">
        <v>-146.57323341058569</v>
      </c>
      <c r="CJ249" s="364">
        <v>-11.874397376528531</v>
      </c>
      <c r="CK249" s="364">
        <v>-96.355776623796373</v>
      </c>
      <c r="CL249" s="364">
        <v>-96.355776623796373</v>
      </c>
      <c r="CM249" s="364">
        <v>-1.7457786327668146E-9</v>
      </c>
      <c r="CN249" s="364">
        <v>-48549.801271442186</v>
      </c>
      <c r="CO249" s="364">
        <v>-3.7312375411602261E-10</v>
      </c>
      <c r="CP249" s="364">
        <v>-168.13486838245854</v>
      </c>
      <c r="CQ249" s="364">
        <v>3.1405988920596428E-11</v>
      </c>
      <c r="CR249" s="364">
        <v>-7.4769728868298468</v>
      </c>
      <c r="CS249" s="364">
        <v>-7.4769728868298468</v>
      </c>
      <c r="CT249" s="364">
        <v>-7.609045270304355</v>
      </c>
      <c r="CU249" s="364">
        <v>-9.1899598650990644</v>
      </c>
      <c r="CV249" s="364">
        <v>-8.4303170075795109</v>
      </c>
      <c r="CW249" s="364">
        <v>-9.1393170079811519</v>
      </c>
      <c r="CX249" s="364">
        <v>-8.2550242141006951</v>
      </c>
      <c r="CY249" s="364">
        <v>-0.83388843720137551</v>
      </c>
      <c r="CZ249" s="364">
        <v>-2.4601010318804768</v>
      </c>
      <c r="DA249" s="364">
        <v>-2.4601010318804768</v>
      </c>
      <c r="DB249" s="364">
        <v>-2.4601010318804768</v>
      </c>
      <c r="DC249" s="364">
        <v>-2.4601010318804768</v>
      </c>
      <c r="DD249" s="364">
        <v>-2.4601010318804768</v>
      </c>
      <c r="DE249" s="364">
        <v>-2.4601010318804768</v>
      </c>
      <c r="DF249" s="364">
        <v>-2.4601010318804768</v>
      </c>
      <c r="DG249" s="364">
        <v>-2.4601010318804768</v>
      </c>
      <c r="DH249" s="364">
        <v>-24.73454658395903</v>
      </c>
      <c r="DI249" s="364">
        <v>-2.2397282862484644</v>
      </c>
      <c r="DJ249" s="364">
        <v>-0.1569867155037592</v>
      </c>
      <c r="DK249" s="364">
        <v>-1.7060938882521581E-3</v>
      </c>
      <c r="DL249" s="364">
        <v>-127.69648792115277</v>
      </c>
      <c r="DM249" s="364">
        <v>-124.72645752794736</v>
      </c>
      <c r="DN249" s="364">
        <v>-2.2398261023681698E-9</v>
      </c>
      <c r="DO249" s="364">
        <v>-0.31459884599975219</v>
      </c>
      <c r="DP249" s="364">
        <v>-0.31459884412980044</v>
      </c>
      <c r="DQ249" s="364">
        <v>-22.685599776224432</v>
      </c>
      <c r="DR249" s="364">
        <v>-22.685599776224432</v>
      </c>
      <c r="DS249" s="364">
        <v>-22.685599776224432</v>
      </c>
      <c r="DT249" s="364">
        <v>-1.7280781583924707</v>
      </c>
      <c r="DU249" s="364">
        <v>-1.6837684696649546</v>
      </c>
      <c r="DV249" s="364">
        <v>-1.6774385065672526</v>
      </c>
      <c r="DW249" s="364">
        <v>-0.1569867155037592</v>
      </c>
      <c r="DX249" s="364">
        <v>-0.21401743160767506</v>
      </c>
      <c r="DY249" s="364">
        <v>-2.5849886959372625E-3</v>
      </c>
      <c r="DZ249" s="364">
        <v>0</v>
      </c>
      <c r="EA249" s="364">
        <v>0</v>
      </c>
      <c r="EB249" s="364">
        <v>-7.6696714534481236E-2</v>
      </c>
      <c r="EC249" s="364">
        <v>-1.6013291223233455</v>
      </c>
      <c r="ED249" s="364">
        <v>-0.63803618786054273</v>
      </c>
      <c r="EE249" s="364">
        <v>-0.13305897947965306</v>
      </c>
      <c r="EF249" s="364">
        <v>-0.1331279403933765</v>
      </c>
      <c r="EG249" s="364">
        <v>-0.13313727191609459</v>
      </c>
      <c r="EH249" s="364">
        <v>-0.13298623722720659</v>
      </c>
      <c r="EI249" s="364">
        <v>-0.13300768654318773</v>
      </c>
      <c r="EJ249" s="364">
        <v>-0.1329750463846886</v>
      </c>
      <c r="EK249" s="364">
        <v>-0.15667970125833008</v>
      </c>
      <c r="EL249" s="364">
        <v>-0.15667970125833008</v>
      </c>
      <c r="EM249" s="364">
        <v>-96.225805344602747</v>
      </c>
      <c r="EN249" s="364">
        <v>-96.225805344602747</v>
      </c>
      <c r="EO249" s="364">
        <v>-19.416999790269955</v>
      </c>
      <c r="EP249" s="364">
        <v>-1.9024456826525205E-3</v>
      </c>
      <c r="EQ249" s="364">
        <v>-19.416999790269955</v>
      </c>
      <c r="ER249" s="364">
        <v>-0.13535795631828762</v>
      </c>
      <c r="ES249" s="364">
        <v>-0.44427933378900875</v>
      </c>
      <c r="ET249" s="365">
        <v>-96.355776623796373</v>
      </c>
      <c r="EU249" s="365">
        <v>-96.355776623796373</v>
      </c>
      <c r="EV249" s="365">
        <v>-96.355776623796373</v>
      </c>
      <c r="EW249" s="365">
        <v>-96.355776623796373</v>
      </c>
    </row>
    <row r="250" spans="1:153" ht="15.75" customHeight="1" x14ac:dyDescent="0.2">
      <c r="A250" s="364" t="s">
        <v>549</v>
      </c>
      <c r="B250" s="364">
        <v>-9.0840359852257802E-3</v>
      </c>
      <c r="C250" s="364">
        <v>-5.8357827379679983E-2</v>
      </c>
      <c r="D250" s="364">
        <v>-5.8346098111212052E-2</v>
      </c>
      <c r="E250" s="364">
        <v>-5.8346098111212052E-2</v>
      </c>
      <c r="F250" s="364">
        <v>-5.9664026258806735E-2</v>
      </c>
      <c r="G250" s="364">
        <v>-5.9664026258806735E-2</v>
      </c>
      <c r="H250" s="364">
        <v>-5.9664026258806735E-2</v>
      </c>
      <c r="I250" s="364">
        <v>-6.191868923148125E-2</v>
      </c>
      <c r="J250" s="364">
        <v>-5.9082922870727694E-2</v>
      </c>
      <c r="K250" s="364">
        <v>-5.2620969044690713E-2</v>
      </c>
      <c r="L250" s="364">
        <v>-7.07610408076359E-2</v>
      </c>
      <c r="M250" s="364">
        <v>-5.7988204606657434E-2</v>
      </c>
      <c r="N250" s="364">
        <v>0</v>
      </c>
      <c r="O250" s="364">
        <v>-3.4971123921442998E-3</v>
      </c>
      <c r="P250" s="364">
        <v>-1.6420519820173229E-2</v>
      </c>
      <c r="Q250" s="364">
        <v>-1.641414508924055E-2</v>
      </c>
      <c r="R250" s="364">
        <v>-5.3614371256033522E-2</v>
      </c>
      <c r="S250" s="364">
        <v>-8.4543694379033418E-2</v>
      </c>
      <c r="T250" s="364">
        <v>-0.96312022092837424</v>
      </c>
      <c r="U250" s="364">
        <v>-5.8092556022264485E-2</v>
      </c>
      <c r="V250" s="364">
        <v>-6.5228369093675687E-2</v>
      </c>
      <c r="W250" s="364">
        <v>-7.3408824687660079E-2</v>
      </c>
      <c r="X250" s="364">
        <v>-6.7216887673924086E-2</v>
      </c>
      <c r="Y250" s="364">
        <v>-5.9896236548037329E-2</v>
      </c>
      <c r="Z250" s="364">
        <v>-7.9510333263385524E-2</v>
      </c>
      <c r="AA250" s="364">
        <v>-0.22317428150675767</v>
      </c>
      <c r="AB250" s="364">
        <v>-5.35992538058081E-2</v>
      </c>
      <c r="AC250" s="364">
        <v>-0.10446382351602246</v>
      </c>
      <c r="AD250" s="364">
        <v>-3.0731192350365477E-2</v>
      </c>
      <c r="AE250" s="364">
        <v>-3.7364093757213723E-2</v>
      </c>
      <c r="AF250" s="364">
        <v>-6.9956263450710487E-2</v>
      </c>
      <c r="AG250" s="364">
        <v>-7.6712494814536569E-2</v>
      </c>
      <c r="AH250" s="364">
        <v>-1.1648702197642746E-2</v>
      </c>
      <c r="AI250" s="364">
        <v>-7.7793293152016219E-2</v>
      </c>
      <c r="AJ250" s="364">
        <v>-1.0708613223952113E-2</v>
      </c>
      <c r="AK250" s="364">
        <v>-3.6887392258943219E-2</v>
      </c>
      <c r="AL250" s="364">
        <v>-4.2485802350464397E-2</v>
      </c>
      <c r="AM250" s="364">
        <v>-4.915566200538346E-2</v>
      </c>
      <c r="AN250" s="364">
        <v>-4.2834452974440755E-9</v>
      </c>
      <c r="AO250" s="364">
        <v>-6.5362816058374684E-3</v>
      </c>
      <c r="AP250" s="364">
        <v>-6.1278181577134827E-2</v>
      </c>
      <c r="AQ250" s="364">
        <v>-7.7280827072864877E-2</v>
      </c>
      <c r="AR250" s="364">
        <v>-1.3520195631995913E-2</v>
      </c>
      <c r="AS250" s="364">
        <v>-2.1615273524025591E-2</v>
      </c>
      <c r="AT250" s="364">
        <v>-6.595630902806543E-3</v>
      </c>
      <c r="AU250" s="364">
        <v>-8.7467140705923541E-3</v>
      </c>
      <c r="AV250" s="364">
        <v>-1.6681633542136624E-5</v>
      </c>
      <c r="AW250" s="364">
        <v>-1.1690967982835865E-2</v>
      </c>
      <c r="AX250" s="364">
        <v>-8.1703465844535472E-2</v>
      </c>
      <c r="AY250" s="364">
        <v>-0.10259711158308926</v>
      </c>
      <c r="AZ250" s="364">
        <v>0</v>
      </c>
      <c r="BA250" s="364">
        <v>-1.3031503216135276E-2</v>
      </c>
      <c r="BB250" s="364">
        <v>0</v>
      </c>
      <c r="BC250" s="364">
        <v>-3.9254659156423344E-2</v>
      </c>
      <c r="BD250" s="364">
        <v>-3.6969954870604727E-2</v>
      </c>
      <c r="BE250" s="364">
        <v>-1.8601761113086146E-2</v>
      </c>
      <c r="BF250" s="364">
        <v>-8.3241500136506552E-2</v>
      </c>
      <c r="BG250" s="364">
        <v>-3.6969954870604727E-2</v>
      </c>
      <c r="BH250" s="364">
        <v>-0.22829415755434201</v>
      </c>
      <c r="BI250" s="364">
        <v>-3.6542299322114835E-3</v>
      </c>
      <c r="BJ250" s="364">
        <v>-2.9580826374718955E-3</v>
      </c>
      <c r="BK250" s="364">
        <v>0</v>
      </c>
      <c r="BL250" s="364">
        <v>0</v>
      </c>
      <c r="BM250" s="364">
        <v>-1.7709544832240742E-2</v>
      </c>
      <c r="BN250" s="364">
        <v>-3.6542299322114835E-3</v>
      </c>
      <c r="BO250" s="364">
        <v>-2.9682161969653009E-3</v>
      </c>
      <c r="BP250" s="364">
        <v>0</v>
      </c>
      <c r="BQ250" s="364">
        <v>0</v>
      </c>
      <c r="BR250" s="364">
        <v>-5.229710826729761E-2</v>
      </c>
      <c r="BS250" s="364">
        <v>-1.4756341249611948E-2</v>
      </c>
      <c r="BT250" s="364">
        <v>-4.3917682274708048E-2</v>
      </c>
      <c r="BU250" s="364">
        <v>-1.4898634561481161E-2</v>
      </c>
      <c r="BV250" s="364">
        <v>-1.2930780779789916E-4</v>
      </c>
      <c r="BW250" s="364">
        <v>-1.2930780779789916E-4</v>
      </c>
      <c r="BX250" s="364">
        <v>-1.2930780779789916E-4</v>
      </c>
      <c r="BY250" s="364">
        <v>-1.6852006601905778E-2</v>
      </c>
      <c r="BZ250" s="364">
        <v>-3.414891994446112E-3</v>
      </c>
      <c r="CA250" s="364">
        <v>-3.2436152308361211E-3</v>
      </c>
      <c r="CB250" s="364">
        <v>0</v>
      </c>
      <c r="CC250" s="364">
        <v>-2.3190693544905994E-2</v>
      </c>
      <c r="CD250" s="364">
        <v>0</v>
      </c>
      <c r="CE250" s="364">
        <v>-2.0612864663846486E-2</v>
      </c>
      <c r="CF250" s="364">
        <v>-3.4048667016579048E-3</v>
      </c>
      <c r="CG250" s="364">
        <v>0</v>
      </c>
      <c r="CH250" s="364">
        <v>-3.219240665656653E-3</v>
      </c>
      <c r="CI250" s="364">
        <v>0</v>
      </c>
      <c r="CJ250" s="364">
        <v>0</v>
      </c>
      <c r="CK250" s="364">
        <v>0</v>
      </c>
      <c r="CL250" s="364">
        <v>-6.9785155468149895E-2</v>
      </c>
      <c r="CM250" s="364">
        <v>-2.5476948405178026E-3</v>
      </c>
      <c r="CN250" s="364">
        <v>0</v>
      </c>
      <c r="CO250" s="364">
        <v>-3.0150670926180345E-3</v>
      </c>
      <c r="CP250" s="364">
        <v>0</v>
      </c>
      <c r="CQ250" s="364">
        <v>-8.5674757527624212E-2</v>
      </c>
      <c r="CR250" s="364">
        <v>0</v>
      </c>
      <c r="CS250" s="364">
        <v>0</v>
      </c>
      <c r="CT250" s="364">
        <v>-5.5510199308827834E-2</v>
      </c>
      <c r="CU250" s="364">
        <v>-4.5914738937091304E-2</v>
      </c>
      <c r="CV250" s="364">
        <v>-0.11180537087086106</v>
      </c>
      <c r="CW250" s="364">
        <v>-2.0035522559964769E-2</v>
      </c>
      <c r="CX250" s="364">
        <v>-4.0456343658738847E-2</v>
      </c>
      <c r="CY250" s="364">
        <v>-5.5654229120147392E-2</v>
      </c>
      <c r="CZ250" s="364">
        <v>-3.163836155854538E-2</v>
      </c>
      <c r="DA250" s="364">
        <v>-3.163836155854538E-2</v>
      </c>
      <c r="DB250" s="364">
        <v>-9.0076293431414101E-2</v>
      </c>
      <c r="DC250" s="364">
        <v>-7.9974746630918858E-2</v>
      </c>
      <c r="DD250" s="364">
        <v>-0.14934059843287173</v>
      </c>
      <c r="DE250" s="364">
        <v>-5.273060283738995E-2</v>
      </c>
      <c r="DF250" s="364">
        <v>-7.422846350313006E-2</v>
      </c>
      <c r="DG250" s="364">
        <v>-9.0227919953457025E-2</v>
      </c>
      <c r="DH250" s="364">
        <v>0</v>
      </c>
      <c r="DI250" s="364">
        <v>0</v>
      </c>
      <c r="DJ250" s="364">
        <v>-2.2503132697379913E-2</v>
      </c>
      <c r="DK250" s="364">
        <v>0</v>
      </c>
      <c r="DL250" s="364">
        <v>0</v>
      </c>
      <c r="DM250" s="364">
        <v>-9.1235801882473933E-2</v>
      </c>
      <c r="DN250" s="364">
        <v>-2.9076878671498059E-3</v>
      </c>
      <c r="DO250" s="364">
        <v>-0.26844117612009555</v>
      </c>
      <c r="DP250" s="364">
        <v>-0.23372799717075021</v>
      </c>
      <c r="DQ250" s="364">
        <v>-0.31666440717088751</v>
      </c>
      <c r="DR250" s="364">
        <v>-0.31666440717088751</v>
      </c>
      <c r="DS250" s="364">
        <v>-0.31666440717088751</v>
      </c>
      <c r="DT250" s="364">
        <v>-0.20825867465308279</v>
      </c>
      <c r="DU250" s="364">
        <v>-0.19341769237252837</v>
      </c>
      <c r="DV250" s="364">
        <v>-0.24414997326272392</v>
      </c>
      <c r="DW250" s="364">
        <v>-2.2503132697379913E-2</v>
      </c>
      <c r="DX250" s="364">
        <v>-1.942158089696322E-2</v>
      </c>
      <c r="DY250" s="364">
        <v>0</v>
      </c>
      <c r="DZ250" s="364">
        <v>-3.5560004497417586E-2</v>
      </c>
      <c r="EA250" s="364">
        <v>0</v>
      </c>
      <c r="EB250" s="364">
        <v>-8.1235184758191803E-2</v>
      </c>
      <c r="EC250" s="364">
        <v>0</v>
      </c>
      <c r="ED250" s="364">
        <v>-2.3190693541722762E-2</v>
      </c>
      <c r="EE250" s="364">
        <v>-1.4750893339036786E-2</v>
      </c>
      <c r="EF250" s="364">
        <v>-1.4758538261059773E-2</v>
      </c>
      <c r="EG250" s="364">
        <v>-1.6398376077445764E-2</v>
      </c>
      <c r="EH250" s="364">
        <v>-1.9667858073215694E-3</v>
      </c>
      <c r="EI250" s="364">
        <v>-5.7364585011084324E-3</v>
      </c>
      <c r="EJ250" s="364">
        <v>0</v>
      </c>
      <c r="EK250" s="364">
        <v>-2.2459124178487944E-2</v>
      </c>
      <c r="EL250" s="364">
        <v>-2.2459124178487944E-2</v>
      </c>
      <c r="EM250" s="364">
        <v>0</v>
      </c>
      <c r="EN250" s="364">
        <v>0</v>
      </c>
      <c r="EO250" s="364">
        <v>-6.4483622637392379E-3</v>
      </c>
      <c r="EP250" s="364">
        <v>0</v>
      </c>
      <c r="EQ250" s="364">
        <v>-6.4483622637392379E-3</v>
      </c>
      <c r="ER250" s="364">
        <v>-0.12062726056652107</v>
      </c>
      <c r="ES250" s="364">
        <v>-5.4713841637619609E-2</v>
      </c>
      <c r="ET250" s="365">
        <v>0</v>
      </c>
      <c r="EU250" s="365">
        <v>-6.9785155468149895E-2</v>
      </c>
      <c r="EV250" s="365">
        <v>0</v>
      </c>
      <c r="EW250" s="365">
        <v>-6.9785155468149895E-2</v>
      </c>
    </row>
    <row r="251" spans="1:153" ht="15.75" customHeight="1" x14ac:dyDescent="0.2">
      <c r="A251" s="364" t="s">
        <v>550</v>
      </c>
      <c r="B251" s="364">
        <v>-5.8440356466637366E-2</v>
      </c>
      <c r="C251" s="364">
        <v>-0.27260028219017318</v>
      </c>
      <c r="D251" s="364">
        <v>-0.27254549157553587</v>
      </c>
      <c r="E251" s="364">
        <v>-0.27254549157553587</v>
      </c>
      <c r="F251" s="364">
        <v>-0.27870177888858727</v>
      </c>
      <c r="G251" s="364">
        <v>-0.27870177888858727</v>
      </c>
      <c r="H251" s="364">
        <v>-0.27870177888858727</v>
      </c>
      <c r="I251" s="364">
        <v>-0.28923372908495892</v>
      </c>
      <c r="J251" s="364">
        <v>-0.27601199106000518</v>
      </c>
      <c r="K251" s="364">
        <v>-0.24588318134258902</v>
      </c>
      <c r="L251" s="364">
        <v>-0.33046112397235916</v>
      </c>
      <c r="M251" s="364">
        <v>-0.27087331627113453</v>
      </c>
      <c r="N251" s="364">
        <v>-5.0385622111898343E-2</v>
      </c>
      <c r="O251" s="364">
        <v>-6.3682640904706211E-2</v>
      </c>
      <c r="P251" s="364">
        <v>-4.7466515101245221E-2</v>
      </c>
      <c r="Q251" s="364">
        <v>-4.7448086523179001E-2</v>
      </c>
      <c r="R251" s="364">
        <v>-2.2395572274497511E-2</v>
      </c>
      <c r="S251" s="364">
        <v>-7.9805632239464686E-3</v>
      </c>
      <c r="T251" s="364">
        <v>-0.70455188353674814</v>
      </c>
      <c r="U251" s="364">
        <v>-4.8754795563606734E-2</v>
      </c>
      <c r="V251" s="364">
        <v>-5.3745552010306064E-2</v>
      </c>
      <c r="W251" s="364">
        <v>-7.6290354164969543E-2</v>
      </c>
      <c r="X251" s="364">
        <v>-6.6069796409603754E-2</v>
      </c>
      <c r="Y251" s="364">
        <v>-0.46535121888758546</v>
      </c>
      <c r="Z251" s="364">
        <v>-0.78124416529647966</v>
      </c>
      <c r="AA251" s="364">
        <v>-6.4987540714740888E-2</v>
      </c>
      <c r="AB251" s="364">
        <v>-4.3158576083103029E-2</v>
      </c>
      <c r="AC251" s="364">
        <v>-4.3636193121358247E-2</v>
      </c>
      <c r="AD251" s="364">
        <v>-3.0704108654005857E-2</v>
      </c>
      <c r="AE251" s="364">
        <v>-3.0800647722006858E-2</v>
      </c>
      <c r="AF251" s="364">
        <v>-0.17570340346162538</v>
      </c>
      <c r="AG251" s="364">
        <v>-0.17625584481322676</v>
      </c>
      <c r="AH251" s="364">
        <v>-1.642894009647522E-2</v>
      </c>
      <c r="AI251" s="364">
        <v>-1.6480595506327855E-2</v>
      </c>
      <c r="AJ251" s="364">
        <v>-0.24699694443274467</v>
      </c>
      <c r="AK251" s="364">
        <v>-0.2477735451488563</v>
      </c>
      <c r="AL251" s="364">
        <v>-6.0501145343308416E-2</v>
      </c>
      <c r="AM251" s="364">
        <v>-6.0691370758441998E-2</v>
      </c>
      <c r="AN251" s="364">
        <v>-1.9677390302115239</v>
      </c>
      <c r="AO251" s="364">
        <v>-1.97392593213117</v>
      </c>
      <c r="AP251" s="364">
        <v>0</v>
      </c>
      <c r="AQ251" s="364">
        <v>0</v>
      </c>
      <c r="AR251" s="364">
        <v>0</v>
      </c>
      <c r="AS251" s="364">
        <v>0</v>
      </c>
      <c r="AT251" s="364">
        <v>0</v>
      </c>
      <c r="AU251" s="364">
        <v>0</v>
      </c>
      <c r="AV251" s="364">
        <v>0</v>
      </c>
      <c r="AW251" s="364">
        <v>0</v>
      </c>
      <c r="AX251" s="364">
        <v>0</v>
      </c>
      <c r="AY251" s="364">
        <v>0</v>
      </c>
      <c r="AZ251" s="364">
        <v>-4.2474781426115271E-2</v>
      </c>
      <c r="BA251" s="364">
        <v>-4.8418555859239376E-2</v>
      </c>
      <c r="BB251" s="364">
        <v>-0.66537758423882565</v>
      </c>
      <c r="BC251" s="364">
        <v>-0.66746963763611689</v>
      </c>
      <c r="BD251" s="364">
        <v>-3.0475775099856328E-2</v>
      </c>
      <c r="BE251" s="364">
        <v>-6.0630436564885315E-2</v>
      </c>
      <c r="BF251" s="364">
        <v>-0.19125708714099687</v>
      </c>
      <c r="BG251" s="364">
        <v>-3.0475775099856328E-2</v>
      </c>
      <c r="BH251" s="364">
        <v>-3.4204211301712917E-2</v>
      </c>
      <c r="BI251" s="364">
        <v>-0.3350446920891752</v>
      </c>
      <c r="BJ251" s="364">
        <v>-9.4199651853445143E-2</v>
      </c>
      <c r="BK251" s="364">
        <v>0</v>
      </c>
      <c r="BL251" s="364">
        <v>0</v>
      </c>
      <c r="BM251" s="364">
        <v>0</v>
      </c>
      <c r="BN251" s="364">
        <v>-0.3350446920891752</v>
      </c>
      <c r="BO251" s="364">
        <v>-0.27214628735592861</v>
      </c>
      <c r="BP251" s="364">
        <v>0</v>
      </c>
      <c r="BQ251" s="364">
        <v>0</v>
      </c>
      <c r="BR251" s="364">
        <v>-1.9606450638132156E-3</v>
      </c>
      <c r="BS251" s="364">
        <v>0</v>
      </c>
      <c r="BT251" s="364">
        <v>-0.86691264400072043</v>
      </c>
      <c r="BU251" s="364">
        <v>0</v>
      </c>
      <c r="BV251" s="364">
        <v>0</v>
      </c>
      <c r="BW251" s="364">
        <v>-5.4257753206440995E-2</v>
      </c>
      <c r="BX251" s="364">
        <v>-1.4756341249611948E-2</v>
      </c>
      <c r="BY251" s="364">
        <v>-4.8713803724159455E-2</v>
      </c>
      <c r="BZ251" s="364">
        <v>-0.31310057301218563</v>
      </c>
      <c r="CA251" s="364">
        <v>-0.10329239037809002</v>
      </c>
      <c r="CB251" s="364">
        <v>0</v>
      </c>
      <c r="CC251" s="364">
        <v>-1.3947479648391976</v>
      </c>
      <c r="CD251" s="364">
        <v>0</v>
      </c>
      <c r="CE251" s="364">
        <v>0</v>
      </c>
      <c r="CF251" s="364">
        <v>-0.31218136969466492</v>
      </c>
      <c r="CG251" s="364">
        <v>0</v>
      </c>
      <c r="CH251" s="364">
        <v>-0.29516191910322576</v>
      </c>
      <c r="CI251" s="364">
        <v>0</v>
      </c>
      <c r="CJ251" s="364">
        <v>0</v>
      </c>
      <c r="CK251" s="364">
        <v>0</v>
      </c>
      <c r="CL251" s="364">
        <v>0</v>
      </c>
      <c r="CM251" s="364">
        <v>-8.1130920603468049E-2</v>
      </c>
      <c r="CN251" s="364">
        <v>0</v>
      </c>
      <c r="CO251" s="364">
        <v>-0.27644188525748703</v>
      </c>
      <c r="CP251" s="364">
        <v>0</v>
      </c>
      <c r="CQ251" s="364">
        <v>-1.6911759924881125</v>
      </c>
      <c r="CR251" s="364">
        <v>0</v>
      </c>
      <c r="CS251" s="364">
        <v>0</v>
      </c>
      <c r="CT251" s="364">
        <v>-5.239925355550179E-3</v>
      </c>
      <c r="CU251" s="364">
        <v>0</v>
      </c>
      <c r="CV251" s="364">
        <v>0</v>
      </c>
      <c r="CW251" s="364">
        <v>0</v>
      </c>
      <c r="CX251" s="364">
        <v>0</v>
      </c>
      <c r="CY251" s="364">
        <v>-3.8529850994932779E-2</v>
      </c>
      <c r="CZ251" s="364">
        <v>0</v>
      </c>
      <c r="DA251" s="364">
        <v>0</v>
      </c>
      <c r="DB251" s="364">
        <v>-5.5162907736169275E-3</v>
      </c>
      <c r="DC251" s="364">
        <v>0</v>
      </c>
      <c r="DD251" s="364">
        <v>0</v>
      </c>
      <c r="DE251" s="364">
        <v>0</v>
      </c>
      <c r="DF251" s="364">
        <v>0</v>
      </c>
      <c r="DG251" s="364">
        <v>-4.0562001855719343E-2</v>
      </c>
      <c r="DH251" s="364">
        <v>0</v>
      </c>
      <c r="DI251" s="364">
        <v>0</v>
      </c>
      <c r="DJ251" s="364">
        <v>-6.5049418206129417E-2</v>
      </c>
      <c r="DK251" s="364">
        <v>-2.3715115771006046E-2</v>
      </c>
      <c r="DL251" s="364">
        <v>0</v>
      </c>
      <c r="DM251" s="364">
        <v>0</v>
      </c>
      <c r="DN251" s="364">
        <v>-9.259483905239918E-2</v>
      </c>
      <c r="DO251" s="364">
        <v>-0.39261775374838237</v>
      </c>
      <c r="DP251" s="364">
        <v>0</v>
      </c>
      <c r="DQ251" s="364">
        <v>-3.7235073451881817E-2</v>
      </c>
      <c r="DR251" s="364">
        <v>-1.326855424236717E-2</v>
      </c>
      <c r="DS251" s="364">
        <v>-8.1060147473781541E-2</v>
      </c>
      <c r="DT251" s="364">
        <v>-0.49203551769940468</v>
      </c>
      <c r="DU251" s="364">
        <v>-0.55171525006737099</v>
      </c>
      <c r="DV251" s="364">
        <v>-9.091492792781608E-2</v>
      </c>
      <c r="DW251" s="364">
        <v>-6.5049418206129417E-2</v>
      </c>
      <c r="DX251" s="364">
        <v>0</v>
      </c>
      <c r="DY251" s="364">
        <v>-3.5931988674941628E-2</v>
      </c>
      <c r="DZ251" s="364">
        <v>-3.3567054660483819E-3</v>
      </c>
      <c r="EA251" s="364">
        <v>0</v>
      </c>
      <c r="EB251" s="364">
        <v>-0.156971131577337</v>
      </c>
      <c r="EC251" s="364">
        <v>0</v>
      </c>
      <c r="ED251" s="364">
        <v>0</v>
      </c>
      <c r="EE251" s="364">
        <v>-4.7368053445849156E-2</v>
      </c>
      <c r="EF251" s="364">
        <v>-4.7392602665794037E-2</v>
      </c>
      <c r="EG251" s="364">
        <v>-4.7395924533964795E-2</v>
      </c>
      <c r="EH251" s="364">
        <v>-4.7342157513482697E-2</v>
      </c>
      <c r="EI251" s="364">
        <v>-4.7349793529412487E-2</v>
      </c>
      <c r="EJ251" s="364">
        <v>-4.7338173653866278E-2</v>
      </c>
      <c r="EK251" s="364">
        <v>-6.4922203932062494E-2</v>
      </c>
      <c r="EL251" s="364">
        <v>-6.4922203932062494E-2</v>
      </c>
      <c r="EM251" s="364">
        <v>0</v>
      </c>
      <c r="EN251" s="364">
        <v>0</v>
      </c>
      <c r="EO251" s="364">
        <v>-3.4308656185750852E-2</v>
      </c>
      <c r="EP251" s="364">
        <v>0</v>
      </c>
      <c r="EQ251" s="364">
        <v>-3.4308656185750852E-2</v>
      </c>
      <c r="ER251" s="364">
        <v>-0.33211208252828506</v>
      </c>
      <c r="ES251" s="364">
        <v>-0.1581603131134699</v>
      </c>
      <c r="ET251" s="365">
        <v>0</v>
      </c>
      <c r="EU251" s="365">
        <v>0</v>
      </c>
      <c r="EV251" s="365">
        <v>0</v>
      </c>
      <c r="EW251" s="365">
        <v>0</v>
      </c>
    </row>
    <row r="252" spans="1:153" ht="15.75" customHeight="1" x14ac:dyDescent="0.2">
      <c r="A252" s="364" t="s">
        <v>574</v>
      </c>
      <c r="B252" s="364">
        <v>0</v>
      </c>
      <c r="C252" s="364">
        <v>-1.2062603644143244E-2</v>
      </c>
      <c r="D252" s="364">
        <v>-1.2060179113481395E-2</v>
      </c>
      <c r="E252" s="364">
        <v>-1.2060179113481395E-2</v>
      </c>
      <c r="F252" s="364">
        <v>-1.2332595811525598E-2</v>
      </c>
      <c r="G252" s="364">
        <v>-1.2332595811525598E-2</v>
      </c>
      <c r="H252" s="364">
        <v>-1.2332595811525598E-2</v>
      </c>
      <c r="I252" s="364">
        <v>-1.2798636067337305E-2</v>
      </c>
      <c r="J252" s="364">
        <v>-1.221248137567954E-2</v>
      </c>
      <c r="K252" s="364">
        <v>-1.0876790986780044E-2</v>
      </c>
      <c r="L252" s="364">
        <v>-1.4626356533108675E-2</v>
      </c>
      <c r="M252" s="364">
        <v>-1.1986202275734742E-2</v>
      </c>
      <c r="N252" s="364">
        <v>0</v>
      </c>
      <c r="O252" s="364">
        <v>-7.2285557405589104E-4</v>
      </c>
      <c r="P252" s="364">
        <v>0</v>
      </c>
      <c r="Q252" s="364">
        <v>0</v>
      </c>
      <c r="R252" s="364">
        <v>0</v>
      </c>
      <c r="S252" s="364">
        <v>0</v>
      </c>
      <c r="T252" s="364">
        <v>0</v>
      </c>
      <c r="U252" s="364">
        <v>0</v>
      </c>
      <c r="V252" s="364">
        <v>0</v>
      </c>
      <c r="W252" s="364">
        <v>0</v>
      </c>
      <c r="X252" s="364">
        <v>0</v>
      </c>
      <c r="Y252" s="364">
        <v>0</v>
      </c>
      <c r="Z252" s="364">
        <v>0</v>
      </c>
      <c r="AA252" s="364">
        <v>0</v>
      </c>
      <c r="AB252" s="364">
        <v>0</v>
      </c>
      <c r="AC252" s="364">
        <v>0</v>
      </c>
      <c r="AD252" s="364">
        <v>0</v>
      </c>
      <c r="AE252" s="364">
        <v>-0.19911552325871984</v>
      </c>
      <c r="AF252" s="364">
        <v>0</v>
      </c>
      <c r="AG252" s="364">
        <v>-0.53655885100192258</v>
      </c>
      <c r="AH252" s="364">
        <v>0</v>
      </c>
      <c r="AI252" s="364">
        <v>-1576.8804015070423</v>
      </c>
      <c r="AJ252" s="364">
        <v>0</v>
      </c>
      <c r="AK252" s="364">
        <v>-0.30803470598281635</v>
      </c>
      <c r="AL252" s="364">
        <v>0</v>
      </c>
      <c r="AM252" s="364">
        <v>-0.25218050819241444</v>
      </c>
      <c r="AN252" s="364">
        <v>0</v>
      </c>
      <c r="AO252" s="364">
        <v>-1.8942311133236238</v>
      </c>
      <c r="AP252" s="364">
        <v>0</v>
      </c>
      <c r="AQ252" s="364">
        <v>-0.66735786903824135</v>
      </c>
      <c r="AR252" s="364">
        <v>0</v>
      </c>
      <c r="AS252" s="364">
        <v>-0.17898621382600122</v>
      </c>
      <c r="AT252" s="364">
        <v>0</v>
      </c>
      <c r="AU252" s="364">
        <v>-0.3189805757516142</v>
      </c>
      <c r="AV252" s="364">
        <v>0</v>
      </c>
      <c r="AW252" s="364">
        <v>-2.4659752968862747E-3</v>
      </c>
      <c r="AX252" s="364">
        <v>0</v>
      </c>
      <c r="AY252" s="364">
        <v>-0.94189197545370895</v>
      </c>
      <c r="AZ252" s="364">
        <v>0</v>
      </c>
      <c r="BA252" s="364">
        <v>-2.1236468956269627E-2</v>
      </c>
      <c r="BB252" s="364">
        <v>0</v>
      </c>
      <c r="BC252" s="364">
        <v>-1.2243937528023707</v>
      </c>
      <c r="BD252" s="364">
        <v>-0.19701533989605924</v>
      </c>
      <c r="BE252" s="364">
        <v>-2.6592622769453372E-2</v>
      </c>
      <c r="BF252" s="364">
        <v>-0.58222570463543555</v>
      </c>
      <c r="BG252" s="364">
        <v>-0.19701533989605924</v>
      </c>
      <c r="BH252" s="364">
        <v>-0.77211250442643831</v>
      </c>
      <c r="BI252" s="364">
        <v>0</v>
      </c>
      <c r="BJ252" s="364">
        <v>-9.0949470177292824E-13</v>
      </c>
      <c r="BK252" s="364">
        <v>0</v>
      </c>
      <c r="BL252" s="364">
        <v>-72771.576507893638</v>
      </c>
      <c r="BM252" s="364">
        <v>0</v>
      </c>
      <c r="BN252" s="364">
        <v>0</v>
      </c>
      <c r="BO252" s="364">
        <v>0</v>
      </c>
      <c r="BP252" s="364">
        <v>0</v>
      </c>
      <c r="BQ252" s="364">
        <v>-48549.801271442186</v>
      </c>
      <c r="BR252" s="364">
        <v>0</v>
      </c>
      <c r="BS252" s="364">
        <v>0</v>
      </c>
      <c r="BT252" s="364">
        <v>0</v>
      </c>
      <c r="BU252" s="364">
        <v>0</v>
      </c>
      <c r="BV252" s="364">
        <v>-48549.801271442186</v>
      </c>
      <c r="BW252" s="364">
        <v>-751.32499365260981</v>
      </c>
      <c r="BX252" s="364">
        <v>-751.48077949519995</v>
      </c>
      <c r="BY252" s="364">
        <v>0</v>
      </c>
      <c r="BZ252" s="364">
        <v>0</v>
      </c>
      <c r="CA252" s="364">
        <v>-9.0949470177292824E-13</v>
      </c>
      <c r="CB252" s="364">
        <v>0</v>
      </c>
      <c r="CC252" s="364">
        <v>0</v>
      </c>
      <c r="CD252" s="364">
        <v>-91597.095094862118</v>
      </c>
      <c r="CE252" s="364">
        <v>0</v>
      </c>
      <c r="CF252" s="364">
        <v>0</v>
      </c>
      <c r="CG252" s="364">
        <v>0</v>
      </c>
      <c r="CH252" s="364">
        <v>0</v>
      </c>
      <c r="CI252" s="364">
        <v>0</v>
      </c>
      <c r="CJ252" s="364">
        <v>-83544.93305708433</v>
      </c>
      <c r="CK252" s="364">
        <v>0</v>
      </c>
      <c r="CL252" s="364">
        <v>-1.9480045475379981</v>
      </c>
      <c r="CM252" s="364">
        <v>-4.5474735088646412E-13</v>
      </c>
      <c r="CN252" s="364">
        <v>0</v>
      </c>
      <c r="CO252" s="364">
        <v>0</v>
      </c>
      <c r="CP252" s="364">
        <v>0</v>
      </c>
      <c r="CQ252" s="364">
        <v>0</v>
      </c>
      <c r="CR252" s="364">
        <v>0</v>
      </c>
      <c r="CS252" s="364">
        <v>-2.5102740347336727</v>
      </c>
      <c r="CT252" s="364">
        <v>0</v>
      </c>
      <c r="CU252" s="364">
        <v>0</v>
      </c>
      <c r="CV252" s="364">
        <v>0</v>
      </c>
      <c r="CW252" s="364">
        <v>0</v>
      </c>
      <c r="CX252" s="364">
        <v>0</v>
      </c>
      <c r="CY252" s="364">
        <v>-1.060056235695356</v>
      </c>
      <c r="CZ252" s="364">
        <v>-7.8713252301691075</v>
      </c>
      <c r="DA252" s="364">
        <v>-10.513996754895572</v>
      </c>
      <c r="DB252" s="364">
        <v>-8.0103634076044532</v>
      </c>
      <c r="DC252" s="364">
        <v>-9.6746589889439658</v>
      </c>
      <c r="DD252" s="364">
        <v>-8.8749508607136534</v>
      </c>
      <c r="DE252" s="364">
        <v>-9.6213451137452601</v>
      </c>
      <c r="DF252" s="364">
        <v>-8.6904127315336552</v>
      </c>
      <c r="DG252" s="364">
        <v>-1.9938355625355655</v>
      </c>
      <c r="DH252" s="364">
        <v>0</v>
      </c>
      <c r="DI252" s="364">
        <v>0</v>
      </c>
      <c r="DJ252" s="364">
        <v>-0.18272672223163422</v>
      </c>
      <c r="DK252" s="364">
        <v>0</v>
      </c>
      <c r="DL252" s="364">
        <v>0</v>
      </c>
      <c r="DM252" s="364">
        <v>-2.5467845607436006</v>
      </c>
      <c r="DN252" s="364">
        <v>0</v>
      </c>
      <c r="DO252" s="364">
        <v>-0.15960154442249319</v>
      </c>
      <c r="DP252" s="364">
        <v>-13.366461380986953</v>
      </c>
      <c r="DQ252" s="364">
        <v>-0.84053000905409192</v>
      </c>
      <c r="DR252" s="364">
        <v>-1783.2969662487144</v>
      </c>
      <c r="DS252" s="364">
        <v>-1.2994557752270737</v>
      </c>
      <c r="DT252" s="364">
        <v>-0.35680283849569605</v>
      </c>
      <c r="DU252" s="364">
        <v>-2.4138543897635145E-2</v>
      </c>
      <c r="DV252" s="364">
        <v>-0.25569193257939382</v>
      </c>
      <c r="DW252" s="364">
        <v>0</v>
      </c>
      <c r="DX252" s="364">
        <v>0</v>
      </c>
      <c r="DY252" s="364">
        <v>0</v>
      </c>
      <c r="DZ252" s="364">
        <v>0</v>
      </c>
      <c r="EA252" s="364">
        <v>0</v>
      </c>
      <c r="EB252" s="364">
        <v>0</v>
      </c>
      <c r="EC252" s="364">
        <v>0</v>
      </c>
      <c r="ED252" s="364">
        <v>0</v>
      </c>
      <c r="EE252" s="364">
        <v>0</v>
      </c>
      <c r="EF252" s="364">
        <v>0</v>
      </c>
      <c r="EG252" s="364">
        <v>0</v>
      </c>
      <c r="EH252" s="364">
        <v>0</v>
      </c>
      <c r="EI252" s="364">
        <v>0</v>
      </c>
      <c r="EJ252" s="364">
        <v>0</v>
      </c>
      <c r="EK252" s="364">
        <v>0</v>
      </c>
      <c r="EL252" s="364">
        <v>0</v>
      </c>
      <c r="EM252" s="364">
        <v>0</v>
      </c>
      <c r="EN252" s="364">
        <v>0</v>
      </c>
      <c r="EO252" s="364">
        <v>-6.0482491072826766E-5</v>
      </c>
      <c r="EP252" s="364">
        <v>0</v>
      </c>
      <c r="EQ252" s="364">
        <v>-6.0482491072826766E-5</v>
      </c>
      <c r="ER252" s="364">
        <v>-1.0887954364351055E-2</v>
      </c>
      <c r="ES252" s="364">
        <v>0</v>
      </c>
      <c r="ET252" s="365">
        <v>0</v>
      </c>
      <c r="EU252" s="365">
        <v>-1.9480045475379981</v>
      </c>
      <c r="EV252" s="365">
        <v>0</v>
      </c>
      <c r="EW252" s="365">
        <v>-1.9480045475379981</v>
      </c>
    </row>
    <row r="253" spans="1:153" ht="15.75" customHeight="1" x14ac:dyDescent="0.2">
      <c r="A253" s="364" t="s">
        <v>552</v>
      </c>
      <c r="B253" s="364">
        <v>0</v>
      </c>
      <c r="C253" s="364">
        <v>0</v>
      </c>
      <c r="D253" s="364">
        <v>0</v>
      </c>
      <c r="E253" s="364">
        <v>0</v>
      </c>
      <c r="F253" s="364">
        <v>0</v>
      </c>
      <c r="G253" s="364">
        <v>0</v>
      </c>
      <c r="H253" s="364">
        <v>0</v>
      </c>
      <c r="I253" s="364">
        <v>0</v>
      </c>
      <c r="J253" s="364">
        <v>0</v>
      </c>
      <c r="K253" s="364">
        <v>0</v>
      </c>
      <c r="L253" s="364">
        <v>0</v>
      </c>
      <c r="M253" s="364">
        <v>0</v>
      </c>
      <c r="N253" s="364">
        <v>0</v>
      </c>
      <c r="O253" s="364">
        <v>0</v>
      </c>
      <c r="P253" s="364">
        <v>0</v>
      </c>
      <c r="Q253" s="364">
        <v>0</v>
      </c>
      <c r="R253" s="364">
        <v>-2.5465851649641991E-11</v>
      </c>
      <c r="S253" s="364">
        <v>0</v>
      </c>
      <c r="T253" s="364">
        <v>9.4587448984384537E-11</v>
      </c>
      <c r="U253" s="364">
        <v>-4.0017766878008842E-10</v>
      </c>
      <c r="V253" s="364">
        <v>-1.3387762010097504E-9</v>
      </c>
      <c r="W253" s="364">
        <v>2.5465851649641991E-10</v>
      </c>
      <c r="X253" s="364">
        <v>-6.9121597334742546E-10</v>
      </c>
      <c r="Y253" s="364">
        <v>-2.4301698431372643E-9</v>
      </c>
      <c r="Z253" s="364">
        <v>7.4578565545380116E-11</v>
      </c>
      <c r="AA253" s="364">
        <v>-4.5474735088646412E-12</v>
      </c>
      <c r="AB253" s="364">
        <v>-4.7293724492192268E-11</v>
      </c>
      <c r="AC253" s="364">
        <v>-7.6397554948925972E-11</v>
      </c>
      <c r="AD253" s="364">
        <v>-5.8207660913467407E-11</v>
      </c>
      <c r="AE253" s="364">
        <v>9.2404661700129509E-10</v>
      </c>
      <c r="AF253" s="364">
        <v>-2.4010660126805305E-10</v>
      </c>
      <c r="AG253" s="364">
        <v>8.7311491370201111E-11</v>
      </c>
      <c r="AH253" s="364">
        <v>-1.9863364286720753E-9</v>
      </c>
      <c r="AI253" s="364">
        <v>-4.9694790504872799E-9</v>
      </c>
      <c r="AJ253" s="364">
        <v>1.0913936421275139E-11</v>
      </c>
      <c r="AK253" s="364">
        <v>4.7293724492192268E-11</v>
      </c>
      <c r="AL253" s="364">
        <v>8.985807653516531E-10</v>
      </c>
      <c r="AM253" s="364">
        <v>1.0913936421275139E-9</v>
      </c>
      <c r="AN253" s="364">
        <v>1.8189894035458565E-12</v>
      </c>
      <c r="AO253" s="364">
        <v>1.8189894035458565E-12</v>
      </c>
      <c r="AP253" s="364">
        <v>0</v>
      </c>
      <c r="AQ253" s="364">
        <v>0</v>
      </c>
      <c r="AR253" s="364">
        <v>0</v>
      </c>
      <c r="AS253" s="364">
        <v>0</v>
      </c>
      <c r="AT253" s="364">
        <v>0</v>
      </c>
      <c r="AU253" s="364">
        <v>0</v>
      </c>
      <c r="AV253" s="364">
        <v>0</v>
      </c>
      <c r="AW253" s="364">
        <v>0</v>
      </c>
      <c r="AX253" s="364">
        <v>0</v>
      </c>
      <c r="AY253" s="364">
        <v>0</v>
      </c>
      <c r="AZ253" s="364">
        <v>0</v>
      </c>
      <c r="BA253" s="364">
        <v>0</v>
      </c>
      <c r="BB253" s="364">
        <v>0</v>
      </c>
      <c r="BC253" s="364">
        <v>0</v>
      </c>
      <c r="BD253" s="364">
        <v>8.5492501966655254E-10</v>
      </c>
      <c r="BE253" s="364">
        <v>0</v>
      </c>
      <c r="BF253" s="364">
        <v>-1.0913936421275139E-11</v>
      </c>
      <c r="BG253" s="364">
        <v>8.5492501966655254E-10</v>
      </c>
      <c r="BH253" s="364">
        <v>-3.2741809263825417E-11</v>
      </c>
      <c r="BI253" s="364">
        <v>0</v>
      </c>
      <c r="BJ253" s="364">
        <v>0</v>
      </c>
      <c r="BK253" s="364">
        <v>0</v>
      </c>
      <c r="BL253" s="364">
        <v>0</v>
      </c>
      <c r="BM253" s="364">
        <v>0</v>
      </c>
      <c r="BN253" s="364">
        <v>0</v>
      </c>
      <c r="BO253" s="364">
        <v>0</v>
      </c>
      <c r="BP253" s="364">
        <v>0</v>
      </c>
      <c r="BQ253" s="364">
        <v>0</v>
      </c>
      <c r="BR253" s="364">
        <v>1.4210854715202004E-14</v>
      </c>
      <c r="BS253" s="364">
        <v>0</v>
      </c>
      <c r="BT253" s="364">
        <v>0</v>
      </c>
      <c r="BU253" s="364">
        <v>0</v>
      </c>
      <c r="BV253" s="364">
        <v>0</v>
      </c>
      <c r="BW253" s="364">
        <v>1.4210854715202004E-14</v>
      </c>
      <c r="BX253" s="364">
        <v>0</v>
      </c>
      <c r="BY253" s="364">
        <v>0</v>
      </c>
      <c r="BZ253" s="364">
        <v>0</v>
      </c>
      <c r="CA253" s="364">
        <v>0</v>
      </c>
      <c r="CB253" s="364">
        <v>0</v>
      </c>
      <c r="CC253" s="364">
        <v>0</v>
      </c>
      <c r="CD253" s="364">
        <v>0</v>
      </c>
      <c r="CE253" s="364">
        <v>0</v>
      </c>
      <c r="CF253" s="364">
        <v>0</v>
      </c>
      <c r="CG253" s="364">
        <v>0</v>
      </c>
      <c r="CH253" s="364">
        <v>0</v>
      </c>
      <c r="CI253" s="364">
        <v>0</v>
      </c>
      <c r="CJ253" s="364">
        <v>0</v>
      </c>
      <c r="CK253" s="364">
        <v>0</v>
      </c>
      <c r="CL253" s="364">
        <v>0</v>
      </c>
      <c r="CM253" s="364">
        <v>0</v>
      </c>
      <c r="CN253" s="364">
        <v>0</v>
      </c>
      <c r="CO253" s="364">
        <v>0</v>
      </c>
      <c r="CP253" s="364">
        <v>0</v>
      </c>
      <c r="CQ253" s="364">
        <v>0</v>
      </c>
      <c r="CR253" s="364">
        <v>0</v>
      </c>
      <c r="CS253" s="364">
        <v>0</v>
      </c>
      <c r="CT253" s="364">
        <v>0</v>
      </c>
      <c r="CU253" s="364">
        <v>0</v>
      </c>
      <c r="CV253" s="364">
        <v>0</v>
      </c>
      <c r="CW253" s="364">
        <v>0</v>
      </c>
      <c r="CX253" s="364">
        <v>0</v>
      </c>
      <c r="CY253" s="364">
        <v>0</v>
      </c>
      <c r="CZ253" s="364">
        <v>0</v>
      </c>
      <c r="DA253" s="364">
        <v>0</v>
      </c>
      <c r="DB253" s="364">
        <v>0</v>
      </c>
      <c r="DC253" s="364">
        <v>0</v>
      </c>
      <c r="DD253" s="364">
        <v>0</v>
      </c>
      <c r="DE253" s="364">
        <v>0</v>
      </c>
      <c r="DF253" s="364">
        <v>0</v>
      </c>
      <c r="DG253" s="364">
        <v>0</v>
      </c>
      <c r="DH253" s="364">
        <v>0</v>
      </c>
      <c r="DI253" s="364">
        <v>0</v>
      </c>
      <c r="DJ253" s="364">
        <v>0</v>
      </c>
      <c r="DK253" s="364">
        <v>0</v>
      </c>
      <c r="DL253" s="364">
        <v>0</v>
      </c>
      <c r="DM253" s="364">
        <v>0</v>
      </c>
      <c r="DN253" s="364">
        <v>0</v>
      </c>
      <c r="DO253" s="364">
        <v>0</v>
      </c>
      <c r="DP253" s="364">
        <v>0</v>
      </c>
      <c r="DQ253" s="364">
        <v>-8.7311491370201111E-11</v>
      </c>
      <c r="DR253" s="364">
        <v>0</v>
      </c>
      <c r="DS253" s="364">
        <v>-1.597072696313262E-9</v>
      </c>
      <c r="DT253" s="364">
        <v>0</v>
      </c>
      <c r="DU253" s="364">
        <v>0</v>
      </c>
      <c r="DV253" s="364">
        <v>0</v>
      </c>
      <c r="DW253" s="364">
        <v>0</v>
      </c>
      <c r="DX253" s="364">
        <v>0</v>
      </c>
      <c r="DY253" s="364">
        <v>0</v>
      </c>
      <c r="DZ253" s="364">
        <v>0</v>
      </c>
      <c r="EA253" s="364">
        <v>0</v>
      </c>
      <c r="EB253" s="364">
        <v>9.0949470177292824E-12</v>
      </c>
      <c r="EC253" s="364">
        <v>0</v>
      </c>
      <c r="ED253" s="364">
        <v>0</v>
      </c>
      <c r="EE253" s="364">
        <v>0</v>
      </c>
      <c r="EF253" s="364">
        <v>0</v>
      </c>
      <c r="EG253" s="364">
        <v>0</v>
      </c>
      <c r="EH253" s="364">
        <v>0</v>
      </c>
      <c r="EI253" s="364">
        <v>0</v>
      </c>
      <c r="EJ253" s="364">
        <v>0</v>
      </c>
      <c r="EK253" s="364">
        <v>0</v>
      </c>
      <c r="EL253" s="364">
        <v>0</v>
      </c>
      <c r="EM253" s="364">
        <v>0</v>
      </c>
      <c r="EN253" s="364">
        <v>0</v>
      </c>
      <c r="EO253" s="364">
        <v>0</v>
      </c>
      <c r="EP253" s="364">
        <v>0</v>
      </c>
      <c r="EQ253" s="364">
        <v>0</v>
      </c>
      <c r="ER253" s="364">
        <v>0</v>
      </c>
      <c r="ES253" s="364">
        <v>0</v>
      </c>
      <c r="ET253" s="365">
        <v>0</v>
      </c>
      <c r="EU253" s="365">
        <v>0</v>
      </c>
      <c r="EV253" s="365">
        <v>0</v>
      </c>
      <c r="EW253" s="365">
        <v>0</v>
      </c>
    </row>
    <row r="254" spans="1:153" ht="15.75" customHeight="1" x14ac:dyDescent="0.2">
      <c r="A254" s="364" t="s">
        <v>553</v>
      </c>
      <c r="B254" s="364">
        <v>0</v>
      </c>
      <c r="C254" s="364">
        <v>4.0839555190850196E-10</v>
      </c>
      <c r="D254" s="364">
        <v>4.0839555190850196E-10</v>
      </c>
      <c r="E254" s="364">
        <v>4.0839555190850196E-10</v>
      </c>
      <c r="F254" s="364">
        <v>4.0839555190850196E-10</v>
      </c>
      <c r="G254" s="364">
        <v>4.0839555190850196E-10</v>
      </c>
      <c r="H254" s="364">
        <v>4.0839555190850196E-10</v>
      </c>
      <c r="I254" s="364">
        <v>4.0839555190850196E-10</v>
      </c>
      <c r="J254" s="364">
        <v>4.0839555190850196E-10</v>
      </c>
      <c r="K254" s="364">
        <v>4.0839555190850196E-10</v>
      </c>
      <c r="L254" s="364">
        <v>4.0839555190850196E-10</v>
      </c>
      <c r="M254" s="364">
        <v>4.0839555190850196E-10</v>
      </c>
      <c r="N254" s="364">
        <v>0</v>
      </c>
      <c r="O254" s="364">
        <v>2.2688641772694554E-11</v>
      </c>
      <c r="P254" s="364">
        <v>0</v>
      </c>
      <c r="Q254" s="364">
        <v>0</v>
      </c>
      <c r="R254" s="364">
        <v>0</v>
      </c>
      <c r="S254" s="364">
        <v>0</v>
      </c>
      <c r="T254" s="364">
        <v>0</v>
      </c>
      <c r="U254" s="364">
        <v>0</v>
      </c>
      <c r="V254" s="364">
        <v>0</v>
      </c>
      <c r="W254" s="364">
        <v>0</v>
      </c>
      <c r="X254" s="364">
        <v>0</v>
      </c>
      <c r="Y254" s="364">
        <v>0</v>
      </c>
      <c r="Z254" s="364">
        <v>0</v>
      </c>
      <c r="AA254" s="364">
        <v>0</v>
      </c>
      <c r="AB254" s="364">
        <v>0</v>
      </c>
      <c r="AC254" s="364">
        <v>0</v>
      </c>
      <c r="AD254" s="364">
        <v>0</v>
      </c>
      <c r="AE254" s="364">
        <v>0</v>
      </c>
      <c r="AF254" s="364">
        <v>0</v>
      </c>
      <c r="AG254" s="364">
        <v>0</v>
      </c>
      <c r="AH254" s="364">
        <v>0</v>
      </c>
      <c r="AI254" s="364">
        <v>0</v>
      </c>
      <c r="AJ254" s="364">
        <v>0</v>
      </c>
      <c r="AK254" s="364">
        <v>0</v>
      </c>
      <c r="AL254" s="364">
        <v>0</v>
      </c>
      <c r="AM254" s="364">
        <v>0</v>
      </c>
      <c r="AN254" s="364">
        <v>0</v>
      </c>
      <c r="AO254" s="364">
        <v>0</v>
      </c>
      <c r="AP254" s="364">
        <v>0</v>
      </c>
      <c r="AQ254" s="364">
        <v>0</v>
      </c>
      <c r="AR254" s="364">
        <v>0</v>
      </c>
      <c r="AS254" s="364">
        <v>0</v>
      </c>
      <c r="AT254" s="364">
        <v>0</v>
      </c>
      <c r="AU254" s="364">
        <v>0</v>
      </c>
      <c r="AV254" s="364">
        <v>0</v>
      </c>
      <c r="AW254" s="364">
        <v>0</v>
      </c>
      <c r="AX254" s="364">
        <v>0</v>
      </c>
      <c r="AY254" s="364">
        <v>0</v>
      </c>
      <c r="AZ254" s="364">
        <v>0</v>
      </c>
      <c r="BA254" s="364">
        <v>0</v>
      </c>
      <c r="BB254" s="364">
        <v>0</v>
      </c>
      <c r="BC254" s="364">
        <v>0</v>
      </c>
      <c r="BD254" s="364">
        <v>0</v>
      </c>
      <c r="BE254" s="364">
        <v>0</v>
      </c>
      <c r="BF254" s="364">
        <v>0</v>
      </c>
      <c r="BG254" s="364">
        <v>0</v>
      </c>
      <c r="BH254" s="364">
        <v>0</v>
      </c>
      <c r="BI254" s="364">
        <v>0</v>
      </c>
      <c r="BJ254" s="364">
        <v>0</v>
      </c>
      <c r="BK254" s="364">
        <v>0</v>
      </c>
      <c r="BL254" s="364">
        <v>0</v>
      </c>
      <c r="BM254" s="364">
        <v>0</v>
      </c>
      <c r="BN254" s="364">
        <v>0</v>
      </c>
      <c r="BO254" s="364">
        <v>0</v>
      </c>
      <c r="BP254" s="364">
        <v>0</v>
      </c>
      <c r="BQ254" s="364">
        <v>0</v>
      </c>
      <c r="BR254" s="364">
        <v>0</v>
      </c>
      <c r="BS254" s="364">
        <v>0</v>
      </c>
      <c r="BT254" s="364">
        <v>0</v>
      </c>
      <c r="BU254" s="364">
        <v>0</v>
      </c>
      <c r="BV254" s="364">
        <v>0</v>
      </c>
      <c r="BW254" s="364">
        <v>0</v>
      </c>
      <c r="BX254" s="364">
        <v>0</v>
      </c>
      <c r="BY254" s="364">
        <v>0</v>
      </c>
      <c r="BZ254" s="364">
        <v>0</v>
      </c>
      <c r="CA254" s="364">
        <v>0</v>
      </c>
      <c r="CB254" s="364">
        <v>0</v>
      </c>
      <c r="CC254" s="364">
        <v>0</v>
      </c>
      <c r="CD254" s="364">
        <v>0</v>
      </c>
      <c r="CE254" s="364">
        <v>0</v>
      </c>
      <c r="CF254" s="364">
        <v>0</v>
      </c>
      <c r="CG254" s="364">
        <v>0</v>
      </c>
      <c r="CH254" s="364">
        <v>0</v>
      </c>
      <c r="CI254" s="364">
        <v>0</v>
      </c>
      <c r="CJ254" s="364">
        <v>0</v>
      </c>
      <c r="CK254" s="364">
        <v>0</v>
      </c>
      <c r="CL254" s="364">
        <v>0</v>
      </c>
      <c r="CM254" s="364">
        <v>0</v>
      </c>
      <c r="CN254" s="364">
        <v>0</v>
      </c>
      <c r="CO254" s="364">
        <v>0</v>
      </c>
      <c r="CP254" s="364">
        <v>0</v>
      </c>
      <c r="CQ254" s="364">
        <v>0</v>
      </c>
      <c r="CR254" s="364">
        <v>0</v>
      </c>
      <c r="CS254" s="364">
        <v>0</v>
      </c>
      <c r="CT254" s="364">
        <v>0</v>
      </c>
      <c r="CU254" s="364">
        <v>0</v>
      </c>
      <c r="CV254" s="364">
        <v>0</v>
      </c>
      <c r="CW254" s="364">
        <v>0</v>
      </c>
      <c r="CX254" s="364">
        <v>0</v>
      </c>
      <c r="CY254" s="364">
        <v>0</v>
      </c>
      <c r="CZ254" s="364">
        <v>0</v>
      </c>
      <c r="DA254" s="364">
        <v>0</v>
      </c>
      <c r="DB254" s="364">
        <v>0</v>
      </c>
      <c r="DC254" s="364">
        <v>0</v>
      </c>
      <c r="DD254" s="364">
        <v>0</v>
      </c>
      <c r="DE254" s="364">
        <v>0</v>
      </c>
      <c r="DF254" s="364">
        <v>0</v>
      </c>
      <c r="DG254" s="364">
        <v>0</v>
      </c>
      <c r="DH254" s="364">
        <v>0</v>
      </c>
      <c r="DI254" s="364">
        <v>0</v>
      </c>
      <c r="DJ254" s="364">
        <v>0</v>
      </c>
      <c r="DK254" s="364">
        <v>0</v>
      </c>
      <c r="DL254" s="364">
        <v>0</v>
      </c>
      <c r="DM254" s="364">
        <v>0</v>
      </c>
      <c r="DN254" s="364">
        <v>0</v>
      </c>
      <c r="DO254" s="364">
        <v>0</v>
      </c>
      <c r="DP254" s="364">
        <v>0</v>
      </c>
      <c r="DQ254" s="364">
        <v>0</v>
      </c>
      <c r="DR254" s="364">
        <v>0</v>
      </c>
      <c r="DS254" s="364">
        <v>0</v>
      </c>
      <c r="DT254" s="364">
        <v>7.2603653672622572E-10</v>
      </c>
      <c r="DU254" s="364">
        <v>0</v>
      </c>
      <c r="DV254" s="364">
        <v>0</v>
      </c>
      <c r="DW254" s="364">
        <v>0</v>
      </c>
      <c r="DX254" s="364">
        <v>0</v>
      </c>
      <c r="DY254" s="364">
        <v>0</v>
      </c>
      <c r="DZ254" s="364">
        <v>0</v>
      </c>
      <c r="EA254" s="364">
        <v>0</v>
      </c>
      <c r="EB254" s="364">
        <v>0</v>
      </c>
      <c r="EC254" s="364">
        <v>0</v>
      </c>
      <c r="ED254" s="364">
        <v>0</v>
      </c>
      <c r="EE254" s="364">
        <v>0</v>
      </c>
      <c r="EF254" s="364">
        <v>0</v>
      </c>
      <c r="EG254" s="364">
        <v>0</v>
      </c>
      <c r="EH254" s="364">
        <v>0</v>
      </c>
      <c r="EI254" s="364">
        <v>0</v>
      </c>
      <c r="EJ254" s="364">
        <v>0</v>
      </c>
      <c r="EK254" s="364">
        <v>0</v>
      </c>
      <c r="EL254" s="364">
        <v>0</v>
      </c>
      <c r="EM254" s="364">
        <v>0</v>
      </c>
      <c r="EN254" s="364">
        <v>0</v>
      </c>
      <c r="EO254" s="364">
        <v>0</v>
      </c>
      <c r="EP254" s="364">
        <v>0</v>
      </c>
      <c r="EQ254" s="364">
        <v>0</v>
      </c>
      <c r="ER254" s="364">
        <v>0</v>
      </c>
      <c r="ES254" s="364">
        <v>0</v>
      </c>
      <c r="ET254" s="365">
        <v>0</v>
      </c>
      <c r="EU254" s="365">
        <v>0</v>
      </c>
      <c r="EV254" s="365">
        <v>0</v>
      </c>
      <c r="EW254" s="365">
        <v>0</v>
      </c>
    </row>
    <row r="255" spans="1:153" ht="15.75" customHeight="1" x14ac:dyDescent="0.2">
      <c r="A255" s="364" t="s">
        <v>554</v>
      </c>
      <c r="B255" s="364">
        <v>0</v>
      </c>
      <c r="C255" s="364">
        <v>0</v>
      </c>
      <c r="D255" s="364">
        <v>0</v>
      </c>
      <c r="E255" s="364">
        <v>0</v>
      </c>
      <c r="F255" s="364">
        <v>0</v>
      </c>
      <c r="G255" s="364">
        <v>0</v>
      </c>
      <c r="H255" s="364">
        <v>0</v>
      </c>
      <c r="I255" s="364">
        <v>0</v>
      </c>
      <c r="J255" s="364">
        <v>0</v>
      </c>
      <c r="K255" s="364">
        <v>0</v>
      </c>
      <c r="L255" s="364">
        <v>0</v>
      </c>
      <c r="M255" s="364">
        <v>0</v>
      </c>
      <c r="N255" s="364">
        <v>0</v>
      </c>
      <c r="O255" s="364">
        <v>0</v>
      </c>
      <c r="P255" s="364">
        <v>0</v>
      </c>
      <c r="Q255" s="364">
        <v>0</v>
      </c>
      <c r="R255" s="364">
        <v>-0.12012561623043183</v>
      </c>
      <c r="S255" s="364">
        <v>-0.10020850142505999</v>
      </c>
      <c r="T255" s="364">
        <v>-0.63123233865762529</v>
      </c>
      <c r="U255" s="364">
        <v>-0.24434863111957839</v>
      </c>
      <c r="V255" s="364">
        <v>-0.3150792256663042</v>
      </c>
      <c r="W255" s="364">
        <v>-0.31390277945281753</v>
      </c>
      <c r="X255" s="364">
        <v>-0.24056926401730117</v>
      </c>
      <c r="Y255" s="364">
        <v>-0.29654939970491689</v>
      </c>
      <c r="Z255" s="364">
        <v>-0.1664677271853634</v>
      </c>
      <c r="AA255" s="364">
        <v>-0.14279925783145586</v>
      </c>
      <c r="AB255" s="364">
        <v>-0.1766907207857642</v>
      </c>
      <c r="AC255" s="364">
        <v>-0.23405629569663411</v>
      </c>
      <c r="AD255" s="364">
        <v>-0.2666630725587229</v>
      </c>
      <c r="AE255" s="364">
        <v>-0.26750150494163094</v>
      </c>
      <c r="AF255" s="364">
        <v>-0.21889280318257232</v>
      </c>
      <c r="AG255" s="364">
        <v>-0.21958103824653286</v>
      </c>
      <c r="AH255" s="364">
        <v>-9.7149641040046308E-2</v>
      </c>
      <c r="AI255" s="364">
        <v>-9.7455095751441068E-2</v>
      </c>
      <c r="AJ255" s="364">
        <v>-8.468253365792977E-2</v>
      </c>
      <c r="AK255" s="364">
        <v>-8.4948789440459915E-2</v>
      </c>
      <c r="AL255" s="364">
        <v>-0.28283230916320257</v>
      </c>
      <c r="AM255" s="364">
        <v>-0.28372158275317183</v>
      </c>
      <c r="AN255" s="364">
        <v>-0.21778376780666697</v>
      </c>
      <c r="AO255" s="364">
        <v>-0.21846851780441412</v>
      </c>
      <c r="AP255" s="364">
        <v>0</v>
      </c>
      <c r="AQ255" s="364">
        <v>0</v>
      </c>
      <c r="AR255" s="364">
        <v>0</v>
      </c>
      <c r="AS255" s="364">
        <v>0</v>
      </c>
      <c r="AT255" s="364">
        <v>0</v>
      </c>
      <c r="AU255" s="364">
        <v>0</v>
      </c>
      <c r="AV255" s="364">
        <v>0</v>
      </c>
      <c r="AW255" s="364">
        <v>0</v>
      </c>
      <c r="AX255" s="364">
        <v>0</v>
      </c>
      <c r="AY255" s="364">
        <v>0</v>
      </c>
      <c r="AZ255" s="364">
        <v>0</v>
      </c>
      <c r="BA255" s="364">
        <v>0</v>
      </c>
      <c r="BB255" s="364">
        <v>0</v>
      </c>
      <c r="BC255" s="364">
        <v>0</v>
      </c>
      <c r="BD255" s="364">
        <v>-0.26468001391493345</v>
      </c>
      <c r="BE255" s="364">
        <v>0</v>
      </c>
      <c r="BF255" s="364">
        <v>-0.23826971463289581</v>
      </c>
      <c r="BG255" s="364">
        <v>-0.26468001391493345</v>
      </c>
      <c r="BH255" s="364">
        <v>-0.18346492452123719</v>
      </c>
      <c r="BI255" s="364">
        <v>0</v>
      </c>
      <c r="BJ255" s="364">
        <v>0</v>
      </c>
      <c r="BK255" s="364">
        <v>0</v>
      </c>
      <c r="BL255" s="364">
        <v>0</v>
      </c>
      <c r="BM255" s="364">
        <v>0</v>
      </c>
      <c r="BN255" s="364">
        <v>0</v>
      </c>
      <c r="BO255" s="364">
        <v>0</v>
      </c>
      <c r="BP255" s="364">
        <v>0</v>
      </c>
      <c r="BQ255" s="364">
        <v>0</v>
      </c>
      <c r="BR255" s="364">
        <v>-2.4618977441778878E-2</v>
      </c>
      <c r="BS255" s="364">
        <v>0</v>
      </c>
      <c r="BT255" s="364">
        <v>0</v>
      </c>
      <c r="BU255" s="364">
        <v>0</v>
      </c>
      <c r="BV255" s="364">
        <v>0</v>
      </c>
      <c r="BW255" s="364">
        <v>-2.4618977441778878E-2</v>
      </c>
      <c r="BX255" s="364">
        <v>0</v>
      </c>
      <c r="BY255" s="364">
        <v>0</v>
      </c>
      <c r="BZ255" s="364">
        <v>0</v>
      </c>
      <c r="CA255" s="364">
        <v>0</v>
      </c>
      <c r="CB255" s="364">
        <v>0</v>
      </c>
      <c r="CC255" s="364">
        <v>0</v>
      </c>
      <c r="CD255" s="364">
        <v>0</v>
      </c>
      <c r="CE255" s="364">
        <v>0</v>
      </c>
      <c r="CF255" s="364">
        <v>0</v>
      </c>
      <c r="CG255" s="364">
        <v>0</v>
      </c>
      <c r="CH255" s="364">
        <v>0</v>
      </c>
      <c r="CI255" s="364">
        <v>0</v>
      </c>
      <c r="CJ255" s="364">
        <v>0</v>
      </c>
      <c r="CK255" s="364">
        <v>0</v>
      </c>
      <c r="CL255" s="364">
        <v>0</v>
      </c>
      <c r="CM255" s="364">
        <v>0</v>
      </c>
      <c r="CN255" s="364">
        <v>0</v>
      </c>
      <c r="CO255" s="364">
        <v>0</v>
      </c>
      <c r="CP255" s="364">
        <v>0</v>
      </c>
      <c r="CQ255" s="364">
        <v>0</v>
      </c>
      <c r="CR255" s="364">
        <v>0</v>
      </c>
      <c r="CS255" s="364">
        <v>0</v>
      </c>
      <c r="CT255" s="364">
        <v>-6.579549094165893E-2</v>
      </c>
      <c r="CU255" s="364">
        <v>0</v>
      </c>
      <c r="CV255" s="364">
        <v>0</v>
      </c>
      <c r="CW255" s="364">
        <v>0</v>
      </c>
      <c r="CX255" s="364">
        <v>0</v>
      </c>
      <c r="CY255" s="364">
        <v>0</v>
      </c>
      <c r="CZ255" s="364">
        <v>0</v>
      </c>
      <c r="DA255" s="364">
        <v>0</v>
      </c>
      <c r="DB255" s="364">
        <v>-6.9265692390911404E-2</v>
      </c>
      <c r="DC255" s="364">
        <v>0</v>
      </c>
      <c r="DD255" s="364">
        <v>0</v>
      </c>
      <c r="DE255" s="364">
        <v>0</v>
      </c>
      <c r="DF255" s="364">
        <v>0</v>
      </c>
      <c r="DG255" s="364">
        <v>0</v>
      </c>
      <c r="DH255" s="364">
        <v>0</v>
      </c>
      <c r="DI255" s="364">
        <v>0</v>
      </c>
      <c r="DJ255" s="364">
        <v>0</v>
      </c>
      <c r="DK255" s="364">
        <v>0</v>
      </c>
      <c r="DL255" s="364">
        <v>0</v>
      </c>
      <c r="DM255" s="364">
        <v>0</v>
      </c>
      <c r="DN255" s="364">
        <v>0</v>
      </c>
      <c r="DO255" s="364">
        <v>0</v>
      </c>
      <c r="DP255" s="364">
        <v>0</v>
      </c>
      <c r="DQ255" s="364">
        <v>-0.19972189720051325</v>
      </c>
      <c r="DR255" s="364">
        <v>-0.16660752781624755</v>
      </c>
      <c r="DS255" s="364">
        <v>-0.40625616471326254</v>
      </c>
      <c r="DT255" s="364">
        <v>0</v>
      </c>
      <c r="DU255" s="364">
        <v>0</v>
      </c>
      <c r="DV255" s="364">
        <v>0</v>
      </c>
      <c r="DW255" s="364">
        <v>0</v>
      </c>
      <c r="DX255" s="364">
        <v>0</v>
      </c>
      <c r="DY255" s="364">
        <v>0</v>
      </c>
      <c r="DZ255" s="364">
        <v>-4.2148800110022977E-2</v>
      </c>
      <c r="EA255" s="364">
        <v>0</v>
      </c>
      <c r="EB255" s="364">
        <v>-0.14063586255231542</v>
      </c>
      <c r="EC255" s="364">
        <v>0</v>
      </c>
      <c r="ED255" s="364">
        <v>0</v>
      </c>
      <c r="EE255" s="364">
        <v>0</v>
      </c>
      <c r="EF255" s="364">
        <v>0</v>
      </c>
      <c r="EG255" s="364">
        <v>0</v>
      </c>
      <c r="EH255" s="364">
        <v>0</v>
      </c>
      <c r="EI255" s="364">
        <v>0</v>
      </c>
      <c r="EJ255" s="364">
        <v>0</v>
      </c>
      <c r="EK255" s="364">
        <v>0</v>
      </c>
      <c r="EL255" s="364">
        <v>0</v>
      </c>
      <c r="EM255" s="364">
        <v>0</v>
      </c>
      <c r="EN255" s="364">
        <v>0</v>
      </c>
      <c r="EO255" s="364">
        <v>0</v>
      </c>
      <c r="EP255" s="364">
        <v>0</v>
      </c>
      <c r="EQ255" s="364">
        <v>0</v>
      </c>
      <c r="ER255" s="364">
        <v>0</v>
      </c>
      <c r="ES255" s="364">
        <v>0</v>
      </c>
      <c r="ET255" s="365">
        <v>0</v>
      </c>
      <c r="EU255" s="365">
        <v>0</v>
      </c>
      <c r="EV255" s="365">
        <v>0</v>
      </c>
      <c r="EW255" s="365">
        <v>0</v>
      </c>
    </row>
    <row r="256" spans="1:153" ht="15.75" customHeight="1" x14ac:dyDescent="0.2">
      <c r="A256" s="364" t="s">
        <v>555</v>
      </c>
      <c r="B256" s="364">
        <v>0</v>
      </c>
      <c r="C256" s="364">
        <v>0</v>
      </c>
      <c r="D256" s="364">
        <v>0</v>
      </c>
      <c r="E256" s="364">
        <v>0</v>
      </c>
      <c r="F256" s="364">
        <v>0</v>
      </c>
      <c r="G256" s="364">
        <v>0</v>
      </c>
      <c r="H256" s="364">
        <v>0</v>
      </c>
      <c r="I256" s="364">
        <v>0</v>
      </c>
      <c r="J256" s="364">
        <v>0</v>
      </c>
      <c r="K256" s="364">
        <v>0</v>
      </c>
      <c r="L256" s="364">
        <v>0</v>
      </c>
      <c r="M256" s="364">
        <v>0</v>
      </c>
      <c r="N256" s="364">
        <v>0</v>
      </c>
      <c r="O256" s="364">
        <v>0</v>
      </c>
      <c r="P256" s="364">
        <v>0</v>
      </c>
      <c r="Q256" s="364">
        <v>0</v>
      </c>
      <c r="R256" s="364">
        <v>0</v>
      </c>
      <c r="S256" s="364">
        <v>0</v>
      </c>
      <c r="T256" s="364">
        <v>0.82069053980268336</v>
      </c>
      <c r="U256" s="364">
        <v>0</v>
      </c>
      <c r="V256" s="364">
        <v>0</v>
      </c>
      <c r="W256" s="364">
        <v>0</v>
      </c>
      <c r="X256" s="364">
        <v>0</v>
      </c>
      <c r="Y256" s="364">
        <v>0</v>
      </c>
      <c r="Z256" s="364">
        <v>0</v>
      </c>
      <c r="AA256" s="364">
        <v>0</v>
      </c>
      <c r="AB256" s="364">
        <v>0</v>
      </c>
      <c r="AC256" s="364">
        <v>0</v>
      </c>
      <c r="AD256" s="364">
        <v>0</v>
      </c>
      <c r="AE256" s="364">
        <v>0.29460134091495505</v>
      </c>
      <c r="AF256" s="364">
        <v>0</v>
      </c>
      <c r="AG256" s="364">
        <v>0.80777290162046711</v>
      </c>
      <c r="AH256" s="364">
        <v>0</v>
      </c>
      <c r="AI256" s="364">
        <v>1.0254478263292066E-2</v>
      </c>
      <c r="AJ256" s="364">
        <v>0</v>
      </c>
      <c r="AK256" s="364">
        <v>0</v>
      </c>
      <c r="AL256" s="364">
        <v>0</v>
      </c>
      <c r="AM256" s="364">
        <v>0.4966541559720703</v>
      </c>
      <c r="AN256" s="364">
        <v>0</v>
      </c>
      <c r="AO256" s="364">
        <v>0.52346581997580444</v>
      </c>
      <c r="AP256" s="364">
        <v>0</v>
      </c>
      <c r="AQ256" s="364">
        <v>0.23366114282788431</v>
      </c>
      <c r="AR256" s="364">
        <v>0</v>
      </c>
      <c r="AS256" s="364">
        <v>0</v>
      </c>
      <c r="AT256" s="364">
        <v>0</v>
      </c>
      <c r="AU256" s="364">
        <v>0</v>
      </c>
      <c r="AV256" s="364">
        <v>0</v>
      </c>
      <c r="AW256" s="364">
        <v>0</v>
      </c>
      <c r="AX256" s="364">
        <v>0</v>
      </c>
      <c r="AY256" s="364">
        <v>0</v>
      </c>
      <c r="AZ256" s="364">
        <v>0</v>
      </c>
      <c r="BA256" s="364">
        <v>0</v>
      </c>
      <c r="BB256" s="364">
        <v>0</v>
      </c>
      <c r="BC256" s="364">
        <v>0.79714552982500209</v>
      </c>
      <c r="BD256" s="364">
        <v>0.29149389508689971</v>
      </c>
      <c r="BE256" s="364">
        <v>0</v>
      </c>
      <c r="BF256" s="364">
        <v>0.87652268701887692</v>
      </c>
      <c r="BG256" s="364">
        <v>0.29149389508689971</v>
      </c>
      <c r="BH256" s="364">
        <v>7.8479470963820575E-2</v>
      </c>
      <c r="BI256" s="364">
        <v>0</v>
      </c>
      <c r="BJ256" s="364">
        <v>0</v>
      </c>
      <c r="BK256" s="364">
        <v>0</v>
      </c>
      <c r="BL256" s="364">
        <v>0</v>
      </c>
      <c r="BM256" s="364">
        <v>0</v>
      </c>
      <c r="BN256" s="364">
        <v>0</v>
      </c>
      <c r="BO256" s="364">
        <v>0</v>
      </c>
      <c r="BP256" s="364">
        <v>0</v>
      </c>
      <c r="BQ256" s="364">
        <v>0</v>
      </c>
      <c r="BR256" s="364">
        <v>0</v>
      </c>
      <c r="BS256" s="364">
        <v>0</v>
      </c>
      <c r="BT256" s="364">
        <v>0</v>
      </c>
      <c r="BU256" s="364">
        <v>0</v>
      </c>
      <c r="BV256" s="364">
        <v>0</v>
      </c>
      <c r="BW256" s="364">
        <v>0</v>
      </c>
      <c r="BX256" s="364">
        <v>0.15263963451288909</v>
      </c>
      <c r="BY256" s="364">
        <v>0</v>
      </c>
      <c r="BZ256" s="364">
        <v>0</v>
      </c>
      <c r="CA256" s="364">
        <v>0</v>
      </c>
      <c r="CB256" s="364">
        <v>0</v>
      </c>
      <c r="CC256" s="364">
        <v>0</v>
      </c>
      <c r="CD256" s="364">
        <v>0</v>
      </c>
      <c r="CE256" s="364">
        <v>0</v>
      </c>
      <c r="CF256" s="364">
        <v>0</v>
      </c>
      <c r="CG256" s="364">
        <v>0</v>
      </c>
      <c r="CH256" s="364">
        <v>0</v>
      </c>
      <c r="CI256" s="364">
        <v>0</v>
      </c>
      <c r="CJ256" s="364">
        <v>0</v>
      </c>
      <c r="CK256" s="364">
        <v>0</v>
      </c>
      <c r="CL256" s="364">
        <v>0</v>
      </c>
      <c r="CM256" s="364">
        <v>0</v>
      </c>
      <c r="CN256" s="364">
        <v>0</v>
      </c>
      <c r="CO256" s="364">
        <v>0</v>
      </c>
      <c r="CP256" s="364">
        <v>0</v>
      </c>
      <c r="CQ256" s="364">
        <v>0</v>
      </c>
      <c r="CR256" s="364">
        <v>0</v>
      </c>
      <c r="CS256" s="364">
        <v>0</v>
      </c>
      <c r="CT256" s="364">
        <v>0</v>
      </c>
      <c r="CU256" s="364">
        <v>0</v>
      </c>
      <c r="CV256" s="364">
        <v>0</v>
      </c>
      <c r="CW256" s="364">
        <v>0</v>
      </c>
      <c r="CX256" s="364">
        <v>0</v>
      </c>
      <c r="CY256" s="364">
        <v>0</v>
      </c>
      <c r="CZ256" s="364">
        <v>0</v>
      </c>
      <c r="DA256" s="364">
        <v>0</v>
      </c>
      <c r="DB256" s="364">
        <v>1.6950453452534049</v>
      </c>
      <c r="DC256" s="364">
        <v>0</v>
      </c>
      <c r="DD256" s="364">
        <v>0</v>
      </c>
      <c r="DE256" s="364">
        <v>0</v>
      </c>
      <c r="DF256" s="364">
        <v>0</v>
      </c>
      <c r="DG256" s="364">
        <v>0</v>
      </c>
      <c r="DH256" s="364">
        <v>0</v>
      </c>
      <c r="DI256" s="364">
        <v>0</v>
      </c>
      <c r="DJ256" s="364">
        <v>0</v>
      </c>
      <c r="DK256" s="364">
        <v>0</v>
      </c>
      <c r="DL256" s="364">
        <v>0</v>
      </c>
      <c r="DM256" s="364">
        <v>0</v>
      </c>
      <c r="DN256" s="364">
        <v>1.2960602065771099E-2</v>
      </c>
      <c r="DO256" s="364">
        <v>0</v>
      </c>
      <c r="DP256" s="364">
        <v>0</v>
      </c>
      <c r="DQ256" s="364">
        <v>8.5433600290592437E-2</v>
      </c>
      <c r="DR256" s="364">
        <v>126.10152570256714</v>
      </c>
      <c r="DS256" s="364">
        <v>0.12455914249530764</v>
      </c>
      <c r="DT256" s="364">
        <v>5.3212791337036158E-3</v>
      </c>
      <c r="DU256" s="364">
        <v>5.3268641382708815E-3</v>
      </c>
      <c r="DV256" s="364">
        <v>0</v>
      </c>
      <c r="DW256" s="364">
        <v>0</v>
      </c>
      <c r="DX256" s="364">
        <v>0</v>
      </c>
      <c r="DY256" s="364">
        <v>0</v>
      </c>
      <c r="DZ256" s="364">
        <v>0</v>
      </c>
      <c r="EA256" s="364">
        <v>0</v>
      </c>
      <c r="EB256" s="364">
        <v>0</v>
      </c>
      <c r="EC256" s="364">
        <v>0</v>
      </c>
      <c r="ED256" s="364">
        <v>0</v>
      </c>
      <c r="EE256" s="364">
        <v>0</v>
      </c>
      <c r="EF256" s="364">
        <v>0</v>
      </c>
      <c r="EG256" s="364">
        <v>0</v>
      </c>
      <c r="EH256" s="364">
        <v>0</v>
      </c>
      <c r="EI256" s="364">
        <v>0</v>
      </c>
      <c r="EJ256" s="364">
        <v>0</v>
      </c>
      <c r="EK256" s="364">
        <v>0</v>
      </c>
      <c r="EL256" s="364">
        <v>0</v>
      </c>
      <c r="EM256" s="364">
        <v>0</v>
      </c>
      <c r="EN256" s="364">
        <v>0</v>
      </c>
      <c r="EO256" s="364">
        <v>0</v>
      </c>
      <c r="EP256" s="364">
        <v>0</v>
      </c>
      <c r="EQ256" s="364">
        <v>0</v>
      </c>
      <c r="ER256" s="364">
        <v>0</v>
      </c>
      <c r="ES256" s="364">
        <v>0</v>
      </c>
      <c r="ET256" s="365">
        <v>0</v>
      </c>
      <c r="EU256" s="365">
        <v>0</v>
      </c>
      <c r="EV256" s="365">
        <v>0</v>
      </c>
      <c r="EW256" s="365">
        <v>0</v>
      </c>
    </row>
    <row r="257" spans="1:153" ht="15.75" customHeight="1" x14ac:dyDescent="0.2">
      <c r="A257" s="364" t="s">
        <v>556</v>
      </c>
      <c r="B257" s="364">
        <v>0</v>
      </c>
      <c r="C257" s="364">
        <v>0</v>
      </c>
      <c r="D257" s="364">
        <v>0</v>
      </c>
      <c r="E257" s="364">
        <v>0</v>
      </c>
      <c r="F257" s="364">
        <v>0</v>
      </c>
      <c r="G257" s="364">
        <v>0</v>
      </c>
      <c r="H257" s="364">
        <v>0</v>
      </c>
      <c r="I257" s="364">
        <v>0</v>
      </c>
      <c r="J257" s="364">
        <v>0</v>
      </c>
      <c r="K257" s="364">
        <v>0</v>
      </c>
      <c r="L257" s="364">
        <v>0</v>
      </c>
      <c r="M257" s="364">
        <v>0</v>
      </c>
      <c r="N257" s="364">
        <v>0</v>
      </c>
      <c r="O257" s="364">
        <v>0</v>
      </c>
      <c r="P257" s="364">
        <v>0</v>
      </c>
      <c r="Q257" s="364">
        <v>0</v>
      </c>
      <c r="R257" s="364">
        <v>0</v>
      </c>
      <c r="S257" s="364">
        <v>0</v>
      </c>
      <c r="T257" s="364">
        <v>0</v>
      </c>
      <c r="U257" s="364">
        <v>0</v>
      </c>
      <c r="V257" s="364">
        <v>0</v>
      </c>
      <c r="W257" s="364">
        <v>0</v>
      </c>
      <c r="X257" s="364">
        <v>0</v>
      </c>
      <c r="Y257" s="364">
        <v>0</v>
      </c>
      <c r="Z257" s="364">
        <v>0</v>
      </c>
      <c r="AA257" s="364">
        <v>0</v>
      </c>
      <c r="AB257" s="364">
        <v>0</v>
      </c>
      <c r="AC257" s="364">
        <v>0</v>
      </c>
      <c r="AD257" s="364">
        <v>0</v>
      </c>
      <c r="AE257" s="364">
        <v>0</v>
      </c>
      <c r="AF257" s="364">
        <v>0</v>
      </c>
      <c r="AG257" s="364">
        <v>0</v>
      </c>
      <c r="AH257" s="364">
        <v>0</v>
      </c>
      <c r="AI257" s="364">
        <v>0</v>
      </c>
      <c r="AJ257" s="364">
        <v>0</v>
      </c>
      <c r="AK257" s="364">
        <v>0</v>
      </c>
      <c r="AL257" s="364">
        <v>0</v>
      </c>
      <c r="AM257" s="364">
        <v>0</v>
      </c>
      <c r="AN257" s="364">
        <v>0</v>
      </c>
      <c r="AO257" s="364">
        <v>0</v>
      </c>
      <c r="AP257" s="364">
        <v>0</v>
      </c>
      <c r="AQ257" s="364">
        <v>0</v>
      </c>
      <c r="AR257" s="364">
        <v>0</v>
      </c>
      <c r="AS257" s="364">
        <v>0</v>
      </c>
      <c r="AT257" s="364">
        <v>0</v>
      </c>
      <c r="AU257" s="364">
        <v>0</v>
      </c>
      <c r="AV257" s="364">
        <v>0</v>
      </c>
      <c r="AW257" s="364">
        <v>0</v>
      </c>
      <c r="AX257" s="364">
        <v>0</v>
      </c>
      <c r="AY257" s="364">
        <v>0</v>
      </c>
      <c r="AZ257" s="364">
        <v>0</v>
      </c>
      <c r="BA257" s="364">
        <v>0</v>
      </c>
      <c r="BB257" s="364">
        <v>0</v>
      </c>
      <c r="BC257" s="364">
        <v>0</v>
      </c>
      <c r="BD257" s="364">
        <v>0</v>
      </c>
      <c r="BE257" s="364">
        <v>0</v>
      </c>
      <c r="BF257" s="364">
        <v>0</v>
      </c>
      <c r="BG257" s="364">
        <v>0</v>
      </c>
      <c r="BH257" s="364">
        <v>0</v>
      </c>
      <c r="BI257" s="364">
        <v>0</v>
      </c>
      <c r="BJ257" s="364">
        <v>0</v>
      </c>
      <c r="BK257" s="364">
        <v>0</v>
      </c>
      <c r="BL257" s="364">
        <v>0</v>
      </c>
      <c r="BM257" s="364">
        <v>0</v>
      </c>
      <c r="BN257" s="364">
        <v>0</v>
      </c>
      <c r="BO257" s="364">
        <v>0</v>
      </c>
      <c r="BP257" s="364">
        <v>0</v>
      </c>
      <c r="BQ257" s="364">
        <v>0</v>
      </c>
      <c r="BR257" s="364">
        <v>892.92939737798042</v>
      </c>
      <c r="BS257" s="364">
        <v>140.28741514186731</v>
      </c>
      <c r="BT257" s="364">
        <v>2367.350130518993</v>
      </c>
      <c r="BU257" s="364">
        <v>0</v>
      </c>
      <c r="BV257" s="364">
        <v>0</v>
      </c>
      <c r="BW257" s="364">
        <v>892.92939737798042</v>
      </c>
      <c r="BX257" s="364">
        <v>140.28741514186731</v>
      </c>
      <c r="BY257" s="364">
        <v>0</v>
      </c>
      <c r="BZ257" s="364">
        <v>0</v>
      </c>
      <c r="CA257" s="364">
        <v>0</v>
      </c>
      <c r="CB257" s="364">
        <v>0</v>
      </c>
      <c r="CC257" s="364">
        <v>3808.7537473514894</v>
      </c>
      <c r="CD257" s="364">
        <v>0</v>
      </c>
      <c r="CE257" s="364">
        <v>0</v>
      </c>
      <c r="CF257" s="364">
        <v>0</v>
      </c>
      <c r="CG257" s="364">
        <v>0</v>
      </c>
      <c r="CH257" s="364">
        <v>0</v>
      </c>
      <c r="CI257" s="364">
        <v>0</v>
      </c>
      <c r="CJ257" s="364">
        <v>0</v>
      </c>
      <c r="CK257" s="364">
        <v>0</v>
      </c>
      <c r="CL257" s="364">
        <v>0</v>
      </c>
      <c r="CM257" s="364">
        <v>0</v>
      </c>
      <c r="CN257" s="364">
        <v>0</v>
      </c>
      <c r="CO257" s="364">
        <v>0</v>
      </c>
      <c r="CP257" s="364">
        <v>0</v>
      </c>
      <c r="CQ257" s="364">
        <v>4618.234332029082</v>
      </c>
      <c r="CR257" s="364">
        <v>0</v>
      </c>
      <c r="CS257" s="364">
        <v>0</v>
      </c>
      <c r="CT257" s="364">
        <v>0</v>
      </c>
      <c r="CU257" s="364">
        <v>0</v>
      </c>
      <c r="CV257" s="364">
        <v>0</v>
      </c>
      <c r="CW257" s="364">
        <v>-1.8189894035458565E-12</v>
      </c>
      <c r="CX257" s="364">
        <v>0</v>
      </c>
      <c r="CY257" s="364">
        <v>2999.9999999999927</v>
      </c>
      <c r="CZ257" s="364">
        <v>0</v>
      </c>
      <c r="DA257" s="364">
        <v>0</v>
      </c>
      <c r="DB257" s="364">
        <v>0</v>
      </c>
      <c r="DC257" s="364">
        <v>0</v>
      </c>
      <c r="DD257" s="364">
        <v>0</v>
      </c>
      <c r="DE257" s="364">
        <v>0</v>
      </c>
      <c r="DF257" s="364">
        <v>0</v>
      </c>
      <c r="DG257" s="364">
        <v>3158.2267379101759</v>
      </c>
      <c r="DH257" s="364">
        <v>0</v>
      </c>
      <c r="DI257" s="364">
        <v>0</v>
      </c>
      <c r="DJ257" s="364">
        <v>0</v>
      </c>
      <c r="DK257" s="364">
        <v>0</v>
      </c>
      <c r="DL257" s="364">
        <v>0</v>
      </c>
      <c r="DM257" s="364">
        <v>0</v>
      </c>
      <c r="DN257" s="364">
        <v>0</v>
      </c>
      <c r="DO257" s="364">
        <v>0</v>
      </c>
      <c r="DP257" s="364">
        <v>0</v>
      </c>
      <c r="DQ257" s="364">
        <v>0</v>
      </c>
      <c r="DR257" s="364">
        <v>0</v>
      </c>
      <c r="DS257" s="364">
        <v>0</v>
      </c>
      <c r="DT257" s="364">
        <v>0</v>
      </c>
      <c r="DU257" s="364">
        <v>0</v>
      </c>
      <c r="DV257" s="364">
        <v>0</v>
      </c>
      <c r="DW257" s="364">
        <v>0</v>
      </c>
      <c r="DX257" s="364">
        <v>0</v>
      </c>
      <c r="DY257" s="364">
        <v>0</v>
      </c>
      <c r="DZ257" s="364">
        <v>0</v>
      </c>
      <c r="EA257" s="364">
        <v>0</v>
      </c>
      <c r="EB257" s="364">
        <v>0</v>
      </c>
      <c r="EC257" s="364">
        <v>0</v>
      </c>
      <c r="ED257" s="364">
        <v>1805.6670031420108</v>
      </c>
      <c r="EE257" s="364">
        <v>0</v>
      </c>
      <c r="EF257" s="364">
        <v>0</v>
      </c>
      <c r="EG257" s="364">
        <v>0</v>
      </c>
      <c r="EH257" s="364">
        <v>0</v>
      </c>
      <c r="EI257" s="364">
        <v>0</v>
      </c>
      <c r="EJ257" s="364">
        <v>0</v>
      </c>
      <c r="EK257" s="364">
        <v>0</v>
      </c>
      <c r="EL257" s="364">
        <v>0</v>
      </c>
      <c r="EM257" s="364">
        <v>0</v>
      </c>
      <c r="EN257" s="364">
        <v>0</v>
      </c>
      <c r="EO257" s="364">
        <v>0</v>
      </c>
      <c r="EP257" s="364">
        <v>0</v>
      </c>
      <c r="EQ257" s="364">
        <v>0</v>
      </c>
      <c r="ER257" s="364">
        <v>0</v>
      </c>
      <c r="ES257" s="364">
        <v>0</v>
      </c>
      <c r="ET257" s="365">
        <v>0</v>
      </c>
      <c r="EU257" s="365">
        <v>0</v>
      </c>
      <c r="EV257" s="365">
        <v>0</v>
      </c>
      <c r="EW257" s="365">
        <v>0</v>
      </c>
    </row>
    <row r="258" spans="1:153" ht="15.75" customHeight="1" x14ac:dyDescent="0.2">
      <c r="A258" s="364" t="s">
        <v>557</v>
      </c>
      <c r="B258" s="364">
        <v>8.1799622910479208E-3</v>
      </c>
      <c r="C258" s="364">
        <v>2.947523813249156E-3</v>
      </c>
      <c r="D258" s="364">
        <v>2.947523813249156E-3</v>
      </c>
      <c r="E258" s="364">
        <v>2.947523813249156E-3</v>
      </c>
      <c r="F258" s="364">
        <v>2.947523813249156E-3</v>
      </c>
      <c r="G258" s="364">
        <v>2.947523813249156E-3</v>
      </c>
      <c r="H258" s="364">
        <v>2.947523813249156E-3</v>
      </c>
      <c r="I258" s="364">
        <v>2.947523813249156E-3</v>
      </c>
      <c r="J258" s="364">
        <v>2.947523813249156E-3</v>
      </c>
      <c r="K258" s="364">
        <v>2.947523813249156E-3</v>
      </c>
      <c r="L258" s="364">
        <v>2.947523813249156E-3</v>
      </c>
      <c r="M258" s="364">
        <v>2.947523813249156E-3</v>
      </c>
      <c r="N258" s="364">
        <v>0</v>
      </c>
      <c r="O258" s="364">
        <v>1.7775721981539132E-4</v>
      </c>
      <c r="P258" s="364">
        <v>0</v>
      </c>
      <c r="Q258" s="364">
        <v>0</v>
      </c>
      <c r="R258" s="364">
        <v>5.1385279046193943E-2</v>
      </c>
      <c r="S258" s="364">
        <v>75.845577066837379</v>
      </c>
      <c r="T258" s="364">
        <v>0.14759369790531718</v>
      </c>
      <c r="U258" s="364">
        <v>7.4917922977732587E-2</v>
      </c>
      <c r="V258" s="364">
        <v>0.15357378404902988</v>
      </c>
      <c r="W258" s="364">
        <v>7.4714800118869107E-2</v>
      </c>
      <c r="X258" s="364">
        <v>0.13518663434788181</v>
      </c>
      <c r="Y258" s="364">
        <v>0.16797434341609119</v>
      </c>
      <c r="Z258" s="364">
        <v>6.1413961958213754</v>
      </c>
      <c r="AA258" s="364">
        <v>6.8102411248581518E-2</v>
      </c>
      <c r="AB258" s="364">
        <v>6.908265974329808E-2</v>
      </c>
      <c r="AC258" s="364">
        <v>1.2336094945196407</v>
      </c>
      <c r="AD258" s="364">
        <v>0.2936778490407761</v>
      </c>
      <c r="AE258" s="364">
        <v>0</v>
      </c>
      <c r="AF258" s="364">
        <v>0.8052408468007286</v>
      </c>
      <c r="AG258" s="364">
        <v>0</v>
      </c>
      <c r="AH258" s="364">
        <v>1.0222334493528384E-2</v>
      </c>
      <c r="AI258" s="364">
        <v>0</v>
      </c>
      <c r="AJ258" s="364">
        <v>0</v>
      </c>
      <c r="AK258" s="364">
        <v>0</v>
      </c>
      <c r="AL258" s="364">
        <v>0.49509728576632384</v>
      </c>
      <c r="AM258" s="364">
        <v>0</v>
      </c>
      <c r="AN258" s="364">
        <v>0.5218249028715185</v>
      </c>
      <c r="AO258" s="364">
        <v>0</v>
      </c>
      <c r="AP258" s="364">
        <v>0.21266281073062743</v>
      </c>
      <c r="AQ258" s="364">
        <v>0</v>
      </c>
      <c r="AR258" s="364">
        <v>0</v>
      </c>
      <c r="AS258" s="364">
        <v>0</v>
      </c>
      <c r="AT258" s="364">
        <v>0</v>
      </c>
      <c r="AU258" s="364">
        <v>0</v>
      </c>
      <c r="AV258" s="364">
        <v>0</v>
      </c>
      <c r="AW258" s="364">
        <v>0</v>
      </c>
      <c r="AX258" s="364">
        <v>0</v>
      </c>
      <c r="AY258" s="364">
        <v>0</v>
      </c>
      <c r="AZ258" s="364">
        <v>0</v>
      </c>
      <c r="BA258" s="364">
        <v>0</v>
      </c>
      <c r="BB258" s="364">
        <v>0.79464678750794349</v>
      </c>
      <c r="BC258" s="364">
        <v>0</v>
      </c>
      <c r="BD258" s="364">
        <v>1.5152890737683555E-2</v>
      </c>
      <c r="BE258" s="364">
        <v>8.3045626500034331E-2</v>
      </c>
      <c r="BF258" s="364">
        <v>1.8515496420320243E-2</v>
      </c>
      <c r="BG258" s="364">
        <v>1.5152890737683555E-2</v>
      </c>
      <c r="BH258" s="364">
        <v>0.43441102496424122</v>
      </c>
      <c r="BI258" s="364">
        <v>0</v>
      </c>
      <c r="BJ258" s="364">
        <v>0</v>
      </c>
      <c r="BK258" s="364">
        <v>0</v>
      </c>
      <c r="BL258" s="364">
        <v>0</v>
      </c>
      <c r="BM258" s="364">
        <v>0</v>
      </c>
      <c r="BN258" s="364">
        <v>0</v>
      </c>
      <c r="BO258" s="364">
        <v>0</v>
      </c>
      <c r="BP258" s="364">
        <v>0</v>
      </c>
      <c r="BQ258" s="364">
        <v>0</v>
      </c>
      <c r="BR258" s="364">
        <v>0</v>
      </c>
      <c r="BS258" s="364">
        <v>0.1526369592900263</v>
      </c>
      <c r="BT258" s="364">
        <v>0</v>
      </c>
      <c r="BU258" s="364">
        <v>0</v>
      </c>
      <c r="BV258" s="364">
        <v>0</v>
      </c>
      <c r="BW258" s="364">
        <v>0</v>
      </c>
      <c r="BX258" s="364">
        <v>0</v>
      </c>
      <c r="BY258" s="364">
        <v>0</v>
      </c>
      <c r="BZ258" s="364">
        <v>3.0230032969980614E-3</v>
      </c>
      <c r="CA258" s="364">
        <v>0</v>
      </c>
      <c r="CB258" s="364">
        <v>6.1216655329843235</v>
      </c>
      <c r="CC258" s="364">
        <v>0</v>
      </c>
      <c r="CD258" s="364">
        <v>0</v>
      </c>
      <c r="CE258" s="364">
        <v>0</v>
      </c>
      <c r="CF258" s="364">
        <v>4.3514752907605647E-2</v>
      </c>
      <c r="CG258" s="364">
        <v>21.753033921419323</v>
      </c>
      <c r="CH258" s="364">
        <v>2.9545805148506465E-3</v>
      </c>
      <c r="CI258" s="364">
        <v>0</v>
      </c>
      <c r="CJ258" s="364">
        <v>1856.2932839952657</v>
      </c>
      <c r="CK258" s="364">
        <v>0</v>
      </c>
      <c r="CL258" s="364">
        <v>0</v>
      </c>
      <c r="CM258" s="364">
        <v>2.3016324255646925E-3</v>
      </c>
      <c r="CN258" s="364">
        <v>0</v>
      </c>
      <c r="CO258" s="364">
        <v>0</v>
      </c>
      <c r="CP258" s="364">
        <v>0</v>
      </c>
      <c r="CQ258" s="364">
        <v>0</v>
      </c>
      <c r="CR258" s="364">
        <v>0</v>
      </c>
      <c r="CS258" s="364">
        <v>0</v>
      </c>
      <c r="CT258" s="364">
        <v>1.6101229932787526</v>
      </c>
      <c r="CU258" s="364">
        <v>0</v>
      </c>
      <c r="CV258" s="364">
        <v>0</v>
      </c>
      <c r="CW258" s="364">
        <v>0</v>
      </c>
      <c r="CX258" s="364">
        <v>0</v>
      </c>
      <c r="CY258" s="364">
        <v>0</v>
      </c>
      <c r="CZ258" s="364">
        <v>0</v>
      </c>
      <c r="DA258" s="364">
        <v>0</v>
      </c>
      <c r="DB258" s="364">
        <v>0</v>
      </c>
      <c r="DC258" s="364">
        <v>0</v>
      </c>
      <c r="DD258" s="364">
        <v>0</v>
      </c>
      <c r="DE258" s="364">
        <v>0</v>
      </c>
      <c r="DF258" s="364">
        <v>0</v>
      </c>
      <c r="DG258" s="364">
        <v>0</v>
      </c>
      <c r="DH258" s="364">
        <v>0</v>
      </c>
      <c r="DI258" s="364">
        <v>0</v>
      </c>
      <c r="DJ258" s="364">
        <v>0</v>
      </c>
      <c r="DK258" s="364">
        <v>0</v>
      </c>
      <c r="DL258" s="364">
        <v>0</v>
      </c>
      <c r="DM258" s="364">
        <v>0</v>
      </c>
      <c r="DN258" s="364">
        <v>2.9930680813474719E-3</v>
      </c>
      <c r="DO258" s="364">
        <v>0</v>
      </c>
      <c r="DP258" s="364">
        <v>0</v>
      </c>
      <c r="DQ258" s="364">
        <v>0</v>
      </c>
      <c r="DR258" s="364">
        <v>0</v>
      </c>
      <c r="DS258" s="364">
        <v>0</v>
      </c>
      <c r="DT258" s="364">
        <v>0</v>
      </c>
      <c r="DU258" s="364">
        <v>0</v>
      </c>
      <c r="DV258" s="364">
        <v>0</v>
      </c>
      <c r="DW258" s="364">
        <v>0</v>
      </c>
      <c r="DX258" s="364">
        <v>7.1169160408545817E-2</v>
      </c>
      <c r="DY258" s="364">
        <v>0</v>
      </c>
      <c r="DZ258" s="364">
        <v>0</v>
      </c>
      <c r="EA258" s="364">
        <v>0</v>
      </c>
      <c r="EB258" s="364">
        <v>0.18293818836663434</v>
      </c>
      <c r="EC258" s="364">
        <v>0</v>
      </c>
      <c r="ED258" s="364">
        <v>0</v>
      </c>
      <c r="EE258" s="364">
        <v>0</v>
      </c>
      <c r="EF258" s="364">
        <v>0</v>
      </c>
      <c r="EG258" s="364">
        <v>0</v>
      </c>
      <c r="EH258" s="364">
        <v>0</v>
      </c>
      <c r="EI258" s="364">
        <v>0</v>
      </c>
      <c r="EJ258" s="364">
        <v>0</v>
      </c>
      <c r="EK258" s="364">
        <v>0</v>
      </c>
      <c r="EL258" s="364">
        <v>0</v>
      </c>
      <c r="EM258" s="364">
        <v>0</v>
      </c>
      <c r="EN258" s="364">
        <v>0</v>
      </c>
      <c r="EO258" s="364">
        <v>5.6457704839031446E-4</v>
      </c>
      <c r="EP258" s="364">
        <v>0</v>
      </c>
      <c r="EQ258" s="364">
        <v>5.6457704839031446E-4</v>
      </c>
      <c r="ER258" s="364">
        <v>9.0181707420563528E-3</v>
      </c>
      <c r="ES258" s="364">
        <v>0</v>
      </c>
      <c r="ET258" s="365">
        <v>0</v>
      </c>
      <c r="EU258" s="365">
        <v>0</v>
      </c>
      <c r="EV258" s="365">
        <v>0</v>
      </c>
      <c r="EW258" s="365">
        <v>0</v>
      </c>
    </row>
    <row r="259" spans="1:153" ht="15.75" customHeight="1" x14ac:dyDescent="0.2">
      <c r="A259" s="366" t="s">
        <v>62</v>
      </c>
      <c r="B259" s="366">
        <v>-5.9344429170619328E-2</v>
      </c>
      <c r="C259" s="366">
        <v>-0.62077141640143196</v>
      </c>
      <c r="D259" s="366">
        <v>-0.65273391720873519</v>
      </c>
      <c r="E259" s="366">
        <v>-0.65273391720873519</v>
      </c>
      <c r="F259" s="366">
        <v>-0.66107934582543848</v>
      </c>
      <c r="G259" s="366">
        <v>-0.66107934582543848</v>
      </c>
      <c r="H259" s="366">
        <v>-0.66107934582543848</v>
      </c>
      <c r="I259" s="366">
        <v>-0.52399662752357479</v>
      </c>
      <c r="J259" s="366">
        <v>-0.59246203945901854</v>
      </c>
      <c r="K259" s="366">
        <v>-0.30643341732638341</v>
      </c>
      <c r="L259" s="366">
        <v>-0.41290099628276877</v>
      </c>
      <c r="M259" s="366">
        <v>-0.51405399834822774</v>
      </c>
      <c r="N259" s="366">
        <v>-0.32708917858683151</v>
      </c>
      <c r="O259" s="366">
        <v>-0.33836452133591344</v>
      </c>
      <c r="P259" s="366">
        <v>-0.85427425144544245</v>
      </c>
      <c r="Q259" s="366">
        <v>-0.5285637413059785</v>
      </c>
      <c r="R259" s="366">
        <v>-0.84032244259222466</v>
      </c>
      <c r="S259" s="366">
        <v>-997.12686786124357</v>
      </c>
      <c r="T259" s="366">
        <v>-1.8634861050719849</v>
      </c>
      <c r="U259" s="366">
        <v>-1.2478777531201306</v>
      </c>
      <c r="V259" s="366">
        <v>-1.2924869794387988</v>
      </c>
      <c r="W259" s="366">
        <v>-1.429538709934576</v>
      </c>
      <c r="X259" s="366">
        <v>-1.4425125004889559</v>
      </c>
      <c r="Y259" s="366">
        <v>-1.8576657076191836</v>
      </c>
      <c r="Z259" s="366">
        <v>-300.31950980988381</v>
      </c>
      <c r="AA259" s="366">
        <v>-1.1012271595703211</v>
      </c>
      <c r="AB259" s="366">
        <v>-1.0217777051177173</v>
      </c>
      <c r="AC259" s="366">
        <v>-2.0271624230975078</v>
      </c>
      <c r="AD259" s="366">
        <v>-0.23291195923201968</v>
      </c>
      <c r="AE259" s="366">
        <v>-0.53717440555792884</v>
      </c>
      <c r="AF259" s="366">
        <v>-0.19418873333944475</v>
      </c>
      <c r="AG259" s="366">
        <v>-0.49832929843592666</v>
      </c>
      <c r="AH259" s="366">
        <v>-1572.0529689125308</v>
      </c>
      <c r="AI259" s="366">
        <v>-1577.3588700143264</v>
      </c>
      <c r="AJ259" s="366">
        <v>-0.64945731489898861</v>
      </c>
      <c r="AK259" s="366">
        <v>-0.97463840951770209</v>
      </c>
      <c r="AL259" s="366">
        <v>-0.14211206898970197</v>
      </c>
      <c r="AM259" s="366">
        <v>-0.44608894157875945</v>
      </c>
      <c r="AN259" s="366">
        <v>-3.5519918998650652</v>
      </c>
      <c r="AO259" s="366">
        <v>-3.8125432284453069</v>
      </c>
      <c r="AP259" s="366">
        <v>-0.43404959478602478</v>
      </c>
      <c r="AQ259" s="366">
        <v>-0.95814579917897191</v>
      </c>
      <c r="AR259" s="366">
        <v>-0.17642157607376774</v>
      </c>
      <c r="AS259" s="366">
        <v>-0.64776973178113373</v>
      </c>
      <c r="AT259" s="366">
        <v>-0.28984750172402096</v>
      </c>
      <c r="AU259" s="366">
        <v>-0.7748955351389295</v>
      </c>
      <c r="AV259" s="366">
        <v>-2.2325669875580545E-3</v>
      </c>
      <c r="AW259" s="366">
        <v>-0.46132518951715085</v>
      </c>
      <c r="AX259" s="366">
        <v>-0.92807229434539096</v>
      </c>
      <c r="AY259" s="366">
        <v>-1.491657332727911</v>
      </c>
      <c r="AZ259" s="366">
        <v>-6.1104299615276858E-2</v>
      </c>
      <c r="BA259" s="366">
        <v>-0.40661597207618883</v>
      </c>
      <c r="BB259" s="366">
        <v>-1.091286938931745</v>
      </c>
      <c r="BC259" s="366">
        <v>-1.4309488164723803</v>
      </c>
      <c r="BD259" s="366">
        <v>-0.52646747729881938</v>
      </c>
      <c r="BE259" s="366">
        <v>-0.30199698278086373</v>
      </c>
      <c r="BF259" s="366">
        <v>-0.61464548015563736</v>
      </c>
      <c r="BG259" s="366">
        <v>-0.54330053696552838</v>
      </c>
      <c r="BH259" s="366">
        <v>-1.4488400461123518</v>
      </c>
      <c r="BI259" s="366">
        <v>-0.70344577524732443</v>
      </c>
      <c r="BJ259" s="366">
        <v>-0.36697178811612474</v>
      </c>
      <c r="BK259" s="366">
        <v>-153.62627217578938</v>
      </c>
      <c r="BL259" s="366">
        <v>-72783.181919778013</v>
      </c>
      <c r="BM259" s="366">
        <v>-47.065032321710987</v>
      </c>
      <c r="BN259" s="366">
        <v>-0.70344577524732443</v>
      </c>
      <c r="BO259" s="366">
        <v>-1.5684612558648183</v>
      </c>
      <c r="BP259" s="366">
        <v>-34.406169596291491</v>
      </c>
      <c r="BQ259" s="366">
        <v>-48550.132818465099</v>
      </c>
      <c r="BR259" s="366">
        <v>141.19397997186323</v>
      </c>
      <c r="BS259" s="366">
        <v>-611.38703075913338</v>
      </c>
      <c r="BT259" s="366">
        <v>2363.4245642287219</v>
      </c>
      <c r="BU259" s="366">
        <v>-60.334550874837419</v>
      </c>
      <c r="BV259" s="366">
        <v>-48550.591787973979</v>
      </c>
      <c r="BW259" s="366">
        <v>140.73501046737778</v>
      </c>
      <c r="BX259" s="366">
        <v>-611.84599758590252</v>
      </c>
      <c r="BY259" s="366">
        <v>-0.62798463070832256</v>
      </c>
      <c r="BZ259" s="366">
        <v>-0.43670342071195734</v>
      </c>
      <c r="CA259" s="366">
        <v>-0.54103917429246096</v>
      </c>
      <c r="CB259" s="366">
        <v>-180.75251282040642</v>
      </c>
      <c r="CC259" s="366">
        <v>3807.21823533209</v>
      </c>
      <c r="CD259" s="366">
        <v>-91597.591854535611</v>
      </c>
      <c r="CE259" s="366">
        <v>-48.541864734875233</v>
      </c>
      <c r="CF259" s="366">
        <v>-0.37477051611511314</v>
      </c>
      <c r="CG259" s="366">
        <v>-175.16951645562523</v>
      </c>
      <c r="CH259" s="366">
        <v>-0.4525433467683655</v>
      </c>
      <c r="CI259" s="366">
        <v>-146.73035017364566</v>
      </c>
      <c r="CJ259" s="366">
        <v>-81700.671287212244</v>
      </c>
      <c r="CK259" s="366">
        <v>-96.687323646480692</v>
      </c>
      <c r="CL259" s="366">
        <v>-98.70511334918973</v>
      </c>
      <c r="CM259" s="366">
        <v>-0.41292398605504843</v>
      </c>
      <c r="CN259" s="366">
        <v>-48549.801271442186</v>
      </c>
      <c r="CO259" s="366">
        <v>-0.45806178664677333</v>
      </c>
      <c r="CP259" s="366">
        <v>-168.30344204222865</v>
      </c>
      <c r="CQ259" s="366">
        <v>4616.2889076044667</v>
      </c>
      <c r="CR259" s="366">
        <v>-7.7711799789182514</v>
      </c>
      <c r="CS259" s="366">
        <v>-10.281454013651924</v>
      </c>
      <c r="CT259" s="366">
        <v>-6.4196749839158809</v>
      </c>
      <c r="CU259" s="366">
        <v>-9.530081696181858</v>
      </c>
      <c r="CV259" s="366">
        <v>-8.8363294708121778</v>
      </c>
      <c r="CW259" s="366">
        <v>-9.4535596226998528</v>
      </c>
      <c r="CX259" s="366">
        <v>-8.5896876494312728</v>
      </c>
      <c r="CY259" s="366">
        <v>2997.7176641524893</v>
      </c>
      <c r="CZ259" s="366">
        <v>-10.488605446048808</v>
      </c>
      <c r="DA259" s="366">
        <v>-13.131276965090706</v>
      </c>
      <c r="DB259" s="366">
        <v>-9.0658181904590194</v>
      </c>
      <c r="DC259" s="366">
        <v>-12.340275580655288</v>
      </c>
      <c r="DD259" s="366">
        <v>-11.609933309103184</v>
      </c>
      <c r="DE259" s="366">
        <v>-12.259717565899642</v>
      </c>
      <c r="DF259" s="366">
        <v>-11.35028304533548</v>
      </c>
      <c r="DG259" s="366">
        <v>3153.5164705665998</v>
      </c>
      <c r="DH259" s="366">
        <v>-26.401139045851622</v>
      </c>
      <c r="DI259" s="366">
        <v>-3.906320746461347</v>
      </c>
      <c r="DJ259" s="366">
        <v>-2.0938584694854327</v>
      </c>
      <c r="DK259" s="366">
        <v>-0.4412646266793665</v>
      </c>
      <c r="DL259" s="366">
        <v>-129.36308038320101</v>
      </c>
      <c r="DM259" s="366">
        <v>-129.03107035290466</v>
      </c>
      <c r="DN259" s="366">
        <v>-1.7461412875047095</v>
      </c>
      <c r="DO259" s="366">
        <v>-2.8018517546258295</v>
      </c>
      <c r="DP259" s="366">
        <v>-15.581380686188709</v>
      </c>
      <c r="DQ259" s="366">
        <v>-25.660910028064848</v>
      </c>
      <c r="DR259" s="366">
        <v>-1682.0441732659847</v>
      </c>
      <c r="DS259" s="366">
        <v>-26.331069599491165</v>
      </c>
      <c r="DT259" s="366">
        <v>-4.4464463200799145</v>
      </c>
      <c r="DU259" s="366">
        <v>-4.1143055112740683</v>
      </c>
      <c r="DV259" s="366">
        <v>-3.9347878073452947</v>
      </c>
      <c r="DW259" s="366">
        <v>-1.9111317401607124</v>
      </c>
      <c r="DX259" s="366">
        <v>-0.26087271473943874</v>
      </c>
      <c r="DY259" s="366">
        <v>-3.8516977096707095E-2</v>
      </c>
      <c r="DZ259" s="366">
        <v>-8.106551014458363E-2</v>
      </c>
      <c r="EA259" s="366">
        <v>0</v>
      </c>
      <c r="EB259" s="366">
        <v>-0.27260070366127565</v>
      </c>
      <c r="EC259" s="366">
        <v>-1.6586950058770258</v>
      </c>
      <c r="ED259" s="366">
        <v>1805.0057762571678</v>
      </c>
      <c r="EE259" s="366">
        <v>-0.19517792577201476</v>
      </c>
      <c r="EF259" s="366">
        <v>-0.19527908087779267</v>
      </c>
      <c r="EG259" s="366">
        <v>-0.19693157287178131</v>
      </c>
      <c r="EH259" s="366">
        <v>-0.18229518025379043</v>
      </c>
      <c r="EI259" s="366">
        <v>-0.18609393928366558</v>
      </c>
      <c r="EJ259" s="366">
        <v>-0.18031322016659779</v>
      </c>
      <c r="EK259" s="366">
        <v>-0.57316567830231691</v>
      </c>
      <c r="EL259" s="366">
        <v>-0.57316567830231691</v>
      </c>
      <c r="EM259" s="366">
        <v>-96.225934528176339</v>
      </c>
      <c r="EN259" s="366">
        <v>-96.225934528176339</v>
      </c>
      <c r="EO259" s="366">
        <v>-19.457252720213305</v>
      </c>
      <c r="EP259" s="366">
        <v>-1.9024456793556022E-3</v>
      </c>
      <c r="EQ259" s="366">
        <v>-19.457252720424307</v>
      </c>
      <c r="ER259" s="366">
        <v>-0.58996700040566452</v>
      </c>
      <c r="ES259" s="366">
        <v>-1.7618792068643145</v>
      </c>
      <c r="ET259" s="363">
        <v>-96.687323646480692</v>
      </c>
      <c r="EU259" s="363">
        <v>-98.70511334918973</v>
      </c>
      <c r="EV259" s="363">
        <v>-96.687323646480692</v>
      </c>
      <c r="EW259" s="363">
        <v>-98.70511334918973</v>
      </c>
    </row>
    <row r="260" spans="1:153" ht="15.75" customHeight="1" x14ac:dyDescent="0.2">
      <c r="A260" s="353"/>
      <c r="B260" s="353"/>
      <c r="C260" s="353"/>
      <c r="D260" s="353"/>
      <c r="E260" s="353"/>
      <c r="F260" s="353"/>
      <c r="G260" s="353"/>
      <c r="H260" s="353"/>
      <c r="I260" s="353"/>
      <c r="J260" s="353"/>
      <c r="K260" s="353"/>
      <c r="L260" s="353"/>
      <c r="M260" s="353"/>
      <c r="N260" s="353"/>
      <c r="O260" s="353"/>
      <c r="P260" s="353"/>
      <c r="Q260" s="353"/>
      <c r="R260" s="353"/>
      <c r="S260" s="353"/>
      <c r="T260" s="353"/>
      <c r="U260" s="353"/>
      <c r="V260" s="353"/>
      <c r="W260" s="353"/>
      <c r="X260" s="353"/>
      <c r="Y260" s="353"/>
      <c r="Z260" s="353"/>
      <c r="AA260" s="353"/>
      <c r="AB260" s="353"/>
      <c r="AC260" s="353"/>
      <c r="AD260" s="353"/>
      <c r="AE260" s="353"/>
      <c r="AF260" s="353"/>
      <c r="AG260" s="353"/>
      <c r="AH260" s="353"/>
      <c r="AI260" s="353"/>
      <c r="AJ260" s="353"/>
      <c r="AK260" s="353"/>
      <c r="AL260" s="353"/>
      <c r="AM260" s="353"/>
      <c r="AN260" s="353"/>
      <c r="AO260" s="353"/>
      <c r="AP260" s="353"/>
      <c r="AQ260" s="353"/>
      <c r="AR260" s="353"/>
      <c r="AS260" s="353"/>
      <c r="AT260" s="353"/>
      <c r="AU260" s="353"/>
      <c r="AV260" s="353"/>
      <c r="AW260" s="353"/>
      <c r="AX260" s="353"/>
      <c r="AY260" s="353"/>
      <c r="AZ260" s="353"/>
      <c r="BA260" s="353"/>
      <c r="BB260" s="353"/>
      <c r="BC260" s="353"/>
      <c r="BD260" s="353"/>
      <c r="BE260" s="353"/>
      <c r="BF260" s="353"/>
      <c r="BG260" s="353"/>
      <c r="BH260" s="353"/>
      <c r="BI260" s="353"/>
      <c r="BJ260" s="353"/>
      <c r="BK260" s="353"/>
      <c r="BL260" s="353"/>
      <c r="BM260" s="353"/>
      <c r="BN260" s="353"/>
      <c r="BO260" s="353"/>
      <c r="BP260" s="353"/>
      <c r="BQ260" s="353"/>
      <c r="BR260" s="353"/>
      <c r="BS260" s="353"/>
      <c r="BT260" s="353"/>
      <c r="BU260" s="353"/>
      <c r="BV260" s="353"/>
      <c r="BW260" s="353"/>
      <c r="BX260" s="353"/>
      <c r="BY260" s="353"/>
      <c r="BZ260" s="353"/>
      <c r="CA260" s="353"/>
      <c r="CB260" s="353"/>
      <c r="CC260" s="353"/>
      <c r="CD260" s="353"/>
      <c r="CE260" s="353"/>
      <c r="CF260" s="353"/>
      <c r="CG260" s="353"/>
      <c r="CH260" s="353"/>
      <c r="CI260" s="353"/>
      <c r="CJ260" s="353"/>
      <c r="CK260" s="353"/>
      <c r="CL260" s="353"/>
      <c r="CM260" s="353"/>
      <c r="CN260" s="353"/>
      <c r="CO260" s="353"/>
      <c r="CP260" s="353"/>
      <c r="CQ260" s="353"/>
      <c r="CR260" s="353"/>
      <c r="CS260" s="353"/>
      <c r="CT260" s="353"/>
      <c r="CU260" s="353"/>
      <c r="CV260" s="353"/>
      <c r="CW260" s="353"/>
      <c r="CX260" s="353"/>
      <c r="CY260" s="353"/>
      <c r="CZ260" s="353"/>
      <c r="DA260" s="353"/>
      <c r="DB260" s="353"/>
      <c r="DC260" s="353"/>
      <c r="DD260" s="353"/>
      <c r="DE260" s="353"/>
      <c r="DF260" s="353"/>
      <c r="DG260" s="353"/>
      <c r="DH260" s="353"/>
      <c r="DI260" s="353"/>
      <c r="DJ260" s="353"/>
      <c r="DK260" s="353"/>
      <c r="DL260" s="353"/>
      <c r="DM260" s="353"/>
      <c r="DN260" s="353"/>
      <c r="DO260" s="353"/>
      <c r="DP260" s="353"/>
      <c r="DQ260" s="353"/>
      <c r="DR260" s="353"/>
      <c r="DS260" s="353"/>
      <c r="DT260" s="353"/>
      <c r="DU260" s="353"/>
      <c r="DV260" s="353"/>
      <c r="DW260" s="353"/>
      <c r="DX260" s="353"/>
      <c r="DY260" s="353"/>
      <c r="DZ260" s="353"/>
      <c r="EA260" s="353"/>
      <c r="EB260" s="353"/>
      <c r="EC260" s="353"/>
      <c r="ED260" s="353"/>
      <c r="EE260" s="353"/>
      <c r="EF260" s="353"/>
      <c r="EG260" s="353"/>
      <c r="EH260" s="353"/>
      <c r="EI260" s="353"/>
      <c r="EJ260" s="353"/>
      <c r="EK260" s="353"/>
      <c r="EL260" s="353"/>
      <c r="EM260" s="353"/>
      <c r="EN260" s="353"/>
      <c r="EO260" s="353"/>
      <c r="EP260" s="353"/>
      <c r="EQ260" s="353"/>
      <c r="ER260" s="353"/>
      <c r="ES260" s="353"/>
      <c r="ET260" s="354"/>
      <c r="EU260" s="354"/>
      <c r="EV260" s="354"/>
      <c r="EW260" s="354"/>
    </row>
    <row r="261" spans="1:153" ht="15.75" customHeight="1" x14ac:dyDescent="0.2">
      <c r="A261" s="353" t="s">
        <v>584</v>
      </c>
      <c r="B261" s="353"/>
      <c r="C261" s="353"/>
      <c r="D261" s="353"/>
      <c r="E261" s="353"/>
      <c r="F261" s="353"/>
      <c r="G261" s="353"/>
      <c r="H261" s="353"/>
      <c r="I261" s="353"/>
      <c r="J261" s="353"/>
      <c r="K261" s="353"/>
      <c r="L261" s="353"/>
      <c r="M261" s="353"/>
      <c r="N261" s="353"/>
      <c r="O261" s="353"/>
      <c r="P261" s="353"/>
      <c r="Q261" s="353"/>
      <c r="R261" s="353"/>
      <c r="S261" s="353"/>
      <c r="T261" s="353"/>
      <c r="U261" s="353"/>
      <c r="V261" s="353"/>
      <c r="W261" s="353"/>
      <c r="X261" s="353"/>
      <c r="Y261" s="353"/>
      <c r="Z261" s="353"/>
      <c r="AA261" s="353"/>
      <c r="AB261" s="353"/>
      <c r="AC261" s="353"/>
      <c r="AD261" s="353"/>
      <c r="AE261" s="353"/>
      <c r="AF261" s="353"/>
      <c r="AG261" s="353"/>
      <c r="AH261" s="353"/>
      <c r="AI261" s="353"/>
      <c r="AJ261" s="353"/>
      <c r="AK261" s="353"/>
      <c r="AL261" s="353"/>
      <c r="AM261" s="353"/>
      <c r="AN261" s="353"/>
      <c r="AO261" s="353"/>
      <c r="AP261" s="353"/>
      <c r="AQ261" s="353"/>
      <c r="AR261" s="353"/>
      <c r="AS261" s="353"/>
      <c r="AT261" s="353"/>
      <c r="AU261" s="353"/>
      <c r="AV261" s="353"/>
      <c r="AW261" s="353"/>
      <c r="AX261" s="353"/>
      <c r="AY261" s="353"/>
      <c r="AZ261" s="353"/>
      <c r="BA261" s="353"/>
      <c r="BB261" s="353"/>
      <c r="BC261" s="353"/>
      <c r="BD261" s="353"/>
      <c r="BE261" s="353"/>
      <c r="BF261" s="353"/>
      <c r="BG261" s="353"/>
      <c r="BH261" s="353"/>
      <c r="BI261" s="353"/>
      <c r="BJ261" s="353"/>
      <c r="BK261" s="353"/>
      <c r="BL261" s="353"/>
      <c r="BM261" s="353"/>
      <c r="BN261" s="353"/>
      <c r="BO261" s="353"/>
      <c r="BP261" s="353"/>
      <c r="BQ261" s="353"/>
      <c r="BR261" s="353"/>
      <c r="BS261" s="353"/>
      <c r="BT261" s="353"/>
      <c r="BU261" s="353"/>
      <c r="BV261" s="353"/>
      <c r="BW261" s="353"/>
      <c r="BX261" s="353"/>
      <c r="BY261" s="353"/>
      <c r="BZ261" s="353"/>
      <c r="CA261" s="353"/>
      <c r="CB261" s="353"/>
      <c r="CC261" s="353"/>
      <c r="CD261" s="353"/>
      <c r="CE261" s="353"/>
      <c r="CF261" s="353"/>
      <c r="CG261" s="353"/>
      <c r="CH261" s="353"/>
      <c r="CI261" s="353"/>
      <c r="CJ261" s="353"/>
      <c r="CK261" s="353"/>
      <c r="CL261" s="353"/>
      <c r="CM261" s="353"/>
      <c r="CN261" s="353"/>
      <c r="CO261" s="353"/>
      <c r="CP261" s="353"/>
      <c r="CQ261" s="353"/>
      <c r="CR261" s="353"/>
      <c r="CS261" s="353"/>
      <c r="CT261" s="353"/>
      <c r="CU261" s="353"/>
      <c r="CV261" s="353"/>
      <c r="CW261" s="353"/>
      <c r="CX261" s="353"/>
      <c r="CY261" s="353"/>
      <c r="CZ261" s="353"/>
      <c r="DA261" s="353"/>
      <c r="DB261" s="353"/>
      <c r="DC261" s="353"/>
      <c r="DD261" s="353"/>
      <c r="DE261" s="353"/>
      <c r="DF261" s="353"/>
      <c r="DG261" s="353"/>
      <c r="DH261" s="353"/>
      <c r="DI261" s="353"/>
      <c r="DJ261" s="353"/>
      <c r="DK261" s="353"/>
      <c r="DL261" s="353"/>
      <c r="DM261" s="353"/>
      <c r="DN261" s="353"/>
      <c r="DO261" s="353"/>
      <c r="DP261" s="353"/>
      <c r="DQ261" s="353"/>
      <c r="DR261" s="353"/>
      <c r="DS261" s="353"/>
      <c r="DT261" s="353"/>
      <c r="DU261" s="353"/>
      <c r="DV261" s="353"/>
      <c r="DW261" s="353"/>
      <c r="DX261" s="353"/>
      <c r="DY261" s="353"/>
      <c r="DZ261" s="353"/>
      <c r="EA261" s="353"/>
      <c r="EB261" s="353"/>
      <c r="EC261" s="353"/>
      <c r="ED261" s="353"/>
      <c r="EE261" s="353"/>
      <c r="EF261" s="353"/>
      <c r="EG261" s="353"/>
      <c r="EH261" s="353"/>
      <c r="EI261" s="353"/>
      <c r="EJ261" s="353"/>
      <c r="EK261" s="353"/>
      <c r="EL261" s="353"/>
      <c r="EM261" s="353"/>
      <c r="EN261" s="353"/>
      <c r="EO261" s="353"/>
      <c r="EP261" s="353"/>
      <c r="EQ261" s="353"/>
      <c r="ER261" s="353"/>
      <c r="ES261" s="353"/>
      <c r="ET261" s="354"/>
      <c r="EU261" s="354"/>
      <c r="EV261" s="354"/>
      <c r="EW261" s="354"/>
    </row>
    <row r="262" spans="1:153" ht="15.75" customHeight="1" x14ac:dyDescent="0.2">
      <c r="A262" s="353" t="s">
        <v>585</v>
      </c>
      <c r="B262" s="353"/>
      <c r="C262" s="353"/>
      <c r="D262" s="353"/>
      <c r="E262" s="353"/>
      <c r="F262" s="353"/>
      <c r="G262" s="353"/>
      <c r="H262" s="353"/>
      <c r="I262" s="353"/>
      <c r="J262" s="353"/>
      <c r="K262" s="353"/>
      <c r="L262" s="353"/>
      <c r="M262" s="353"/>
      <c r="N262" s="353"/>
      <c r="O262" s="353"/>
      <c r="P262" s="353"/>
      <c r="Q262" s="353"/>
      <c r="R262" s="353"/>
      <c r="S262" s="353"/>
      <c r="T262" s="353"/>
      <c r="U262" s="353"/>
      <c r="V262" s="353"/>
      <c r="W262" s="353"/>
      <c r="X262" s="353"/>
      <c r="Y262" s="353"/>
      <c r="Z262" s="353"/>
      <c r="AA262" s="353"/>
      <c r="AB262" s="353"/>
      <c r="AC262" s="353"/>
      <c r="AD262" s="353"/>
      <c r="AE262" s="353"/>
      <c r="AF262" s="353"/>
      <c r="AG262" s="353"/>
      <c r="AH262" s="353"/>
      <c r="AI262" s="353"/>
      <c r="AJ262" s="353"/>
      <c r="AK262" s="353"/>
      <c r="AL262" s="353"/>
      <c r="AM262" s="353"/>
      <c r="AN262" s="353"/>
      <c r="AO262" s="353"/>
      <c r="AP262" s="353"/>
      <c r="AQ262" s="353"/>
      <c r="AR262" s="353"/>
      <c r="AS262" s="353"/>
      <c r="AT262" s="353"/>
      <c r="AU262" s="353"/>
      <c r="AV262" s="353"/>
      <c r="AW262" s="353"/>
      <c r="AX262" s="353"/>
      <c r="AY262" s="353"/>
      <c r="AZ262" s="353"/>
      <c r="BA262" s="353"/>
      <c r="BB262" s="353"/>
      <c r="BC262" s="353"/>
      <c r="BD262" s="353"/>
      <c r="BE262" s="353"/>
      <c r="BF262" s="353"/>
      <c r="BG262" s="353"/>
      <c r="BH262" s="353"/>
      <c r="BI262" s="353"/>
      <c r="BJ262" s="353"/>
      <c r="BK262" s="353"/>
      <c r="BL262" s="353"/>
      <c r="BM262" s="353"/>
      <c r="BN262" s="353"/>
      <c r="BO262" s="353"/>
      <c r="BP262" s="353"/>
      <c r="BQ262" s="353"/>
      <c r="BR262" s="353"/>
      <c r="BS262" s="353"/>
      <c r="BT262" s="353"/>
      <c r="BU262" s="353"/>
      <c r="BV262" s="353"/>
      <c r="BW262" s="353"/>
      <c r="BX262" s="353"/>
      <c r="BY262" s="353"/>
      <c r="BZ262" s="353"/>
      <c r="CA262" s="353"/>
      <c r="CB262" s="353"/>
      <c r="CC262" s="353"/>
      <c r="CD262" s="353"/>
      <c r="CE262" s="353"/>
      <c r="CF262" s="353"/>
      <c r="CG262" s="353"/>
      <c r="CH262" s="353"/>
      <c r="CI262" s="353"/>
      <c r="CJ262" s="353"/>
      <c r="CK262" s="353"/>
      <c r="CL262" s="353"/>
      <c r="CM262" s="353"/>
      <c r="CN262" s="353"/>
      <c r="CO262" s="353"/>
      <c r="CP262" s="353"/>
      <c r="CQ262" s="353"/>
      <c r="CR262" s="353"/>
      <c r="CS262" s="353"/>
      <c r="CT262" s="353"/>
      <c r="CU262" s="353"/>
      <c r="CV262" s="353"/>
      <c r="CW262" s="353"/>
      <c r="CX262" s="353"/>
      <c r="CY262" s="353"/>
      <c r="CZ262" s="353"/>
      <c r="DA262" s="353"/>
      <c r="DB262" s="353"/>
      <c r="DC262" s="353"/>
      <c r="DD262" s="353"/>
      <c r="DE262" s="353"/>
      <c r="DF262" s="353"/>
      <c r="DG262" s="353"/>
      <c r="DH262" s="353"/>
      <c r="DI262" s="353"/>
      <c r="DJ262" s="353"/>
      <c r="DK262" s="353"/>
      <c r="DL262" s="353"/>
      <c r="DM262" s="353"/>
      <c r="DN262" s="353"/>
      <c r="DO262" s="353"/>
      <c r="DP262" s="353"/>
      <c r="DQ262" s="353"/>
      <c r="DR262" s="353"/>
      <c r="DS262" s="353"/>
      <c r="DT262" s="353"/>
      <c r="DU262" s="353"/>
      <c r="DV262" s="353"/>
      <c r="DW262" s="353"/>
      <c r="DX262" s="353"/>
      <c r="DY262" s="353"/>
      <c r="DZ262" s="353"/>
      <c r="EA262" s="353"/>
      <c r="EB262" s="353"/>
      <c r="EC262" s="353"/>
      <c r="ED262" s="353"/>
      <c r="EE262" s="353"/>
      <c r="EF262" s="353"/>
      <c r="EG262" s="353"/>
      <c r="EH262" s="353"/>
      <c r="EI262" s="353"/>
      <c r="EJ262" s="353"/>
      <c r="EK262" s="353"/>
      <c r="EL262" s="353"/>
      <c r="EM262" s="353"/>
      <c r="EN262" s="353"/>
      <c r="EO262" s="353"/>
      <c r="EP262" s="353"/>
      <c r="EQ262" s="353"/>
      <c r="ER262" s="353"/>
      <c r="ES262" s="353"/>
      <c r="ET262" s="354"/>
      <c r="EU262" s="354"/>
      <c r="EV262" s="354"/>
      <c r="EW262" s="354"/>
    </row>
    <row r="263" spans="1:153" ht="15.75" customHeight="1" x14ac:dyDescent="0.2">
      <c r="A263" s="353" t="s">
        <v>586</v>
      </c>
      <c r="B263" s="353"/>
      <c r="C263" s="353"/>
      <c r="D263" s="353"/>
      <c r="E263" s="353"/>
      <c r="F263" s="353"/>
      <c r="G263" s="353"/>
      <c r="H263" s="353"/>
      <c r="I263" s="353"/>
      <c r="J263" s="353"/>
      <c r="K263" s="353"/>
      <c r="L263" s="353"/>
      <c r="M263" s="353"/>
      <c r="N263" s="353"/>
      <c r="O263" s="353"/>
      <c r="P263" s="353"/>
      <c r="Q263" s="353"/>
      <c r="R263" s="353"/>
      <c r="S263" s="353"/>
      <c r="T263" s="353"/>
      <c r="U263" s="353"/>
      <c r="V263" s="353"/>
      <c r="W263" s="353"/>
      <c r="X263" s="353"/>
      <c r="Y263" s="353"/>
      <c r="Z263" s="353"/>
      <c r="AA263" s="353"/>
      <c r="AB263" s="353"/>
      <c r="AC263" s="353"/>
      <c r="AD263" s="353"/>
      <c r="AE263" s="353"/>
      <c r="AF263" s="353"/>
      <c r="AG263" s="353"/>
      <c r="AH263" s="353"/>
      <c r="AI263" s="353"/>
      <c r="AJ263" s="353"/>
      <c r="AK263" s="353"/>
      <c r="AL263" s="353"/>
      <c r="AM263" s="353"/>
      <c r="AN263" s="353"/>
      <c r="AO263" s="353"/>
      <c r="AP263" s="353"/>
      <c r="AQ263" s="353"/>
      <c r="AR263" s="353"/>
      <c r="AS263" s="353"/>
      <c r="AT263" s="353"/>
      <c r="AU263" s="353"/>
      <c r="AV263" s="353"/>
      <c r="AW263" s="353"/>
      <c r="AX263" s="353"/>
      <c r="AY263" s="353"/>
      <c r="AZ263" s="353"/>
      <c r="BA263" s="353"/>
      <c r="BB263" s="353"/>
      <c r="BC263" s="353"/>
      <c r="BD263" s="353"/>
      <c r="BE263" s="353"/>
      <c r="BF263" s="353"/>
      <c r="BG263" s="353"/>
      <c r="BH263" s="353"/>
      <c r="BI263" s="353"/>
      <c r="BJ263" s="353"/>
      <c r="BK263" s="353"/>
      <c r="BL263" s="353"/>
      <c r="BM263" s="353"/>
      <c r="BN263" s="353"/>
      <c r="BO263" s="353"/>
      <c r="BP263" s="353"/>
      <c r="BQ263" s="353"/>
      <c r="BR263" s="353"/>
      <c r="BS263" s="353"/>
      <c r="BT263" s="353"/>
      <c r="BU263" s="353"/>
      <c r="BV263" s="353"/>
      <c r="BW263" s="353"/>
      <c r="BX263" s="353"/>
      <c r="BY263" s="353"/>
      <c r="BZ263" s="353"/>
      <c r="CA263" s="353"/>
      <c r="CB263" s="353"/>
      <c r="CC263" s="353"/>
      <c r="CD263" s="353"/>
      <c r="CE263" s="353"/>
      <c r="CF263" s="353"/>
      <c r="CG263" s="353"/>
      <c r="CH263" s="353"/>
      <c r="CI263" s="353"/>
      <c r="CJ263" s="353"/>
      <c r="CK263" s="353"/>
      <c r="CL263" s="353"/>
      <c r="CM263" s="353"/>
      <c r="CN263" s="353"/>
      <c r="CO263" s="353"/>
      <c r="CP263" s="353"/>
      <c r="CQ263" s="353"/>
      <c r="CR263" s="353"/>
      <c r="CS263" s="353"/>
      <c r="CT263" s="353"/>
      <c r="CU263" s="353"/>
      <c r="CV263" s="353"/>
      <c r="CW263" s="353"/>
      <c r="CX263" s="353"/>
      <c r="CY263" s="353"/>
      <c r="CZ263" s="353"/>
      <c r="DA263" s="353"/>
      <c r="DB263" s="353"/>
      <c r="DC263" s="353"/>
      <c r="DD263" s="353"/>
      <c r="DE263" s="353"/>
      <c r="DF263" s="353"/>
      <c r="DG263" s="353"/>
      <c r="DH263" s="353"/>
      <c r="DI263" s="353"/>
      <c r="DJ263" s="353"/>
      <c r="DK263" s="353"/>
      <c r="DL263" s="353"/>
      <c r="DM263" s="353"/>
      <c r="DN263" s="353"/>
      <c r="DO263" s="353"/>
      <c r="DP263" s="353"/>
      <c r="DQ263" s="353"/>
      <c r="DR263" s="353"/>
      <c r="DS263" s="353"/>
      <c r="DT263" s="353"/>
      <c r="DU263" s="353"/>
      <c r="DV263" s="353"/>
      <c r="DW263" s="353"/>
      <c r="DX263" s="353"/>
      <c r="DY263" s="353"/>
      <c r="DZ263" s="353"/>
      <c r="EA263" s="353"/>
      <c r="EB263" s="353"/>
      <c r="EC263" s="353"/>
      <c r="ED263" s="353"/>
      <c r="EE263" s="353"/>
      <c r="EF263" s="353"/>
      <c r="EG263" s="353"/>
      <c r="EH263" s="353"/>
      <c r="EI263" s="353"/>
      <c r="EJ263" s="353"/>
      <c r="EK263" s="353"/>
      <c r="EL263" s="353"/>
      <c r="EM263" s="353"/>
      <c r="EN263" s="353"/>
      <c r="EO263" s="353"/>
      <c r="EP263" s="353"/>
      <c r="EQ263" s="353"/>
      <c r="ER263" s="353"/>
      <c r="ES263" s="353"/>
      <c r="ET263" s="354"/>
      <c r="EU263" s="354"/>
      <c r="EV263" s="354"/>
      <c r="EW263" s="354"/>
    </row>
    <row r="264" spans="1:153" ht="15.75" customHeight="1" x14ac:dyDescent="0.2">
      <c r="A264" s="353" t="s">
        <v>587</v>
      </c>
      <c r="B264" s="353"/>
      <c r="C264" s="353"/>
      <c r="D264" s="353"/>
      <c r="E264" s="353"/>
      <c r="F264" s="353"/>
      <c r="G264" s="353"/>
      <c r="H264" s="353"/>
      <c r="I264" s="353"/>
      <c r="J264" s="353"/>
      <c r="K264" s="353"/>
      <c r="L264" s="353"/>
      <c r="M264" s="353"/>
      <c r="N264" s="353"/>
      <c r="O264" s="353"/>
      <c r="P264" s="353"/>
      <c r="Q264" s="353"/>
      <c r="R264" s="353"/>
      <c r="S264" s="353"/>
      <c r="T264" s="353"/>
      <c r="U264" s="353"/>
      <c r="V264" s="353"/>
      <c r="W264" s="353"/>
      <c r="X264" s="353"/>
      <c r="Y264" s="353"/>
      <c r="Z264" s="353"/>
      <c r="AA264" s="353"/>
      <c r="AB264" s="353"/>
      <c r="AC264" s="353"/>
      <c r="AD264" s="353"/>
      <c r="AE264" s="353"/>
      <c r="AF264" s="353"/>
      <c r="AG264" s="353"/>
      <c r="AH264" s="353"/>
      <c r="AI264" s="353"/>
      <c r="AJ264" s="353"/>
      <c r="AK264" s="353"/>
      <c r="AL264" s="353"/>
      <c r="AM264" s="353"/>
      <c r="AN264" s="353"/>
      <c r="AO264" s="353"/>
      <c r="AP264" s="353"/>
      <c r="AQ264" s="353"/>
      <c r="AR264" s="353"/>
      <c r="AS264" s="353"/>
      <c r="AT264" s="353"/>
      <c r="AU264" s="353"/>
      <c r="AV264" s="353"/>
      <c r="AW264" s="353"/>
      <c r="AX264" s="353"/>
      <c r="AY264" s="353"/>
      <c r="AZ264" s="353"/>
      <c r="BA264" s="353"/>
      <c r="BB264" s="353"/>
      <c r="BC264" s="353"/>
      <c r="BD264" s="353"/>
      <c r="BE264" s="353"/>
      <c r="BF264" s="353"/>
      <c r="BG264" s="353"/>
      <c r="BH264" s="353"/>
      <c r="BI264" s="353"/>
      <c r="BJ264" s="353"/>
      <c r="BK264" s="353"/>
      <c r="BL264" s="353"/>
      <c r="BM264" s="353"/>
      <c r="BN264" s="353"/>
      <c r="BO264" s="353"/>
      <c r="BP264" s="353"/>
      <c r="BQ264" s="353"/>
      <c r="BR264" s="353"/>
      <c r="BS264" s="353"/>
      <c r="BT264" s="353"/>
      <c r="BU264" s="353"/>
      <c r="BV264" s="353"/>
      <c r="BW264" s="353"/>
      <c r="BX264" s="353"/>
      <c r="BY264" s="353"/>
      <c r="BZ264" s="353"/>
      <c r="CA264" s="353"/>
      <c r="CB264" s="353"/>
      <c r="CC264" s="353"/>
      <c r="CD264" s="353"/>
      <c r="CE264" s="353"/>
      <c r="CF264" s="353"/>
      <c r="CG264" s="353"/>
      <c r="CH264" s="353"/>
      <c r="CI264" s="353"/>
      <c r="CJ264" s="353"/>
      <c r="CK264" s="353"/>
      <c r="CL264" s="353"/>
      <c r="CM264" s="353"/>
      <c r="CN264" s="353"/>
      <c r="CO264" s="353"/>
      <c r="CP264" s="353"/>
      <c r="CQ264" s="353"/>
      <c r="CR264" s="353"/>
      <c r="CS264" s="353"/>
      <c r="CT264" s="353"/>
      <c r="CU264" s="353"/>
      <c r="CV264" s="353"/>
      <c r="CW264" s="353"/>
      <c r="CX264" s="353"/>
      <c r="CY264" s="353"/>
      <c r="CZ264" s="353"/>
      <c r="DA264" s="353"/>
      <c r="DB264" s="353"/>
      <c r="DC264" s="353"/>
      <c r="DD264" s="353"/>
      <c r="DE264" s="353"/>
      <c r="DF264" s="353"/>
      <c r="DG264" s="353"/>
      <c r="DH264" s="353"/>
      <c r="DI264" s="353"/>
      <c r="DJ264" s="353"/>
      <c r="DK264" s="353"/>
      <c r="DL264" s="353"/>
      <c r="DM264" s="353"/>
      <c r="DN264" s="353"/>
      <c r="DO264" s="353"/>
      <c r="DP264" s="353"/>
      <c r="DQ264" s="353"/>
      <c r="DR264" s="353"/>
      <c r="DS264" s="353"/>
      <c r="DT264" s="353"/>
      <c r="DU264" s="353"/>
      <c r="DV264" s="353"/>
      <c r="DW264" s="353"/>
      <c r="DX264" s="353"/>
      <c r="DY264" s="353"/>
      <c r="DZ264" s="353"/>
      <c r="EA264" s="353"/>
      <c r="EB264" s="353"/>
      <c r="EC264" s="353"/>
      <c r="ED264" s="353"/>
      <c r="EE264" s="353"/>
      <c r="EF264" s="353"/>
      <c r="EG264" s="353"/>
      <c r="EH264" s="353"/>
      <c r="EI264" s="353"/>
      <c r="EJ264" s="353"/>
      <c r="EK264" s="353"/>
      <c r="EL264" s="353"/>
      <c r="EM264" s="353"/>
      <c r="EN264" s="353"/>
      <c r="EO264" s="353"/>
      <c r="EP264" s="353"/>
      <c r="EQ264" s="353"/>
      <c r="ER264" s="353"/>
      <c r="ES264" s="353"/>
      <c r="ET264" s="354"/>
      <c r="EU264" s="354"/>
      <c r="EV264" s="354"/>
      <c r="EW264" s="354"/>
    </row>
    <row r="265" spans="1:153" ht="15.75" customHeight="1" x14ac:dyDescent="0.2">
      <c r="A265" s="353" t="s">
        <v>588</v>
      </c>
      <c r="B265" s="353"/>
      <c r="C265" s="353"/>
      <c r="D265" s="353"/>
      <c r="E265" s="353"/>
      <c r="F265" s="353"/>
      <c r="G265" s="353"/>
      <c r="H265" s="353"/>
      <c r="I265" s="353"/>
      <c r="J265" s="353"/>
      <c r="K265" s="353"/>
      <c r="L265" s="353"/>
      <c r="M265" s="353"/>
      <c r="N265" s="353"/>
      <c r="O265" s="353"/>
      <c r="P265" s="353"/>
      <c r="Q265" s="353"/>
      <c r="R265" s="353"/>
      <c r="S265" s="353"/>
      <c r="T265" s="353"/>
      <c r="U265" s="353"/>
      <c r="V265" s="353"/>
      <c r="W265" s="353"/>
      <c r="X265" s="353"/>
      <c r="Y265" s="353"/>
      <c r="Z265" s="353"/>
      <c r="AA265" s="353"/>
      <c r="AB265" s="353"/>
      <c r="AC265" s="353"/>
      <c r="AD265" s="353"/>
      <c r="AE265" s="353"/>
      <c r="AF265" s="353"/>
      <c r="AG265" s="353"/>
      <c r="AH265" s="353"/>
      <c r="AI265" s="353"/>
      <c r="AJ265" s="353"/>
      <c r="AK265" s="353"/>
      <c r="AL265" s="353"/>
      <c r="AM265" s="353"/>
      <c r="AN265" s="353"/>
      <c r="AO265" s="353"/>
      <c r="AP265" s="353"/>
      <c r="AQ265" s="353"/>
      <c r="AR265" s="353"/>
      <c r="AS265" s="353"/>
      <c r="AT265" s="353"/>
      <c r="AU265" s="353"/>
      <c r="AV265" s="353"/>
      <c r="AW265" s="353"/>
      <c r="AX265" s="353"/>
      <c r="AY265" s="353"/>
      <c r="AZ265" s="353"/>
      <c r="BA265" s="353"/>
      <c r="BB265" s="353"/>
      <c r="BC265" s="353"/>
      <c r="BD265" s="353"/>
      <c r="BE265" s="353"/>
      <c r="BF265" s="353"/>
      <c r="BG265" s="353"/>
      <c r="BH265" s="353"/>
      <c r="BI265" s="353"/>
      <c r="BJ265" s="353"/>
      <c r="BK265" s="353"/>
      <c r="BL265" s="353"/>
      <c r="BM265" s="353"/>
      <c r="BN265" s="353"/>
      <c r="BO265" s="353"/>
      <c r="BP265" s="353"/>
      <c r="BQ265" s="353"/>
      <c r="BR265" s="353"/>
      <c r="BS265" s="353"/>
      <c r="BT265" s="353"/>
      <c r="BU265" s="353"/>
      <c r="BV265" s="353"/>
      <c r="BW265" s="353"/>
      <c r="BX265" s="353"/>
      <c r="BY265" s="353"/>
      <c r="BZ265" s="353"/>
      <c r="CA265" s="353"/>
      <c r="CB265" s="353"/>
      <c r="CC265" s="353"/>
      <c r="CD265" s="353"/>
      <c r="CE265" s="353"/>
      <c r="CF265" s="353"/>
      <c r="CG265" s="353"/>
      <c r="CH265" s="353"/>
      <c r="CI265" s="353"/>
      <c r="CJ265" s="353"/>
      <c r="CK265" s="353"/>
      <c r="CL265" s="353"/>
      <c r="CM265" s="353"/>
      <c r="CN265" s="353"/>
      <c r="CO265" s="353"/>
      <c r="CP265" s="353"/>
      <c r="CQ265" s="353"/>
      <c r="CR265" s="353"/>
      <c r="CS265" s="353"/>
      <c r="CT265" s="353"/>
      <c r="CU265" s="353"/>
      <c r="CV265" s="353"/>
      <c r="CW265" s="353"/>
      <c r="CX265" s="353"/>
      <c r="CY265" s="353"/>
      <c r="CZ265" s="353"/>
      <c r="DA265" s="353"/>
      <c r="DB265" s="353"/>
      <c r="DC265" s="353"/>
      <c r="DD265" s="353"/>
      <c r="DE265" s="353"/>
      <c r="DF265" s="353"/>
      <c r="DG265" s="353"/>
      <c r="DH265" s="353"/>
      <c r="DI265" s="353"/>
      <c r="DJ265" s="353"/>
      <c r="DK265" s="353"/>
      <c r="DL265" s="353"/>
      <c r="DM265" s="353"/>
      <c r="DN265" s="353"/>
      <c r="DO265" s="353"/>
      <c r="DP265" s="353"/>
      <c r="DQ265" s="353"/>
      <c r="DR265" s="353"/>
      <c r="DS265" s="353"/>
      <c r="DT265" s="353"/>
      <c r="DU265" s="353"/>
      <c r="DV265" s="353"/>
      <c r="DW265" s="353"/>
      <c r="DX265" s="353"/>
      <c r="DY265" s="353"/>
      <c r="DZ265" s="353"/>
      <c r="EA265" s="353"/>
      <c r="EB265" s="353"/>
      <c r="EC265" s="353"/>
      <c r="ED265" s="353"/>
      <c r="EE265" s="353"/>
      <c r="EF265" s="353"/>
      <c r="EG265" s="353"/>
      <c r="EH265" s="353"/>
      <c r="EI265" s="353"/>
      <c r="EJ265" s="353"/>
      <c r="EK265" s="353"/>
      <c r="EL265" s="353"/>
      <c r="EM265" s="353"/>
      <c r="EN265" s="353"/>
      <c r="EO265" s="353"/>
      <c r="EP265" s="353"/>
      <c r="EQ265" s="353"/>
      <c r="ER265" s="353"/>
      <c r="ES265" s="353"/>
      <c r="ET265" s="354"/>
      <c r="EU265" s="354"/>
      <c r="EV265" s="354"/>
      <c r="EW265" s="354"/>
    </row>
    <row r="266" spans="1:153" ht="15.75" customHeight="1" x14ac:dyDescent="0.2">
      <c r="A266" s="353" t="s">
        <v>589</v>
      </c>
      <c r="B266" s="353"/>
      <c r="C266" s="353"/>
      <c r="D266" s="353"/>
      <c r="E266" s="353"/>
      <c r="F266" s="353"/>
      <c r="G266" s="353"/>
      <c r="H266" s="353"/>
      <c r="I266" s="353"/>
      <c r="J266" s="353"/>
      <c r="K266" s="353"/>
      <c r="L266" s="353"/>
      <c r="M266" s="353"/>
      <c r="N266" s="353"/>
      <c r="O266" s="353"/>
      <c r="P266" s="353"/>
      <c r="Q266" s="353"/>
      <c r="R266" s="353"/>
      <c r="S266" s="353"/>
      <c r="T266" s="353"/>
      <c r="U266" s="353"/>
      <c r="V266" s="353"/>
      <c r="W266" s="353"/>
      <c r="X266" s="353"/>
      <c r="Y266" s="353"/>
      <c r="Z266" s="353"/>
      <c r="AA266" s="353"/>
      <c r="AB266" s="353"/>
      <c r="AC266" s="353"/>
      <c r="AD266" s="353"/>
      <c r="AE266" s="353"/>
      <c r="AF266" s="353"/>
      <c r="AG266" s="353"/>
      <c r="AH266" s="353"/>
      <c r="AI266" s="353"/>
      <c r="AJ266" s="353"/>
      <c r="AK266" s="353"/>
      <c r="AL266" s="353"/>
      <c r="AM266" s="353"/>
      <c r="AN266" s="353"/>
      <c r="AO266" s="353"/>
      <c r="AP266" s="353"/>
      <c r="AQ266" s="353"/>
      <c r="AR266" s="353"/>
      <c r="AS266" s="353"/>
      <c r="AT266" s="353"/>
      <c r="AU266" s="353"/>
      <c r="AV266" s="353"/>
      <c r="AW266" s="353"/>
      <c r="AX266" s="353"/>
      <c r="AY266" s="353"/>
      <c r="AZ266" s="353"/>
      <c r="BA266" s="353"/>
      <c r="BB266" s="353"/>
      <c r="BC266" s="353"/>
      <c r="BD266" s="353"/>
      <c r="BE266" s="353"/>
      <c r="BF266" s="353"/>
      <c r="BG266" s="353"/>
      <c r="BH266" s="353"/>
      <c r="BI266" s="353"/>
      <c r="BJ266" s="353"/>
      <c r="BK266" s="353"/>
      <c r="BL266" s="353"/>
      <c r="BM266" s="353"/>
      <c r="BN266" s="353"/>
      <c r="BO266" s="353"/>
      <c r="BP266" s="353"/>
      <c r="BQ266" s="353"/>
      <c r="BR266" s="353"/>
      <c r="BS266" s="353"/>
      <c r="BT266" s="353"/>
      <c r="BU266" s="353"/>
      <c r="BV266" s="353"/>
      <c r="BW266" s="353"/>
      <c r="BX266" s="353"/>
      <c r="BY266" s="353"/>
      <c r="BZ266" s="353"/>
      <c r="CA266" s="353"/>
      <c r="CB266" s="353"/>
      <c r="CC266" s="353"/>
      <c r="CD266" s="353"/>
      <c r="CE266" s="353"/>
      <c r="CF266" s="353"/>
      <c r="CG266" s="353"/>
      <c r="CH266" s="353"/>
      <c r="CI266" s="353"/>
      <c r="CJ266" s="353"/>
      <c r="CK266" s="353"/>
      <c r="CL266" s="353"/>
      <c r="CM266" s="353"/>
      <c r="CN266" s="353"/>
      <c r="CO266" s="353"/>
      <c r="CP266" s="353"/>
      <c r="CQ266" s="353"/>
      <c r="CR266" s="353"/>
      <c r="CS266" s="353"/>
      <c r="CT266" s="353"/>
      <c r="CU266" s="353"/>
      <c r="CV266" s="353"/>
      <c r="CW266" s="353"/>
      <c r="CX266" s="353"/>
      <c r="CY266" s="353"/>
      <c r="CZ266" s="353"/>
      <c r="DA266" s="353"/>
      <c r="DB266" s="353"/>
      <c r="DC266" s="353"/>
      <c r="DD266" s="353"/>
      <c r="DE266" s="353"/>
      <c r="DF266" s="353"/>
      <c r="DG266" s="353"/>
      <c r="DH266" s="353"/>
      <c r="DI266" s="353"/>
      <c r="DJ266" s="353"/>
      <c r="DK266" s="353"/>
      <c r="DL266" s="353"/>
      <c r="DM266" s="353"/>
      <c r="DN266" s="353"/>
      <c r="DO266" s="353"/>
      <c r="DP266" s="353"/>
      <c r="DQ266" s="353"/>
      <c r="DR266" s="353"/>
      <c r="DS266" s="353"/>
      <c r="DT266" s="353"/>
      <c r="DU266" s="353"/>
      <c r="DV266" s="353"/>
      <c r="DW266" s="353"/>
      <c r="DX266" s="353"/>
      <c r="DY266" s="353"/>
      <c r="DZ266" s="353"/>
      <c r="EA266" s="353"/>
      <c r="EB266" s="353"/>
      <c r="EC266" s="353"/>
      <c r="ED266" s="353"/>
      <c r="EE266" s="353"/>
      <c r="EF266" s="353"/>
      <c r="EG266" s="353"/>
      <c r="EH266" s="353"/>
      <c r="EI266" s="353"/>
      <c r="EJ266" s="353"/>
      <c r="EK266" s="353"/>
      <c r="EL266" s="353"/>
      <c r="EM266" s="353"/>
      <c r="EN266" s="353"/>
      <c r="EO266" s="353"/>
      <c r="EP266" s="353"/>
      <c r="EQ266" s="353"/>
      <c r="ER266" s="353"/>
      <c r="ES266" s="353"/>
      <c r="ET266" s="354"/>
      <c r="EU266" s="354"/>
      <c r="EV266" s="354"/>
      <c r="EW266" s="354"/>
    </row>
  </sheetData>
  <sheetProtection password="D3E3" sheet="1" objects="1" scenarios="1"/>
  <mergeCells count="1">
    <mergeCell ref="ET12:EW12"/>
  </mergeCells>
  <hyperlinks>
    <hyperlink ref="B2" r:id="rId1" xr:uid="{00000000-0004-0000-1900-000000000000}"/>
    <hyperlink ref="H9" location="'Upstream Results HHV'!S6" display="Ethanols" xr:uid="{00000000-0004-0000-1900-000001000000}"/>
    <hyperlink ref="I9" location="'Upstream Results HHV'!AW6" display="Other Biofuels" xr:uid="{00000000-0004-0000-1900-000002000000}"/>
    <hyperlink ref="R9" location="'Upstream Results HHV'!B1" display="Back" xr:uid="{00000000-0004-0000-1900-000003000000}"/>
    <hyperlink ref="AD9" location="'Upstream Results HHV'!B1" display="Back" xr:uid="{00000000-0004-0000-1900-000004000000}"/>
    <hyperlink ref="BD9" location="'Upstream Results HHV'!B1" display="Back" xr:uid="{00000000-0004-0000-1900-000005000000}"/>
    <hyperlink ref="DH9" location="Google_Sheet_Link_714163465" display="Back" xr:uid="{00000000-0004-0000-1900-000006000000}"/>
    <hyperlink ref="H10" location="'Upstream Results HHV'!AC6" display="Biodiesels" xr:uid="{00000000-0004-0000-1900-000007000000}"/>
    <hyperlink ref="I10" location="'Upstream Results HHV'!BY6" display="Hydrogens" xr:uid="{00000000-0004-0000-1900-000008000000}"/>
  </hyperlinks>
  <printOptions horizontalCentered="1" verticalCentered="1" gridLines="1"/>
  <pageMargins left="0.25" right="0.25" top="0.75" bottom="0.75" header="0" footer="0"/>
  <pageSetup orientation="landscape"/>
  <headerFooter>
    <oddHeader>&amp;L&amp;D  -  &amp;T&amp;C&amp;A Sheet</oddHeader>
    <oddFooter>&amp;L&amp;F&amp;RPage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A9C0CE"/>
    <outlinePr summaryBelow="0" summaryRight="0"/>
  </sheetPr>
  <dimension ref="A1:M1000"/>
  <sheetViews>
    <sheetView workbookViewId="0"/>
  </sheetViews>
  <sheetFormatPr baseColWidth="10" defaultColWidth="12.6640625" defaultRowHeight="15" customHeight="1" x14ac:dyDescent="0.15"/>
  <cols>
    <col min="1" max="2" width="15" customWidth="1"/>
    <col min="3" max="3" width="18.83203125" customWidth="1"/>
    <col min="4" max="5" width="14.1640625" customWidth="1"/>
    <col min="6" max="6" width="13.33203125" customWidth="1"/>
    <col min="7" max="7" width="21.33203125" customWidth="1"/>
    <col min="8" max="8" width="15.1640625" customWidth="1"/>
    <col min="10" max="10" width="14.1640625" customWidth="1"/>
    <col min="12" max="12" width="19.6640625" customWidth="1"/>
    <col min="13" max="13" width="7.33203125" customWidth="1"/>
  </cols>
  <sheetData>
    <row r="1" spans="1:13" ht="15.75" customHeight="1" x14ac:dyDescent="0.15">
      <c r="A1" s="54"/>
      <c r="B1" s="54"/>
    </row>
    <row r="2" spans="1:13" ht="15.75" customHeight="1" x14ac:dyDescent="0.15">
      <c r="A2" s="376"/>
      <c r="B2" s="376"/>
    </row>
    <row r="3" spans="1:13" ht="15.75" customHeight="1" x14ac:dyDescent="0.15">
      <c r="A3" s="14"/>
      <c r="B3" s="742" t="s">
        <v>590</v>
      </c>
      <c r="C3" s="546"/>
      <c r="G3" s="14"/>
    </row>
    <row r="4" spans="1:13" ht="15.75" customHeight="1" x14ac:dyDescent="0.15">
      <c r="A4" s="15"/>
      <c r="B4" s="33" t="s">
        <v>591</v>
      </c>
      <c r="C4" s="33" t="s">
        <v>592</v>
      </c>
      <c r="G4" s="14"/>
      <c r="H4" s="14"/>
      <c r="I4" s="14"/>
      <c r="J4" s="14"/>
      <c r="K4" s="377"/>
      <c r="L4" s="377"/>
      <c r="M4" s="377"/>
    </row>
    <row r="5" spans="1:13" ht="15.75" customHeight="1" x14ac:dyDescent="0.15">
      <c r="A5" s="15"/>
      <c r="B5" s="33">
        <v>1.60934</v>
      </c>
      <c r="C5" s="33">
        <v>1</v>
      </c>
      <c r="G5" s="14"/>
      <c r="H5" s="15"/>
      <c r="I5" s="15"/>
      <c r="J5" s="15"/>
      <c r="K5" s="377"/>
      <c r="L5" s="377"/>
      <c r="M5" s="377"/>
    </row>
    <row r="6" spans="1:13" ht="15.75" customHeight="1" x14ac:dyDescent="0.15">
      <c r="G6" s="14"/>
      <c r="H6" s="14"/>
      <c r="I6" s="14"/>
      <c r="J6" s="14"/>
      <c r="K6" s="377"/>
      <c r="L6" s="377"/>
      <c r="M6" s="377"/>
    </row>
    <row r="7" spans="1:13" ht="15.75" customHeight="1" x14ac:dyDescent="0.15">
      <c r="B7" s="742" t="s">
        <v>593</v>
      </c>
      <c r="C7" s="546"/>
      <c r="G7" s="14"/>
      <c r="H7" s="14"/>
      <c r="I7" s="14"/>
      <c r="J7" s="14"/>
      <c r="K7" s="377"/>
      <c r="L7" s="377"/>
      <c r="M7" s="377"/>
    </row>
    <row r="8" spans="1:13" ht="15.75" customHeight="1" x14ac:dyDescent="0.15">
      <c r="B8" s="33" t="s">
        <v>594</v>
      </c>
      <c r="C8" s="33" t="s">
        <v>595</v>
      </c>
      <c r="G8" s="14"/>
      <c r="H8" s="14"/>
      <c r="I8" s="14"/>
      <c r="J8" s="14"/>
      <c r="K8" s="377"/>
      <c r="L8" s="377"/>
      <c r="M8" s="377"/>
    </row>
    <row r="9" spans="1:13" ht="15.75" customHeight="1" x14ac:dyDescent="0.15">
      <c r="B9" s="33">
        <v>1000</v>
      </c>
      <c r="C9" s="33">
        <v>1</v>
      </c>
      <c r="G9" s="14"/>
      <c r="H9" s="15"/>
      <c r="I9" s="15"/>
      <c r="J9" s="15"/>
      <c r="K9" s="377"/>
      <c r="L9" s="377"/>
      <c r="M9" s="377"/>
    </row>
    <row r="10" spans="1:13" ht="15.75" customHeight="1" x14ac:dyDescent="0.15">
      <c r="G10" s="14"/>
      <c r="H10" s="15"/>
      <c r="I10" s="15"/>
      <c r="J10" s="15"/>
      <c r="K10" s="377"/>
      <c r="L10" s="377"/>
      <c r="M10" s="377"/>
    </row>
    <row r="11" spans="1:13" ht="15.75" customHeight="1" x14ac:dyDescent="0.15">
      <c r="B11" s="742" t="s">
        <v>596</v>
      </c>
      <c r="C11" s="546"/>
      <c r="G11" s="14"/>
      <c r="H11" s="15"/>
      <c r="I11" s="15"/>
      <c r="J11" s="15"/>
      <c r="K11" s="377"/>
      <c r="L11" s="377"/>
      <c r="M11" s="377"/>
    </row>
    <row r="12" spans="1:13" ht="15.75" customHeight="1" x14ac:dyDescent="0.15">
      <c r="B12" s="33" t="s">
        <v>597</v>
      </c>
      <c r="C12" s="33" t="s">
        <v>598</v>
      </c>
      <c r="G12" s="14"/>
      <c r="H12" s="15"/>
      <c r="I12" s="15"/>
      <c r="J12" s="15"/>
      <c r="K12" s="377"/>
      <c r="L12" s="377"/>
      <c r="M12" s="377"/>
    </row>
    <row r="13" spans="1:13" ht="15.75" customHeight="1" x14ac:dyDescent="0.15">
      <c r="B13" s="33">
        <v>1000</v>
      </c>
      <c r="C13" s="33">
        <v>1</v>
      </c>
      <c r="G13" s="14"/>
      <c r="H13" s="15"/>
      <c r="I13" s="15"/>
      <c r="J13" s="15"/>
      <c r="K13" s="377"/>
      <c r="L13" s="377"/>
      <c r="M13" s="377"/>
    </row>
    <row r="14" spans="1:13" ht="15.75" customHeight="1" x14ac:dyDescent="0.15">
      <c r="G14" s="14"/>
      <c r="H14" s="15"/>
      <c r="I14" s="15"/>
      <c r="J14" s="15"/>
      <c r="K14" s="377"/>
      <c r="L14" s="377"/>
      <c r="M14" s="377"/>
    </row>
    <row r="15" spans="1:13" ht="15.75" customHeight="1" x14ac:dyDescent="0.15">
      <c r="A15" s="14"/>
      <c r="B15" s="742" t="s">
        <v>599</v>
      </c>
      <c r="C15" s="546"/>
      <c r="D15" s="546"/>
      <c r="G15" s="14"/>
      <c r="H15" s="15"/>
      <c r="I15" s="15"/>
      <c r="J15" s="15"/>
      <c r="K15" s="377"/>
      <c r="L15" s="377"/>
      <c r="M15" s="377"/>
    </row>
    <row r="16" spans="1:13" ht="15.75" customHeight="1" x14ac:dyDescent="0.15">
      <c r="A16" s="15"/>
      <c r="B16" s="33" t="s">
        <v>288</v>
      </c>
      <c r="C16" s="33" t="s">
        <v>600</v>
      </c>
      <c r="D16" s="33" t="s">
        <v>287</v>
      </c>
      <c r="K16" s="377"/>
      <c r="L16" s="377"/>
      <c r="M16" s="377"/>
    </row>
    <row r="17" spans="1:13" ht="15.75" customHeight="1" x14ac:dyDescent="0.15">
      <c r="A17" s="15"/>
      <c r="B17" s="33">
        <v>1000</v>
      </c>
      <c r="C17" s="33">
        <v>1</v>
      </c>
      <c r="D17" s="33">
        <v>1E-3</v>
      </c>
      <c r="K17" s="15"/>
      <c r="L17" s="15"/>
      <c r="M17" s="15"/>
    </row>
    <row r="18" spans="1:13" ht="15.75" customHeight="1" x14ac:dyDescent="0.15">
      <c r="K18" s="15"/>
      <c r="L18" s="15"/>
      <c r="M18" s="15"/>
    </row>
    <row r="19" spans="1:13" ht="15.75" customHeight="1" x14ac:dyDescent="0.15">
      <c r="K19" s="15"/>
      <c r="L19" s="15"/>
      <c r="M19" s="15"/>
    </row>
    <row r="20" spans="1:13" ht="15.75" customHeight="1" x14ac:dyDescent="0.15">
      <c r="B20" s="742" t="s">
        <v>601</v>
      </c>
      <c r="C20" s="546"/>
      <c r="K20" s="15"/>
      <c r="L20" s="15"/>
      <c r="M20" s="15"/>
    </row>
    <row r="21" spans="1:13" ht="15.75" customHeight="1" x14ac:dyDescent="0.15">
      <c r="B21" s="33" t="s">
        <v>602</v>
      </c>
      <c r="C21" s="33" t="s">
        <v>603</v>
      </c>
      <c r="K21" s="15"/>
      <c r="L21" s="15"/>
      <c r="M21" s="15"/>
    </row>
    <row r="22" spans="1:13" ht="15.75" customHeight="1" x14ac:dyDescent="0.15">
      <c r="A22" s="14"/>
      <c r="B22" s="33">
        <v>1</v>
      </c>
      <c r="C22" s="33">
        <v>9.2902999999999999E-2</v>
      </c>
    </row>
    <row r="23" spans="1:13" ht="15.75" customHeight="1" x14ac:dyDescent="0.15">
      <c r="A23" s="14"/>
      <c r="B23" s="14"/>
    </row>
    <row r="24" spans="1:13" ht="15.75" customHeight="1" x14ac:dyDescent="0.15">
      <c r="A24" s="14"/>
      <c r="B24" s="742"/>
      <c r="C24" s="546"/>
      <c r="D24" s="14"/>
      <c r="E24" s="14"/>
      <c r="F24" s="14"/>
      <c r="H24" s="15"/>
      <c r="I24" s="15"/>
    </row>
    <row r="25" spans="1:13" ht="15.75" customHeight="1" x14ac:dyDescent="0.15">
      <c r="B25" s="15"/>
      <c r="C25" s="15"/>
      <c r="D25" s="378"/>
      <c r="E25" s="378"/>
      <c r="F25" s="378"/>
    </row>
    <row r="26" spans="1:13" ht="15.75" customHeight="1" x14ac:dyDescent="0.15">
      <c r="B26" s="15"/>
      <c r="C26" s="15"/>
      <c r="D26" s="378"/>
      <c r="E26" s="378"/>
      <c r="F26" s="378"/>
    </row>
    <row r="27" spans="1:13" ht="15.75" customHeight="1" x14ac:dyDescent="0.15"/>
    <row r="28" spans="1:13" ht="15.75" customHeight="1" x14ac:dyDescent="0.15"/>
    <row r="29" spans="1:13" ht="15.75" customHeight="1" x14ac:dyDescent="0.15"/>
    <row r="30" spans="1:13" ht="15.75" customHeight="1" x14ac:dyDescent="0.15">
      <c r="A30" s="14"/>
      <c r="B30" s="14"/>
    </row>
    <row r="31" spans="1:13" ht="15.75" customHeight="1" x14ac:dyDescent="0.15">
      <c r="A31" s="14"/>
      <c r="B31" s="14"/>
      <c r="C31" s="14"/>
      <c r="D31" s="14"/>
      <c r="E31" s="14"/>
      <c r="F31" s="379"/>
      <c r="G31" s="379"/>
    </row>
    <row r="32" spans="1:13" ht="15.75" customHeight="1" x14ac:dyDescent="0.15">
      <c r="A32" s="14"/>
      <c r="B32" s="14"/>
      <c r="C32" s="15"/>
      <c r="D32" s="15"/>
      <c r="E32" s="15"/>
      <c r="F32" s="379"/>
      <c r="G32" s="379"/>
    </row>
    <row r="33" spans="1:7" ht="15.75" customHeight="1" x14ac:dyDescent="0.15">
      <c r="A33" s="14"/>
      <c r="B33" s="14"/>
      <c r="C33" s="14"/>
      <c r="D33" s="14"/>
      <c r="E33" s="14"/>
      <c r="F33" s="379"/>
      <c r="G33" s="379"/>
    </row>
    <row r="34" spans="1:7" ht="15.75" customHeight="1" x14ac:dyDescent="0.15">
      <c r="A34" s="14"/>
      <c r="B34" s="14"/>
      <c r="C34" s="15"/>
      <c r="D34" s="15"/>
      <c r="E34" s="15"/>
      <c r="F34" s="379"/>
      <c r="G34" s="379"/>
    </row>
    <row r="35" spans="1:7" ht="15.75" customHeight="1" x14ac:dyDescent="0.15">
      <c r="A35" s="14"/>
      <c r="B35" s="14"/>
      <c r="C35" s="15"/>
      <c r="D35" s="15"/>
      <c r="E35" s="15"/>
      <c r="F35" s="377"/>
      <c r="G35" s="377"/>
    </row>
    <row r="36" spans="1:7" ht="15.75" customHeight="1" x14ac:dyDescent="0.15">
      <c r="B36" s="742"/>
      <c r="C36" s="546"/>
      <c r="D36" s="546"/>
    </row>
    <row r="37" spans="1:7" ht="15.75" customHeight="1" x14ac:dyDescent="0.15">
      <c r="B37" s="15"/>
      <c r="C37" s="15"/>
      <c r="D37" s="15"/>
      <c r="E37" s="15"/>
      <c r="F37" s="15"/>
      <c r="G37" s="15"/>
    </row>
    <row r="38" spans="1:7" ht="15.75" customHeight="1" x14ac:dyDescent="0.15">
      <c r="B38" s="15"/>
      <c r="F38" s="15"/>
      <c r="G38" s="15"/>
    </row>
    <row r="39" spans="1:7" ht="15.75" customHeight="1" x14ac:dyDescent="0.15"/>
    <row r="40" spans="1:7" ht="15.75" customHeight="1" x14ac:dyDescent="0.15"/>
    <row r="41" spans="1:7" ht="15.75" customHeight="1" x14ac:dyDescent="0.15"/>
    <row r="42" spans="1:7" ht="15.75" customHeight="1" x14ac:dyDescent="0.15"/>
    <row r="43" spans="1:7" ht="15.75" customHeight="1" x14ac:dyDescent="0.15"/>
    <row r="44" spans="1:7" ht="15.75" customHeight="1" x14ac:dyDescent="0.15"/>
    <row r="45" spans="1:7" ht="15.75" customHeight="1" x14ac:dyDescent="0.15"/>
    <row r="46" spans="1:7" ht="15.75" customHeight="1" x14ac:dyDescent="0.15"/>
    <row r="47" spans="1:7" ht="15.75" customHeight="1" x14ac:dyDescent="0.15"/>
    <row r="48" spans="1:7"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sheetProtection password="D3E3" sheet="1" objects="1" scenarios="1"/>
  <mergeCells count="7">
    <mergeCell ref="B24:C24"/>
    <mergeCell ref="B36:D36"/>
    <mergeCell ref="B3:C3"/>
    <mergeCell ref="B7:C7"/>
    <mergeCell ref="B11:C11"/>
    <mergeCell ref="B15:D15"/>
    <mergeCell ref="B20:C20"/>
  </mergeCells>
  <conditionalFormatting sqref="G2:L24">
    <cfRule type="notContainsBlanks" dxfId="2" priority="1">
      <formula>LEN(TRIM(G2))&gt;0</formula>
    </cfRule>
  </conditionalFormatting>
  <pageMargins left="0.7" right="0.7" top="0.75" bottom="0.75" header="0" footer="0"/>
  <pageSetup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A9C0CE"/>
  </sheetPr>
  <dimension ref="F1:F1000"/>
  <sheetViews>
    <sheetView workbookViewId="0"/>
  </sheetViews>
  <sheetFormatPr baseColWidth="10" defaultColWidth="12.6640625" defaultRowHeight="15" customHeight="1" x14ac:dyDescent="0.15"/>
  <cols>
    <col min="1" max="26" width="8.6640625" customWidth="1"/>
  </cols>
  <sheetData>
    <row r="1" spans="6:6" ht="12.75" customHeight="1" x14ac:dyDescent="0.15"/>
    <row r="2" spans="6:6" ht="12.75" customHeight="1" x14ac:dyDescent="0.15"/>
    <row r="3" spans="6:6" ht="12.75" customHeight="1" x14ac:dyDescent="0.15"/>
    <row r="4" spans="6:6" ht="12.75" customHeight="1" x14ac:dyDescent="0.15"/>
    <row r="5" spans="6:6" ht="12.75" customHeight="1" x14ac:dyDescent="0.15"/>
    <row r="6" spans="6:6" ht="12.75" customHeight="1" x14ac:dyDescent="0.15"/>
    <row r="7" spans="6:6" ht="12.75" customHeight="1" x14ac:dyDescent="0.15"/>
    <row r="8" spans="6:6" ht="12.75" customHeight="1" x14ac:dyDescent="0.15"/>
    <row r="9" spans="6:6" ht="12.75" customHeight="1" x14ac:dyDescent="0.15">
      <c r="F9" s="3" t="s">
        <v>184</v>
      </c>
    </row>
    <row r="10" spans="6:6" ht="12.75" customHeight="1" x14ac:dyDescent="0.15">
      <c r="F10" s="113" t="s">
        <v>40</v>
      </c>
    </row>
    <row r="11" spans="6:6" ht="12.75" customHeight="1" x14ac:dyDescent="0.15">
      <c r="F11" s="113" t="s">
        <v>185</v>
      </c>
    </row>
    <row r="12" spans="6:6" ht="12.75" customHeight="1" x14ac:dyDescent="0.15">
      <c r="F12" s="113" t="s">
        <v>133</v>
      </c>
    </row>
    <row r="13" spans="6:6" ht="12.75" customHeight="1" x14ac:dyDescent="0.15">
      <c r="F13" s="113" t="s">
        <v>187</v>
      </c>
    </row>
    <row r="14" spans="6:6" ht="12.75" customHeight="1" x14ac:dyDescent="0.15">
      <c r="F14" s="113" t="s">
        <v>192</v>
      </c>
    </row>
    <row r="15" spans="6:6" ht="12.75" customHeight="1" x14ac:dyDescent="0.15">
      <c r="F15" s="113" t="s">
        <v>196</v>
      </c>
    </row>
    <row r="16" spans="6:6" ht="12.75" customHeight="1" x14ac:dyDescent="0.15">
      <c r="F16" s="113" t="s">
        <v>196</v>
      </c>
    </row>
    <row r="17" spans="6:6" ht="12.75" customHeight="1" x14ac:dyDescent="0.15">
      <c r="F17" s="113" t="s">
        <v>198</v>
      </c>
    </row>
    <row r="18" spans="6:6" ht="12.75" customHeight="1" x14ac:dyDescent="0.15">
      <c r="F18" s="113" t="s">
        <v>203</v>
      </c>
    </row>
    <row r="19" spans="6:6" ht="12.75" customHeight="1" x14ac:dyDescent="0.15">
      <c r="F19" s="113" t="s">
        <v>167</v>
      </c>
    </row>
    <row r="20" spans="6:6" ht="12.75" customHeight="1" x14ac:dyDescent="0.15">
      <c r="F20" s="113" t="s">
        <v>186</v>
      </c>
    </row>
    <row r="21" spans="6:6" ht="12.75" customHeight="1" x14ac:dyDescent="0.15">
      <c r="F21" s="113" t="s">
        <v>206</v>
      </c>
    </row>
    <row r="22" spans="6:6" ht="12.75" customHeight="1" x14ac:dyDescent="0.15">
      <c r="F22" s="113" t="s">
        <v>207</v>
      </c>
    </row>
    <row r="23" spans="6:6" ht="12.75" customHeight="1" x14ac:dyDescent="0.15">
      <c r="F23" s="113" t="s">
        <v>208</v>
      </c>
    </row>
    <row r="24" spans="6:6" ht="12.75" customHeight="1" x14ac:dyDescent="0.15"/>
    <row r="25" spans="6:6" ht="12.75" customHeight="1" x14ac:dyDescent="0.15"/>
    <row r="26" spans="6:6" ht="12.75" customHeight="1" x14ac:dyDescent="0.15"/>
    <row r="27" spans="6:6" ht="12.75" customHeight="1" x14ac:dyDescent="0.15"/>
    <row r="28" spans="6:6" ht="12.75" customHeight="1" x14ac:dyDescent="0.15"/>
    <row r="29" spans="6:6" ht="12.75" customHeight="1" x14ac:dyDescent="0.15"/>
    <row r="30" spans="6:6" ht="12.75" customHeight="1" x14ac:dyDescent="0.15"/>
    <row r="31" spans="6:6" ht="12.75" customHeight="1" x14ac:dyDescent="0.15"/>
    <row r="32" spans="6:6"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28</vt:i4>
      </vt:variant>
      <vt:variant>
        <vt:lpstr>Named Ranges</vt:lpstr>
      </vt:variant>
      <vt:variant>
        <vt:i4>20</vt:i4>
      </vt:variant>
    </vt:vector>
  </HeadingPairs>
  <TitlesOfParts>
    <vt:vector size="48" baseType="lpstr">
      <vt:lpstr>Instructions</vt:lpstr>
      <vt:lpstr>Summary  Total Footprint</vt:lpstr>
      <vt:lpstr>Dashboard</vt:lpstr>
      <vt:lpstr>Scope 1&gt;&gt;&gt; </vt:lpstr>
      <vt:lpstr>1.1 NG-Office Heating</vt:lpstr>
      <vt:lpstr>1.2 Other Fuels </vt:lpstr>
      <vt:lpstr>1.3 HFC-Refrigerants</vt:lpstr>
      <vt:lpstr>Scope 2&gt;&gt;&gt;</vt:lpstr>
      <vt:lpstr>2.1 Electricity-Office </vt:lpstr>
      <vt:lpstr>Scope 3&gt;&gt;&gt;</vt:lpstr>
      <vt:lpstr>3.1 (a)-Goods</vt:lpstr>
      <vt:lpstr>3.1 (b)-Services</vt:lpstr>
      <vt:lpstr>3.2 Capital Goods</vt:lpstr>
      <vt:lpstr>3.3-Upstream Fuel</vt:lpstr>
      <vt:lpstr>3.4-Freight</vt:lpstr>
      <vt:lpstr>3.5-Waste</vt:lpstr>
      <vt:lpstr>3.6 (a)-Accommodations</vt:lpstr>
      <vt:lpstr>3.6 (b)-Flights</vt:lpstr>
      <vt:lpstr>3.6 (c)-Taxis</vt:lpstr>
      <vt:lpstr>3.7 - Employee Commuting</vt:lpstr>
      <vt:lpstr>Supporting Info &gt;&gt;</vt:lpstr>
      <vt:lpstr>EFs by province</vt:lpstr>
      <vt:lpstr>EFs all provinces</vt:lpstr>
      <vt:lpstr>SDS - R410A</vt:lpstr>
      <vt:lpstr> GWP</vt:lpstr>
      <vt:lpstr>Upstream Results HHV</vt:lpstr>
      <vt:lpstr>Conversions</vt:lpstr>
      <vt:lpstr>Dropdown (tab to be hidden) </vt:lpstr>
      <vt:lpstr>ACTIVE_GMMBTU</vt:lpstr>
      <vt:lpstr>ALL_GAS_GMMBTU</vt:lpstr>
      <vt:lpstr>CH4_GMMBTU</vt:lpstr>
      <vt:lpstr>CO_GMMBTU</vt:lpstr>
      <vt:lpstr>CO2_GMMBTU</vt:lpstr>
      <vt:lpstr>DIFFERENCES</vt:lpstr>
      <vt:lpstr>Ethanols</vt:lpstr>
      <vt:lpstr>GMMBTU_ALL</vt:lpstr>
      <vt:lpstr>GMMBTU_CO2_CH4</vt:lpstr>
      <vt:lpstr>GMMBTU_N2O_CO</vt:lpstr>
      <vt:lpstr>GMMBTU_NO2_VOC</vt:lpstr>
      <vt:lpstr>GMMBTU_PM</vt:lpstr>
      <vt:lpstr>GMMBTU_SO2_HFC</vt:lpstr>
      <vt:lpstr>GMMBTU_SUMMARY</vt:lpstr>
      <vt:lpstr>HFC_GMMBTU</vt:lpstr>
      <vt:lpstr>N2O_GMMBTU</vt:lpstr>
      <vt:lpstr>NMOCS_GMMBTU</vt:lpstr>
      <vt:lpstr>NO2_GMMBTU</vt:lpstr>
      <vt:lpstr>PM_GMMBTU</vt:lpstr>
      <vt:lpstr>SO2_GMMBTU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 Courtney A</dc:creator>
  <cp:lastModifiedBy>Sophie Camp</cp:lastModifiedBy>
  <dcterms:created xsi:type="dcterms:W3CDTF">2026-04-27T18:23:11Z</dcterms:created>
  <dcterms:modified xsi:type="dcterms:W3CDTF">2026-09-08T18:34:55Z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0x01010036E42D381A75CF45BCA676279ED17BD5</vt:lpwstr>
  </property>
</Properties>
</file>