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Rund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<sst xmlns="http://schemas.openxmlformats.org/spreadsheetml/2006/main" count="46" uniqueCount="46">
  <si>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Verwässerungsrechner für Finanzierungsrunden (Vorlage)</t>
  </si>
  <si>
    <t xml:space="preserve">Bereitgestellt von nugrow GmbH (www.nugrow.de)</t>
  </si>
  <si>
    <t xml:space="preserve">So funktioniert es</t>
  </si>
  <si>
    <t xml:space="preserve">1. Blatt 'Runden': Anteile vor der ersten Runde je Gesellschafter und Optionspool in den blau/gelben Zellen eintragen.</t>
  </si>
  <si>
    <t xml:space="preserve">2. Je Runde: Pre-Money-Bewertung, Investitionssumme und gewünschte Größe des Optionspools nach der Runde (in % der Anteile).</t>
  </si>
  <si>
    <t xml:space="preserve">3. Die Vorlage rechnet Anteilspreis, neue Anteile, Poolaufstockung und die Beteiligung jedes Gesellschafters nach jeder Runde.</t>
  </si>
  <si>
    <t xml:space="preserve">Der Optionspool wird vor der Runde aufgestockt (Pre-Money), er verwässert also nur die bestehenden Gesellschafter.</t>
  </si>
  <si>
    <t xml:space="preserve">Hinweise</t>
  </si>
  <si>
    <t xml:space="preserve">Alle Zahlen sind erfundene Beispielwerte. Anteile, Bewertungen und Beträge bitte durch die eigenen ersetzen.</t>
  </si>
  <si>
    <t xml:space="preserve">Vereinfachtes Modell: keine Wandeldarlehen, keine Liquidationspräferenzen, keine Anti-Dilution-Klauseln. Anteile werden nicht gerundet.</t>
  </si>
  <si>
    <t xml:space="preserve">Die Vorlage ersetzt keine Rechts-, Steuer- oder Finanzberatung. Maßgeblich sind Gesellschaftsvertrag und Beteiligungsvertrag.</t>
  </si>
  <si>
    <t xml:space="preserve">Fragen? www.nugrow.de/kontakt</t>
  </si>
  <si>
    <t xml:space="preserve">Verwässerung über zwei Runden</t>
  </si>
  <si>
    <t xml:space="preserve">Annahmen</t>
  </si>
  <si>
    <t xml:space="preserve">Seed-Runde</t>
  </si>
  <si>
    <t xml:space="preserve">Serie A</t>
  </si>
  <si>
    <t xml:space="preserve">Pre-Money-Bewertung (EUR)</t>
  </si>
  <si>
    <t xml:space="preserve">Investition (EUR)</t>
  </si>
  <si>
    <t xml:space="preserve">Optionspool nach der Runde (% der Anteile)</t>
  </si>
  <si>
    <t xml:space="preserve">Berechnung</t>
  </si>
  <si>
    <t xml:space="preserve">Post-Money-Bewertung</t>
  </si>
  <si>
    <t xml:space="preserve">Anteil des neuen Investors</t>
  </si>
  <si>
    <t xml:space="preserve">Anteile vor der Runde</t>
  </si>
  <si>
    <t xml:space="preserve">Optionspool vor der Runde (Anteile)</t>
  </si>
  <si>
    <t xml:space="preserve">Anteile nach der Runde</t>
  </si>
  <si>
    <t xml:space="preserve">Neue Anteile für den Investor</t>
  </si>
  <si>
    <t xml:space="preserve">Optionspool nach der Runde (Anteile)</t>
  </si>
  <si>
    <t xml:space="preserve">Poolaufstockung (Anteile)</t>
  </si>
  <si>
    <t xml:space="preserve">Anteilspreis (EUR)</t>
  </si>
  <si>
    <t xml:space="preserve">Gesellschafter</t>
  </si>
  <si>
    <t xml:space="preserve">Anteile Start</t>
  </si>
  <si>
    <t xml:space="preserve">Anteile nach Seed</t>
  </si>
  <si>
    <t xml:space="preserve">Anteile nach Serie A</t>
  </si>
  <si>
    <t xml:space="preserve">% Start</t>
  </si>
  <si>
    <t xml:space="preserve">% nach Seed</t>
  </si>
  <si>
    <t xml:space="preserve">% nach Serie A</t>
  </si>
  <si>
    <t xml:space="preserve">Verwässerung gesamt (Prozentpunkte)</t>
  </si>
  <si>
    <t xml:space="preserve">Gründer A</t>
  </si>
  <si>
    <t xml:space="preserve">Gründer B</t>
  </si>
  <si>
    <t xml:space="preserve">Business Angel</t>
  </si>
  <si>
    <t xml:space="preserve">Optionspool</t>
  </si>
  <si>
    <t xml:space="preserve">Seed-Investor</t>
  </si>
  <si>
    <t xml:space="preserve">Serie-A-Investor</t>
  </si>
  <si>
    <t xml:space="preserve">Summe</t>
  </si>
  <si>
    <t xml:space="preserve">Kontrolle: Summe der Anteile nach Serie A = Anteile laut Berechnung</t>
  </si>
  <si>
    <t xml:space="preserve">Kontrolle: Summe der Anteile nach Seed = Anteile laut Berechnung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</si>
</sst>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%"/>
    <numFmt numFmtId="168" formatCode="#,##0.00"/>
    <numFmt numFmtId="169" formatCode="0.0;\-0.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C4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9C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Beteiligung je Gesellschafter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Runden!E20</c:f>
              <c:strCache>
                <c:ptCount val="1"/>
                <c:pt idx="0">
                  <c:v>% Start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Runden!$A$21:$A$26</c:f>
              <c:strCache>
                <c:ptCount val="6"/>
                <c:pt idx="0">
                  <c:v>Gründer A</c:v>
                </c:pt>
                <c:pt idx="1">
                  <c:v>Gründer B</c:v>
                </c:pt>
                <c:pt idx="2">
                  <c:v>Business Angel</c:v>
                </c:pt>
                <c:pt idx="3">
                  <c:v>Optionspool</c:v>
                </c:pt>
                <c:pt idx="4">
                  <c:v>Seed-Investor</c:v>
                </c:pt>
                <c:pt idx="5">
                  <c:v>Serie-A-Investor</c:v>
                </c:pt>
              </c:strCache>
            </c:strRef>
          </c:cat>
          <c:val>
            <c:numRef>
              <c:f>Runden!$E$21:$E$26</c:f>
              <c:numCache>
                <c:formatCode>0.0%</c:formatCode>
                <c:ptCount val="6"/>
                <c:pt idx="0">
                  <c:v>0.45</c:v>
                </c:pt>
                <c:pt idx="1">
                  <c:v>0.35</c:v>
                </c:pt>
                <c:pt idx="2">
                  <c:v>0.05</c:v>
                </c:pt>
                <c:pt idx="3">
                  <c:v>0.15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Runden!F20</c:f>
              <c:strCache>
                <c:ptCount val="1"/>
                <c:pt idx="0">
                  <c:v>% nach Seed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Runden!$A$21:$A$26</c:f>
              <c:strCache>
                <c:ptCount val="6"/>
                <c:pt idx="0">
                  <c:v>Gründer A</c:v>
                </c:pt>
                <c:pt idx="1">
                  <c:v>Gründer B</c:v>
                </c:pt>
                <c:pt idx="2">
                  <c:v>Business Angel</c:v>
                </c:pt>
                <c:pt idx="3">
                  <c:v>Optionspool</c:v>
                </c:pt>
                <c:pt idx="4">
                  <c:v>Seed-Investor</c:v>
                </c:pt>
                <c:pt idx="5">
                  <c:v>Serie-A-Investor</c:v>
                </c:pt>
              </c:strCache>
            </c:strRef>
          </c:cat>
          <c:val>
            <c:numRef>
              <c:f>Runden!$F$21:$F$26</c:f>
              <c:numCache>
                <c:formatCode>0.0%</c:formatCode>
                <c:ptCount val="6"/>
                <c:pt idx="0">
                  <c:v>0.344117647058824</c:v>
                </c:pt>
                <c:pt idx="1">
                  <c:v>0.267647058823529</c:v>
                </c:pt>
                <c:pt idx="2">
                  <c:v>0.0382352941176471</c:v>
                </c:pt>
                <c:pt idx="3">
                  <c:v>0.15</c:v>
                </c:pt>
                <c:pt idx="4">
                  <c:v>0.2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Runden!G20</c:f>
              <c:strCache>
                <c:ptCount val="1"/>
                <c:pt idx="0">
                  <c:v>% nach Serie A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Runden!$A$21:$A$26</c:f>
              <c:strCache>
                <c:ptCount val="6"/>
                <c:pt idx="0">
                  <c:v>Gründer A</c:v>
                </c:pt>
                <c:pt idx="1">
                  <c:v>Gründer B</c:v>
                </c:pt>
                <c:pt idx="2">
                  <c:v>Business Angel</c:v>
                </c:pt>
                <c:pt idx="3">
                  <c:v>Optionspool</c:v>
                </c:pt>
                <c:pt idx="4">
                  <c:v>Seed-Investor</c:v>
                </c:pt>
                <c:pt idx="5">
                  <c:v>Serie-A-Investor</c:v>
                </c:pt>
              </c:strCache>
            </c:strRef>
          </c:cat>
          <c:val>
            <c:numRef>
              <c:f>Runden!$G$21:$G$26</c:f>
              <c:numCache>
                <c:formatCode>0.0%</c:formatCode>
                <c:ptCount val="6"/>
                <c:pt idx="0">
                  <c:v>0.255051903114187</c:v>
                </c:pt>
                <c:pt idx="1">
                  <c:v>0.198373702422145</c:v>
                </c:pt>
                <c:pt idx="2">
                  <c:v>0.0283391003460208</c:v>
                </c:pt>
                <c:pt idx="3">
                  <c:v>0.12</c:v>
                </c:pt>
                <c:pt idx="4">
                  <c:v>0.148235294117647</c:v>
                </c:pt>
                <c:pt idx="5">
                  <c:v>0.25</c:v>
                </c:pt>
              </c:numCache>
            </c:numRef>
          </c:val>
        </c:ser>
        <c:gapWidth val="150"/>
        <c:overlap val="0"/>
        <c:axId val="65851349"/>
        <c:axId val="19444980"/>
      </c:barChart>
      <c:catAx>
        <c:axId val="658513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444980"/>
        <c:crosses val="autoZero"/>
        <c:auto val="1"/>
        <c:lblAlgn val="ctr"/>
        <c:lblOffset val="100"/>
        <c:noMultiLvlLbl val="0"/>
      </c:catAx>
      <c:valAx>
        <c:axId val="1944498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85134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160560</xdr:rowOff>
    </xdr:from>
    <xdr:to>
      <xdr:col>4</xdr:col>
      <xdr:colOff>151200</xdr:colOff>
      <xdr:row>46</xdr:row>
      <xdr:rowOff>182880</xdr:rowOff>
    </xdr:to>
    <xdr:graphicFrame>
      <xdr:nvGraphicFramePr>
        <xdr:cNvPr id="0" name="Chart 1"/>
        <xdr:cNvGraphicFramePr/>
      </xdr:nvGraphicFramePr>
      <xdr:xfrm>
        <a:off x="0" y="64389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8" min="2" style="0" width="18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3" t="s">
        <v>13</v>
      </c>
      <c r="B3" s="4" t="s">
        <v>14</v>
      </c>
      <c r="C3" s="4" t="s">
        <v>15</v>
      </c>
    </row>
    <row r="4" customFormat="false" ht="15" hidden="false" customHeight="false" outlineLevel="0" collapsed="false">
      <c r="A4" s="2" t="s">
        <v>16</v>
      </c>
      <c r="B4" s="5" t="n">
        <v>4000000</v>
      </c>
      <c r="C4" s="5" t="n">
        <v>12000000</v>
      </c>
    </row>
    <row r="5" customFormat="false" ht="15" hidden="false" customHeight="false" outlineLevel="0" collapsed="false">
      <c r="A5" s="2" t="s">
        <v>17</v>
      </c>
      <c r="B5" s="5" t="n">
        <v>1000000</v>
      </c>
      <c r="C5" s="5" t="n">
        <v>4000000</v>
      </c>
    </row>
    <row r="6" customFormat="false" ht="15" hidden="false" customHeight="false" outlineLevel="0" collapsed="false">
      <c r="A6" s="2" t="s">
        <v>18</v>
      </c>
      <c r="B6" s="6" t="n">
        <v>0.15</v>
      </c>
      <c r="C6" s="6" t="n">
        <v>0.12</v>
      </c>
    </row>
    <row r="8" customFormat="false" ht="15" hidden="false" customHeight="false" outlineLevel="0" collapsed="false">
      <c r="A8" s="3" t="s">
        <v>19</v>
      </c>
    </row>
    <row r="9" customFormat="false" ht="15" hidden="false" customHeight="false" outlineLevel="0" collapsed="false">
      <c r="A9" s="2" t="s">
        <v>20</v>
      </c>
      <c r="B9" s="7" t="n">
        <f aca="false">B5+B4</f>
        <v>5000000</v>
      </c>
      <c r="C9" s="7" t="n">
        <f aca="false">C5+C4</f>
        <v>16000000</v>
      </c>
    </row>
    <row r="10" customFormat="false" ht="15" hidden="false" customHeight="false" outlineLevel="0" collapsed="false">
      <c r="A10" s="2" t="s">
        <v>21</v>
      </c>
      <c r="B10" s="8" t="n">
        <f aca="false">B5/B9</f>
        <v>0.2</v>
      </c>
      <c r="C10" s="8" t="n">
        <f aca="false">C5/C9</f>
        <v>0.25</v>
      </c>
    </row>
    <row r="11" customFormat="false" ht="15" hidden="false" customHeight="false" outlineLevel="0" collapsed="false">
      <c r="A11" s="2" t="s">
        <v>22</v>
      </c>
      <c r="B11" s="7" t="n">
        <f aca="false">SUM(B21:B26)</f>
        <v>100000</v>
      </c>
      <c r="C11" s="7" t="n">
        <f aca="false">B13</f>
        <v>130769.230769231</v>
      </c>
    </row>
    <row r="12" customFormat="false" ht="15" hidden="false" customHeight="false" outlineLevel="0" collapsed="false">
      <c r="A12" s="2" t="s">
        <v>23</v>
      </c>
      <c r="B12" s="7" t="n">
        <f aca="false">B24</f>
        <v>15000</v>
      </c>
      <c r="C12" s="7" t="n">
        <f aca="false">B15</f>
        <v>19615.3846153846</v>
      </c>
    </row>
    <row r="13" customFormat="false" ht="15" hidden="false" customHeight="false" outlineLevel="0" collapsed="false">
      <c r="A13" s="2" t="s">
        <v>24</v>
      </c>
      <c r="B13" s="7" t="n">
        <f aca="false">IF((B6*(B11-B12)/(1-B10-B6)-B12)&gt;0,(B11-B12)/(1-B10-B6),B11/(1-B10))</f>
        <v>130769.230769231</v>
      </c>
      <c r="C13" s="7" t="n">
        <f aca="false">IF((C6*(C11-C12)/(1-C10-C6)-C12)&gt;0,(C11-C12)/(1-C10-C6),C11/(1-C10))</f>
        <v>176434.676434676</v>
      </c>
    </row>
    <row r="14" customFormat="false" ht="15" hidden="false" customHeight="false" outlineLevel="0" collapsed="false">
      <c r="A14" s="2" t="s">
        <v>25</v>
      </c>
      <c r="B14" s="7" t="n">
        <f aca="false">B10*B13</f>
        <v>26153.8461538462</v>
      </c>
      <c r="C14" s="7" t="n">
        <f aca="false">C10*C13</f>
        <v>44108.6691086691</v>
      </c>
    </row>
    <row r="15" customFormat="false" ht="15" hidden="false" customHeight="false" outlineLevel="0" collapsed="false">
      <c r="A15" s="2" t="s">
        <v>26</v>
      </c>
      <c r="B15" s="7" t="n">
        <f aca="false">IF(B16&gt;0,B6*B13,B12)</f>
        <v>19615.3846153846</v>
      </c>
      <c r="C15" s="7" t="n">
        <f aca="false">IF(C16&gt;0,C6*C13,C12)</f>
        <v>21172.1611721612</v>
      </c>
    </row>
    <row r="16" customFormat="false" ht="15" hidden="false" customHeight="false" outlineLevel="0" collapsed="false">
      <c r="A16" s="2" t="s">
        <v>27</v>
      </c>
      <c r="B16" s="7" t="n">
        <f aca="false">MAX(B6*(B11-B12)/(1-B10-B6)-B12,0)</f>
        <v>4615.38461538461</v>
      </c>
      <c r="C16" s="7" t="n">
        <f aca="false">MAX(C6*(C11-C12)/(1-C10-C6)-C12,0)</f>
        <v>1556.77655677656</v>
      </c>
    </row>
    <row r="17" customFormat="false" ht="15" hidden="false" customHeight="false" outlineLevel="0" collapsed="false">
      <c r="A17" s="2" t="s">
        <v>28</v>
      </c>
      <c r="B17" s="9" t="n">
        <f aca="false">B5/B14</f>
        <v>38.2352941176471</v>
      </c>
      <c r="C17" s="9" t="n">
        <f aca="false">C5/C14</f>
        <v>90.6851211072664</v>
      </c>
    </row>
    <row r="20" customFormat="false" ht="42" hidden="false" customHeight="true" outlineLevel="0" collapsed="false">
      <c r="A20" s="10" t="s">
        <v>29</v>
      </c>
      <c r="B20" s="10" t="s">
        <v>30</v>
      </c>
      <c r="C20" s="10" t="s">
        <v>31</v>
      </c>
      <c r="D20" s="10" t="s">
        <v>32</v>
      </c>
      <c r="E20" s="10" t="s">
        <v>33</v>
      </c>
      <c r="F20" s="10" t="s">
        <v>34</v>
      </c>
      <c r="G20" s="10" t="s">
        <v>35</v>
      </c>
      <c r="H20" s="10" t="s">
        <v>36</v>
      </c>
    </row>
    <row r="21" customFormat="false" ht="15" hidden="false" customHeight="false" outlineLevel="0" collapsed="false">
      <c r="A21" s="2" t="s">
        <v>37</v>
      </c>
      <c r="B21" s="5" t="n">
        <v>45000</v>
      </c>
      <c r="C21" s="7" t="n">
        <f aca="false">B21</f>
        <v>45000</v>
      </c>
      <c r="D21" s="7" t="n">
        <f aca="false">C21</f>
        <v>45000</v>
      </c>
      <c r="E21" s="8" t="n">
        <f aca="false">B21/B$27</f>
        <v>0.45</v>
      </c>
      <c r="F21" s="8" t="n">
        <f aca="false">C21/C$27</f>
        <v>0.344117647058824</v>
      </c>
      <c r="G21" s="8" t="n">
        <f aca="false">D21/D$27</f>
        <v>0.255051903114187</v>
      </c>
      <c r="H21" s="11" t="n">
        <f aca="false">(G21-E21)*100</f>
        <v>-19.4948096885813</v>
      </c>
    </row>
    <row r="22" customFormat="false" ht="15" hidden="false" customHeight="false" outlineLevel="0" collapsed="false">
      <c r="A22" s="2" t="s">
        <v>38</v>
      </c>
      <c r="B22" s="5" t="n">
        <v>35000</v>
      </c>
      <c r="C22" s="7" t="n">
        <f aca="false">B22</f>
        <v>35000</v>
      </c>
      <c r="D22" s="7" t="n">
        <f aca="false">C22</f>
        <v>35000</v>
      </c>
      <c r="E22" s="8" t="n">
        <f aca="false">B22/B$27</f>
        <v>0.35</v>
      </c>
      <c r="F22" s="8" t="n">
        <f aca="false">C22/C$27</f>
        <v>0.267647058823529</v>
      </c>
      <c r="G22" s="8" t="n">
        <f aca="false">D22/D$27</f>
        <v>0.198373702422145</v>
      </c>
      <c r="H22" s="11" t="n">
        <f aca="false">(G22-E22)*100</f>
        <v>-15.1626297577855</v>
      </c>
    </row>
    <row r="23" customFormat="false" ht="15" hidden="false" customHeight="false" outlineLevel="0" collapsed="false">
      <c r="A23" s="2" t="s">
        <v>39</v>
      </c>
      <c r="B23" s="5" t="n">
        <v>5000</v>
      </c>
      <c r="C23" s="7" t="n">
        <f aca="false">B23</f>
        <v>5000</v>
      </c>
      <c r="D23" s="7" t="n">
        <f aca="false">C23</f>
        <v>5000</v>
      </c>
      <c r="E23" s="8" t="n">
        <f aca="false">B23/B$27</f>
        <v>0.05</v>
      </c>
      <c r="F23" s="8" t="n">
        <f aca="false">C23/C$27</f>
        <v>0.0382352941176471</v>
      </c>
      <c r="G23" s="8" t="n">
        <f aca="false">D23/D$27</f>
        <v>0.0283391003460208</v>
      </c>
      <c r="H23" s="11" t="n">
        <f aca="false">(G23-E23)*100</f>
        <v>-2.16608996539792</v>
      </c>
    </row>
    <row r="24" customFormat="false" ht="15" hidden="false" customHeight="false" outlineLevel="0" collapsed="false">
      <c r="A24" s="2" t="s">
        <v>40</v>
      </c>
      <c r="B24" s="5" t="n">
        <v>15000</v>
      </c>
      <c r="C24" s="7" t="n">
        <f aca="false">B15</f>
        <v>19615.3846153846</v>
      </c>
      <c r="D24" s="7" t="n">
        <f aca="false">C15</f>
        <v>21172.1611721612</v>
      </c>
      <c r="E24" s="8" t="n">
        <f aca="false">B24/B$27</f>
        <v>0.15</v>
      </c>
      <c r="F24" s="8" t="n">
        <f aca="false">C24/C$27</f>
        <v>0.15</v>
      </c>
      <c r="G24" s="8" t="n">
        <f aca="false">D24/D$27</f>
        <v>0.12</v>
      </c>
      <c r="H24" s="11" t="n">
        <f aca="false">(G24-E24)*100</f>
        <v>-3</v>
      </c>
    </row>
    <row r="25" customFormat="false" ht="15" hidden="false" customHeight="false" outlineLevel="0" collapsed="false">
      <c r="A25" s="2" t="s">
        <v>41</v>
      </c>
      <c r="B25" s="7" t="n">
        <v>0</v>
      </c>
      <c r="C25" s="7" t="n">
        <f aca="false">B14</f>
        <v>26153.8461538462</v>
      </c>
      <c r="D25" s="7" t="n">
        <f aca="false">C25</f>
        <v>26153.8461538462</v>
      </c>
      <c r="E25" s="8" t="n">
        <f aca="false">B25/B$27</f>
        <v>0</v>
      </c>
      <c r="F25" s="8" t="n">
        <f aca="false">C25/C$27</f>
        <v>0.2</v>
      </c>
      <c r="G25" s="8" t="n">
        <f aca="false">D25/D$27</f>
        <v>0.148235294117647</v>
      </c>
      <c r="H25" s="11" t="n">
        <f aca="false">(G25-E25)*100</f>
        <v>14.8235294117647</v>
      </c>
    </row>
    <row r="26" customFormat="false" ht="15" hidden="false" customHeight="false" outlineLevel="0" collapsed="false">
      <c r="A26" s="2" t="s">
        <v>42</v>
      </c>
      <c r="B26" s="7" t="n">
        <v>0</v>
      </c>
      <c r="C26" s="7" t="n">
        <v>0</v>
      </c>
      <c r="D26" s="7" t="n">
        <f aca="false">C14</f>
        <v>44108.6691086691</v>
      </c>
      <c r="E26" s="8" t="n">
        <f aca="false">B26/B$27</f>
        <v>0</v>
      </c>
      <c r="F26" s="8" t="n">
        <f aca="false">C26/C$27</f>
        <v>0</v>
      </c>
      <c r="G26" s="8" t="n">
        <f aca="false">D26/D$27</f>
        <v>0.25</v>
      </c>
      <c r="H26" s="11" t="n">
        <f aca="false">(G26-E26)*100</f>
        <v>25</v>
      </c>
    </row>
    <row r="27" customFormat="false" ht="15" hidden="false" customHeight="false" outlineLevel="0" collapsed="false">
      <c r="A27" s="3" t="s">
        <v>43</v>
      </c>
      <c r="B27" s="12" t="n">
        <f aca="false">SUM(B21:B26)</f>
        <v>100000</v>
      </c>
      <c r="C27" s="12" t="n">
        <f aca="false">SUM(C21:C26)</f>
        <v>130769.230769231</v>
      </c>
      <c r="D27" s="12" t="n">
        <f aca="false">SUM(D21:D26)</f>
        <v>176434.676434676</v>
      </c>
      <c r="E27" s="13" t="n">
        <f aca="false">SUM(E21:E26)</f>
        <v>1</v>
      </c>
      <c r="F27" s="13" t="n">
        <f aca="false">SUM(F21:F26)</f>
        <v>1</v>
      </c>
      <c r="G27" s="13" t="n">
        <f aca="false">SUM(G21:G26)</f>
        <v>1</v>
      </c>
    </row>
    <row r="29" customFormat="false" ht="15" hidden="false" customHeight="false" outlineLevel="0" collapsed="false">
      <c r="A29" s="14" t="s">
        <v>44</v>
      </c>
      <c r="D29" s="3" t="str">
        <f aca="false">IF(ABS(D27-C13)&lt;0.01,"OK","Prüfen")</f>
        <v>OK</v>
      </c>
    </row>
    <row r="30" customFormat="false" ht="15" hidden="false" customHeight="false" outlineLevel="0" collapsed="false">
      <c r="A30" s="14" t="s">
        <v>45</v>
      </c>
      <c r="C30" s="3" t="str">
        <f aca="false">IF(ABS(C27-B13)&lt;0.01,"OK","Prüfen")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2026-10-03T09:23:41Z</dcterms:created>
  <dc:creator>openpyxl</dc:creator>
  <dc:description/>
  <dc:language>en-US</dc:language>
  <cp:lastModifiedBy/>
  <dcterms:modified xsi:type="dcterms:W3CDTF">2026-10-03T11:23:44Z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