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Worksheet" sheetId="2" r:id="rId5"/>
  </sheets>
  <definedNames/>
  <calcPr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<sst xmlns="http://schemas.openxmlformats.org/spreadsheetml/2006/main" count="131" uniqueCount="123">
  <si>
    <t>WATCH WALKTHROUGH</t>
  </si>
  <si>
    <t>Monthly income</t>
  </si>
  <si>
    <t>Amount</t>
  </si>
  <si>
    <t>After-tax salary or wages</t>
  </si>
  <si>
    <t>Any additional income (rental financial aid self-employment child support pension etc.)</t>
  </si>
  <si>
    <t>Income remaining:</t>
  </si>
  <si>
    <t>%</t>
  </si>
  <si>
    <t>Total income:</t>
  </si>
  <si>
    <t>Expenses</t>
  </si>
  <si>
    <t>Income</t>
  </si>
  <si>
    <t>Disparity</t>
  </si>
  <si>
    <t>Disparity %</t>
  </si>
  <si>
    <t>Needs (monthly)</t>
  </si>
  <si>
    <t>Desired amount</t>
  </si>
  <si>
    <t>Rent/mortgage</t>
  </si>
  <si>
    <t>-</t>
  </si>
  <si>
    <t>Homeowners or renters insurance premiums</t>
  </si>
  <si>
    <t>Property tax (if not already included in the mortgage payment)</t>
  </si>
  <si>
    <t>Type</t>
  </si>
  <si>
    <t>Current expenses</t>
  </si>
  <si>
    <t>Desired expenses</t>
  </si>
  <si>
    <t>Auto insurance premiums</t>
  </si>
  <si>
    <t>Necessities</t>
  </si>
  <si>
    <t>Health insurance premiums</t>
  </si>
  <si>
    <t>Savings &amp; Debt</t>
  </si>
  <si>
    <t>Out-of-pocket medical costs</t>
  </si>
  <si>
    <t>Life insurance premiums</t>
  </si>
  <si>
    <t>Electricity and natural gas bill</t>
  </si>
  <si>
    <t>Water bill</t>
  </si>
  <si>
    <t>Sanitation/garbage bill</t>
  </si>
  <si>
    <t>Groceries toiletries and other essentials</t>
  </si>
  <si>
    <t>Car payment</t>
  </si>
  <si>
    <t>Parking and registration fees</t>
  </si>
  <si>
    <t>Sum of Income remaining:</t>
  </si>
  <si>
    <t>Sum of %</t>
  </si>
  <si>
    <t>Car maintenance and repairs</t>
  </si>
  <si>
    <t>Gasoline</t>
  </si>
  <si>
    <t>Public transportation</t>
  </si>
  <si>
    <t>Phone bill</t>
  </si>
  <si>
    <t>Savings</t>
  </si>
  <si>
    <t>Investment Portfolio</t>
  </si>
  <si>
    <t>Emergency Fund</t>
  </si>
  <si>
    <t>Retirement</t>
  </si>
  <si>
    <t>Internet bill</t>
  </si>
  <si>
    <t>Minimum student loan payments</t>
  </si>
  <si>
    <t>Other minimum loan payments</t>
  </si>
  <si>
    <t>Sum of Income</t>
  </si>
  <si>
    <t>Sum of Expenses</t>
  </si>
  <si>
    <t>Child support or alimony payments</t>
  </si>
  <si>
    <t>Private jet maintenance and costs</t>
  </si>
  <si>
    <t>Yacht maintenance and docking fees</t>
  </si>
  <si>
    <t>Sum of Disparity</t>
  </si>
  <si>
    <t>Luxury vehicle lease payments</t>
  </si>
  <si>
    <t>Personal chef expenses</t>
  </si>
  <si>
    <t>Housekeeping and staff salaries</t>
  </si>
  <si>
    <t>Security personnel salaries</t>
  </si>
  <si>
    <t>Yield Rt.</t>
  </si>
  <si>
    <t>Crypto Investments</t>
  </si>
  <si>
    <t>Time Horizon (yrs)</t>
  </si>
  <si>
    <t>Lump sum required</t>
  </si>
  <si>
    <t>Required growth rate</t>
  </si>
  <si>
    <t>yield rate</t>
  </si>
  <si>
    <t>Country club and social club dues</t>
  </si>
  <si>
    <t>Personal stylist and grooming expenses</t>
  </si>
  <si>
    <t>High-end fitness trainer fees</t>
  </si>
  <si>
    <t>Private education tuition fees for children</t>
  </si>
  <si>
    <t>Philanthropic donations</t>
  </si>
  <si>
    <t>Art collection and maintenance</t>
  </si>
  <si>
    <t>Designer clothing and accessories</t>
  </si>
  <si>
    <t>Fine dining and entertainment</t>
  </si>
  <si>
    <t>Travel and vacation expenditures</t>
  </si>
  <si>
    <t>Personal legal and financial advisory fees</t>
  </si>
  <si>
    <t>Second home maintenance costs</t>
  </si>
  <si>
    <t>Exclusive event tickets and tables</t>
  </si>
  <si>
    <t>Private healthcare and concierge medicine fees</t>
  </si>
  <si>
    <t>Vineyard or other luxury investment upkeep</t>
  </si>
  <si>
    <t>High-end electronics and gadgets</t>
  </si>
  <si>
    <t>Custom furniture and home decor</t>
  </si>
  <si>
    <t>Personalized security systems</t>
  </si>
  <si>
    <t>Luxury watch and jewelry purchases</t>
  </si>
  <si>
    <t>Collectibles and memorabilia</t>
  </si>
  <si>
    <t>Cable/Satellite TV subscriptions</t>
  </si>
  <si>
    <t>Streaming services subscriptions</t>
  </si>
  <si>
    <t>Home cleaning services</t>
  </si>
  <si>
    <t>Laundry and dry cleaning services</t>
  </si>
  <si>
    <t>Pet care expenses</t>
  </si>
  <si>
    <t>Home maintenance and improvement</t>
  </si>
  <si>
    <t>Landscaping and garden maintenance</t>
  </si>
  <si>
    <t>Swimming pool maintenance</t>
  </si>
  <si>
    <t>Other</t>
  </si>
  <si>
    <t>Total spent on necessities:</t>
  </si>
  <si>
    <t>Savings and debt repayment (monthly) "Amount"</t>
  </si>
  <si>
    <t>Emergency fund contributions</t>
  </si>
  <si>
    <t>Savings account contributions</t>
  </si>
  <si>
    <t>401(k) contributions</t>
  </si>
  <si>
    <t>Individual retirement account contributions</t>
  </si>
  <si>
    <t>Other investments</t>
  </si>
  <si>
    <t>Credit card payments</t>
  </si>
  <si>
    <t>Excess payments on student loans</t>
  </si>
  <si>
    <t>Excess payments on mortgage</t>
  </si>
  <si>
    <t>Private investment fund contributions</t>
  </si>
  <si>
    <t>Charitable trust contributions</t>
  </si>
  <si>
    <t>Family trust fund contributions</t>
  </si>
  <si>
    <t>Angel investment contributions</t>
  </si>
  <si>
    <t>Venture capital investments</t>
  </si>
  <si>
    <t>Art and collectibles investments</t>
  </si>
  <si>
    <t>Real estate investment contributions</t>
  </si>
  <si>
    <t>Luxury asset acquisitions</t>
  </si>
  <si>
    <t>Total spent of savings and paying off debt</t>
  </si>
  <si>
    <t>Total Expenses:</t>
  </si>
  <si>
    <t>Emergency Fund Status</t>
  </si>
  <si>
    <t>Retirement Planning</t>
  </si>
  <si>
    <t>Adjustable Yield Rate</t>
  </si>
  <si>
    <t>Current Crypto Investments</t>
  </si>
  <si>
    <t>Lump Sum Required</t>
  </si>
  <si>
    <t>Required Growth Rate</t>
  </si>
  <si>
    <t>Total Portfolio Value</t>
  </si>
  <si>
    <t>Total Potential Profits</t>
  </si>
  <si>
    <t>Total Port Val AFTER Profits</t>
  </si>
  <si>
    <t>Max Yield Possible (Annual)</t>
  </si>
  <si>
    <t>Max Yield Possible (Monthly)</t>
  </si>
  <si>
    <t>Max Yield Possible (Daily)</t>
  </si>
  <si>
    <t>Max Yield Possible (Hourly)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</si>
</sst>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_);_(&quot;$&quot;* \(#,##0\);_(&quot;$&quot;* &quot;-&quot;??_);_(@_)"/>
    <numFmt numFmtId="165" formatCode="&quot;$&quot;#,##0"/>
    <numFmt numFmtId="166" formatCode="_(&quot;$&quot;* #,##0.00_);_(&quot;$&quot;* \(#,##0.00\);_(&quot;$&quot;* &quot;-&quot;??_);_(@_)"/>
    <numFmt numFmtId="167" formatCode="0.0%"/>
    <numFmt numFmtId="168" formatCode="&quot;$&quot;#,##0_);\(&quot;$&quot;#,##0\)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u/>
      <sz val="23.0"/>
      <color rgb="FF0000FF"/>
      <name val="Calibri"/>
    </font>
    <font>
      <b/>
      <sz val="12.0"/>
      <color theme="1"/>
      <name val="Arial"/>
    </font>
    <font>
      <sz val="12.0"/>
      <color theme="1"/>
      <name val="Calibri"/>
    </font>
    <font>
      <sz val="10.0"/>
      <color theme="1"/>
      <name val="Arial"/>
    </font>
    <font>
      <b/>
      <i/>
      <sz val="11.0"/>
      <color theme="1"/>
      <name val="Calibri"/>
    </font>
    <font>
      <b/>
      <sz val="11.0"/>
      <color theme="1"/>
      <name val="Calibri"/>
    </font>
    <font>
      <sz val="12.0"/>
      <color theme="1"/>
      <name val="Arial"/>
    </font>
    <font>
      <b/>
      <i/>
      <sz val="12.0"/>
      <color theme="1"/>
      <name val="Arial"/>
    </font>
    <font>
      <color theme="1"/>
      <name val="Calibri"/>
      <scheme val="minor"/>
    </font>
    <font>
      <b/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6D7A8"/>
        <bgColor rgb="FFB6D7A8"/>
      </patternFill>
    </fill>
    <fill>
      <patternFill patternType="solid">
        <fgColor rgb="FF548135"/>
        <bgColor rgb="FF548135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</fills>
  <borders count="17">
    <border/>
    <border>
      <left/>
      <right/>
      <top/>
      <bottom/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2" fillId="3" fontId="3" numFmtId="0" xfId="0" applyAlignment="1" applyBorder="1" applyFill="1" applyFont="1">
      <alignment shrinkToFit="0" wrapText="1"/>
    </xf>
    <xf borderId="2" fillId="3" fontId="3" numFmtId="0" xfId="0" applyAlignment="1" applyBorder="1" applyFont="1">
      <alignment horizontal="center" shrinkToFit="0" wrapText="1"/>
    </xf>
    <xf borderId="0" fillId="0" fontId="4" numFmtId="0" xfId="0" applyFont="1"/>
    <xf borderId="3" fillId="0" fontId="5" numFmtId="0" xfId="0" applyAlignment="1" applyBorder="1" applyFont="1">
      <alignment shrinkToFit="0" wrapText="1"/>
    </xf>
    <xf borderId="3" fillId="0" fontId="5" numFmtId="164" xfId="0" applyAlignment="1" applyBorder="1" applyFont="1" applyNumberFormat="1">
      <alignment readingOrder="0" shrinkToFit="0" wrapText="1"/>
    </xf>
    <xf borderId="4" fillId="0" fontId="5" numFmtId="0" xfId="0" applyAlignment="1" applyBorder="1" applyFont="1">
      <alignment shrinkToFit="0" wrapText="1"/>
    </xf>
    <xf borderId="4" fillId="0" fontId="5" numFmtId="164" xfId="0" applyAlignment="1" applyBorder="1" applyFont="1" applyNumberFormat="1">
      <alignment readingOrder="0" shrinkToFit="0" wrapText="1"/>
    </xf>
    <xf borderId="5" fillId="4" fontId="6" numFmtId="0" xfId="0" applyBorder="1" applyFill="1" applyFont="1"/>
    <xf borderId="6" fillId="4" fontId="6" numFmtId="0" xfId="0" applyAlignment="1" applyBorder="1" applyFont="1">
      <alignment horizontal="center"/>
    </xf>
    <xf borderId="7" fillId="0" fontId="7" numFmtId="0" xfId="0" applyBorder="1" applyFont="1"/>
    <xf borderId="7" fillId="0" fontId="7" numFmtId="165" xfId="0" applyBorder="1" applyFont="1" applyNumberFormat="1"/>
    <xf borderId="5" fillId="4" fontId="1" numFmtId="165" xfId="0" applyBorder="1" applyFont="1" applyNumberFormat="1"/>
    <xf borderId="0" fillId="0" fontId="1" numFmtId="9" xfId="0" applyAlignment="1" applyFont="1" applyNumberFormat="1">
      <alignment horizontal="center" vertical="center"/>
    </xf>
    <xf borderId="0" fillId="0" fontId="1" numFmtId="4" xfId="0" applyFont="1" applyNumberFormat="1"/>
    <xf borderId="3" fillId="3" fontId="3" numFmtId="0" xfId="0" applyAlignment="1" applyBorder="1" applyFont="1">
      <alignment shrinkToFit="0" wrapText="1"/>
    </xf>
    <xf borderId="3" fillId="3" fontId="8" numFmtId="0" xfId="0" applyAlignment="1" applyBorder="1" applyFont="1">
      <alignment shrinkToFit="0" wrapText="1"/>
    </xf>
    <xf borderId="0" fillId="0" fontId="4" numFmtId="0" xfId="0" applyFont="1"/>
    <xf borderId="3" fillId="5" fontId="3" numFmtId="0" xfId="0" applyAlignment="1" applyBorder="1" applyFill="1" applyFont="1">
      <alignment shrinkToFit="0" wrapText="1"/>
    </xf>
    <xf borderId="3" fillId="5" fontId="3" numFmtId="0" xfId="0" applyAlignment="1" applyBorder="1" applyFont="1">
      <alignment horizontal="center" shrinkToFit="0" wrapText="1"/>
    </xf>
    <xf borderId="3" fillId="5" fontId="9" numFmtId="0" xfId="0" applyAlignment="1" applyBorder="1" applyFont="1">
      <alignment horizontal="center" shrinkToFit="0" wrapText="1"/>
    </xf>
    <xf borderId="0" fillId="0" fontId="4" numFmtId="165" xfId="0" applyFont="1" applyNumberFormat="1"/>
    <xf borderId="0" fillId="0" fontId="4" numFmtId="9" xfId="0" applyFont="1" applyNumberFormat="1"/>
    <xf borderId="3" fillId="0" fontId="5" numFmtId="0" xfId="0" applyAlignment="1" applyBorder="1" applyFont="1">
      <alignment shrinkToFit="0" wrapText="1"/>
    </xf>
    <xf borderId="3" fillId="0" fontId="5" numFmtId="166" xfId="0" applyAlignment="1" applyBorder="1" applyFont="1" applyNumberFormat="1">
      <alignment readingOrder="0" shrinkToFit="0" wrapText="1"/>
    </xf>
    <xf borderId="3" fillId="6" fontId="5" numFmtId="166" xfId="0" applyAlignment="1" applyBorder="1" applyFill="1" applyFont="1" applyNumberFormat="1">
      <alignment readingOrder="0" shrinkToFit="0" wrapText="1"/>
    </xf>
    <xf borderId="0" fillId="0" fontId="10" numFmtId="0" xfId="0" applyAlignment="1" applyFont="1">
      <alignment readingOrder="0"/>
    </xf>
    <xf borderId="0" fillId="0" fontId="7" numFmtId="0" xfId="0" applyFont="1"/>
    <xf borderId="0" fillId="0" fontId="10" numFmtId="0" xfId="0" applyFont="1"/>
    <xf borderId="0" fillId="0" fontId="1" numFmtId="165" xfId="0" applyFont="1" applyNumberFormat="1"/>
    <xf borderId="0" fillId="0" fontId="7" numFmtId="0" xfId="0" applyAlignment="1" applyFont="1">
      <alignment horizontal="center"/>
    </xf>
    <xf borderId="0" fillId="0" fontId="1" numFmtId="9" xfId="0" applyFont="1" applyNumberFormat="1"/>
    <xf borderId="0" fillId="0" fontId="7" numFmtId="0" xfId="0" applyFont="1"/>
    <xf borderId="0" fillId="0" fontId="1" numFmtId="9" xfId="0" applyFont="1" applyNumberFormat="1"/>
    <xf borderId="0" fillId="0" fontId="1" numFmtId="167" xfId="0" applyFont="1" applyNumberFormat="1"/>
    <xf borderId="0" fillId="0" fontId="10" numFmtId="0" xfId="0" applyFont="1"/>
    <xf borderId="0" fillId="0" fontId="10" numFmtId="165" xfId="0" applyFont="1" applyNumberFormat="1"/>
    <xf borderId="0" fillId="0" fontId="1" numFmtId="164" xfId="0" applyFont="1" applyNumberFormat="1"/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1" numFmtId="167" xfId="0" applyFont="1" applyNumberFormat="1"/>
    <xf borderId="4" fillId="0" fontId="5" numFmtId="0" xfId="0" applyAlignment="1" applyBorder="1" applyFont="1">
      <alignment shrinkToFit="0" wrapText="1"/>
    </xf>
    <xf borderId="8" fillId="7" fontId="11" numFmtId="0" xfId="0" applyAlignment="1" applyBorder="1" applyFill="1" applyFont="1">
      <alignment shrinkToFit="0" wrapText="1"/>
    </xf>
    <xf borderId="9" fillId="7" fontId="11" numFmtId="165" xfId="0" applyAlignment="1" applyBorder="1" applyFont="1" applyNumberFormat="1">
      <alignment horizontal="center" shrinkToFit="0" wrapText="1"/>
    </xf>
    <xf borderId="10" fillId="7" fontId="11" numFmtId="168" xfId="0" applyAlignment="1" applyBorder="1" applyFont="1" applyNumberFormat="1">
      <alignment horizontal="center" shrinkToFit="0" wrapText="1"/>
    </xf>
    <xf borderId="11" fillId="0" fontId="5" numFmtId="0" xfId="0" applyAlignment="1" applyBorder="1" applyFont="1">
      <alignment shrinkToFit="0" wrapText="1"/>
    </xf>
    <xf borderId="11" fillId="0" fontId="5" numFmtId="166" xfId="0" applyAlignment="1" applyBorder="1" applyFont="1" applyNumberFormat="1">
      <alignment readingOrder="0" shrinkToFit="0" wrapText="1"/>
    </xf>
    <xf borderId="2" fillId="6" fontId="5" numFmtId="166" xfId="0" applyAlignment="1" applyBorder="1" applyFont="1" applyNumberFormat="1">
      <alignment readingOrder="0" shrinkToFit="0" wrapText="1"/>
    </xf>
    <xf borderId="8" fillId="7" fontId="11" numFmtId="165" xfId="0" applyAlignment="1" applyBorder="1" applyFont="1" applyNumberFormat="1">
      <alignment shrinkToFit="0" wrapText="1"/>
    </xf>
    <xf borderId="12" fillId="7" fontId="11" numFmtId="165" xfId="0" applyAlignment="1" applyBorder="1" applyFont="1" applyNumberFormat="1">
      <alignment shrinkToFit="0" wrapText="1"/>
    </xf>
    <xf borderId="12" fillId="7" fontId="11" numFmtId="165" xfId="0" applyAlignment="1" applyBorder="1" applyFont="1" applyNumberFormat="1">
      <alignment readingOrder="0" shrinkToFit="0" wrapText="1"/>
    </xf>
    <xf borderId="13" fillId="7" fontId="3" numFmtId="0" xfId="0" applyAlignment="1" applyBorder="1" applyFont="1">
      <alignment shrinkToFit="0" wrapText="1"/>
    </xf>
    <xf borderId="12" fillId="0" fontId="4" numFmtId="164" xfId="0" applyAlignment="1" applyBorder="1" applyFont="1" applyNumberFormat="1">
      <alignment readingOrder="0"/>
    </xf>
    <xf borderId="14" fillId="0" fontId="4" numFmtId="164" xfId="0" applyAlignment="1" applyBorder="1" applyFont="1" applyNumberFormat="1">
      <alignment readingOrder="0"/>
    </xf>
    <xf borderId="12" fillId="7" fontId="3" numFmtId="0" xfId="0" applyAlignment="1" applyBorder="1" applyFont="1">
      <alignment shrinkToFit="0" wrapText="1"/>
    </xf>
    <xf borderId="12" fillId="0" fontId="1" numFmtId="9" xfId="0" applyAlignment="1" applyBorder="1" applyFont="1" applyNumberFormat="1">
      <alignment readingOrder="0"/>
    </xf>
    <xf borderId="12" fillId="0" fontId="1" numFmtId="164" xfId="0" applyAlignment="1" applyBorder="1" applyFont="1" applyNumberFormat="1">
      <alignment horizontal="center" readingOrder="0"/>
    </xf>
    <xf borderId="12" fillId="0" fontId="1" numFmtId="0" xfId="0" applyBorder="1" applyFont="1"/>
    <xf borderId="12" fillId="0" fontId="1" numFmtId="164" xfId="0" applyBorder="1" applyFont="1" applyNumberFormat="1"/>
    <xf borderId="12" fillId="0" fontId="1" numFmtId="167" xfId="0" applyBorder="1" applyFont="1" applyNumberFormat="1"/>
    <xf borderId="15" fillId="7" fontId="3" numFmtId="0" xfId="0" applyAlignment="1" applyBorder="1" applyFont="1">
      <alignment shrinkToFit="0" wrapText="1"/>
    </xf>
    <xf borderId="16" fillId="0" fontId="10" numFmtId="0" xfId="0" applyAlignment="1" applyBorder="1" applyFont="1">
      <alignment readingOrder="0"/>
    </xf>
    <xf borderId="15" fillId="7" fontId="3" numFmtId="0" xfId="0" applyAlignment="1" applyBorder="1" applyFont="1">
      <alignment readingOrder="0" shrinkToFit="0" wrapText="1"/>
    </xf>
    <xf borderId="16" fillId="0" fontId="10" numFmtId="0" xfId="0" applyBorder="1" applyFont="1"/>
    <xf borderId="16" fillId="0" fontId="10" numFmtId="165" xfId="0" applyBorder="1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9">
    <tableStyle count="3" pivot="0" name="Worksheet-style">
      <tableStyleElement dxfId="1" type="headerRow"/>
      <tableStyleElement dxfId="2" type="firstRowStripe"/>
      <tableStyleElement dxfId="2" type="secondRowStripe"/>
    </tableStyle>
    <tableStyle count="3" pivot="0" name="Worksheet-style 2">
      <tableStyleElement dxfId="1" type="headerRow"/>
      <tableStyleElement dxfId="2" type="firstRowStripe"/>
      <tableStyleElement dxfId="2" type="secondRowStripe"/>
    </tableStyle>
    <tableStyle count="3" pivot="0" name="Worksheet-style 3">
      <tableStyleElement dxfId="1" type="headerRow"/>
      <tableStyleElement dxfId="2" type="firstRowStripe"/>
      <tableStyleElement dxfId="2" type="secondRowStripe"/>
    </tableStyle>
    <tableStyle count="3" pivot="0" name="Worksheet-style 4">
      <tableStyleElement dxfId="1" type="headerRow"/>
      <tableStyleElement dxfId="2" type="firstRowStripe"/>
      <tableStyleElement dxfId="2" type="secondRowStripe"/>
    </tableStyle>
    <tableStyle count="3" pivot="0" name="Worksheet-style 5">
      <tableStyleElement dxfId="1" type="headerRow"/>
      <tableStyleElement dxfId="2" type="firstRowStripe"/>
      <tableStyleElement dxfId="2" type="secondRowStripe"/>
    </tableStyle>
    <tableStyle count="3" pivot="0" name="Worksheet-style 6">
      <tableStyleElement dxfId="1" type="headerRow"/>
      <tableStyleElement dxfId="2" type="firstRowStripe"/>
      <tableStyleElement dxfId="2" type="secondRowStripe"/>
    </tableStyle>
    <tableStyle count="3" pivot="0" name="Worksheet-style 7">
      <tableStyleElement dxfId="1" type="headerRow"/>
      <tableStyleElement dxfId="2" type="firstRowStripe"/>
      <tableStyleElement dxfId="2" type="secondRowStripe"/>
    </tableStyle>
    <tableStyle count="3" pivot="0" name="Worksheet-style 8">
      <tableStyleElement dxfId="1" type="headerRow"/>
      <tableStyleElement dxfId="2" type="firstRowStripe"/>
      <tableStyleElement dxfId="2" type="secondRowStripe"/>
    </tableStyle>
    <tableStyle count="3" pivot="0" name="Worksheet-style 9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Current expenses vs. 
Desired expenses (monthly)</a:t>
            </a:r>
          </a:p>
        </c:rich>
      </c:tx>
      <c:layout>
        <c:manualLayout>
          <c:xMode val="edge"/>
          <c:yMode val="edge"/>
          <c:x val="0.11280614003218907"/>
          <c:y val="0.0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Current expenses</c:v>
          </c:tx>
          <c:spPr>
            <a:solidFill>
              <a:srgbClr val="0A6D89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A6D89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&quot;$&quot;#,##0" sourceLinked="0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Worksheet!$F$15</c:f>
              <c:numCache/>
            </c:numRef>
          </c:val>
        </c:ser>
        <c:ser>
          <c:idx val="1"/>
          <c:order val="1"/>
          <c:tx>
            <c:v>Desired expenses</c:v>
          </c:tx>
          <c:spPr>
            <a:solidFill>
              <a:srgbClr val="C00000">
                <a:alpha val="60000"/>
              </a:srgbClr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C00000">
                  <a:alpha val="60000"/>
                </a:srgbClr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&quot;$&quot;#,##0" sourceLinked="0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Worksheet!$G$15</c:f>
              <c:numCache/>
            </c:numRef>
          </c:val>
        </c:ser>
        <c:axId val="2026992939"/>
        <c:axId val="549544061"/>
      </c:barChart>
      <c:catAx>
        <c:axId val="2026992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549544061"/>
      </c:catAx>
      <c:valAx>
        <c:axId val="5495440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26992939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757575"/>
                </a:solidFill>
                <a:latin typeface="+mn-lt"/>
              </a:defRPr>
            </a:pPr>
            <a:r>
              <a:rPr b="1" i="0" sz="2400">
                <a:solidFill>
                  <a:srgbClr val="757575"/>
                </a:solidFill>
                <a:latin typeface="+mn-lt"/>
              </a:rPr>
              <a:t>Investments &amp; Savings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BE8EE6">
                <a:alpha val="80000"/>
              </a:srgb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Worksheet!$E$24:$H$24</c:f>
            </c:strRef>
          </c:cat>
          <c:val>
            <c:numRef>
              <c:f>Worksheet!$E$25:$H$25</c:f>
              <c:numCache/>
            </c:numRef>
          </c:val>
        </c:ser>
        <c:axId val="384159642"/>
        <c:axId val="304203804"/>
      </c:barChart>
      <c:catAx>
        <c:axId val="38415964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in"/>
        <c:minorTickMark val="none"/>
        <c:spPr/>
        <c:txPr>
          <a:bodyPr/>
          <a:lstStyle/>
          <a:p>
            <a:pPr lvl="0">
              <a:defRPr b="1" i="0" sz="1000">
                <a:solidFill>
                  <a:srgbClr val="000000"/>
                </a:solidFill>
                <a:latin typeface="+mn-lt"/>
              </a:defRPr>
            </a:pPr>
          </a:p>
        </c:txPr>
        <c:crossAx val="304203804"/>
      </c:catAx>
      <c:valAx>
        <c:axId val="3042038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+mn-lt"/>
              </a:defRPr>
            </a:pPr>
          </a:p>
        </c:txPr>
        <c:crossAx val="384159642"/>
        <c:crosses val="max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757575"/>
                </a:solidFill>
                <a:latin typeface="+mn-lt"/>
              </a:defRPr>
            </a:pPr>
            <a:r>
              <a:rPr b="1" i="0" sz="2000">
                <a:solidFill>
                  <a:srgbClr val="757575"/>
                </a:solidFill>
                <a:latin typeface="+mn-lt"/>
              </a:rPr>
              <a:t>Monthly Income vs. Expenses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1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9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9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Worksheet!$E$6:$F$6</c:f>
            </c:strRef>
          </c:cat>
          <c:val>
            <c:numRef>
              <c:f>Worksheet!$E$7:$F$7</c:f>
              <c:numCache/>
            </c:numRef>
          </c:val>
        </c:ser>
        <c:axId val="623493251"/>
        <c:axId val="1264160137"/>
      </c:barChart>
      <c:catAx>
        <c:axId val="623493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64160137"/>
      </c:catAx>
      <c:valAx>
        <c:axId val="126416013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23493251"/>
      </c:valAx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Income/Expenses Disparity (monthly)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Disparity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Worksheet!$G$7</c:f>
              <c:numCache/>
            </c:numRef>
          </c:val>
        </c:ser>
        <c:axId val="543396617"/>
        <c:axId val="2065825909"/>
      </c:barChart>
      <c:catAx>
        <c:axId val="5433966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5825909"/>
      </c:catAx>
      <c:valAx>
        <c:axId val="2065825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43396617"/>
      </c:valAx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Lump sum required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Lump sum required</c:v>
          </c:tx>
          <c:spPr>
            <a:solidFill>
              <a:srgbClr val="BE8EE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Worksheet!$H$35</c:f>
              <c:numCache/>
            </c:numRef>
          </c:val>
        </c:ser>
        <c:axId val="174471950"/>
        <c:axId val="835138611"/>
      </c:barChart>
      <c:catAx>
        <c:axId val="1744719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5138611"/>
      </c:catAx>
      <c:valAx>
        <c:axId val="8351386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4471950"/>
      </c:valAx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Required Growth Rate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Worksheet!$I$34</c:f>
            </c:strRef>
          </c:tx>
          <c:cat>
            <c:strRef>
              <c:f>Worksheet!$I$35</c:f>
            </c:strRef>
          </c:cat>
          <c:val>
            <c:numRef>
              <c:f>Worksheet!$I$35</c:f>
              <c:numCache/>
            </c:numRef>
          </c:val>
        </c:ser>
        <c:axId val="547220418"/>
        <c:axId val="1777506984"/>
      </c:barChart>
      <c:catAx>
        <c:axId val="5472204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7506984"/>
      </c:catAx>
      <c:valAx>
        <c:axId val="1777506984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547220418"/>
        <c:crosses val="max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466725</xdr:colOff>
      <xdr:row>8</xdr:row>
      <xdr:rowOff>133350</xdr:rowOff>
    </xdr:from>
    <xdr:ext cx="4314825" cy="33242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25</xdr:row>
      <xdr:rowOff>171450</xdr:rowOff>
    </xdr:from>
    <xdr:ext cx="7210425" cy="39243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85725</xdr:colOff>
      <xdr:row>8</xdr:row>
      <xdr:rowOff>142875</xdr:rowOff>
    </xdr:from>
    <xdr:ext cx="2600325" cy="33147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9525</xdr:colOff>
      <xdr:row>8</xdr:row>
      <xdr:rowOff>133350</xdr:rowOff>
    </xdr:from>
    <xdr:ext cx="2886075" cy="33147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12</xdr:col>
      <xdr:colOff>85725</xdr:colOff>
      <xdr:row>25</xdr:row>
      <xdr:rowOff>161925</xdr:rowOff>
    </xdr:from>
    <xdr:ext cx="2600325" cy="1819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12</xdr:col>
      <xdr:colOff>85725</xdr:colOff>
      <xdr:row>34</xdr:row>
      <xdr:rowOff>161925</xdr:rowOff>
    </xdr:from>
    <xdr:ext cx="2609850" cy="21145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95250</xdr:colOff>
      <xdr:row>28</xdr:row>
      <xdr:rowOff>123825</xdr:rowOff>
    </xdr:from>
    <xdr:ext cx="2428875" cy="257175"/>
    <xdr:sp>
      <xdr:nvSpPr>
        <xdr:cNvPr id="3" name="Shape 3"/>
        <xdr:cNvSpPr txBox="1"/>
      </xdr:nvSpPr>
      <xdr:spPr>
        <a:xfrm>
          <a:off x="4136325" y="3653715"/>
          <a:ext cx="2419350" cy="25257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lt1"/>
              </a:solidFill>
              <a:latin typeface="Georgia"/>
              <a:ea typeface="Georgia"/>
              <a:cs typeface="Georgia"/>
              <a:sym typeface="Georgia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419100</xdr:colOff>
      <xdr:row>17</xdr:row>
      <xdr:rowOff>152400</xdr:rowOff>
    </xdr:from>
    <xdr:ext cx="1847850" cy="266700"/>
    <xdr:sp>
      <xdr:nvSpPr>
        <xdr:cNvPr id="4" name="Shape 4"/>
        <xdr:cNvSpPr txBox="1"/>
      </xdr:nvSpPr>
      <xdr:spPr>
        <a:xfrm>
          <a:off x="4426838" y="3647720"/>
          <a:ext cx="1838325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0</xdr:row>
      <xdr:rowOff>0</xdr:rowOff>
    </xdr:from>
    <xdr:ext cx="9829800" cy="1600200"/>
    <xdr:pic>
      <xdr:nvPicPr>
        <xdr:cNvPr id="0" name="image1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D3:E4" sheet="Worksheet"/>
  </cacheSource>
  <cacheFields>
    <cacheField name="Income remaining:" numFmtId="165">
      <sharedItems containsSemiMixedTypes="0" containsString="0" containsNumber="1" containsInteger="1">
        <n v="0.0"/>
      </sharedItems>
    </cacheField>
    <cacheField name="%" numFmtId="9">
      <sharedItems>
        <e v="#DIV/0!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E6:H7" sheet="Worksheet"/>
  </cacheSource>
  <cacheFields>
    <cacheField name="Income" numFmtId="165">
      <sharedItems containsSemiMixedTypes="0" containsString="0" containsNumber="1" containsInteger="1">
        <n v="0.0"/>
      </sharedItems>
    </cacheField>
    <cacheField name="Expenses" numFmtId="165">
      <sharedItems containsSemiMixedTypes="0" containsString="0" containsNumber="1" containsInteger="1">
        <n v="0.0"/>
      </sharedItems>
    </cacheField>
    <cacheField name="Disparity" numFmtId="165">
      <sharedItems containsSemiMixedTypes="0" containsString="0" containsNumber="1" containsInteger="1">
        <n v="0.0"/>
      </sharedItems>
    </cacheField>
    <cacheField name="Disparity %" numFmtId="9">
      <sharedItems>
        <e v="#DIV/0!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Worksheet" cacheId="0" dataCaption="" compact="0" compactData="0">
  <location ref="E20:F21" firstHeaderRow="0" firstDataRow="1" firstDataCol="0"/>
  <pivotFields>
    <pivotField name="Income remaining:" dataField="1" compact="0" numFmtId="165" outline="0" multipleItemSelectionAllowed="1" showAll="0">
      <items>
        <item x="0"/>
        <item t="default"/>
      </items>
    </pivotField>
    <pivotField name="%" dataField="1" compact="0" numFmtId="9" outline="0" multipleItemSelectionAllowed="1" showAll="0">
      <items>
        <item x="0"/>
        <item t="default"/>
      </items>
    </pivotField>
  </pivotFields>
  <colFields>
    <field x="-2"/>
  </colFields>
  <dataFields>
    <dataField name="Sum of Income remaining:" fld="0" baseField="0"/>
    <dataField name="Sum of %" fld="1" baseField="0"/>
  </dataFields>
</pivotTableDefinition>
</file>

<file path=xl/pivotTables/pivotTable2.xml><?xml version="1.0" encoding="utf-8"?>
<pivotTableDefinition xmlns="http://schemas.openxmlformats.org/spreadsheetml/2006/main" name="Worksheet 2" cacheId="1" dataCaption="" compact="0" compactData="0">
  <location ref="E27:F28" firstHeaderRow="0" firstDataRow="1" firstDataCol="0"/>
  <pivotFields>
    <pivotField name="Income" dataField="1" compact="0" numFmtId="165" outline="0" multipleItemSelectionAllowed="1" showAll="0">
      <items>
        <item x="0"/>
        <item t="default"/>
      </items>
    </pivotField>
    <pivotField name="Expenses" dataField="1" compact="0" numFmtId="165" outline="0" multipleItemSelectionAllowed="1" showAll="0">
      <items>
        <item x="0"/>
        <item t="default"/>
      </items>
    </pivotField>
    <pivotField name="Disparity" compact="0" numFmtId="165" outline="0" multipleItemSelectionAllowed="1" showAll="0">
      <items>
        <item x="0"/>
        <item t="default"/>
      </items>
    </pivotField>
    <pivotField name="Disparity %" compact="0" numFmtId="9" outline="0" multipleItemSelectionAllowed="1" showAll="0">
      <items>
        <item x="0"/>
        <item t="default"/>
      </items>
    </pivotField>
  </pivotFields>
  <colFields>
    <field x="-2"/>
  </colFields>
  <dataFields>
    <dataField name="Sum of Income" fld="0" baseField="0"/>
    <dataField name="Sum of Expenses" fld="1" baseField="0"/>
  </dataFields>
</pivotTableDefinition>
</file>

<file path=xl/pivotTables/pivotTable3.xml><?xml version="1.0" encoding="utf-8"?>
<pivotTableDefinition xmlns="http://schemas.openxmlformats.org/spreadsheetml/2006/main" name="Worksheet 3" cacheId="1" dataCaption="" compact="0" compactData="0">
  <location ref="E30:E31" firstHeaderRow="0" firstDataRow="0" firstDataCol="0"/>
  <pivotFields>
    <pivotField name="Income" compact="0" numFmtId="165" outline="0" multipleItemSelectionAllowed="1" showAll="0">
      <items>
        <item x="0"/>
        <item t="default"/>
      </items>
    </pivotField>
    <pivotField name="Expenses" compact="0" numFmtId="165" outline="0" multipleItemSelectionAllowed="1" showAll="0">
      <items>
        <item x="0"/>
        <item t="default"/>
      </items>
    </pivotField>
    <pivotField name="Disparity" dataField="1" compact="0" numFmtId="165" outline="0" multipleItemSelectionAllowed="1" showAll="0">
      <items>
        <item x="0"/>
        <item t="default"/>
      </items>
    </pivotField>
    <pivotField name="Disparity %" compact="0" numFmtId="9" outline="0" multipleItemSelectionAllowed="1" showAll="0">
      <items>
        <item x="0"/>
        <item t="default"/>
      </items>
    </pivotField>
  </pivotFields>
  <dataFields>
    <dataField name="Sum of Disparity" fld="2" baseField="0"/>
  </dataFields>
</pivotTableDefinition>
</file>

<file path=xl/tables/table1.xml><?xml version="1.0" encoding="utf-8"?>
<table xmlns="http://schemas.openxmlformats.org/spreadsheetml/2006/main" ref="A1:B4" displayName="Table_1" id="1">
  <tableColumns count="2">
    <tableColumn name="Monthly income" id="1"/>
    <tableColumn name="Amount" id="2"/>
  </tableColumns>
  <tableStyleInfo name="Worksheet-style" showColumnStripes="0" showFirstColumn="1" showLastColumn="1" showRowStripes="1"/>
</table>
</file>

<file path=xl/tables/table2.xml><?xml version="1.0" encoding="utf-8"?>
<table xmlns="http://schemas.openxmlformats.org/spreadsheetml/2006/main" ref="D3:E4" displayName="Table_2" id="2">
  <tableColumns count="2">
    <tableColumn name="Income remaining:" id="1"/>
    <tableColumn name="%" id="2"/>
  </tableColumns>
  <tableStyleInfo name="Worksheet-style 2" showColumnStripes="0" showFirstColumn="1" showLastColumn="1" showRowStripes="1"/>
</table>
</file>

<file path=xl/tables/table3.xml><?xml version="1.0" encoding="utf-8"?>
<table xmlns="http://schemas.openxmlformats.org/spreadsheetml/2006/main" ref="E6:F7" displayName="Table_3" id="3">
  <tableColumns count="2">
    <tableColumn name="Income" id="1"/>
    <tableColumn name="Expenses" id="2"/>
  </tableColumns>
  <tableStyleInfo name="Worksheet-style 3" showColumnStripes="0" showFirstColumn="1" showLastColumn="1" showRowStripes="1"/>
</table>
</file>

<file path=xl/tables/table4.xml><?xml version="1.0" encoding="utf-8"?>
<table xmlns="http://schemas.openxmlformats.org/spreadsheetml/2006/main" ref="G6:H7" displayName="Table_4" id="4">
  <tableColumns count="2">
    <tableColumn name="Disparity" id="1"/>
    <tableColumn name="Disparity %" id="2"/>
  </tableColumns>
  <tableStyleInfo name="Worksheet-style 4" showColumnStripes="0" showFirstColumn="1" showLastColumn="1" showRowStripes="1"/>
</table>
</file>

<file path=xl/tables/table5.xml><?xml version="1.0" encoding="utf-8"?>
<table xmlns="http://schemas.openxmlformats.org/spreadsheetml/2006/main" ref="E10:G12" displayName="Table_5" id="5">
  <tableColumns count="3">
    <tableColumn name="Type" id="1"/>
    <tableColumn name="Current expenses" id="2"/>
    <tableColumn name="Desired expenses" id="3"/>
  </tableColumns>
  <tableStyleInfo name="Worksheet-style 5" showColumnStripes="0" showFirstColumn="1" showLastColumn="1" showRowStripes="1"/>
</table>
</file>

<file path=xl/tables/table6.xml><?xml version="1.0" encoding="utf-8"?>
<table xmlns="http://schemas.openxmlformats.org/spreadsheetml/2006/main" ref="F14:G15" displayName="Table_6" id="6">
  <tableColumns count="2">
    <tableColumn name="Current expenses" id="1"/>
    <tableColumn name="Desired expenses" id="2"/>
  </tableColumns>
  <tableStyleInfo name="Worksheet-style 6" showColumnStripes="0" showFirstColumn="1" showLastColumn="1" showRowStripes="1"/>
</table>
</file>

<file path=xl/tables/table7.xml><?xml version="1.0" encoding="utf-8"?>
<table xmlns="http://schemas.openxmlformats.org/spreadsheetml/2006/main" ref="H14:H15" displayName="Table_7" id="7">
  <tableColumns count="1">
    <tableColumn name="%" id="1"/>
  </tableColumns>
  <tableStyleInfo name="Worksheet-style 7" showColumnStripes="0" showFirstColumn="1" showLastColumn="1" showRowStripes="1"/>
</table>
</file>

<file path=xl/tables/table8.xml><?xml version="1.0" encoding="utf-8"?>
<table xmlns="http://schemas.openxmlformats.org/spreadsheetml/2006/main" ref="E24:H25" displayName="Table_8" id="8">
  <tableColumns count="4">
    <tableColumn name="Savings" id="1"/>
    <tableColumn name="Investment Portfolio" id="2"/>
    <tableColumn name="Emergency Fund" id="3"/>
    <tableColumn name="Retirement" id="4"/>
  </tableColumns>
  <tableStyleInfo name="Worksheet-style 8" showColumnStripes="0" showFirstColumn="1" showLastColumn="1" showRowStripes="1"/>
</table>
</file>

<file path=xl/tables/table9.xml><?xml version="1.0" encoding="utf-8"?>
<table xmlns="http://schemas.openxmlformats.org/spreadsheetml/2006/main" ref="E34:J35" displayName="Table_9" id="9">
  <tableColumns count="6">
    <tableColumn name="Yield Rt." id="1"/>
    <tableColumn name="Crypto Investments" id="2"/>
    <tableColumn name="Time Horizon (yrs)" id="3"/>
    <tableColumn name="Lump sum required" id="4"/>
    <tableColumn name="Required growth rate" id="5"/>
    <tableColumn name="yield rate" id="6"/>
  </tableColumns>
  <tableStyleInfo name="Worksheet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fc3cc8a123f347b7a9ebbf5a80474c1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table" Target="../tables/table7.xml"/><Relationship Id="rId22" Type="http://schemas.openxmlformats.org/officeDocument/2006/relationships/table" Target="../tables/table9.xml"/><Relationship Id="rId21" Type="http://schemas.openxmlformats.org/officeDocument/2006/relationships/table" Target="../tables/table8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drawing" Target="../drawings/drawing2.xml"/><Relationship Id="rId15" Type="http://schemas.openxmlformats.org/officeDocument/2006/relationships/table" Target="../tables/table2.xml"/><Relationship Id="rId14" Type="http://schemas.openxmlformats.org/officeDocument/2006/relationships/table" Target="../tables/table1.xml"/><Relationship Id="rId17" Type="http://schemas.openxmlformats.org/officeDocument/2006/relationships/table" Target="../tables/table4.xml"/><Relationship Id="rId16" Type="http://schemas.openxmlformats.org/officeDocument/2006/relationships/table" Target="../tables/table3.xml"/><Relationship Id="rId19" Type="http://schemas.openxmlformats.org/officeDocument/2006/relationships/table" Target="../tables/table6.xml"/><Relationship Id="rId1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9.14"/>
    <col customWidth="1" min="7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0</v>
      </c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:id="rId1" ref="R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0"/>
    <col customWidth="1" min="2" max="2" width="14.43"/>
    <col customWidth="1" min="3" max="3" width="15.29"/>
    <col customWidth="1" min="4" max="4" width="24.0"/>
    <col customWidth="1" min="5" max="5" width="15.57"/>
    <col customWidth="1" min="6" max="6" width="22.0"/>
    <col customWidth="1" min="7" max="7" width="19.29"/>
    <col customWidth="1" min="8" max="8" width="17.71"/>
    <col customWidth="1" min="9" max="9" width="17.86"/>
    <col customWidth="1" min="10" max="26" width="8.71"/>
  </cols>
  <sheetData>
    <row r="1">
      <c r="A1" s="3" t="s">
        <v>1</v>
      </c>
      <c r="B1" s="4" t="s">
        <v>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3</v>
      </c>
      <c r="B2" s="7">
        <v>0.0</v>
      </c>
    </row>
    <row r="3">
      <c r="A3" s="8" t="s">
        <v>4</v>
      </c>
      <c r="B3" s="9">
        <v>0.0</v>
      </c>
      <c r="D3" s="10" t="s">
        <v>5</v>
      </c>
      <c r="E3" s="11" t="s">
        <v>6</v>
      </c>
    </row>
    <row r="4">
      <c r="A4" s="12" t="s">
        <v>7</v>
      </c>
      <c r="B4" s="13">
        <f>B2+B3</f>
        <v>0</v>
      </c>
      <c r="D4" s="14">
        <f>B4-B83</f>
        <v>0</v>
      </c>
      <c r="E4" s="15" t="str">
        <f>D4/B4</f>
        <v>#DIV/0!</v>
      </c>
    </row>
    <row r="5">
      <c r="E5" s="16"/>
    </row>
    <row r="6">
      <c r="A6" s="17" t="s">
        <v>8</v>
      </c>
      <c r="B6" s="18"/>
      <c r="C6" s="18"/>
      <c r="D6" s="5"/>
      <c r="E6" s="19" t="s">
        <v>9</v>
      </c>
      <c r="F6" s="19" t="s">
        <v>8</v>
      </c>
      <c r="G6" s="19" t="s">
        <v>10</v>
      </c>
      <c r="H6" s="19" t="s">
        <v>11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0" t="s">
        <v>12</v>
      </c>
      <c r="B7" s="21" t="s">
        <v>2</v>
      </c>
      <c r="C7" s="22" t="s">
        <v>13</v>
      </c>
      <c r="D7" s="5"/>
      <c r="E7" s="23">
        <f>B4</f>
        <v>0</v>
      </c>
      <c r="F7" s="23">
        <f>B83</f>
        <v>0</v>
      </c>
      <c r="G7" s="23">
        <f>E7-F7</f>
        <v>0</v>
      </c>
      <c r="H7" s="24" t="str">
        <f>G7/E7</f>
        <v>#DIV/0!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5" t="s">
        <v>14</v>
      </c>
      <c r="B8" s="26">
        <v>0.0</v>
      </c>
      <c r="C8" s="27">
        <v>0.0</v>
      </c>
      <c r="D8" s="28" t="s">
        <v>15</v>
      </c>
    </row>
    <row r="9">
      <c r="A9" s="25" t="s">
        <v>16</v>
      </c>
      <c r="B9" s="26">
        <v>0.0</v>
      </c>
      <c r="C9" s="27">
        <v>0.0</v>
      </c>
    </row>
    <row r="10">
      <c r="A10" s="25" t="s">
        <v>17</v>
      </c>
      <c r="B10" s="26">
        <v>0.0</v>
      </c>
      <c r="C10" s="27">
        <v>0.0</v>
      </c>
      <c r="E10" s="29" t="s">
        <v>18</v>
      </c>
      <c r="F10" s="29" t="s">
        <v>19</v>
      </c>
      <c r="G10" s="29" t="s">
        <v>20</v>
      </c>
    </row>
    <row r="11">
      <c r="A11" s="25" t="s">
        <v>21</v>
      </c>
      <c r="B11" s="26">
        <v>0.0</v>
      </c>
      <c r="C11" s="27">
        <v>0.0</v>
      </c>
      <c r="E11" s="30" t="s">
        <v>22</v>
      </c>
      <c r="F11" s="31">
        <f t="shared" ref="F11:G11" si="1">B63</f>
        <v>0</v>
      </c>
      <c r="G11" s="31">
        <f t="shared" si="1"/>
        <v>0</v>
      </c>
    </row>
    <row r="12">
      <c r="A12" s="25" t="s">
        <v>23</v>
      </c>
      <c r="B12" s="26">
        <v>0.0</v>
      </c>
      <c r="C12" s="27">
        <v>0.0</v>
      </c>
      <c r="E12" s="30" t="s">
        <v>24</v>
      </c>
      <c r="F12" s="31">
        <f t="shared" ref="F12:G12" si="2">B82</f>
        <v>0</v>
      </c>
      <c r="G12" s="31">
        <f t="shared" si="2"/>
        <v>0</v>
      </c>
    </row>
    <row r="13">
      <c r="A13" s="25" t="s">
        <v>25</v>
      </c>
      <c r="B13" s="26">
        <v>0.0</v>
      </c>
      <c r="C13" s="27">
        <v>0.0</v>
      </c>
    </row>
    <row r="14">
      <c r="A14" s="25" t="s">
        <v>26</v>
      </c>
      <c r="B14" s="26">
        <v>0.0</v>
      </c>
      <c r="C14" s="27">
        <v>0.0</v>
      </c>
      <c r="F14" s="29" t="s">
        <v>19</v>
      </c>
      <c r="G14" s="29" t="s">
        <v>20</v>
      </c>
      <c r="H14" s="32" t="s">
        <v>6</v>
      </c>
    </row>
    <row r="15">
      <c r="A15" s="25" t="s">
        <v>27</v>
      </c>
      <c r="B15" s="26">
        <v>0.0</v>
      </c>
      <c r="C15" s="27">
        <v>0.0</v>
      </c>
      <c r="F15" s="31">
        <f t="shared" ref="F15:G15" si="3">F11+F12</f>
        <v>0</v>
      </c>
      <c r="G15" s="31">
        <f t="shared" si="3"/>
        <v>0</v>
      </c>
      <c r="H15" s="33" t="str">
        <f>G15/F15</f>
        <v>#DIV/0!</v>
      </c>
    </row>
    <row r="16">
      <c r="A16" s="25" t="s">
        <v>28</v>
      </c>
      <c r="B16" s="26">
        <v>0.0</v>
      </c>
      <c r="C16" s="27">
        <v>0.0</v>
      </c>
    </row>
    <row r="17">
      <c r="A17" s="25" t="s">
        <v>29</v>
      </c>
      <c r="B17" s="26">
        <v>0.0</v>
      </c>
      <c r="C17" s="27">
        <v>0.0</v>
      </c>
      <c r="E17" s="34"/>
      <c r="F17" s="35"/>
      <c r="G17" s="36"/>
    </row>
    <row r="18">
      <c r="A18" s="25" t="s">
        <v>30</v>
      </c>
      <c r="B18" s="26">
        <v>0.0</v>
      </c>
      <c r="C18" s="27">
        <v>0.0</v>
      </c>
    </row>
    <row r="19">
      <c r="A19" s="25" t="s">
        <v>31</v>
      </c>
      <c r="B19" s="26">
        <v>0.0</v>
      </c>
      <c r="C19" s="27">
        <v>0.0</v>
      </c>
    </row>
    <row r="20">
      <c r="A20" s="25" t="s">
        <v>32</v>
      </c>
      <c r="B20" s="26">
        <v>0.0</v>
      </c>
      <c r="C20" s="27">
        <v>0.0</v>
      </c>
    </row>
    <row r="21" ht="15.75" customHeight="1">
      <c r="A21" s="25" t="s">
        <v>35</v>
      </c>
      <c r="B21" s="26">
        <v>0.0</v>
      </c>
      <c r="C21" s="27">
        <v>0.0</v>
      </c>
    </row>
    <row r="22" ht="15.75" customHeight="1">
      <c r="A22" s="25" t="s">
        <v>36</v>
      </c>
      <c r="B22" s="26">
        <v>0.0</v>
      </c>
      <c r="C22" s="27">
        <v>0.0</v>
      </c>
    </row>
    <row r="23" ht="15.75" customHeight="1">
      <c r="A23" s="25" t="s">
        <v>37</v>
      </c>
      <c r="B23" s="26">
        <v>0.0</v>
      </c>
      <c r="C23" s="27">
        <v>0.0</v>
      </c>
    </row>
    <row r="24" ht="15.75" customHeight="1">
      <c r="A24" s="25" t="s">
        <v>38</v>
      </c>
      <c r="B24" s="26">
        <v>0.0</v>
      </c>
      <c r="C24" s="27">
        <v>0.0</v>
      </c>
      <c r="E24" s="30" t="s">
        <v>39</v>
      </c>
      <c r="F24" s="30" t="s">
        <v>40</v>
      </c>
      <c r="G24" s="30" t="s">
        <v>41</v>
      </c>
      <c r="H24" s="30" t="s">
        <v>42</v>
      </c>
    </row>
    <row r="25" ht="15.75" customHeight="1">
      <c r="A25" s="25" t="s">
        <v>43</v>
      </c>
      <c r="B25" s="26">
        <v>0.0</v>
      </c>
      <c r="C25" s="27">
        <v>0.0</v>
      </c>
      <c r="E25" s="39">
        <f>B86</f>
        <v>0</v>
      </c>
      <c r="F25" s="39">
        <f>B87</f>
        <v>0</v>
      </c>
      <c r="G25" s="39">
        <f>B88</f>
        <v>0</v>
      </c>
      <c r="H25" s="39">
        <f>B89</f>
        <v>0</v>
      </c>
    </row>
    <row r="26" ht="15.75" customHeight="1">
      <c r="A26" s="25" t="s">
        <v>44</v>
      </c>
      <c r="B26" s="26">
        <v>0.0</v>
      </c>
      <c r="C26" s="27">
        <v>0.0</v>
      </c>
    </row>
    <row r="27" ht="15.75" customHeight="1">
      <c r="A27" s="25" t="s">
        <v>45</v>
      </c>
      <c r="B27" s="26">
        <v>0.0</v>
      </c>
      <c r="C27" s="27">
        <v>0.0</v>
      </c>
    </row>
    <row r="28" ht="15.75" customHeight="1">
      <c r="A28" s="25" t="s">
        <v>48</v>
      </c>
      <c r="B28" s="26">
        <v>0.0</v>
      </c>
      <c r="C28" s="27">
        <v>0.0</v>
      </c>
    </row>
    <row r="29" ht="15.75" customHeight="1">
      <c r="A29" s="25" t="s">
        <v>49</v>
      </c>
      <c r="B29" s="26">
        <v>0.0</v>
      </c>
      <c r="C29" s="27">
        <v>0.0</v>
      </c>
    </row>
    <row r="30" ht="15.75" customHeight="1">
      <c r="A30" s="25" t="s">
        <v>50</v>
      </c>
      <c r="B30" s="26">
        <v>0.0</v>
      </c>
      <c r="C30" s="27">
        <v>0.0</v>
      </c>
    </row>
    <row r="31" ht="15.75" customHeight="1">
      <c r="A31" s="25" t="s">
        <v>52</v>
      </c>
      <c r="B31" s="26">
        <v>0.0</v>
      </c>
      <c r="C31" s="27">
        <v>0.0</v>
      </c>
    </row>
    <row r="32" ht="15.75" customHeight="1">
      <c r="A32" s="25" t="s">
        <v>53</v>
      </c>
      <c r="B32" s="26">
        <v>0.0</v>
      </c>
      <c r="C32" s="27">
        <v>0.0</v>
      </c>
    </row>
    <row r="33" ht="15.75" customHeight="1">
      <c r="A33" s="25" t="s">
        <v>54</v>
      </c>
      <c r="B33" s="26">
        <v>0.0</v>
      </c>
      <c r="C33" s="27">
        <v>0.0</v>
      </c>
    </row>
    <row r="34" ht="15.75" customHeight="1">
      <c r="A34" s="25" t="s">
        <v>55</v>
      </c>
      <c r="B34" s="26">
        <v>0.0</v>
      </c>
      <c r="C34" s="27">
        <v>0.0</v>
      </c>
      <c r="E34" s="41" t="s">
        <v>56</v>
      </c>
      <c r="F34" s="30" t="s">
        <v>57</v>
      </c>
      <c r="G34" s="30" t="s">
        <v>58</v>
      </c>
      <c r="H34" s="30" t="s">
        <v>59</v>
      </c>
      <c r="I34" s="30" t="s">
        <v>60</v>
      </c>
      <c r="J34" s="30" t="s">
        <v>61</v>
      </c>
    </row>
    <row r="35" ht="15.75" customHeight="1">
      <c r="A35" s="25" t="s">
        <v>62</v>
      </c>
      <c r="B35" s="26">
        <v>0.0</v>
      </c>
      <c r="C35" s="27">
        <v>0.0</v>
      </c>
      <c r="E35" s="42">
        <f>B91/100</f>
        <v>0.0007</v>
      </c>
      <c r="F35" s="39">
        <f>B92</f>
        <v>0</v>
      </c>
      <c r="G35" s="30" t="str">
        <f>B93</f>
        <v/>
      </c>
      <c r="H35" s="39">
        <f>B95</f>
        <v>0</v>
      </c>
      <c r="I35" s="42" t="str">
        <f>B96</f>
        <v>#DIV/0!</v>
      </c>
      <c r="J35" s="42">
        <f>E35</f>
        <v>0.0007</v>
      </c>
    </row>
    <row r="36" ht="15.75" customHeight="1">
      <c r="A36" s="25" t="s">
        <v>63</v>
      </c>
      <c r="B36" s="26">
        <v>0.0</v>
      </c>
      <c r="C36" s="27">
        <v>0.0</v>
      </c>
    </row>
    <row r="37" ht="15.75" customHeight="1">
      <c r="A37" s="25" t="s">
        <v>64</v>
      </c>
      <c r="B37" s="26">
        <v>0.0</v>
      </c>
      <c r="C37" s="27">
        <v>0.0</v>
      </c>
    </row>
    <row r="38" ht="15.75" customHeight="1">
      <c r="A38" s="25" t="s">
        <v>65</v>
      </c>
      <c r="B38" s="26">
        <v>0.0</v>
      </c>
      <c r="C38" s="27">
        <v>0.0</v>
      </c>
    </row>
    <row r="39" ht="15.75" customHeight="1">
      <c r="A39" s="25" t="s">
        <v>66</v>
      </c>
      <c r="B39" s="26">
        <v>0.0</v>
      </c>
      <c r="C39" s="27">
        <v>0.0</v>
      </c>
    </row>
    <row r="40" ht="15.75" customHeight="1">
      <c r="A40" s="25" t="s">
        <v>67</v>
      </c>
      <c r="B40" s="26">
        <v>0.0</v>
      </c>
      <c r="C40" s="27">
        <v>0.0</v>
      </c>
    </row>
    <row r="41" ht="15.75" customHeight="1">
      <c r="A41" s="25" t="s">
        <v>68</v>
      </c>
      <c r="B41" s="26">
        <v>0.0</v>
      </c>
      <c r="C41" s="27">
        <v>0.0</v>
      </c>
    </row>
    <row r="42" ht="15.75" customHeight="1">
      <c r="A42" s="25" t="s">
        <v>69</v>
      </c>
      <c r="B42" s="26">
        <v>0.0</v>
      </c>
      <c r="C42" s="27">
        <v>0.0</v>
      </c>
    </row>
    <row r="43" ht="15.75" customHeight="1">
      <c r="A43" s="25" t="s">
        <v>70</v>
      </c>
      <c r="B43" s="26">
        <v>0.0</v>
      </c>
      <c r="C43" s="27">
        <v>0.0</v>
      </c>
    </row>
    <row r="44" ht="15.75" customHeight="1">
      <c r="A44" s="25" t="s">
        <v>71</v>
      </c>
      <c r="B44" s="26">
        <v>0.0</v>
      </c>
      <c r="C44" s="27">
        <v>0.0</v>
      </c>
    </row>
    <row r="45" ht="15.75" customHeight="1">
      <c r="A45" s="25" t="s">
        <v>72</v>
      </c>
      <c r="B45" s="26">
        <v>0.0</v>
      </c>
      <c r="C45" s="27">
        <v>0.0</v>
      </c>
    </row>
    <row r="46" ht="15.75" customHeight="1">
      <c r="A46" s="25" t="s">
        <v>73</v>
      </c>
      <c r="B46" s="26">
        <v>0.0</v>
      </c>
      <c r="C46" s="27">
        <v>0.0</v>
      </c>
    </row>
    <row r="47" ht="15.75" customHeight="1">
      <c r="A47" s="25" t="s">
        <v>74</v>
      </c>
      <c r="B47" s="26">
        <v>0.0</v>
      </c>
      <c r="C47" s="27">
        <v>0.0</v>
      </c>
    </row>
    <row r="48" ht="15.75" customHeight="1">
      <c r="A48" s="25" t="s">
        <v>75</v>
      </c>
      <c r="B48" s="26">
        <v>0.0</v>
      </c>
      <c r="C48" s="27">
        <v>0.0</v>
      </c>
    </row>
    <row r="49" ht="15.75" customHeight="1">
      <c r="A49" s="25" t="s">
        <v>76</v>
      </c>
      <c r="B49" s="26">
        <v>0.0</v>
      </c>
      <c r="C49" s="27">
        <v>0.0</v>
      </c>
    </row>
    <row r="50" ht="15.75" customHeight="1">
      <c r="A50" s="25" t="s">
        <v>77</v>
      </c>
      <c r="B50" s="26">
        <v>0.0</v>
      </c>
      <c r="C50" s="27">
        <v>0.0</v>
      </c>
    </row>
    <row r="51" ht="15.75" customHeight="1">
      <c r="A51" s="25" t="s">
        <v>78</v>
      </c>
      <c r="B51" s="26">
        <v>0.0</v>
      </c>
      <c r="C51" s="27">
        <v>0.0</v>
      </c>
    </row>
    <row r="52" ht="15.75" customHeight="1">
      <c r="A52" s="25" t="s">
        <v>79</v>
      </c>
      <c r="B52" s="26">
        <v>0.0</v>
      </c>
      <c r="C52" s="27">
        <v>0.0</v>
      </c>
    </row>
    <row r="53" ht="15.75" customHeight="1">
      <c r="A53" s="25" t="s">
        <v>80</v>
      </c>
      <c r="B53" s="26">
        <v>0.0</v>
      </c>
      <c r="C53" s="27">
        <v>0.0</v>
      </c>
    </row>
    <row r="54" ht="15.75" customHeight="1">
      <c r="A54" s="25" t="s">
        <v>81</v>
      </c>
      <c r="B54" s="26">
        <v>0.0</v>
      </c>
      <c r="C54" s="27">
        <v>0.0</v>
      </c>
    </row>
    <row r="55" ht="15.75" customHeight="1">
      <c r="A55" s="25" t="s">
        <v>82</v>
      </c>
      <c r="B55" s="26">
        <v>0.0</v>
      </c>
      <c r="C55" s="27">
        <v>0.0</v>
      </c>
    </row>
    <row r="56" ht="15.75" customHeight="1">
      <c r="A56" s="25" t="s">
        <v>83</v>
      </c>
      <c r="B56" s="26">
        <v>0.0</v>
      </c>
      <c r="C56" s="27">
        <v>0.0</v>
      </c>
    </row>
    <row r="57" ht="15.75" customHeight="1">
      <c r="A57" s="25" t="s">
        <v>84</v>
      </c>
      <c r="B57" s="26">
        <v>0.0</v>
      </c>
      <c r="C57" s="27">
        <v>0.0</v>
      </c>
    </row>
    <row r="58" ht="15.75" customHeight="1">
      <c r="A58" s="25" t="s">
        <v>85</v>
      </c>
      <c r="B58" s="26">
        <v>0.0</v>
      </c>
      <c r="C58" s="27">
        <v>0.0</v>
      </c>
    </row>
    <row r="59" ht="15.75" customHeight="1">
      <c r="A59" s="25" t="s">
        <v>86</v>
      </c>
      <c r="B59" s="26">
        <v>0.0</v>
      </c>
      <c r="C59" s="27">
        <v>0.0</v>
      </c>
    </row>
    <row r="60" ht="15.75" customHeight="1">
      <c r="A60" s="25" t="s">
        <v>87</v>
      </c>
      <c r="B60" s="26">
        <v>0.0</v>
      </c>
      <c r="C60" s="27">
        <v>0.0</v>
      </c>
    </row>
    <row r="61" ht="15.75" customHeight="1">
      <c r="A61" s="25" t="s">
        <v>88</v>
      </c>
      <c r="B61" s="26">
        <v>0.0</v>
      </c>
      <c r="C61" s="27">
        <v>0.0</v>
      </c>
    </row>
    <row r="62" ht="15.75" customHeight="1">
      <c r="A62" s="43" t="s">
        <v>89</v>
      </c>
      <c r="B62" s="26">
        <v>0.0</v>
      </c>
      <c r="C62" s="27">
        <v>0.0</v>
      </c>
    </row>
    <row r="63" ht="15.75" customHeight="1">
      <c r="A63" s="44" t="s">
        <v>90</v>
      </c>
      <c r="B63" s="45">
        <f t="shared" ref="B63:C63" si="4">SUM(B8:B62)</f>
        <v>0</v>
      </c>
      <c r="C63" s="46">
        <f t="shared" si="4"/>
        <v>0</v>
      </c>
    </row>
    <row r="64" ht="15.75" customHeight="1">
      <c r="A64" s="47" t="s">
        <v>91</v>
      </c>
      <c r="B64" s="48">
        <v>0.0</v>
      </c>
      <c r="C64" s="49">
        <v>0.0</v>
      </c>
    </row>
    <row r="65" ht="15.75" customHeight="1">
      <c r="A65" s="25" t="s">
        <v>92</v>
      </c>
      <c r="B65" s="48">
        <v>0.0</v>
      </c>
      <c r="C65" s="49">
        <v>0.0</v>
      </c>
    </row>
    <row r="66" ht="15.75" customHeight="1">
      <c r="A66" s="25" t="s">
        <v>93</v>
      </c>
      <c r="B66" s="48">
        <v>0.0</v>
      </c>
      <c r="C66" s="49">
        <v>0.0</v>
      </c>
    </row>
    <row r="67" ht="15.75" customHeight="1">
      <c r="A67" s="25" t="s">
        <v>94</v>
      </c>
      <c r="B67" s="48">
        <v>0.0</v>
      </c>
      <c r="C67" s="49">
        <v>0.0</v>
      </c>
    </row>
    <row r="68" ht="15.75" customHeight="1">
      <c r="A68" s="25" t="s">
        <v>95</v>
      </c>
      <c r="B68" s="48">
        <v>0.0</v>
      </c>
      <c r="C68" s="49">
        <v>0.0</v>
      </c>
    </row>
    <row r="69" ht="15.75" customHeight="1">
      <c r="A69" s="25" t="s">
        <v>96</v>
      </c>
      <c r="B69" s="48">
        <v>0.0</v>
      </c>
      <c r="C69" s="49">
        <v>0.0</v>
      </c>
    </row>
    <row r="70" ht="15.75" customHeight="1">
      <c r="A70" s="25" t="s">
        <v>97</v>
      </c>
      <c r="B70" s="48">
        <v>0.0</v>
      </c>
      <c r="C70" s="49">
        <v>0.0</v>
      </c>
    </row>
    <row r="71" ht="15.75" customHeight="1">
      <c r="A71" s="25" t="s">
        <v>98</v>
      </c>
      <c r="B71" s="48">
        <v>0.0</v>
      </c>
      <c r="C71" s="49">
        <v>0.0</v>
      </c>
    </row>
    <row r="72" ht="15.75" customHeight="1">
      <c r="A72" s="25" t="s">
        <v>99</v>
      </c>
      <c r="B72" s="48">
        <v>0.0</v>
      </c>
      <c r="C72" s="49">
        <v>0.0</v>
      </c>
    </row>
    <row r="73" ht="15.75" customHeight="1">
      <c r="A73" s="25" t="s">
        <v>100</v>
      </c>
      <c r="B73" s="48">
        <v>0.0</v>
      </c>
      <c r="C73" s="49">
        <v>0.0</v>
      </c>
    </row>
    <row r="74" ht="15.75" customHeight="1">
      <c r="A74" s="25" t="s">
        <v>101</v>
      </c>
      <c r="B74" s="48">
        <v>0.0</v>
      </c>
      <c r="C74" s="49">
        <v>0.0</v>
      </c>
    </row>
    <row r="75" ht="15.75" customHeight="1">
      <c r="A75" s="25" t="s">
        <v>102</v>
      </c>
      <c r="B75" s="48">
        <v>0.0</v>
      </c>
      <c r="C75" s="49">
        <v>0.0</v>
      </c>
    </row>
    <row r="76" ht="15.75" customHeight="1">
      <c r="A76" s="25" t="s">
        <v>103</v>
      </c>
      <c r="B76" s="48">
        <v>0.0</v>
      </c>
      <c r="C76" s="49">
        <v>0.0</v>
      </c>
    </row>
    <row r="77" ht="15.75" customHeight="1">
      <c r="A77" s="25" t="s">
        <v>104</v>
      </c>
      <c r="B77" s="48">
        <v>0.0</v>
      </c>
      <c r="C77" s="49">
        <v>0.0</v>
      </c>
    </row>
    <row r="78" ht="15.75" customHeight="1">
      <c r="A78" s="25" t="s">
        <v>105</v>
      </c>
      <c r="B78" s="48">
        <v>0.0</v>
      </c>
      <c r="C78" s="49">
        <v>0.0</v>
      </c>
    </row>
    <row r="79" ht="15.75" customHeight="1">
      <c r="A79" s="25" t="s">
        <v>106</v>
      </c>
      <c r="B79" s="48">
        <v>0.0</v>
      </c>
      <c r="C79" s="49">
        <v>0.0</v>
      </c>
    </row>
    <row r="80" ht="15.75" customHeight="1">
      <c r="A80" s="25" t="s">
        <v>107</v>
      </c>
      <c r="B80" s="48">
        <v>0.0</v>
      </c>
      <c r="C80" s="49">
        <v>0.0</v>
      </c>
    </row>
    <row r="81" ht="15.75" customHeight="1">
      <c r="A81" s="43" t="s">
        <v>89</v>
      </c>
      <c r="B81" s="48">
        <v>0.0</v>
      </c>
      <c r="C81" s="49">
        <v>0.0</v>
      </c>
    </row>
    <row r="82" ht="15.75" customHeight="1">
      <c r="A82" s="44" t="s">
        <v>108</v>
      </c>
      <c r="B82" s="50">
        <f t="shared" ref="B82:C82" si="5">SUM(B64:B81)</f>
        <v>0</v>
      </c>
      <c r="C82" s="51">
        <f t="shared" si="5"/>
        <v>0</v>
      </c>
    </row>
    <row r="83" ht="15.75" customHeight="1">
      <c r="A83" s="44" t="s">
        <v>109</v>
      </c>
      <c r="B83" s="50">
        <f t="shared" ref="B83:C83" si="6">B63+B82</f>
        <v>0</v>
      </c>
      <c r="C83" s="52">
        <f t="shared" si="6"/>
        <v>0</v>
      </c>
    </row>
    <row r="84" ht="15.75" customHeight="1"/>
    <row r="85" ht="15.75" customHeight="1"/>
    <row r="86" ht="15.75" customHeight="1">
      <c r="A86" s="53" t="s">
        <v>39</v>
      </c>
      <c r="B86" s="54">
        <v>0.0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3" t="s">
        <v>40</v>
      </c>
      <c r="B87" s="54">
        <v>0.0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3" t="s">
        <v>110</v>
      </c>
      <c r="B88" s="54">
        <v>0.0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3" t="s">
        <v>111</v>
      </c>
      <c r="B89" s="55">
        <v>0.0</v>
      </c>
      <c r="C89" s="5"/>
      <c r="D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/>
    <row r="91" ht="15.75" customHeight="1">
      <c r="A91" s="56" t="s">
        <v>112</v>
      </c>
      <c r="B91" s="57">
        <v>0.07</v>
      </c>
    </row>
    <row r="92" ht="15.75" customHeight="1">
      <c r="A92" s="56" t="s">
        <v>113</v>
      </c>
      <c r="B92" s="58">
        <v>0.0</v>
      </c>
    </row>
    <row r="93" ht="15.75" customHeight="1">
      <c r="A93" s="56"/>
      <c r="B93" s="59"/>
    </row>
    <row r="94" ht="15.75" customHeight="1"/>
    <row r="95" ht="15.75" customHeight="1">
      <c r="A95" s="56" t="s">
        <v>114</v>
      </c>
      <c r="B95" s="60">
        <f>(C83*12)/0.07</f>
        <v>0</v>
      </c>
    </row>
    <row r="96" ht="15.75" customHeight="1">
      <c r="A96" s="56" t="s">
        <v>115</v>
      </c>
      <c r="B96" s="61" t="str">
        <f>(B95-B98)/B98</f>
        <v>#DIV/0!</v>
      </c>
    </row>
    <row r="97" ht="15.75" customHeight="1"/>
    <row r="98" ht="15.75" customHeight="1">
      <c r="A98" s="62" t="s">
        <v>116</v>
      </c>
      <c r="B98" s="63">
        <v>0.0</v>
      </c>
    </row>
    <row r="99" ht="15.75" customHeight="1"/>
    <row r="100" ht="15.75" customHeight="1">
      <c r="A100" s="64" t="s">
        <v>117</v>
      </c>
      <c r="B100" s="63">
        <v>0.0</v>
      </c>
    </row>
    <row r="101" ht="15.75" customHeight="1">
      <c r="A101" s="64" t="s">
        <v>118</v>
      </c>
      <c r="B101" s="65">
        <f>B98+B100</f>
        <v>0</v>
      </c>
    </row>
    <row r="102" ht="15.75" customHeight="1"/>
    <row r="103" ht="15.75" customHeight="1">
      <c r="A103" s="64" t="s">
        <v>119</v>
      </c>
      <c r="B103" s="66">
        <f>B101*B91</f>
        <v>0</v>
      </c>
    </row>
    <row r="104" ht="15.75" customHeight="1">
      <c r="A104" s="64" t="s">
        <v>120</v>
      </c>
      <c r="B104" s="66">
        <f>B103/12</f>
        <v>0</v>
      </c>
    </row>
    <row r="105" ht="15.75" customHeight="1">
      <c r="A105" s="64" t="s">
        <v>121</v>
      </c>
      <c r="B105" s="66">
        <f>B104/30</f>
        <v>0</v>
      </c>
    </row>
    <row r="106" ht="15.75" customHeight="1">
      <c r="A106" s="64" t="s">
        <v>122</v>
      </c>
      <c r="B106" s="66">
        <f>B105/24</f>
        <v>0</v>
      </c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4"/>
  <tableParts count="9"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