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RVR\Data\Users\Mfrain\Desktop\SALES STUDY'S\2026 SALES STUDY\"/>
    </mc:Choice>
  </mc:AlternateContent>
  <xr:revisionPtr revIDLastSave="0" documentId="8_{E36FB32A-F074-403B-8BC0-607BF6376C02}" xr6:coauthVersionLast="47" xr6:coauthVersionMax="47" xr10:uidLastSave="{00000000-0000-0000-0000-000000000000}"/>
  <bookViews>
    <workbookView xWindow="25080" yWindow="-120" windowWidth="25440" windowHeight="15270" xr2:uid="{4F26C67E-DC90-4070-9BC6-34215BEF756A}"/>
  </bookViews>
  <sheets>
    <sheet name="E.C.F.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 l="1"/>
  <c r="L2" i="2"/>
  <c r="N2" i="2"/>
  <c r="P2" i="2"/>
  <c r="I3" i="2"/>
  <c r="L3" i="2"/>
  <c r="N3" i="2"/>
  <c r="P3" i="2"/>
  <c r="I4" i="2"/>
  <c r="L4" i="2"/>
  <c r="N4" i="2" s="1"/>
  <c r="P4" i="2"/>
  <c r="D5" i="2"/>
  <c r="G5" i="2"/>
  <c r="H5" i="2"/>
  <c r="J5" i="2"/>
  <c r="M5" i="2"/>
  <c r="I6" i="2"/>
  <c r="I7" i="2"/>
  <c r="L5" i="2" l="1"/>
  <c r="N6" i="2" s="1"/>
  <c r="Q6" i="2"/>
  <c r="N7" i="2"/>
  <c r="P5" i="2"/>
  <c r="R4" i="2" l="1"/>
  <c r="R2" i="2"/>
  <c r="R3" i="2"/>
  <c r="R5" i="2"/>
  <c r="Q7" i="2" l="1"/>
  <c r="S7" i="2" s="1"/>
</calcChain>
</file>

<file path=xl/sharedStrings.xml><?xml version="1.0" encoding="utf-8"?>
<sst xmlns="http://schemas.openxmlformats.org/spreadsheetml/2006/main" count="59" uniqueCount="47">
  <si>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</si>
  <si>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</si>
  <si>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</si>
  <si>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</si>
  <si>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</si>
  <si>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</si>
  <si>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</si>
  <si>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</si>
  <si>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</si>
  <si>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</si>
  <si>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</si>
  <si>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</si>
  <si>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</si>
  <si>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</si>
  <si>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</si>
  <si>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</si>
  <si>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</si>
  <si>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Dev. by Mean (%)</t>
  </si>
  <si>
    <t>Building Style</t>
  </si>
  <si>
    <t>Use Code</t>
  </si>
  <si>
    <t>Land Value</t>
  </si>
  <si>
    <t>Appr. by Eq.</t>
  </si>
  <si>
    <t>Land Table</t>
  </si>
  <si>
    <t>Property Class</t>
  </si>
  <si>
    <t>Building Depr.</t>
  </si>
  <si>
    <t>WD</t>
  </si>
  <si>
    <t>00013</t>
  </si>
  <si>
    <t>ONE-STORY</t>
  </si>
  <si>
    <t>No</t>
  </si>
  <si>
    <t>41-11-11-479-023</t>
  </si>
  <si>
    <t>6828 GOLDENROD DR NE</t>
  </si>
  <si>
    <t>03-ARM'S LENGTH</t>
  </si>
  <si>
    <t>BOSTWICK\LP</t>
  </si>
  <si>
    <t>41-11-11-479-026</t>
  </si>
  <si>
    <t>6864 GOLDENROD DR NE</t>
  </si>
  <si>
    <t>41-11-14-203-002</t>
  </si>
  <si>
    <t>6773 KITSON DR NE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</si>
  <si>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</si>
  <si>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</si>
  <si>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</si>
  <si>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</si>
  <si>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</si>
  <si>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</si>
  <si>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</si>
  <si>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Coefficient of Var=&gt;</t>
  </si>
  <si>
    <t>2025 USED .90</t>
  </si>
  <si>
    <t>2026 USE 1.03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</si>
</sst>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4" formatCode="#0.00_);[Red]\(#0.00\)"/>
    <numFmt numFmtId="165" formatCode="mm/dd/yy"/>
    <numFmt numFmtId="166" formatCode="#0.000_);[Red]\(#0.000\)"/>
    <numFmt numFmtId="167" formatCode="&quot;$&quot;#0.00_);[Red]\(&quot;$&quot;#0.00\)"/>
    <numFmt numFmtId="168" formatCode="#0.0000_);[Red]\(#0.0000\)"/>
  </numFmts>
  <fonts count="4" x14ac:knownFonts="1">
    <font>
      <sz val="11"/>
      <color theme="1"/>
      <name val="Aptos Narrow"/>
      <family val="2"/>
      <scheme val="minor"/>
    </font>
    <font>
      <b/>
      <sz val="8"/>
      <color rgb="FFFFFFFF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6" fontId="1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6" fontId="1" fillId="2" borderId="0" xfId="0" applyNumberFormat="1" applyFont="1" applyFill="1" applyAlignment="1">
      <alignment horizontal="center"/>
    </xf>
    <xf numFmtId="38" fontId="1" fillId="2" borderId="0" xfId="0" applyNumberFormat="1" applyFont="1" applyFill="1" applyAlignment="1">
      <alignment horizontal="center"/>
    </xf>
    <xf numFmtId="167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right"/>
    </xf>
    <xf numFmtId="168" fontId="1" fillId="2" borderId="0" xfId="0" applyNumberFormat="1" applyFont="1" applyFill="1" applyAlignment="1">
      <alignment horizontal="center"/>
    </xf>
    <xf numFmtId="0" fontId="2" fillId="0" borderId="0" xfId="0" applyFont="1"/>
    <xf numFmtId="165" fontId="2" fillId="0" borderId="0" xfId="0" applyNumberFormat="1" applyFont="1"/>
    <xf numFmtId="6" fontId="2" fillId="0" borderId="0" xfId="0" applyNumberFormat="1" applyFont="1"/>
    <xf numFmtId="164" fontId="2" fillId="0" borderId="0" xfId="0" applyNumberFormat="1" applyFont="1"/>
    <xf numFmtId="166" fontId="2" fillId="0" borderId="0" xfId="0" applyNumberFormat="1" applyFont="1"/>
    <xf numFmtId="38" fontId="2" fillId="0" borderId="0" xfId="0" applyNumberFormat="1" applyFont="1"/>
    <xf numFmtId="167" fontId="2" fillId="0" borderId="0" xfId="0" applyNumberFormat="1" applyFont="1"/>
    <xf numFmtId="49" fontId="2" fillId="0" borderId="0" xfId="0" quotePrefix="1" applyNumberFormat="1" applyFont="1" applyAlignment="1">
      <alignment horizontal="right"/>
    </xf>
    <xf numFmtId="168" fontId="2" fillId="0" borderId="0" xfId="0" applyNumberFormat="1" applyFont="1"/>
    <xf numFmtId="0" fontId="3" fillId="3" borderId="1" xfId="0" applyFont="1" applyFill="1" applyBorder="1"/>
    <xf numFmtId="165" fontId="3" fillId="3" borderId="1" xfId="0" applyNumberFormat="1" applyFont="1" applyFill="1" applyBorder="1"/>
    <xf numFmtId="6" fontId="3" fillId="3" borderId="1" xfId="0" applyNumberFormat="1" applyFont="1" applyFill="1" applyBorder="1"/>
    <xf numFmtId="164" fontId="3" fillId="3" borderId="1" xfId="0" applyNumberFormat="1" applyFont="1" applyFill="1" applyBorder="1"/>
    <xf numFmtId="166" fontId="3" fillId="3" borderId="1" xfId="0" applyNumberFormat="1" applyFont="1" applyFill="1" applyBorder="1"/>
    <xf numFmtId="38" fontId="3" fillId="3" borderId="1" xfId="0" applyNumberFormat="1" applyFont="1" applyFill="1" applyBorder="1"/>
    <xf numFmtId="167" fontId="3" fillId="3" borderId="1" xfId="0" applyNumberFormat="1" applyFont="1" applyFill="1" applyBorder="1"/>
    <xf numFmtId="49" fontId="3" fillId="3" borderId="1" xfId="0" applyNumberFormat="1" applyFont="1" applyFill="1" applyBorder="1" applyAlignment="1">
      <alignment horizontal="right"/>
    </xf>
    <xf numFmtId="168" fontId="3" fillId="3" borderId="1" xfId="0" applyNumberFormat="1" applyFont="1" applyFill="1" applyBorder="1"/>
    <xf numFmtId="0" fontId="3" fillId="3" borderId="0" xfId="0" applyFont="1" applyFill="1" applyBorder="1"/>
    <xf numFmtId="165" fontId="3" fillId="3" borderId="0" xfId="0" applyNumberFormat="1" applyFont="1" applyFill="1" applyBorder="1"/>
    <xf numFmtId="6" fontId="3" fillId="3" borderId="0" xfId="0" applyNumberFormat="1" applyFont="1" applyFill="1" applyBorder="1"/>
    <xf numFmtId="164" fontId="3" fillId="3" borderId="0" xfId="0" applyNumberFormat="1" applyFont="1" applyFill="1" applyBorder="1"/>
    <xf numFmtId="166" fontId="3" fillId="3" borderId="0" xfId="0" applyNumberFormat="1" applyFont="1" applyFill="1" applyBorder="1"/>
    <xf numFmtId="38" fontId="3" fillId="3" borderId="0" xfId="0" applyNumberFormat="1" applyFont="1" applyFill="1" applyBorder="1"/>
    <xf numFmtId="167" fontId="3" fillId="3" borderId="0" xfId="0" applyNumberFormat="1" applyFont="1" applyFill="1" applyBorder="1"/>
    <xf numFmtId="49" fontId="3" fillId="3" borderId="0" xfId="0" applyNumberFormat="1" applyFont="1" applyFill="1" applyBorder="1" applyAlignment="1">
      <alignment horizontal="right"/>
    </xf>
    <xf numFmtId="168" fontId="3" fillId="3" borderId="0" xfId="0" applyNumberFormat="1" applyFont="1" applyFill="1" applyBorder="1"/>
    <xf numFmtId="0" fontId="3" fillId="3" borderId="2" xfId="0" applyFont="1" applyFill="1" applyBorder="1"/>
    <xf numFmtId="165" fontId="3" fillId="3" borderId="2" xfId="0" applyNumberFormat="1" applyFont="1" applyFill="1" applyBorder="1"/>
    <xf numFmtId="6" fontId="3" fillId="3" borderId="2" xfId="0" applyNumberFormat="1" applyFont="1" applyFill="1" applyBorder="1"/>
    <xf numFmtId="164" fontId="3" fillId="3" borderId="2" xfId="0" applyNumberFormat="1" applyFont="1" applyFill="1" applyBorder="1"/>
    <xf numFmtId="166" fontId="3" fillId="3" borderId="2" xfId="0" applyNumberFormat="1" applyFont="1" applyFill="1" applyBorder="1"/>
    <xf numFmtId="38" fontId="3" fillId="3" borderId="2" xfId="0" applyNumberFormat="1" applyFont="1" applyFill="1" applyBorder="1"/>
    <xf numFmtId="167" fontId="3" fillId="3" borderId="2" xfId="0" applyNumberFormat="1" applyFont="1" applyFill="1" applyBorder="1"/>
    <xf numFmtId="168" fontId="3" fillId="3" borderId="2" xfId="0" applyNumberFormat="1" applyFont="1" applyFill="1" applyBorder="1" applyAlignment="1">
      <alignment horizontal="right"/>
    </xf>
    <xf numFmtId="168" fontId="3" fillId="3" borderId="2" xfId="0" applyNumberFormat="1" applyFont="1" applyFill="1" applyBorder="1"/>
    <xf numFmtId="49" fontId="2" fillId="0" borderId="0" xfId="0" applyNumberFormat="1" applyFont="1" applyAlignment="1">
      <alignment horizontal="right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E8D2E-9D9B-442D-B064-A92DA67FC44D}">
  <dimension ref="A1:BJ13"/>
  <sheetViews>
    <sheetView tabSelected="1" workbookViewId="0">
      <selection activeCell="Y11" sqref="Y11"/>
    </sheetView>
  </sheetViews>
  <sheetFormatPr defaultRowHeight="15" x14ac:dyDescent="0.25"/>
  <cols>
    <col min="1" max="1" width="13.140625" style="11" bestFit="1" customWidth="1"/>
    <col min="2" max="2" width="17.7109375" style="11" bestFit="1" customWidth="1"/>
    <col min="3" max="3" width="7.28515625" style="12" bestFit="1" customWidth="1"/>
    <col min="4" max="4" width="7.85546875" style="13" bestFit="1" customWidth="1"/>
    <col min="5" max="5" width="4.5703125" style="11" bestFit="1" customWidth="1"/>
    <col min="6" max="6" width="12.7109375" style="11" bestFit="1" customWidth="1"/>
    <col min="7" max="7" width="7.85546875" style="13" bestFit="1" customWidth="1"/>
    <col min="8" max="8" width="11" style="13" bestFit="1" customWidth="1"/>
    <col min="9" max="9" width="9.7109375" style="14" bestFit="1" customWidth="1"/>
    <col min="10" max="10" width="10.28515625" style="13" bestFit="1" customWidth="1"/>
    <col min="11" max="11" width="8.5703125" style="13" bestFit="1" customWidth="1"/>
    <col min="12" max="12" width="10.28515625" style="13" bestFit="1" customWidth="1"/>
    <col min="13" max="13" width="10" style="13" bestFit="1" customWidth="1"/>
    <col min="14" max="14" width="5.28515625" style="15" bestFit="1" customWidth="1"/>
    <col min="15" max="15" width="7.7109375" style="16" bestFit="1" customWidth="1"/>
    <col min="16" max="16" width="12.140625" style="17" bestFit="1" customWidth="1"/>
    <col min="17" max="17" width="10" style="47" bestFit="1" customWidth="1"/>
    <col min="18" max="18" width="14.28515625" style="19" bestFit="1" customWidth="1"/>
    <col min="19" max="19" width="10.42578125" style="11" bestFit="1" customWidth="1"/>
    <col min="20" max="20" width="7.42578125" style="11" bestFit="1" customWidth="1"/>
    <col min="21" max="21" width="8.140625" style="13" bestFit="1" customWidth="1"/>
    <col min="22" max="22" width="8.85546875" style="11" bestFit="1" customWidth="1"/>
    <col min="23" max="23" width="10" style="11" bestFit="1" customWidth="1"/>
    <col min="24" max="24" width="10.7109375" style="11" bestFit="1" customWidth="1"/>
    <col min="25" max="25" width="10.42578125" style="11" bestFit="1" customWidth="1"/>
    <col min="26" max="26" width="14.28515625" bestFit="1" customWidth="1"/>
    <col min="27" max="27" width="5.5703125" bestFit="1" customWidth="1"/>
    <col min="28" max="28" width="9.85546875" bestFit="1" customWidth="1"/>
    <col min="29" max="29" width="5.140625" bestFit="1" customWidth="1"/>
    <col min="30" max="30" width="15.42578125" bestFit="1" customWidth="1"/>
    <col min="31" max="31" width="12.7109375" bestFit="1" customWidth="1"/>
    <col min="32" max="32" width="11.140625" bestFit="1" customWidth="1"/>
    <col min="33" max="33" width="8.28515625" bestFit="1" customWidth="1"/>
    <col min="34" max="34" width="12.42578125" bestFit="1" customWidth="1"/>
    <col min="35" max="35" width="15.85546875" bestFit="1" customWidth="1"/>
    <col min="36" max="36" width="15.7109375" bestFit="1" customWidth="1"/>
    <col min="37" max="37" width="12.85546875" bestFit="1" customWidth="1"/>
  </cols>
  <sheetData>
    <row r="1" spans="1:62" x14ac:dyDescent="0.25">
      <c r="A1" s="2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2" t="s">
        <v>5</v>
      </c>
      <c r="G1" s="4" t="s">
        <v>6</v>
      </c>
      <c r="H1" s="4" t="s">
        <v>7</v>
      </c>
      <c r="I1" s="5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6" t="s">
        <v>13</v>
      </c>
      <c r="O1" s="7" t="s">
        <v>14</v>
      </c>
      <c r="P1" s="8" t="s">
        <v>15</v>
      </c>
      <c r="Q1" s="9" t="s">
        <v>16</v>
      </c>
      <c r="R1" s="10" t="s">
        <v>17</v>
      </c>
      <c r="S1" s="2" t="s">
        <v>18</v>
      </c>
      <c r="T1" s="2" t="s">
        <v>19</v>
      </c>
      <c r="U1" s="4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</row>
    <row r="2" spans="1:62" x14ac:dyDescent="0.25">
      <c r="A2" s="11" t="s">
        <v>29</v>
      </c>
      <c r="B2" s="11" t="s">
        <v>30</v>
      </c>
      <c r="C2" s="12">
        <v>45169</v>
      </c>
      <c r="D2" s="13">
        <v>232500</v>
      </c>
      <c r="E2" s="11" t="s">
        <v>25</v>
      </c>
      <c r="F2" s="11" t="s">
        <v>31</v>
      </c>
      <c r="G2" s="13">
        <v>232500</v>
      </c>
      <c r="H2" s="13">
        <v>81500</v>
      </c>
      <c r="I2" s="14">
        <f>H2/G2*100</f>
        <v>35.053763440860216</v>
      </c>
      <c r="J2" s="13">
        <v>202152</v>
      </c>
      <c r="K2" s="13">
        <v>59819</v>
      </c>
      <c r="L2" s="13">
        <f>G2-K2</f>
        <v>172681</v>
      </c>
      <c r="M2" s="13">
        <v>158147.78125</v>
      </c>
      <c r="N2" s="15">
        <f>L2/M2</f>
        <v>1.0918964441684191</v>
      </c>
      <c r="O2" s="16">
        <v>1187</v>
      </c>
      <c r="P2" s="17">
        <f>L2/O2</f>
        <v>145.47683235046335</v>
      </c>
      <c r="Q2" s="18" t="s">
        <v>26</v>
      </c>
      <c r="R2" s="19">
        <f>ABS(N7-N2)*100</f>
        <v>1.0948353836607305</v>
      </c>
      <c r="S2" s="11" t="s">
        <v>27</v>
      </c>
      <c r="U2" s="13">
        <v>59819</v>
      </c>
      <c r="V2" s="11" t="s">
        <v>28</v>
      </c>
      <c r="W2" s="11" t="s">
        <v>32</v>
      </c>
      <c r="X2" s="11">
        <v>401</v>
      </c>
      <c r="Y2" s="11">
        <v>82</v>
      </c>
    </row>
    <row r="3" spans="1:62" x14ac:dyDescent="0.25">
      <c r="A3" s="11" t="s">
        <v>33</v>
      </c>
      <c r="B3" s="11" t="s">
        <v>34</v>
      </c>
      <c r="C3" s="12">
        <v>45476</v>
      </c>
      <c r="D3" s="13">
        <v>475000</v>
      </c>
      <c r="E3" s="11" t="s">
        <v>25</v>
      </c>
      <c r="F3" s="11" t="s">
        <v>31</v>
      </c>
      <c r="G3" s="13">
        <v>475000</v>
      </c>
      <c r="H3" s="13">
        <v>183000</v>
      </c>
      <c r="I3" s="14">
        <f>H3/G3*100</f>
        <v>38.526315789473685</v>
      </c>
      <c r="J3" s="13">
        <v>447904</v>
      </c>
      <c r="K3" s="13">
        <v>119250</v>
      </c>
      <c r="L3" s="13">
        <f>G3-K3</f>
        <v>355750</v>
      </c>
      <c r="M3" s="13">
        <v>365171.125</v>
      </c>
      <c r="N3" s="15">
        <f>L3/M3</f>
        <v>0.97420079421668404</v>
      </c>
      <c r="O3" s="16">
        <v>2578</v>
      </c>
      <c r="P3" s="17">
        <f>L3/O3</f>
        <v>137.99456943366951</v>
      </c>
      <c r="Q3" s="18" t="s">
        <v>26</v>
      </c>
      <c r="R3" s="19">
        <f>ABS(N7-N3)*100</f>
        <v>10.674729611512779</v>
      </c>
      <c r="S3" s="11" t="s">
        <v>27</v>
      </c>
      <c r="U3" s="13">
        <v>106319</v>
      </c>
      <c r="V3" s="11" t="s">
        <v>28</v>
      </c>
      <c r="W3" s="11" t="s">
        <v>32</v>
      </c>
      <c r="X3" s="11">
        <v>401</v>
      </c>
      <c r="Y3" s="11">
        <v>85</v>
      </c>
    </row>
    <row r="4" spans="1:62" ht="15.75" thickBot="1" x14ac:dyDescent="0.3">
      <c r="A4" s="11" t="s">
        <v>35</v>
      </c>
      <c r="B4" s="11" t="s">
        <v>36</v>
      </c>
      <c r="C4" s="12">
        <v>45877</v>
      </c>
      <c r="D4" s="13">
        <v>165000</v>
      </c>
      <c r="E4" s="11" t="s">
        <v>25</v>
      </c>
      <c r="F4" s="11" t="s">
        <v>31</v>
      </c>
      <c r="G4" s="13">
        <v>165000</v>
      </c>
      <c r="H4" s="13">
        <v>69900</v>
      </c>
      <c r="I4" s="14">
        <f>H4/G4*100</f>
        <v>42.363636363636367</v>
      </c>
      <c r="J4" s="13">
        <v>142998</v>
      </c>
      <c r="K4" s="13">
        <v>71446</v>
      </c>
      <c r="L4" s="13">
        <f>G4-K4</f>
        <v>93554</v>
      </c>
      <c r="M4" s="13">
        <v>79502.21875</v>
      </c>
      <c r="N4" s="15">
        <f>L4/M4</f>
        <v>1.176747032610332</v>
      </c>
      <c r="O4" s="16">
        <v>852</v>
      </c>
      <c r="P4" s="17">
        <f>L4/O4</f>
        <v>109.80516431924883</v>
      </c>
      <c r="Q4" s="18" t="s">
        <v>26</v>
      </c>
      <c r="R4" s="19">
        <f>ABS(N7-N4)*100</f>
        <v>9.5798942278520158</v>
      </c>
      <c r="S4" s="11" t="s">
        <v>27</v>
      </c>
      <c r="U4" s="13">
        <v>70975</v>
      </c>
      <c r="V4" s="11" t="s">
        <v>28</v>
      </c>
      <c r="W4" s="11" t="s">
        <v>32</v>
      </c>
      <c r="X4" s="11">
        <v>401</v>
      </c>
      <c r="Y4" s="11">
        <v>65</v>
      </c>
    </row>
    <row r="5" spans="1:62" ht="15.75" thickTop="1" x14ac:dyDescent="0.25">
      <c r="A5" s="20"/>
      <c r="B5" s="20"/>
      <c r="C5" s="21" t="s">
        <v>37</v>
      </c>
      <c r="D5" s="22">
        <f>+SUM(D2:D4)</f>
        <v>872500</v>
      </c>
      <c r="E5" s="20"/>
      <c r="F5" s="20"/>
      <c r="G5" s="22">
        <f>+SUM(G2:G4)</f>
        <v>872500</v>
      </c>
      <c r="H5" s="22">
        <f>+SUM(H2:H4)</f>
        <v>334400</v>
      </c>
      <c r="I5" s="23"/>
      <c r="J5" s="22">
        <f>+SUM(J2:J4)</f>
        <v>793054</v>
      </c>
      <c r="K5" s="22"/>
      <c r="L5" s="22">
        <f>+SUM(L2:L4)</f>
        <v>621985</v>
      </c>
      <c r="M5" s="22">
        <f>+SUM(M2:M4)</f>
        <v>602821.125</v>
      </c>
      <c r="N5" s="24"/>
      <c r="O5" s="25"/>
      <c r="P5" s="26">
        <f>AVERAGE(P2:P4)</f>
        <v>131.09218870112724</v>
      </c>
      <c r="Q5" s="27"/>
      <c r="R5" s="28">
        <f>ABS(N7-N6)*100</f>
        <v>4.9157772764556684</v>
      </c>
      <c r="S5" s="20"/>
      <c r="T5" s="20"/>
      <c r="U5" s="22"/>
      <c r="V5" s="20"/>
      <c r="W5" s="20"/>
      <c r="X5" s="20"/>
      <c r="Y5" s="20"/>
    </row>
    <row r="6" spans="1:62" x14ac:dyDescent="0.25">
      <c r="A6" s="29"/>
      <c r="B6" s="29"/>
      <c r="C6" s="30"/>
      <c r="D6" s="31"/>
      <c r="E6" s="29"/>
      <c r="F6" s="29"/>
      <c r="G6" s="31"/>
      <c r="H6" s="31" t="s">
        <v>38</v>
      </c>
      <c r="I6" s="32">
        <f>H5/G5*100</f>
        <v>38.326647564469916</v>
      </c>
      <c r="J6" s="31"/>
      <c r="K6" s="31"/>
      <c r="L6" s="31"/>
      <c r="M6" s="31" t="s">
        <v>39</v>
      </c>
      <c r="N6" s="33">
        <f>L5/M5</f>
        <v>1.0317903175672551</v>
      </c>
      <c r="O6" s="34"/>
      <c r="P6" s="35" t="s">
        <v>40</v>
      </c>
      <c r="Q6" s="36">
        <f>STDEV(N2:N4)</f>
        <v>0.10171599928552431</v>
      </c>
      <c r="R6" s="37"/>
      <c r="S6" s="29"/>
      <c r="T6" s="29"/>
      <c r="U6" s="31"/>
      <c r="V6" s="29"/>
      <c r="W6" s="29"/>
      <c r="X6" s="29"/>
      <c r="Y6" s="29"/>
    </row>
    <row r="7" spans="1:62" x14ac:dyDescent="0.25">
      <c r="A7" s="38"/>
      <c r="B7" s="38"/>
      <c r="C7" s="39"/>
      <c r="D7" s="40"/>
      <c r="E7" s="38"/>
      <c r="F7" s="38"/>
      <c r="G7" s="40"/>
      <c r="H7" s="40" t="s">
        <v>41</v>
      </c>
      <c r="I7" s="41">
        <f>STDEV(I2:I4)</f>
        <v>3.6564529977809799</v>
      </c>
      <c r="J7" s="40"/>
      <c r="K7" s="40"/>
      <c r="L7" s="40"/>
      <c r="M7" s="40" t="s">
        <v>42</v>
      </c>
      <c r="N7" s="42">
        <f>AVERAGE(N2:N4)</f>
        <v>1.0809480903318118</v>
      </c>
      <c r="O7" s="43"/>
      <c r="P7" s="44" t="s">
        <v>43</v>
      </c>
      <c r="Q7" s="45">
        <f>AVERAGE(R2:R4)</f>
        <v>7.1164864076751755</v>
      </c>
      <c r="R7" s="46" t="s">
        <v>44</v>
      </c>
      <c r="S7" s="38">
        <f>+(Q7/N7)</f>
        <v>6.583559813210524</v>
      </c>
      <c r="T7" s="38"/>
      <c r="U7" s="40"/>
      <c r="V7" s="38"/>
      <c r="W7" s="38"/>
      <c r="X7" s="38"/>
      <c r="Y7" s="38"/>
    </row>
    <row r="12" spans="1:62" x14ac:dyDescent="0.25">
      <c r="K12" s="13" t="s">
        <v>45</v>
      </c>
    </row>
    <row r="13" spans="1:62" x14ac:dyDescent="0.25">
      <c r="K13" s="13" t="s">
        <v>46</v>
      </c>
    </row>
  </sheetData>
  <conditionalFormatting sqref="A2:Y4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25" right="0.25" top="0.75" bottom="0.75" header="0.3" footer="0.3"/>
  <pageSetup orientation="landscape" r:id="rId1"/>
  <headerFooter>
    <oddHeader>&amp;C2026 BOSTWICK LP SALE ECF STUDY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E7B70-ED3A-47F7-8638-63F9EA7EA64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E.C.F.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Frain</dc:creator>
  <cp:lastModifiedBy>Matthew Frain</cp:lastModifiedBy>
  <dcterms:created xsi:type="dcterms:W3CDTF">2025-12-03T16:18:38Z</dcterms:created>
  <dcterms:modified xsi:type="dcterms:W3CDTF">2025-12-03T16:26:21Z</dcterms:modified>
</cp:coreProperties>
</file>