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C8B328E-4D4D-4D45-9B26-DAAC7BF42F5D}" xr6:coauthVersionLast="47" xr6:coauthVersionMax="47" xr10:uidLastSave="{00000000-0000-0000-0000-000000000000}"/>
  <bookViews>
    <workbookView xWindow="25080" yWindow="-120" windowWidth="25440" windowHeight="15270" xr2:uid="{5BD39FE3-D374-487E-8334-32500D9BDBD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J2" i="2"/>
  <c r="O2" i="2" s="1"/>
  <c r="H3" i="2"/>
  <c r="J3" i="2"/>
  <c r="O3" i="2" s="1"/>
  <c r="H4" i="2"/>
  <c r="J4" i="2"/>
  <c r="O4" i="2"/>
  <c r="P4" i="2"/>
  <c r="Q4" i="2"/>
  <c r="D5" i="2"/>
  <c r="F5" i="2"/>
  <c r="G5" i="2"/>
  <c r="H6" i="2" s="1"/>
  <c r="I5" i="2"/>
  <c r="K5" i="2"/>
  <c r="L5" i="2"/>
  <c r="N5" i="2"/>
  <c r="Q2" i="2" l="1"/>
  <c r="P2" i="2"/>
  <c r="Q3" i="2"/>
  <c r="P3" i="2"/>
  <c r="H7" i="2"/>
  <c r="J5" i="2"/>
  <c r="L7" i="2" s="1"/>
  <c r="Q7" i="2"/>
</calcChain>
</file>

<file path=xl/sharedStrings.xml><?xml version="1.0" encoding="utf-8"?>
<sst xmlns="http://schemas.openxmlformats.org/spreadsheetml/2006/main" count="36" uniqueCount="33">
  <si>
    <t>Parcel Number</t>
  </si>
  <si>
    <t>Street Address</t>
  </si>
  <si>
    <t>Sale Date</t>
  </si>
  <si>
    <t>Sale Price</t>
  </si>
  <si>
    <t>Instr.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</si>
  <si>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</si>
  <si>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</si>
  <si>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</si>
  <si>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</si>
  <si>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</si>
  <si>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</si>
  <si>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</si>
  <si>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</si>
  <si>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</si>
  <si>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Dollars/FF</t>
  </si>
  <si>
    <t>Dollars/Acre</t>
  </si>
  <si>
    <t>Dollars/SqFt</t>
  </si>
  <si>
    <t>Actual Front</t>
  </si>
  <si>
    <t>WD</t>
  </si>
  <si>
    <t>41-11-11-479-023</t>
  </si>
  <si>
    <t>6828 GOLDENROD DR NE</t>
  </si>
  <si>
    <t>41-11-11-479-026</t>
  </si>
  <si>
    <t>6864 GOLDENROD DR NE</t>
  </si>
  <si>
    <t>41-11-14-203-002</t>
  </si>
  <si>
    <t>6773 KITSON DR NE</t>
  </si>
  <si>
    <t>Totals:</t>
  </si>
  <si>
    <t>Sale. Ratio =&gt;</t>
  </si>
  <si>
    <t>Average</t>
  </si>
  <si>
    <t>Std. Dev. =&gt;</t>
  </si>
  <si>
    <t>per FF=&gt;</t>
  </si>
  <si>
    <t>per SqFt=&gt;</t>
  </si>
  <si>
    <t xml:space="preserve">2025 USED 1500 </t>
  </si>
  <si>
    <t>2026 USE $2000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</si>
</sst>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F4D6-E570-4D8C-AEFA-0BD67DE2F85A}">
  <dimension ref="A1:BJ11"/>
  <sheetViews>
    <sheetView tabSelected="1" workbookViewId="0">
      <selection activeCell="Q12" sqref="Q12"/>
    </sheetView>
  </sheetViews>
  <sheetFormatPr defaultRowHeight="15" x14ac:dyDescent="0.25"/>
  <cols>
    <col min="1" max="1" width="13.140625" style="10" bestFit="1" customWidth="1"/>
    <col min="2" max="2" width="17.7109375" style="10" bestFit="1" customWidth="1"/>
    <col min="3" max="3" width="7.28515625" style="11" bestFit="1" customWidth="1"/>
    <col min="4" max="4" width="7.85546875" style="12" bestFit="1" customWidth="1"/>
    <col min="5" max="5" width="4.5703125" style="10" bestFit="1" customWidth="1"/>
    <col min="6" max="6" width="7.85546875" style="12" bestFit="1" customWidth="1"/>
    <col min="7" max="7" width="11" style="12" bestFit="1" customWidth="1"/>
    <col min="8" max="8" width="9.7109375" style="13" bestFit="1" customWidth="1"/>
    <col min="9" max="9" width="10.28515625" style="12" bestFit="1" customWidth="1"/>
    <col min="10" max="10" width="10.140625" style="12" bestFit="1" customWidth="1"/>
    <col min="11" max="11" width="11" style="12" bestFit="1" customWidth="1"/>
    <col min="12" max="12" width="8.5703125" style="14" bestFit="1" customWidth="1"/>
    <col min="13" max="13" width="5.28515625" style="15" bestFit="1" customWidth="1"/>
    <col min="14" max="14" width="9.140625" style="16" customWidth="1"/>
    <col min="15" max="15" width="7.7109375" style="12" bestFit="1" customWidth="1"/>
    <col min="16" max="16" width="9.28515625" style="12" bestFit="1" customWidth="1"/>
    <col min="17" max="17" width="9.28515625" style="17" bestFit="1" customWidth="1"/>
    <col min="18" max="18" width="9" style="16" bestFit="1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0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4" t="s">
        <v>14</v>
      </c>
      <c r="P1" s="4" t="s">
        <v>15</v>
      </c>
      <c r="Q1" s="9" t="s">
        <v>16</v>
      </c>
      <c r="R1" s="8" t="s">
        <v>17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0" t="s">
        <v>19</v>
      </c>
      <c r="B2" s="10" t="s">
        <v>20</v>
      </c>
      <c r="C2" s="11">
        <v>45169</v>
      </c>
      <c r="D2" s="12">
        <v>232500</v>
      </c>
      <c r="E2" s="10" t="s">
        <v>18</v>
      </c>
      <c r="F2" s="12">
        <v>232500</v>
      </c>
      <c r="G2" s="12">
        <v>81500</v>
      </c>
      <c r="H2" s="13">
        <f>G2/F2*100</f>
        <v>35.053763440860216</v>
      </c>
      <c r="I2" s="12">
        <v>202152</v>
      </c>
      <c r="J2" s="12">
        <f>F2-142333</f>
        <v>90167</v>
      </c>
      <c r="K2" s="12">
        <v>59819</v>
      </c>
      <c r="L2" s="14">
        <v>39.879128000000001</v>
      </c>
      <c r="M2" s="15">
        <v>100</v>
      </c>
      <c r="N2" s="16">
        <v>9.1999999999999998E-2</v>
      </c>
      <c r="O2" s="12">
        <f>J2/L2</f>
        <v>2261.0073118950845</v>
      </c>
      <c r="P2" s="12">
        <f>J2/N2</f>
        <v>980076.08695652173</v>
      </c>
      <c r="Q2" s="17">
        <f>J2/N2/43560</f>
        <v>22.499451032059728</v>
      </c>
      <c r="R2" s="16">
        <v>40</v>
      </c>
    </row>
    <row r="3" spans="1:62" x14ac:dyDescent="0.25">
      <c r="A3" s="10" t="s">
        <v>21</v>
      </c>
      <c r="B3" s="10" t="s">
        <v>22</v>
      </c>
      <c r="C3" s="11">
        <v>45476</v>
      </c>
      <c r="D3" s="12">
        <v>475000</v>
      </c>
      <c r="E3" s="10" t="s">
        <v>18</v>
      </c>
      <c r="F3" s="12">
        <v>475000</v>
      </c>
      <c r="G3" s="12">
        <v>183000</v>
      </c>
      <c r="H3" s="13">
        <f>G3/F3*100</f>
        <v>38.526315789473685</v>
      </c>
      <c r="I3" s="12">
        <v>447904</v>
      </c>
      <c r="J3" s="12">
        <f>F3-341585</f>
        <v>133415</v>
      </c>
      <c r="K3" s="12">
        <v>106319</v>
      </c>
      <c r="L3" s="14">
        <v>70.879450000000006</v>
      </c>
      <c r="M3" s="15">
        <v>104</v>
      </c>
      <c r="N3" s="16">
        <v>0.191</v>
      </c>
      <c r="O3" s="12">
        <f>J3/L3</f>
        <v>1882.2804070855514</v>
      </c>
      <c r="P3" s="12">
        <f>J3/N3</f>
        <v>698507.85340314137</v>
      </c>
      <c r="Q3" s="17">
        <f>J3/N3/43560</f>
        <v>16.035533824681849</v>
      </c>
      <c r="R3" s="16">
        <v>80.099999999999994</v>
      </c>
    </row>
    <row r="4" spans="1:62" ht="15.75" thickBot="1" x14ac:dyDescent="0.3">
      <c r="A4" s="10" t="s">
        <v>23</v>
      </c>
      <c r="B4" s="10" t="s">
        <v>24</v>
      </c>
      <c r="C4" s="11">
        <v>45877</v>
      </c>
      <c r="D4" s="12">
        <v>165000</v>
      </c>
      <c r="E4" s="10" t="s">
        <v>18</v>
      </c>
      <c r="F4" s="12">
        <v>165000</v>
      </c>
      <c r="G4" s="12">
        <v>69900</v>
      </c>
      <c r="H4" s="13">
        <f>G4/F4*100</f>
        <v>42.363636363636367</v>
      </c>
      <c r="I4" s="12">
        <v>142998</v>
      </c>
      <c r="J4" s="12">
        <f>F4-72023</f>
        <v>92977</v>
      </c>
      <c r="K4" s="12">
        <v>70975</v>
      </c>
      <c r="L4" s="14">
        <v>47.316972</v>
      </c>
      <c r="M4" s="15">
        <v>116.599998</v>
      </c>
      <c r="N4" s="16">
        <v>0.12</v>
      </c>
      <c r="O4" s="12">
        <f>J4/L4</f>
        <v>1964.982036466746</v>
      </c>
      <c r="P4" s="12">
        <f>J4/N4</f>
        <v>774808.33333333337</v>
      </c>
      <c r="Q4" s="17">
        <f>J4/N4/43560</f>
        <v>17.78715182124273</v>
      </c>
      <c r="R4" s="16">
        <v>45</v>
      </c>
    </row>
    <row r="5" spans="1:62" ht="15.75" thickTop="1" x14ac:dyDescent="0.25">
      <c r="A5" s="18"/>
      <c r="B5" s="18"/>
      <c r="C5" s="19" t="s">
        <v>25</v>
      </c>
      <c r="D5" s="20">
        <f>+SUM(D2:D4)</f>
        <v>872500</v>
      </c>
      <c r="E5" s="18"/>
      <c r="F5" s="20">
        <f>+SUM(F2:F4)</f>
        <v>872500</v>
      </c>
      <c r="G5" s="20">
        <f>+SUM(G2:G4)</f>
        <v>334400</v>
      </c>
      <c r="H5" s="21"/>
      <c r="I5" s="20">
        <f>+SUM(I2:I4)</f>
        <v>793054</v>
      </c>
      <c r="J5" s="20">
        <f>+SUM(J2:J4)</f>
        <v>316559</v>
      </c>
      <c r="K5" s="20">
        <f>+SUM(K2:K4)</f>
        <v>237113</v>
      </c>
      <c r="L5" s="22">
        <f>+SUM(L2:L4)</f>
        <v>158.07554999999999</v>
      </c>
      <c r="M5" s="23"/>
      <c r="N5" s="24">
        <f>+SUM(N2:N4)</f>
        <v>0.40300000000000002</v>
      </c>
      <c r="O5" s="20"/>
      <c r="P5" s="20"/>
      <c r="Q5" s="25"/>
      <c r="R5" s="24"/>
    </row>
    <row r="6" spans="1:62" x14ac:dyDescent="0.25">
      <c r="A6" s="26"/>
      <c r="B6" s="26"/>
      <c r="C6" s="27"/>
      <c r="D6" s="28"/>
      <c r="E6" s="26"/>
      <c r="F6" s="28"/>
      <c r="G6" s="28" t="s">
        <v>26</v>
      </c>
      <c r="H6" s="29">
        <f>G5/F5*100</f>
        <v>38.326647564469916</v>
      </c>
      <c r="I6" s="28"/>
      <c r="J6" s="28"/>
      <c r="K6" s="28" t="s">
        <v>27</v>
      </c>
      <c r="L6" s="30"/>
      <c r="M6" s="31"/>
      <c r="N6" s="32"/>
      <c r="O6" s="28"/>
      <c r="P6" s="28" t="s">
        <v>27</v>
      </c>
      <c r="Q6" s="33"/>
      <c r="R6" s="32"/>
    </row>
    <row r="7" spans="1:62" x14ac:dyDescent="0.25">
      <c r="A7" s="34"/>
      <c r="B7" s="34"/>
      <c r="C7" s="35"/>
      <c r="D7" s="36"/>
      <c r="E7" s="34"/>
      <c r="F7" s="36"/>
      <c r="G7" s="36" t="s">
        <v>28</v>
      </c>
      <c r="H7" s="37">
        <f>STDEV(H2:H4)</f>
        <v>3.6564529977809799</v>
      </c>
      <c r="I7" s="36"/>
      <c r="J7" s="36"/>
      <c r="K7" s="36" t="s">
        <v>29</v>
      </c>
      <c r="L7" s="38">
        <f>J5/L5</f>
        <v>2002.5804117081991</v>
      </c>
      <c r="M7" s="39"/>
      <c r="N7" s="40"/>
      <c r="O7" s="36"/>
      <c r="P7" s="36" t="s">
        <v>30</v>
      </c>
      <c r="Q7" s="41">
        <f>J5/N5/43560</f>
        <v>18.032741126582767</v>
      </c>
      <c r="R7" s="40"/>
    </row>
    <row r="10" spans="1:62" x14ac:dyDescent="0.25">
      <c r="I10" s="12" t="s">
        <v>31</v>
      </c>
    </row>
    <row r="11" spans="1:62" x14ac:dyDescent="0.25">
      <c r="I11" s="12" t="s">
        <v>32</v>
      </c>
    </row>
  </sheetData>
  <conditionalFormatting sqref="A2:R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BOSTWICK LP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6569-69FB-4739-A9E5-7C54DE025F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2025-12-03T16:07:41Z</dcterms:created>
  <dcterms:modified xsi:type="dcterms:W3CDTF">2025-12-03T16:12:44Z</dcterms:modified>
</cp:coreProperties>
</file>