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253F4323-B032-4A63-BA17-EEC4AD5A5A79}" xr6:coauthVersionLast="47" xr6:coauthVersionMax="47" xr10:uidLastSave="{00000000-0000-0000-0000-000000000000}"/>
  <bookViews>
    <workbookView xWindow="25080" yWindow="-120" windowWidth="25440" windowHeight="15270" xr2:uid="{61E289B1-318F-421C-99AE-4671A6194E7B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/>
  <c r="P2" i="2"/>
  <c r="Q2" i="2"/>
  <c r="G3" i="2"/>
  <c r="I3" i="2"/>
  <c r="O3" i="2"/>
  <c r="P3" i="2"/>
  <c r="Q3" i="2"/>
  <c r="G4" i="2"/>
  <c r="I4" i="2"/>
  <c r="O4" i="2"/>
  <c r="P4" i="2"/>
  <c r="Q4" i="2"/>
  <c r="G5" i="2"/>
  <c r="I5" i="2"/>
  <c r="Q5" i="2" s="1"/>
  <c r="O5" i="2"/>
  <c r="P5" i="2"/>
  <c r="G6" i="2"/>
  <c r="I6" i="2"/>
  <c r="O6" i="2"/>
  <c r="P6" i="2"/>
  <c r="Q6" i="2"/>
  <c r="G7" i="2"/>
  <c r="I7" i="2"/>
  <c r="O7" i="2"/>
  <c r="P7" i="2"/>
  <c r="Q7" i="2"/>
  <c r="G8" i="2"/>
  <c r="I8" i="2"/>
  <c r="O8" i="2"/>
  <c r="P8" i="2"/>
  <c r="Q8" i="2"/>
  <c r="G9" i="2"/>
  <c r="I9" i="2"/>
  <c r="O9" i="2" s="1"/>
  <c r="P9" i="2"/>
  <c r="G10" i="2"/>
  <c r="I10" i="2"/>
  <c r="O10" i="2" s="1"/>
  <c r="G11" i="2"/>
  <c r="I11" i="2"/>
  <c r="O11" i="2"/>
  <c r="P11" i="2"/>
  <c r="Q11" i="2"/>
  <c r="G12" i="2"/>
  <c r="I12" i="2"/>
  <c r="O12" i="2"/>
  <c r="P12" i="2"/>
  <c r="Q12" i="2"/>
  <c r="G13" i="2"/>
  <c r="I13" i="2"/>
  <c r="O13" i="2" s="1"/>
  <c r="P13" i="2"/>
  <c r="G14" i="2"/>
  <c r="I14" i="2"/>
  <c r="Q14" i="2" s="1"/>
  <c r="O14" i="2"/>
  <c r="G15" i="2"/>
  <c r="I15" i="2"/>
  <c r="O15" i="2"/>
  <c r="P15" i="2"/>
  <c r="Q15" i="2"/>
  <c r="G16" i="2"/>
  <c r="I16" i="2"/>
  <c r="O16" i="2"/>
  <c r="P16" i="2"/>
  <c r="Q16" i="2"/>
  <c r="D17" i="2"/>
  <c r="E17" i="2"/>
  <c r="F17" i="2"/>
  <c r="G18" i="2" s="1"/>
  <c r="H17" i="2"/>
  <c r="J17" i="2"/>
  <c r="K17" i="2"/>
  <c r="M17" i="2"/>
  <c r="N17" i="2"/>
  <c r="P14" i="2" l="1"/>
  <c r="G19" i="2"/>
  <c r="Q10" i="2"/>
  <c r="P10" i="2"/>
  <c r="I17" i="2"/>
  <c r="Q13" i="2"/>
  <c r="Q9" i="2"/>
  <c r="K19" i="2" l="1"/>
  <c r="N19" i="2"/>
  <c r="Q19" i="2"/>
</calcChain>
</file>

<file path=xl/sharedStrings.xml><?xml version="1.0" encoding="utf-8"?>
<sst xmlns="http://schemas.openxmlformats.org/spreadsheetml/2006/main" count="58" uniqueCount="54">
  <si>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</si>
  <si>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</si>
  <si>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</si>
  <si>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</si>
  <si>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</si>
  <si>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</si>
  <si>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</si>
  <si>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</si>
  <si>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</si>
  <si>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</si>
  <si>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</si>
  <si>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</si>
  <si>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</si>
  <si>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</si>
  <si>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</si>
  <si>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</si>
  <si>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</si>
  <si>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41-11-09-330-003</t>
  </si>
  <si>
    <t>6731 BOCA VISTA DR NE</t>
  </si>
  <si>
    <t>41-11-09-330-009</t>
  </si>
  <si>
    <t>6721 BOCA VISTA DR NE</t>
  </si>
  <si>
    <t>41-11-09-330-019</t>
  </si>
  <si>
    <t>6691 BOCA VISTA DR NE</t>
  </si>
  <si>
    <t>41-11-09-330-024</t>
  </si>
  <si>
    <t>41-11-09-330-035</t>
  </si>
  <si>
    <t>6711 BOCA VISTA DR NE</t>
  </si>
  <si>
    <t>41-11-09-340-013</t>
  </si>
  <si>
    <t>7084 W CANNON PLACE DR NE</t>
  </si>
  <si>
    <t>41-11-09-340-014</t>
  </si>
  <si>
    <t>7082 W CANNON PLACE DR NE</t>
  </si>
  <si>
    <t>41-11-09-340-023</t>
  </si>
  <si>
    <t>7108 E CANNON PLACE DR NE</t>
  </si>
  <si>
    <t>41-11-09-340-040</t>
  </si>
  <si>
    <t>7145 E CANNON PLACE DR NE</t>
  </si>
  <si>
    <t>41-11-09-340-047</t>
  </si>
  <si>
    <t>7121 E CANNON PLACE DR NE</t>
  </si>
  <si>
    <t>41-11-09-340-048</t>
  </si>
  <si>
    <t>7119 E CANNON PLACE DR NE</t>
  </si>
  <si>
    <t>41-11-09-340-050</t>
  </si>
  <si>
    <t>7115 E CANNON PLACE DR NE</t>
  </si>
  <si>
    <t>41-11-09-340-055</t>
  </si>
  <si>
    <t>7103 E CANNON PLACE DR NE</t>
  </si>
  <si>
    <t>41-11-09-353-001</t>
  </si>
  <si>
    <t>6495 BELLA VISTA DR NE</t>
  </si>
  <si>
    <t>41-11-09-353-002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</si>
  <si>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</si>
  <si>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</si>
  <si>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</si>
  <si>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</si>
  <si>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</si>
  <si>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</si>
  <si>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</si>
  <si>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40000</t>
  </si>
  <si>
    <t>2026 USE 54000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</si>
</sst>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C8B1-D7B0-4C5B-9492-B04407E11784}">
  <dimension ref="A1:BI22"/>
  <sheetViews>
    <sheetView tabSelected="1" workbookViewId="0">
      <selection activeCell="G23" sqref="G23"/>
    </sheetView>
  </sheetViews>
  <sheetFormatPr defaultRowHeight="15" x14ac:dyDescent="0.25"/>
  <cols>
    <col min="1" max="1" width="13.140625" style="10" bestFit="1" customWidth="1"/>
    <col min="2" max="2" width="21.42578125" style="10" bestFit="1" customWidth="1"/>
    <col min="3" max="3" width="7.28515625" style="11" bestFit="1" customWidth="1"/>
    <col min="4" max="5" width="9.140625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10.140625" style="12" bestFit="1" customWidth="1"/>
    <col min="10" max="10" width="11" style="12" bestFit="1" customWidth="1"/>
    <col min="11" max="11" width="8.5703125" style="14" bestFit="1" customWidth="1"/>
    <col min="12" max="12" width="5.140625" style="15" bestFit="1" customWidth="1"/>
    <col min="13" max="13" width="11" style="16" bestFit="1" customWidth="1"/>
    <col min="14" max="14" width="8.28515625" style="16" bestFit="1" customWidth="1"/>
    <col min="15" max="15" width="7.7109375" style="12" bestFit="1" customWidth="1"/>
    <col min="16" max="16" width="9.28515625" style="12" bestFit="1" customWidth="1"/>
    <col min="17" max="17" width="9.28515625" style="17" bestFit="1" customWidth="1"/>
    <col min="18" max="18" width="6.85546875" bestFit="1" customWidth="1"/>
    <col min="19" max="19" width="14.42578125" bestFit="1" customWidth="1"/>
    <col min="20" max="20" width="14.85546875" bestFit="1" customWidth="1"/>
    <col min="21" max="21" width="16.5703125" bestFit="1" customWidth="1"/>
    <col min="22" max="22" width="5.28515625" bestFit="1" customWidth="1"/>
    <col min="23" max="23" width="5" bestFit="1" customWidth="1"/>
    <col min="24" max="24" width="11.5703125" bestFit="1" customWidth="1"/>
    <col min="25" max="25" width="7.42578125" bestFit="1" customWidth="1"/>
    <col min="26" max="26" width="4.5703125" bestFit="1" customWidth="1"/>
    <col min="27" max="29" width="9.5703125" bestFit="1" customWidth="1"/>
    <col min="30" max="30" width="14.28515625" bestFit="1" customWidth="1"/>
    <col min="31" max="31" width="5.5703125" bestFit="1" customWidth="1"/>
    <col min="32" max="32" width="9.85546875" bestFit="1" customWidth="1"/>
    <col min="33" max="33" width="5.140625" bestFit="1" customWidth="1"/>
    <col min="34" max="34" width="15.42578125" bestFit="1" customWidth="1"/>
    <col min="35" max="35" width="12.7109375" bestFit="1" customWidth="1"/>
    <col min="36" max="36" width="11.140625" bestFit="1" customWidth="1"/>
    <col min="37" max="37" width="8.28515625" bestFit="1" customWidth="1"/>
    <col min="38" max="38" width="12.42578125" bestFit="1" customWidth="1"/>
    <col min="39" max="39" width="15.85546875" bestFit="1" customWidth="1"/>
    <col min="40" max="40" width="15.7109375" bestFit="1" customWidth="1"/>
    <col min="41" max="41" width="12.85546875" bestFit="1" customWidth="1"/>
  </cols>
  <sheetData>
    <row r="1" spans="1:61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 t="s">
        <v>10</v>
      </c>
      <c r="L1" s="7" t="s">
        <v>11</v>
      </c>
      <c r="M1" s="8" t="s">
        <v>12</v>
      </c>
      <c r="N1" s="8" t="s">
        <v>13</v>
      </c>
      <c r="O1" s="4" t="s">
        <v>14</v>
      </c>
      <c r="P1" s="4" t="s">
        <v>15</v>
      </c>
      <c r="Q1" s="9" t="s">
        <v>16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x14ac:dyDescent="0.25">
      <c r="A2" s="10" t="s">
        <v>17</v>
      </c>
      <c r="B2" s="10" t="s">
        <v>18</v>
      </c>
      <c r="C2" s="11">
        <v>45442</v>
      </c>
      <c r="D2" s="12">
        <v>180000</v>
      </c>
      <c r="E2" s="12">
        <v>180000</v>
      </c>
      <c r="F2" s="12">
        <v>71900</v>
      </c>
      <c r="G2" s="13">
        <f>F2/E2*100</f>
        <v>39.944444444444443</v>
      </c>
      <c r="H2" s="12">
        <v>161395</v>
      </c>
      <c r="I2" s="12">
        <f>E2-121395</f>
        <v>58605</v>
      </c>
      <c r="J2" s="12">
        <v>40000</v>
      </c>
      <c r="K2" s="14">
        <v>0</v>
      </c>
      <c r="L2" s="15">
        <v>0</v>
      </c>
      <c r="M2" s="16">
        <v>1</v>
      </c>
      <c r="N2" s="16">
        <v>1</v>
      </c>
      <c r="O2" s="12" t="e">
        <f>I2/K2</f>
        <v>#DIV/0!</v>
      </c>
      <c r="P2" s="12">
        <f>I2/M2</f>
        <v>58605</v>
      </c>
      <c r="Q2" s="17">
        <f>I2/M2/43560</f>
        <v>1.3453856749311295</v>
      </c>
      <c r="AZ2" s="1"/>
      <c r="BB2" s="1"/>
    </row>
    <row r="3" spans="1:61" x14ac:dyDescent="0.25">
      <c r="A3" s="10" t="s">
        <v>19</v>
      </c>
      <c r="B3" s="10" t="s">
        <v>20</v>
      </c>
      <c r="C3" s="11">
        <v>45454</v>
      </c>
      <c r="D3" s="12">
        <v>195000</v>
      </c>
      <c r="E3" s="12">
        <v>195000</v>
      </c>
      <c r="F3" s="12">
        <v>73100</v>
      </c>
      <c r="G3" s="13">
        <f>F3/E3*100</f>
        <v>37.487179487179489</v>
      </c>
      <c r="H3" s="12">
        <v>171585</v>
      </c>
      <c r="I3" s="12">
        <f>E3-131585</f>
        <v>63415</v>
      </c>
      <c r="J3" s="12">
        <v>40000</v>
      </c>
      <c r="K3" s="14">
        <v>0</v>
      </c>
      <c r="L3" s="15">
        <v>0</v>
      </c>
      <c r="M3" s="16">
        <v>1</v>
      </c>
      <c r="N3" s="16">
        <v>1</v>
      </c>
      <c r="O3" s="12" t="e">
        <f>I3/K3</f>
        <v>#DIV/0!</v>
      </c>
      <c r="P3" s="12">
        <f>I3/M3</f>
        <v>63415</v>
      </c>
      <c r="Q3" s="17">
        <f>I3/M3/43560</f>
        <v>1.4558080808080809</v>
      </c>
    </row>
    <row r="4" spans="1:61" x14ac:dyDescent="0.25">
      <c r="A4" s="10" t="s">
        <v>21</v>
      </c>
      <c r="B4" s="10" t="s">
        <v>22</v>
      </c>
      <c r="C4" s="11">
        <v>45735</v>
      </c>
      <c r="D4" s="12">
        <v>180000</v>
      </c>
      <c r="E4" s="12">
        <v>180000</v>
      </c>
      <c r="F4" s="12">
        <v>73100</v>
      </c>
      <c r="G4" s="13">
        <f>F4/E4*100</f>
        <v>40.611111111111107</v>
      </c>
      <c r="H4" s="12">
        <v>163845</v>
      </c>
      <c r="I4" s="12">
        <f>E4-123845</f>
        <v>56155</v>
      </c>
      <c r="J4" s="12">
        <v>40000</v>
      </c>
      <c r="K4" s="14">
        <v>0</v>
      </c>
      <c r="L4" s="15">
        <v>0</v>
      </c>
      <c r="M4" s="16">
        <v>1</v>
      </c>
      <c r="N4" s="16">
        <v>1</v>
      </c>
      <c r="O4" s="12" t="e">
        <f>I4/K4</f>
        <v>#DIV/0!</v>
      </c>
      <c r="P4" s="12">
        <f>I4/M4</f>
        <v>56155</v>
      </c>
      <c r="Q4" s="17">
        <f>I4/M4/43560</f>
        <v>1.2891414141414141</v>
      </c>
    </row>
    <row r="5" spans="1:61" x14ac:dyDescent="0.25">
      <c r="A5" s="10" t="s">
        <v>23</v>
      </c>
      <c r="B5" s="10" t="s">
        <v>22</v>
      </c>
      <c r="C5" s="11">
        <v>45149</v>
      </c>
      <c r="D5" s="12">
        <v>183000</v>
      </c>
      <c r="E5" s="12">
        <v>183000</v>
      </c>
      <c r="F5" s="12">
        <v>66900</v>
      </c>
      <c r="G5" s="13">
        <f>F5/E5*100</f>
        <v>36.557377049180332</v>
      </c>
      <c r="H5" s="12">
        <v>163845</v>
      </c>
      <c r="I5" s="12">
        <f>E5-123845</f>
        <v>59155</v>
      </c>
      <c r="J5" s="12">
        <v>40000</v>
      </c>
      <c r="K5" s="14">
        <v>0</v>
      </c>
      <c r="L5" s="15">
        <v>0</v>
      </c>
      <c r="M5" s="16">
        <v>1</v>
      </c>
      <c r="N5" s="16">
        <v>1</v>
      </c>
      <c r="O5" s="12" t="e">
        <f>I5/K5</f>
        <v>#DIV/0!</v>
      </c>
      <c r="P5" s="12">
        <f>I5/M5</f>
        <v>59155</v>
      </c>
      <c r="Q5" s="17">
        <f>I5/M5/43560</f>
        <v>1.358011937557392</v>
      </c>
    </row>
    <row r="6" spans="1:61" x14ac:dyDescent="0.25">
      <c r="A6" s="10" t="s">
        <v>24</v>
      </c>
      <c r="B6" s="10" t="s">
        <v>25</v>
      </c>
      <c r="C6" s="11">
        <v>45148</v>
      </c>
      <c r="D6" s="12">
        <v>163500</v>
      </c>
      <c r="E6" s="12">
        <v>163500</v>
      </c>
      <c r="F6" s="12">
        <v>66900</v>
      </c>
      <c r="G6" s="13">
        <f>F6/E6*100</f>
        <v>40.917431192660551</v>
      </c>
      <c r="H6" s="12">
        <v>163845</v>
      </c>
      <c r="I6" s="12">
        <f>E6-123845</f>
        <v>39655</v>
      </c>
      <c r="J6" s="12">
        <v>40000</v>
      </c>
      <c r="K6" s="14">
        <v>0</v>
      </c>
      <c r="L6" s="15">
        <v>0</v>
      </c>
      <c r="M6" s="16">
        <v>1</v>
      </c>
      <c r="N6" s="16">
        <v>1</v>
      </c>
      <c r="O6" s="12" t="e">
        <f>I6/K6</f>
        <v>#DIV/0!</v>
      </c>
      <c r="P6" s="12">
        <f>I6/M6</f>
        <v>39655</v>
      </c>
      <c r="Q6" s="17">
        <f>I6/M6/43560</f>
        <v>0.91035353535353536</v>
      </c>
    </row>
    <row r="7" spans="1:61" x14ac:dyDescent="0.25">
      <c r="A7" s="10" t="s">
        <v>26</v>
      </c>
      <c r="B7" s="10" t="s">
        <v>27</v>
      </c>
      <c r="C7" s="11">
        <v>45307</v>
      </c>
      <c r="D7" s="12">
        <v>227000</v>
      </c>
      <c r="E7" s="12">
        <v>227000</v>
      </c>
      <c r="F7" s="12">
        <v>87500</v>
      </c>
      <c r="G7" s="13">
        <f>F7/E7*100</f>
        <v>38.546255506607928</v>
      </c>
      <c r="H7" s="12">
        <v>212809</v>
      </c>
      <c r="I7" s="12">
        <f>E7-172809</f>
        <v>54191</v>
      </c>
      <c r="J7" s="12">
        <v>40000</v>
      </c>
      <c r="K7" s="14">
        <v>0</v>
      </c>
      <c r="L7" s="15">
        <v>0</v>
      </c>
      <c r="M7" s="16">
        <v>1</v>
      </c>
      <c r="N7" s="16">
        <v>1</v>
      </c>
      <c r="O7" s="12" t="e">
        <f>I7/K7</f>
        <v>#DIV/0!</v>
      </c>
      <c r="P7" s="12">
        <f>I7/M7</f>
        <v>54191</v>
      </c>
      <c r="Q7" s="17">
        <f>I7/M7/43560</f>
        <v>1.2440541781450873</v>
      </c>
    </row>
    <row r="8" spans="1:61" x14ac:dyDescent="0.25">
      <c r="A8" s="10" t="s">
        <v>28</v>
      </c>
      <c r="B8" s="10" t="s">
        <v>29</v>
      </c>
      <c r="C8" s="11">
        <v>45653</v>
      </c>
      <c r="D8" s="12">
        <v>227000</v>
      </c>
      <c r="E8" s="12">
        <v>227000</v>
      </c>
      <c r="F8" s="12">
        <v>95700</v>
      </c>
      <c r="G8" s="13">
        <f>F8/E8*100</f>
        <v>42.158590308370044</v>
      </c>
      <c r="H8" s="12">
        <v>212809</v>
      </c>
      <c r="I8" s="12">
        <f>E8-172809</f>
        <v>54191</v>
      </c>
      <c r="J8" s="12">
        <v>40000</v>
      </c>
      <c r="K8" s="14">
        <v>0</v>
      </c>
      <c r="L8" s="15">
        <v>0</v>
      </c>
      <c r="M8" s="16">
        <v>1</v>
      </c>
      <c r="N8" s="16">
        <v>1</v>
      </c>
      <c r="O8" s="12" t="e">
        <f>I8/K8</f>
        <v>#DIV/0!</v>
      </c>
      <c r="P8" s="12">
        <f>I8/M8</f>
        <v>54191</v>
      </c>
      <c r="Q8" s="17">
        <f>I8/M8/43560</f>
        <v>1.2440541781450873</v>
      </c>
    </row>
    <row r="9" spans="1:61" x14ac:dyDescent="0.25">
      <c r="A9" s="10" t="s">
        <v>30</v>
      </c>
      <c r="B9" s="10" t="s">
        <v>31</v>
      </c>
      <c r="C9" s="11">
        <v>45233</v>
      </c>
      <c r="D9" s="12">
        <v>220000</v>
      </c>
      <c r="E9" s="12">
        <v>220000</v>
      </c>
      <c r="F9" s="12">
        <v>87500</v>
      </c>
      <c r="G9" s="13">
        <f>F9/E9*100</f>
        <v>39.772727272727273</v>
      </c>
      <c r="H9" s="12">
        <v>212778</v>
      </c>
      <c r="I9" s="12">
        <f>E9-172778</f>
        <v>47222</v>
      </c>
      <c r="J9" s="12">
        <v>40000</v>
      </c>
      <c r="K9" s="14">
        <v>0</v>
      </c>
      <c r="L9" s="15">
        <v>0</v>
      </c>
      <c r="M9" s="16">
        <v>1</v>
      </c>
      <c r="N9" s="16">
        <v>1</v>
      </c>
      <c r="O9" s="12" t="e">
        <f>I9/K9</f>
        <v>#DIV/0!</v>
      </c>
      <c r="P9" s="12">
        <f>I9/M9</f>
        <v>47222</v>
      </c>
      <c r="Q9" s="17">
        <f>I9/M9/43560</f>
        <v>1.0840679522497705</v>
      </c>
    </row>
    <row r="10" spans="1:61" x14ac:dyDescent="0.25">
      <c r="A10" s="10" t="s">
        <v>32</v>
      </c>
      <c r="B10" s="10" t="s">
        <v>33</v>
      </c>
      <c r="C10" s="11">
        <v>45127</v>
      </c>
      <c r="D10" s="12">
        <v>235000</v>
      </c>
      <c r="E10" s="12">
        <v>235000</v>
      </c>
      <c r="F10" s="12">
        <v>88800</v>
      </c>
      <c r="G10" s="13">
        <f>F10/E10*100</f>
        <v>37.787234042553195</v>
      </c>
      <c r="H10" s="12">
        <v>215718</v>
      </c>
      <c r="I10" s="12">
        <f>E10-175718</f>
        <v>59282</v>
      </c>
      <c r="J10" s="12">
        <v>40000</v>
      </c>
      <c r="K10" s="14">
        <v>0</v>
      </c>
      <c r="L10" s="15">
        <v>0</v>
      </c>
      <c r="M10" s="16">
        <v>1</v>
      </c>
      <c r="N10" s="16">
        <v>1</v>
      </c>
      <c r="O10" s="12" t="e">
        <f>I10/K10</f>
        <v>#DIV/0!</v>
      </c>
      <c r="P10" s="12">
        <f>I10/M10</f>
        <v>59282</v>
      </c>
      <c r="Q10" s="17">
        <f>I10/M10/43560</f>
        <v>1.3609274563820017</v>
      </c>
    </row>
    <row r="11" spans="1:61" x14ac:dyDescent="0.25">
      <c r="A11" s="10" t="s">
        <v>34</v>
      </c>
      <c r="B11" s="10" t="s">
        <v>35</v>
      </c>
      <c r="C11" s="11">
        <v>45526</v>
      </c>
      <c r="D11" s="12">
        <v>242300</v>
      </c>
      <c r="E11" s="12">
        <v>242300</v>
      </c>
      <c r="F11" s="12">
        <v>95600</v>
      </c>
      <c r="G11" s="13">
        <f>F11/E11*100</f>
        <v>39.455220800660342</v>
      </c>
      <c r="H11" s="12">
        <v>212768</v>
      </c>
      <c r="I11" s="12">
        <f>E11-172768</f>
        <v>69532</v>
      </c>
      <c r="J11" s="12">
        <v>40000</v>
      </c>
      <c r="K11" s="14">
        <v>0</v>
      </c>
      <c r="L11" s="15">
        <v>0</v>
      </c>
      <c r="M11" s="16">
        <v>1</v>
      </c>
      <c r="N11" s="16">
        <v>1</v>
      </c>
      <c r="O11" s="12" t="e">
        <f>I11/K11</f>
        <v>#DIV/0!</v>
      </c>
      <c r="P11" s="12">
        <f>I11/M11</f>
        <v>69532</v>
      </c>
      <c r="Q11" s="17">
        <f>I11/M11/43560</f>
        <v>1.5962350780532599</v>
      </c>
    </row>
    <row r="12" spans="1:61" x14ac:dyDescent="0.25">
      <c r="A12" s="10" t="s">
        <v>36</v>
      </c>
      <c r="B12" s="10" t="s">
        <v>37</v>
      </c>
      <c r="C12" s="11">
        <v>45274</v>
      </c>
      <c r="D12" s="12">
        <v>227500</v>
      </c>
      <c r="E12" s="12">
        <v>227500</v>
      </c>
      <c r="F12" s="12">
        <v>87400</v>
      </c>
      <c r="G12" s="13">
        <f>F12/E12*100</f>
        <v>38.417582417582416</v>
      </c>
      <c r="H12" s="12">
        <v>212768</v>
      </c>
      <c r="I12" s="12">
        <f>E12-172768</f>
        <v>54732</v>
      </c>
      <c r="J12" s="12">
        <v>40000</v>
      </c>
      <c r="K12" s="14">
        <v>0</v>
      </c>
      <c r="L12" s="15">
        <v>0</v>
      </c>
      <c r="M12" s="16">
        <v>1</v>
      </c>
      <c r="N12" s="16">
        <v>1</v>
      </c>
      <c r="O12" s="12" t="e">
        <f>I12/K12</f>
        <v>#DIV/0!</v>
      </c>
      <c r="P12" s="12">
        <f>I12/M12</f>
        <v>54732</v>
      </c>
      <c r="Q12" s="17">
        <f>I12/M12/43560</f>
        <v>1.256473829201102</v>
      </c>
    </row>
    <row r="13" spans="1:61" x14ac:dyDescent="0.25">
      <c r="A13" s="10" t="s">
        <v>38</v>
      </c>
      <c r="B13" s="10" t="s">
        <v>39</v>
      </c>
      <c r="C13" s="11">
        <v>45174</v>
      </c>
      <c r="D13" s="12">
        <v>195000</v>
      </c>
      <c r="E13" s="12">
        <v>195000</v>
      </c>
      <c r="F13" s="12">
        <v>88700</v>
      </c>
      <c r="G13" s="13">
        <f>F13/E13*100</f>
        <v>45.487179487179489</v>
      </c>
      <c r="H13" s="12">
        <v>215676</v>
      </c>
      <c r="I13" s="12">
        <f>E13-175676</f>
        <v>19324</v>
      </c>
      <c r="J13" s="12">
        <v>40000</v>
      </c>
      <c r="K13" s="14">
        <v>0</v>
      </c>
      <c r="L13" s="15">
        <v>0</v>
      </c>
      <c r="M13" s="16">
        <v>1</v>
      </c>
      <c r="N13" s="16">
        <v>1</v>
      </c>
      <c r="O13" s="12" t="e">
        <f>I13/K13</f>
        <v>#DIV/0!</v>
      </c>
      <c r="P13" s="12">
        <f>I13/M13</f>
        <v>19324</v>
      </c>
      <c r="Q13" s="17">
        <f>I13/M13/43560</f>
        <v>0.44361799816345271</v>
      </c>
    </row>
    <row r="14" spans="1:61" x14ac:dyDescent="0.25">
      <c r="A14" s="10" t="s">
        <v>40</v>
      </c>
      <c r="B14" s="10" t="s">
        <v>41</v>
      </c>
      <c r="C14" s="11">
        <v>45345</v>
      </c>
      <c r="D14" s="12">
        <v>210000</v>
      </c>
      <c r="E14" s="12">
        <v>210000</v>
      </c>
      <c r="F14" s="12">
        <v>88700</v>
      </c>
      <c r="G14" s="13">
        <f>F14/E14*100</f>
        <v>42.238095238095234</v>
      </c>
      <c r="H14" s="12">
        <v>215676</v>
      </c>
      <c r="I14" s="12">
        <f>E14-175676</f>
        <v>34324</v>
      </c>
      <c r="J14" s="12">
        <v>40000</v>
      </c>
      <c r="K14" s="14">
        <v>0</v>
      </c>
      <c r="L14" s="15">
        <v>0</v>
      </c>
      <c r="M14" s="16">
        <v>1</v>
      </c>
      <c r="N14" s="16">
        <v>1</v>
      </c>
      <c r="O14" s="12" t="e">
        <f>I14/K14</f>
        <v>#DIV/0!</v>
      </c>
      <c r="P14" s="12">
        <f>I14/M14</f>
        <v>34324</v>
      </c>
      <c r="Q14" s="17">
        <f>I14/M14/43560</f>
        <v>0.78797061524334255</v>
      </c>
    </row>
    <row r="15" spans="1:61" x14ac:dyDescent="0.25">
      <c r="A15" s="10" t="s">
        <v>42</v>
      </c>
      <c r="B15" s="10" t="s">
        <v>43</v>
      </c>
      <c r="C15" s="11">
        <v>45250</v>
      </c>
      <c r="D15" s="12">
        <v>213000</v>
      </c>
      <c r="E15" s="12">
        <v>213000</v>
      </c>
      <c r="F15" s="12">
        <v>73200</v>
      </c>
      <c r="G15" s="13">
        <f>F15/E15*100</f>
        <v>34.366197183098592</v>
      </c>
      <c r="H15" s="12">
        <v>178915</v>
      </c>
      <c r="I15" s="12">
        <f>E15-138915</f>
        <v>74085</v>
      </c>
      <c r="J15" s="12">
        <v>40000</v>
      </c>
      <c r="K15" s="14">
        <v>0</v>
      </c>
      <c r="L15" s="15">
        <v>0</v>
      </c>
      <c r="M15" s="16">
        <v>1</v>
      </c>
      <c r="N15" s="16">
        <v>1</v>
      </c>
      <c r="O15" s="12" t="e">
        <f>I15/K15</f>
        <v>#DIV/0!</v>
      </c>
      <c r="P15" s="12">
        <f>I15/M15</f>
        <v>74085</v>
      </c>
      <c r="Q15" s="17">
        <f>I15/M15/43560</f>
        <v>1.7007575757575757</v>
      </c>
    </row>
    <row r="16" spans="1:61" ht="15.75" thickBot="1" x14ac:dyDescent="0.3">
      <c r="A16" s="10" t="s">
        <v>44</v>
      </c>
      <c r="B16" s="10" t="s">
        <v>43</v>
      </c>
      <c r="C16" s="11">
        <v>45231</v>
      </c>
      <c r="D16" s="12">
        <v>220000</v>
      </c>
      <c r="E16" s="12">
        <v>220000</v>
      </c>
      <c r="F16" s="12">
        <v>79400</v>
      </c>
      <c r="G16" s="13">
        <f>F16/E16*100</f>
        <v>36.090909090909093</v>
      </c>
      <c r="H16" s="12">
        <v>193812</v>
      </c>
      <c r="I16" s="12">
        <f>E16-153812</f>
        <v>66188</v>
      </c>
      <c r="J16" s="12">
        <v>40000</v>
      </c>
      <c r="K16" s="14">
        <v>0</v>
      </c>
      <c r="L16" s="15">
        <v>0</v>
      </c>
      <c r="M16" s="16">
        <v>1</v>
      </c>
      <c r="N16" s="16">
        <v>1</v>
      </c>
      <c r="O16" s="12" t="e">
        <f>I16/K16</f>
        <v>#DIV/0!</v>
      </c>
      <c r="P16" s="12">
        <f>I16/M16</f>
        <v>66188</v>
      </c>
      <c r="Q16" s="17">
        <f>I16/M16/43560</f>
        <v>1.5194674012855831</v>
      </c>
    </row>
    <row r="17" spans="1:17" ht="15.75" thickTop="1" x14ac:dyDescent="0.25">
      <c r="A17" s="18"/>
      <c r="B17" s="18"/>
      <c r="C17" s="19" t="s">
        <v>45</v>
      </c>
      <c r="D17" s="20">
        <f>+SUM(D2:D16)</f>
        <v>3118300</v>
      </c>
      <c r="E17" s="20">
        <f>+SUM(E2:E16)</f>
        <v>3118300</v>
      </c>
      <c r="F17" s="20">
        <f>+SUM(F2:F16)</f>
        <v>1224400</v>
      </c>
      <c r="G17" s="21"/>
      <c r="H17" s="20">
        <f>+SUM(H2:H16)</f>
        <v>2908244</v>
      </c>
      <c r="I17" s="20">
        <f>+SUM(I2:I16)</f>
        <v>810056</v>
      </c>
      <c r="J17" s="20">
        <f>+SUM(J2:J16)</f>
        <v>600000</v>
      </c>
      <c r="K17" s="22">
        <f>+SUM(K2:K16)</f>
        <v>0</v>
      </c>
      <c r="L17" s="23"/>
      <c r="M17" s="24">
        <f>+SUM(M2:M16)</f>
        <v>15</v>
      </c>
      <c r="N17" s="24">
        <f>+SUM(N2:N16)</f>
        <v>15</v>
      </c>
      <c r="O17" s="20"/>
      <c r="P17" s="20"/>
      <c r="Q17" s="25"/>
    </row>
    <row r="18" spans="1:17" x14ac:dyDescent="0.25">
      <c r="A18" s="26"/>
      <c r="B18" s="26"/>
      <c r="C18" s="27"/>
      <c r="D18" s="28"/>
      <c r="E18" s="28"/>
      <c r="F18" s="28" t="s">
        <v>46</v>
      </c>
      <c r="G18" s="29">
        <f>F17/E17*100</f>
        <v>39.264984125966073</v>
      </c>
      <c r="H18" s="28"/>
      <c r="I18" s="28"/>
      <c r="J18" s="28" t="s">
        <v>47</v>
      </c>
      <c r="K18" s="30"/>
      <c r="L18" s="31"/>
      <c r="M18" s="32" t="s">
        <v>47</v>
      </c>
      <c r="N18" s="32"/>
      <c r="O18" s="28"/>
      <c r="P18" s="28" t="s">
        <v>47</v>
      </c>
      <c r="Q18" s="33"/>
    </row>
    <row r="19" spans="1:17" x14ac:dyDescent="0.25">
      <c r="A19" s="34"/>
      <c r="B19" s="34"/>
      <c r="C19" s="35"/>
      <c r="D19" s="36"/>
      <c r="E19" s="36"/>
      <c r="F19" s="36" t="s">
        <v>48</v>
      </c>
      <c r="G19" s="37">
        <f>STDEV(G2:G16)</f>
        <v>2.7923330242095212</v>
      </c>
      <c r="H19" s="36"/>
      <c r="I19" s="36"/>
      <c r="J19" s="36" t="s">
        <v>49</v>
      </c>
      <c r="K19" s="38" t="e">
        <f>I17/K17</f>
        <v>#DIV/0!</v>
      </c>
      <c r="L19" s="39"/>
      <c r="M19" s="40" t="s">
        <v>50</v>
      </c>
      <c r="N19" s="40">
        <f>I17/M17</f>
        <v>54003.73333333333</v>
      </c>
      <c r="O19" s="36"/>
      <c r="P19" s="36" t="s">
        <v>51</v>
      </c>
      <c r="Q19" s="41">
        <f>I17/M17/43560</f>
        <v>1.2397551270278542</v>
      </c>
    </row>
    <row r="21" spans="1:17" x14ac:dyDescent="0.25">
      <c r="G21" s="13" t="s">
        <v>52</v>
      </c>
    </row>
    <row r="22" spans="1:17" x14ac:dyDescent="0.25">
      <c r="G22" s="13" t="s">
        <v>53</v>
      </c>
    </row>
  </sheetData>
  <conditionalFormatting sqref="A2:Q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BV BAY CNDO LA APTS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8AE-5E7C-4CE4-8C31-919E5B9441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2025-12-10T15:04:23Z</dcterms:created>
  <dcterms:modified xsi:type="dcterms:W3CDTF">2025-12-10T15:07:43Z</dcterms:modified>
</cp:coreProperties>
</file>