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AB8137FE-A8BC-48F9-891F-63444D68E249}" xr6:coauthVersionLast="47" xr6:coauthVersionMax="47" xr10:uidLastSave="{00000000-0000-0000-0000-000000000000}"/>
  <bookViews>
    <workbookView xWindow="25080" yWindow="-120" windowWidth="25440" windowHeight="15270" xr2:uid="{8F52B14B-CE55-45E5-8140-70B2613AA812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 s="1"/>
  <c r="G3" i="2"/>
  <c r="J3" i="2"/>
  <c r="N3" i="2" s="1"/>
  <c r="L3" i="2"/>
  <c r="G4" i="2"/>
  <c r="J4" i="2"/>
  <c r="L4" i="2"/>
  <c r="N4" i="2"/>
  <c r="G5" i="2"/>
  <c r="J5" i="2"/>
  <c r="L5" i="2"/>
  <c r="N5" i="2"/>
  <c r="G6" i="2"/>
  <c r="J6" i="2"/>
  <c r="L6" i="2"/>
  <c r="N6" i="2"/>
  <c r="D7" i="2"/>
  <c r="E7" i="2"/>
  <c r="F7" i="2"/>
  <c r="G8" i="2" s="1"/>
  <c r="H7" i="2"/>
  <c r="K7" i="2"/>
  <c r="G9" i="2" l="1"/>
  <c r="J7" i="2"/>
  <c r="J8" i="2" s="1"/>
  <c r="N2" i="2"/>
  <c r="N7" i="2" s="1"/>
  <c r="M8" i="2"/>
  <c r="J9" i="2"/>
  <c r="P6" i="2" l="1"/>
  <c r="P3" i="2"/>
  <c r="P7" i="2"/>
  <c r="P4" i="2"/>
  <c r="P5" i="2"/>
  <c r="P2" i="2"/>
  <c r="M9" i="2" l="1"/>
  <c r="O9" i="2" s="1"/>
</calcChain>
</file>

<file path=xl/sharedStrings.xml><?xml version="1.0" encoding="utf-8"?>
<sst xmlns="http://schemas.openxmlformats.org/spreadsheetml/2006/main" count="41" uniqueCount="35">
  <si>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</si>
  <si>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</si>
  <si>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</si>
  <si>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</si>
  <si>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</si>
  <si>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</si>
  <si>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</si>
  <si>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</si>
  <si>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</si>
  <si>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</si>
  <si>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</si>
  <si>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</si>
  <si>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</si>
  <si>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</si>
  <si>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</si>
  <si>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</si>
  <si>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41-11-09-327-010</t>
  </si>
  <si>
    <t>6631 BELLA VISTA DR NE</t>
  </si>
  <si>
    <t>00011</t>
  </si>
  <si>
    <t>41-11-09-327-018</t>
  </si>
  <si>
    <t>6662 BELLA VISTA DR NE</t>
  </si>
  <si>
    <t>41-11-09-327-027</t>
  </si>
  <si>
    <t>6684 BELLA VISTA DR NE</t>
  </si>
  <si>
    <t>41-11-09-327-036</t>
  </si>
  <si>
    <t>6649 BELLA VISTA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</si>
  <si>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</si>
  <si>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</si>
  <si>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</si>
  <si>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</si>
  <si>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</si>
  <si>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</si>
  <si>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</si>
  <si>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</si>
  <si>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1.26</t>
  </si>
  <si>
    <t>2026 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</si>
</sst>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FEC54-BB18-4C01-8792-26E3F547DE3A}">
  <dimension ref="A1:BJ12"/>
  <sheetViews>
    <sheetView tabSelected="1" topLeftCell="F1" workbookViewId="0">
      <selection activeCell="M14" sqref="M14"/>
    </sheetView>
  </sheetViews>
  <sheetFormatPr defaultRowHeight="15" x14ac:dyDescent="0.25"/>
  <cols>
    <col min="1" max="1" width="13.140625" style="11" bestFit="1" customWidth="1"/>
    <col min="2" max="2" width="17.28515625" style="11" bestFit="1" customWidth="1"/>
    <col min="3" max="3" width="7.28515625" style="12" bestFit="1" customWidth="1"/>
    <col min="4" max="5" width="9.140625" style="13" bestFit="1" customWidth="1"/>
    <col min="6" max="6" width="11" style="13" bestFit="1" customWidth="1"/>
    <col min="7" max="7" width="9.7109375" style="14" bestFit="1" customWidth="1"/>
    <col min="8" max="8" width="10.28515625" style="13" bestFit="1" customWidth="1"/>
    <col min="9" max="9" width="8.5703125" style="13" bestFit="1" customWidth="1"/>
    <col min="10" max="10" width="10.28515625" style="13" bestFit="1" customWidth="1"/>
    <col min="11" max="11" width="10" style="13" bestFit="1" customWidth="1"/>
    <col min="12" max="12" width="5.28515625" style="15" bestFit="1" customWidth="1"/>
    <col min="13" max="13" width="7.7109375" style="16" bestFit="1" customWidth="1"/>
    <col min="14" max="14" width="12.140625" style="17" bestFit="1" customWidth="1"/>
    <col min="15" max="15" width="10" style="47" bestFit="1" customWidth="1"/>
    <col min="16" max="16" width="14.28515625" style="19" bestFit="1" customWidth="1"/>
    <col min="17" max="17" width="10.42578125" bestFit="1" customWidth="1"/>
    <col min="18" max="18" width="7.42578125" bestFit="1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3" width="12.85546875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10" t="s">
        <v>15</v>
      </c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11" t="s">
        <v>16</v>
      </c>
      <c r="B2" s="11" t="s">
        <v>17</v>
      </c>
      <c r="C2" s="12">
        <v>45413</v>
      </c>
      <c r="D2" s="13">
        <v>380000</v>
      </c>
      <c r="E2" s="13">
        <v>380000</v>
      </c>
      <c r="F2" s="13">
        <v>152200</v>
      </c>
      <c r="G2" s="14">
        <f>F2/E2*100</f>
        <v>40.05263157894737</v>
      </c>
      <c r="H2" s="13">
        <v>334194</v>
      </c>
      <c r="I2" s="13">
        <v>34086</v>
      </c>
      <c r="J2" s="13">
        <f>E2-I2</f>
        <v>345914</v>
      </c>
      <c r="K2" s="13">
        <v>238180.953125</v>
      </c>
      <c r="L2" s="15">
        <f>J2/K2</f>
        <v>1.4523159617152952</v>
      </c>
      <c r="M2" s="16">
        <v>1266</v>
      </c>
      <c r="N2" s="17">
        <f>J2/M2</f>
        <v>273.23380726698264</v>
      </c>
      <c r="O2" s="18" t="s">
        <v>18</v>
      </c>
      <c r="P2" s="19">
        <f>ABS(J9-L2)*100</f>
        <v>18.809837717355251</v>
      </c>
      <c r="BA2" s="1"/>
      <c r="BC2" s="1"/>
    </row>
    <row r="3" spans="1:62" x14ac:dyDescent="0.25">
      <c r="A3" s="11" t="s">
        <v>19</v>
      </c>
      <c r="B3" s="11" t="s">
        <v>20</v>
      </c>
      <c r="C3" s="12">
        <v>45450</v>
      </c>
      <c r="D3" s="13">
        <v>510000</v>
      </c>
      <c r="E3" s="13">
        <v>510000</v>
      </c>
      <c r="F3" s="13">
        <v>190400</v>
      </c>
      <c r="G3" s="14">
        <f>F3/E3*100</f>
        <v>37.333333333333336</v>
      </c>
      <c r="H3" s="13">
        <v>469011</v>
      </c>
      <c r="I3" s="13">
        <v>134001</v>
      </c>
      <c r="J3" s="13">
        <f>E3-I3</f>
        <v>375999</v>
      </c>
      <c r="K3" s="13">
        <v>265880.9375</v>
      </c>
      <c r="L3" s="15">
        <f>J3/K3</f>
        <v>1.4141630593581009</v>
      </c>
      <c r="M3" s="16">
        <v>1272</v>
      </c>
      <c r="N3" s="17">
        <f>J3/M3</f>
        <v>295.59669811320754</v>
      </c>
      <c r="O3" s="18" t="s">
        <v>18</v>
      </c>
      <c r="P3" s="19">
        <f>ABS(J9-L3)*100</f>
        <v>14.994547481635824</v>
      </c>
    </row>
    <row r="4" spans="1:62" x14ac:dyDescent="0.25">
      <c r="A4" s="11" t="s">
        <v>19</v>
      </c>
      <c r="B4" s="11" t="s">
        <v>20</v>
      </c>
      <c r="C4" s="12">
        <v>45106</v>
      </c>
      <c r="D4" s="13">
        <v>385000</v>
      </c>
      <c r="E4" s="13">
        <v>385000</v>
      </c>
      <c r="F4" s="13">
        <v>164000</v>
      </c>
      <c r="G4" s="14">
        <f>F4/E4*100</f>
        <v>42.597402597402592</v>
      </c>
      <c r="H4" s="13">
        <v>469011</v>
      </c>
      <c r="I4" s="13">
        <v>134001</v>
      </c>
      <c r="J4" s="13">
        <f>E4-I4</f>
        <v>250999</v>
      </c>
      <c r="K4" s="13">
        <v>265880.9375</v>
      </c>
      <c r="L4" s="15">
        <f>J4/K4</f>
        <v>0.94402781320116269</v>
      </c>
      <c r="M4" s="16">
        <v>1272</v>
      </c>
      <c r="N4" s="17">
        <f>J4/M4</f>
        <v>197.32625786163521</v>
      </c>
      <c r="O4" s="18" t="s">
        <v>18</v>
      </c>
      <c r="P4" s="19">
        <f>ABS(J9-L4)*100</f>
        <v>32.018977134058005</v>
      </c>
    </row>
    <row r="5" spans="1:62" x14ac:dyDescent="0.25">
      <c r="A5" s="11" t="s">
        <v>21</v>
      </c>
      <c r="B5" s="11" t="s">
        <v>22</v>
      </c>
      <c r="C5" s="12">
        <v>45261</v>
      </c>
      <c r="D5" s="13">
        <v>416850</v>
      </c>
      <c r="E5" s="13">
        <v>416850</v>
      </c>
      <c r="F5" s="13">
        <v>164100</v>
      </c>
      <c r="G5" s="14">
        <f>F5/E5*100</f>
        <v>39.366678661388988</v>
      </c>
      <c r="H5" s="13">
        <v>421065</v>
      </c>
      <c r="I5" s="13">
        <v>134000</v>
      </c>
      <c r="J5" s="13">
        <f>E5-I5</f>
        <v>282850</v>
      </c>
      <c r="K5" s="13">
        <v>227829.359375</v>
      </c>
      <c r="L5" s="15">
        <f>J5/K5</f>
        <v>1.241499343087024</v>
      </c>
      <c r="M5" s="16">
        <v>1272</v>
      </c>
      <c r="N5" s="17">
        <f>J5/M5</f>
        <v>222.36635220125785</v>
      </c>
      <c r="O5" s="18" t="s">
        <v>18</v>
      </c>
      <c r="P5" s="19">
        <f>ABS(J9-L5)*100</f>
        <v>2.271824145471868</v>
      </c>
    </row>
    <row r="6" spans="1:62" ht="15.75" thickBot="1" x14ac:dyDescent="0.3">
      <c r="A6" s="11" t="s">
        <v>23</v>
      </c>
      <c r="B6" s="11" t="s">
        <v>24</v>
      </c>
      <c r="C6" s="12">
        <v>45222</v>
      </c>
      <c r="D6" s="13">
        <v>302500</v>
      </c>
      <c r="E6" s="13">
        <v>302500</v>
      </c>
      <c r="F6" s="13">
        <v>125800</v>
      </c>
      <c r="G6" s="14">
        <f>F6/E6*100</f>
        <v>41.586776859504134</v>
      </c>
      <c r="H6" s="13">
        <v>300575</v>
      </c>
      <c r="I6" s="13">
        <v>33500</v>
      </c>
      <c r="J6" s="13">
        <f>E6-I6</f>
        <v>269000</v>
      </c>
      <c r="K6" s="13">
        <v>211964.28125</v>
      </c>
      <c r="L6" s="15">
        <f>J6/K6</f>
        <v>1.2690817453471304</v>
      </c>
      <c r="M6" s="16">
        <v>1266</v>
      </c>
      <c r="N6" s="17">
        <f>J6/M6</f>
        <v>212.48025276461294</v>
      </c>
      <c r="O6" s="18" t="s">
        <v>18</v>
      </c>
      <c r="P6" s="19">
        <f>ABS(J9-L6)*100</f>
        <v>0.48641608053876517</v>
      </c>
    </row>
    <row r="7" spans="1:62" ht="15.75" thickTop="1" x14ac:dyDescent="0.25">
      <c r="A7" s="20"/>
      <c r="B7" s="20"/>
      <c r="C7" s="21" t="s">
        <v>25</v>
      </c>
      <c r="D7" s="22">
        <f>+SUM(D2:D6)</f>
        <v>1994350</v>
      </c>
      <c r="E7" s="22">
        <f>+SUM(E2:E6)</f>
        <v>1994350</v>
      </c>
      <c r="F7" s="22">
        <f>+SUM(F2:F6)</f>
        <v>796500</v>
      </c>
      <c r="G7" s="23"/>
      <c r="H7" s="22">
        <f>+SUM(H2:H6)</f>
        <v>1993856</v>
      </c>
      <c r="I7" s="22"/>
      <c r="J7" s="22">
        <f>+SUM(J2:J6)</f>
        <v>1524762</v>
      </c>
      <c r="K7" s="22">
        <f>+SUM(K2:K6)</f>
        <v>1209736.46875</v>
      </c>
      <c r="L7" s="24"/>
      <c r="M7" s="25"/>
      <c r="N7" s="26">
        <f>AVERAGE(N2:N6)</f>
        <v>240.20067364153925</v>
      </c>
      <c r="O7" s="27"/>
      <c r="P7" s="28">
        <f>ABS(J9-J8)*100</f>
        <v>0.38091903271659788</v>
      </c>
    </row>
    <row r="8" spans="1:62" x14ac:dyDescent="0.25">
      <c r="A8" s="29"/>
      <c r="B8" s="29"/>
      <c r="C8" s="30"/>
      <c r="D8" s="31"/>
      <c r="E8" s="31"/>
      <c r="F8" s="31" t="s">
        <v>26</v>
      </c>
      <c r="G8" s="32">
        <f>F7/E7*100</f>
        <v>39.937824353799485</v>
      </c>
      <c r="H8" s="31"/>
      <c r="I8" s="31" t="s">
        <v>27</v>
      </c>
      <c r="J8" s="33">
        <f>J7/K7</f>
        <v>1.2604083942145767</v>
      </c>
      <c r="K8" s="34"/>
      <c r="L8" s="35" t="s">
        <v>28</v>
      </c>
      <c r="M8" s="36">
        <f>STDEV(L2:L6)</f>
        <v>0.2005778609041233</v>
      </c>
      <c r="N8" s="37"/>
      <c r="O8" s="29"/>
      <c r="P8" s="29"/>
    </row>
    <row r="9" spans="1:62" x14ac:dyDescent="0.25">
      <c r="A9" s="38"/>
      <c r="B9" s="38"/>
      <c r="C9" s="39"/>
      <c r="D9" s="40"/>
      <c r="E9" s="40"/>
      <c r="F9" s="40" t="s">
        <v>29</v>
      </c>
      <c r="G9" s="41">
        <f>STDEV(G2:G6)</f>
        <v>2.0373886895289206</v>
      </c>
      <c r="H9" s="40"/>
      <c r="I9" s="40" t="s">
        <v>30</v>
      </c>
      <c r="J9" s="42">
        <f>AVERAGE(L2:L6)</f>
        <v>1.2642175845417427</v>
      </c>
      <c r="K9" s="43"/>
      <c r="L9" s="44" t="s">
        <v>31</v>
      </c>
      <c r="M9" s="45">
        <f>AVERAGE(P2:P6)</f>
        <v>13.71632051181194</v>
      </c>
      <c r="N9" s="46" t="s">
        <v>32</v>
      </c>
      <c r="O9" s="38">
        <f>+(M9/J9)</f>
        <v>10.849651736796456</v>
      </c>
      <c r="P9" s="38"/>
    </row>
    <row r="11" spans="1:62" x14ac:dyDescent="0.25">
      <c r="J11" s="13" t="s">
        <v>33</v>
      </c>
    </row>
    <row r="12" spans="1:62" x14ac:dyDescent="0.25">
      <c r="J12" s="13" t="s">
        <v>34</v>
      </c>
    </row>
  </sheetData>
  <conditionalFormatting sqref="A2:P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BV COVE CNDO LF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DDBB-3FC0-42BB-9C45-35A5D3B7CEE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2025-12-10T15:19:02Z</dcterms:created>
  <dcterms:modified xsi:type="dcterms:W3CDTF">2025-12-10T15:21:16Z</dcterms:modified>
</cp:coreProperties>
</file>