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51658A22-1F47-43D5-BBCD-3ED3C3A157BE}" xr6:coauthVersionLast="47" xr6:coauthVersionMax="47" xr10:uidLastSave="{00000000-0000-0000-0000-000000000000}"/>
  <bookViews>
    <workbookView xWindow="25080" yWindow="-120" windowWidth="25440" windowHeight="15270" xr2:uid="{26E199E5-8048-4FF8-81E1-ED06239911C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I2" i="2"/>
  <c r="K2" i="2"/>
  <c r="Q2" i="2" s="1"/>
  <c r="I3" i="2"/>
  <c r="K3" i="2"/>
  <c r="Q3" i="2"/>
  <c r="I4" i="2"/>
  <c r="K4" i="2"/>
  <c r="Q4" i="2"/>
  <c r="I5" i="2"/>
  <c r="K5" i="2"/>
  <c r="Q5" i="2" s="1"/>
  <c r="I6" i="2"/>
  <c r="I9" i="2" s="1"/>
  <c r="K6" i="2"/>
  <c r="Q6" i="2"/>
  <c r="D7" i="2"/>
  <c r="G7" i="2"/>
  <c r="H7" i="2"/>
  <c r="I8" i="2" s="1"/>
  <c r="J7" i="2"/>
  <c r="L7" i="2"/>
  <c r="M7" i="2"/>
  <c r="O7" i="2"/>
  <c r="P7" i="2"/>
  <c r="K7" i="2" l="1"/>
  <c r="Q9" i="2"/>
  <c r="K9" i="2"/>
</calcChain>
</file>

<file path=xl/sharedStrings.xml><?xml version="1.0" encoding="utf-8"?>
<sst xmlns="http://schemas.openxmlformats.org/spreadsheetml/2006/main" count="46" uniqueCount="35">
  <si>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</si>
  <si>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</si>
  <si>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</si>
  <si>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</si>
  <si>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</si>
  <si>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</si>
  <si>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</si>
  <si>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</si>
  <si>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</si>
  <si>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</si>
  <si>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</si>
  <si>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</si>
  <si>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</si>
  <si>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</si>
  <si>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</si>
  <si>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</si>
  <si>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</si>
  <si>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41-11-09-327-010</t>
  </si>
  <si>
    <t>6631 BELLA VISTA DR NE</t>
  </si>
  <si>
    <t>WD</t>
  </si>
  <si>
    <t>03-ARM'S LENGTH</t>
  </si>
  <si>
    <t>41-11-09-327-018</t>
  </si>
  <si>
    <t>6662 BELLA VISTA DR NE</t>
  </si>
  <si>
    <t>41-11-09-327-027</t>
  </si>
  <si>
    <t>6684 BELLA VISTA DR NE</t>
  </si>
  <si>
    <t>41-11-09-327-036</t>
  </si>
  <si>
    <t>6649 BELLA VISTA DR NE</t>
  </si>
  <si>
    <t>Totals:</t>
  </si>
  <si>
    <t>Sale. Ratio =&gt;</t>
  </si>
  <si>
    <t>Average</t>
  </si>
  <si>
    <t>Std. Dev. =&gt;</t>
  </si>
  <si>
    <t>per FF=&gt;</t>
  </si>
  <si>
    <t>per SqFt=&gt;</t>
  </si>
  <si>
    <t>2025 USED $30000</t>
  </si>
  <si>
    <t>2026 USE $33500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</si>
</sst>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F911-452A-460E-B00B-8946490759E6}">
  <dimension ref="A1:BL12"/>
  <sheetViews>
    <sheetView tabSelected="1" workbookViewId="0">
      <selection activeCell="G13" sqref="G13"/>
    </sheetView>
  </sheetViews>
  <sheetFormatPr defaultRowHeight="15" x14ac:dyDescent="0.25"/>
  <cols>
    <col min="1" max="1" width="13.140625" style="9" bestFit="1" customWidth="1"/>
    <col min="2" max="2" width="17.28515625" style="9" bestFit="1" customWidth="1"/>
    <col min="3" max="3" width="7.28515625" style="10" bestFit="1" customWidth="1"/>
    <col min="4" max="4" width="9.140625" style="11" bestFit="1" customWidth="1"/>
    <col min="5" max="5" width="4.5703125" style="9" bestFit="1" customWidth="1"/>
    <col min="6" max="6" width="12.7109375" style="9" bestFit="1" customWidth="1"/>
    <col min="7" max="7" width="9.140625" style="11" bestFit="1" customWidth="1"/>
    <col min="8" max="8" width="11" style="11" bestFit="1" customWidth="1"/>
    <col min="9" max="9" width="9.7109375" style="12" bestFit="1" customWidth="1"/>
    <col min="10" max="10" width="10.28515625" style="11" bestFit="1" customWidth="1"/>
    <col min="11" max="11" width="10.140625" style="11" bestFit="1" customWidth="1"/>
    <col min="12" max="12" width="11" style="11" bestFit="1" customWidth="1"/>
    <col min="13" max="13" width="8.5703125" style="13" bestFit="1" customWidth="1"/>
    <col min="14" max="14" width="5.140625" style="14" bestFit="1" customWidth="1"/>
    <col min="15" max="15" width="11" style="15" bestFit="1" customWidth="1"/>
    <col min="16" max="16" width="8.28515625" style="15" bestFit="1" customWidth="1"/>
    <col min="17" max="17" width="7.7109375" style="11" bestFit="1" customWidth="1"/>
    <col min="18" max="19" width="9.28515625" bestFit="1" customWidth="1"/>
    <col min="20" max="20" width="9" bestFit="1" customWidth="1"/>
    <col min="21" max="21" width="6.85546875" bestFit="1" customWidth="1"/>
    <col min="22" max="22" width="14.42578125" bestFit="1" customWidth="1"/>
    <col min="23" max="23" width="14.85546875" bestFit="1" customWidth="1"/>
    <col min="24" max="24" width="12.85546875" bestFit="1" customWidth="1"/>
    <col min="25" max="25" width="5.28515625" bestFit="1" customWidth="1"/>
    <col min="26" max="26" width="5" bestFit="1" customWidth="1"/>
    <col min="27" max="27" width="11.140625" bestFit="1" customWidth="1"/>
    <col min="28" max="28" width="7.42578125" bestFit="1" customWidth="1"/>
    <col min="29" max="29" width="4.5703125" bestFit="1" customWidth="1"/>
    <col min="30" max="32" width="9.5703125" bestFit="1" customWidth="1"/>
    <col min="33" max="33" width="14.28515625" bestFit="1" customWidth="1"/>
    <col min="34" max="34" width="5.5703125" bestFit="1" customWidth="1"/>
    <col min="35" max="35" width="9.85546875" bestFit="1" customWidth="1"/>
    <col min="36" max="36" width="5.140625" bestFit="1" customWidth="1"/>
    <col min="37" max="37" width="15.42578125" bestFit="1" customWidth="1"/>
    <col min="38" max="38" width="12.7109375" bestFit="1" customWidth="1"/>
    <col min="39" max="39" width="11.140625" bestFit="1" customWidth="1"/>
    <col min="40" max="40" width="8.28515625" bestFit="1" customWidth="1"/>
    <col min="41" max="41" width="12.42578125" bestFit="1" customWidth="1"/>
    <col min="42" max="42" width="15.85546875" bestFit="1" customWidth="1"/>
    <col min="43" max="43" width="15.7109375" bestFit="1" customWidth="1"/>
    <col min="44" max="44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4" t="s">
        <v>16</v>
      </c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9" t="s">
        <v>17</v>
      </c>
      <c r="B2" s="9" t="s">
        <v>18</v>
      </c>
      <c r="C2" s="10">
        <v>45413</v>
      </c>
      <c r="D2" s="11">
        <v>380000</v>
      </c>
      <c r="E2" s="9" t="s">
        <v>19</v>
      </c>
      <c r="F2" s="9" t="s">
        <v>20</v>
      </c>
      <c r="G2" s="11">
        <v>380000</v>
      </c>
      <c r="H2" s="11">
        <v>152200</v>
      </c>
      <c r="I2" s="12">
        <f>H2/G2*100</f>
        <v>40.05263157894737</v>
      </c>
      <c r="J2" s="11">
        <v>330694</v>
      </c>
      <c r="K2" s="11">
        <f>G2-300694</f>
        <v>79306</v>
      </c>
      <c r="L2" s="11">
        <v>30000</v>
      </c>
      <c r="M2" s="13">
        <v>0</v>
      </c>
      <c r="N2" s="14">
        <v>0</v>
      </c>
      <c r="O2" s="15">
        <v>0</v>
      </c>
      <c r="P2" s="15">
        <v>0</v>
      </c>
      <c r="Q2" s="11" t="e">
        <f>K2/M2</f>
        <v>#DIV/0!</v>
      </c>
      <c r="BC2" s="1"/>
      <c r="BE2" s="1"/>
    </row>
    <row r="3" spans="1:64" x14ac:dyDescent="0.25">
      <c r="A3" s="9" t="s">
        <v>21</v>
      </c>
      <c r="B3" s="9" t="s">
        <v>22</v>
      </c>
      <c r="C3" s="10">
        <v>45450</v>
      </c>
      <c r="D3" s="11">
        <v>510000</v>
      </c>
      <c r="E3" s="9" t="s">
        <v>19</v>
      </c>
      <c r="F3" s="9" t="s">
        <v>20</v>
      </c>
      <c r="G3" s="11">
        <v>510000</v>
      </c>
      <c r="H3" s="11">
        <v>190400</v>
      </c>
      <c r="I3" s="12">
        <f>H3/G3*100</f>
        <v>37.333333333333336</v>
      </c>
      <c r="J3" s="11">
        <v>455011</v>
      </c>
      <c r="K3" s="11">
        <f>G3-335011</f>
        <v>174989</v>
      </c>
      <c r="L3" s="11">
        <v>120000</v>
      </c>
      <c r="M3" s="13">
        <v>0</v>
      </c>
      <c r="N3" s="14">
        <v>0</v>
      </c>
      <c r="O3" s="15">
        <v>0</v>
      </c>
      <c r="P3" s="15">
        <v>0</v>
      </c>
      <c r="Q3" s="11" t="e">
        <f>K3/M3</f>
        <v>#DIV/0!</v>
      </c>
    </row>
    <row r="4" spans="1:64" x14ac:dyDescent="0.25">
      <c r="A4" s="9" t="s">
        <v>21</v>
      </c>
      <c r="B4" s="9" t="s">
        <v>22</v>
      </c>
      <c r="C4" s="10">
        <v>45106</v>
      </c>
      <c r="D4" s="11">
        <v>385000</v>
      </c>
      <c r="E4" s="9" t="s">
        <v>19</v>
      </c>
      <c r="F4" s="9" t="s">
        <v>20</v>
      </c>
      <c r="G4" s="11">
        <v>385000</v>
      </c>
      <c r="H4" s="11">
        <v>164000</v>
      </c>
      <c r="I4" s="12">
        <f>H4/G4*100</f>
        <v>42.597402597402592</v>
      </c>
      <c r="J4" s="11">
        <v>455011</v>
      </c>
      <c r="K4" s="11">
        <f>G4-335011</f>
        <v>49989</v>
      </c>
      <c r="L4" s="11">
        <v>120000</v>
      </c>
      <c r="M4" s="13">
        <v>0</v>
      </c>
      <c r="N4" s="14">
        <v>0</v>
      </c>
      <c r="O4" s="15">
        <v>0</v>
      </c>
      <c r="P4" s="15">
        <v>0</v>
      </c>
      <c r="Q4" s="11" t="e">
        <f>K4/M4</f>
        <v>#DIV/0!</v>
      </c>
    </row>
    <row r="5" spans="1:64" x14ac:dyDescent="0.25">
      <c r="A5" s="9" t="s">
        <v>23</v>
      </c>
      <c r="B5" s="9" t="s">
        <v>24</v>
      </c>
      <c r="C5" s="10">
        <v>45261</v>
      </c>
      <c r="D5" s="11">
        <v>416850</v>
      </c>
      <c r="E5" s="9" t="s">
        <v>19</v>
      </c>
      <c r="F5" s="9" t="s">
        <v>20</v>
      </c>
      <c r="G5" s="11">
        <v>416850</v>
      </c>
      <c r="H5" s="11">
        <v>164100</v>
      </c>
      <c r="I5" s="12">
        <f>H5/G5*100</f>
        <v>39.366678661388988</v>
      </c>
      <c r="J5" s="11">
        <v>407065</v>
      </c>
      <c r="K5" s="11">
        <f>G5-287065</f>
        <v>129785</v>
      </c>
      <c r="L5" s="11">
        <v>120000</v>
      </c>
      <c r="M5" s="13">
        <v>0</v>
      </c>
      <c r="N5" s="14">
        <v>0</v>
      </c>
      <c r="O5" s="15">
        <v>0</v>
      </c>
      <c r="P5" s="15">
        <v>0</v>
      </c>
      <c r="Q5" s="11" t="e">
        <f>K5/M5</f>
        <v>#DIV/0!</v>
      </c>
    </row>
    <row r="6" spans="1:64" ht="15.75" thickBot="1" x14ac:dyDescent="0.3">
      <c r="A6" s="9" t="s">
        <v>25</v>
      </c>
      <c r="B6" s="9" t="s">
        <v>26</v>
      </c>
      <c r="C6" s="10">
        <v>45222</v>
      </c>
      <c r="D6" s="11">
        <v>302500</v>
      </c>
      <c r="E6" s="9" t="s">
        <v>19</v>
      </c>
      <c r="F6" s="9" t="s">
        <v>20</v>
      </c>
      <c r="G6" s="11">
        <v>302500</v>
      </c>
      <c r="H6" s="11">
        <v>125800</v>
      </c>
      <c r="I6" s="12">
        <f>H6/G6*100</f>
        <v>41.586776859504134</v>
      </c>
      <c r="J6" s="11">
        <v>297075</v>
      </c>
      <c r="K6" s="11">
        <f>G6-267075</f>
        <v>35425</v>
      </c>
      <c r="L6" s="11">
        <v>30000</v>
      </c>
      <c r="M6" s="13">
        <v>0</v>
      </c>
      <c r="N6" s="14">
        <v>0</v>
      </c>
      <c r="O6" s="15">
        <v>0</v>
      </c>
      <c r="P6" s="15">
        <v>0</v>
      </c>
      <c r="Q6" s="11" t="e">
        <f>K6/M6</f>
        <v>#DIV/0!</v>
      </c>
    </row>
    <row r="7" spans="1:64" ht="15.75" thickTop="1" x14ac:dyDescent="0.25">
      <c r="A7" s="16"/>
      <c r="B7" s="16"/>
      <c r="C7" s="17" t="s">
        <v>27</v>
      </c>
      <c r="D7" s="18">
        <f>+SUM(D2:D6)</f>
        <v>1994350</v>
      </c>
      <c r="E7" s="16"/>
      <c r="F7" s="16"/>
      <c r="G7" s="18">
        <f>+SUM(G2:G6)</f>
        <v>1994350</v>
      </c>
      <c r="H7" s="18">
        <f>+SUM(H2:H6)</f>
        <v>796500</v>
      </c>
      <c r="I7" s="19"/>
      <c r="J7" s="18">
        <f>+SUM(J2:J6)</f>
        <v>1944856</v>
      </c>
      <c r="K7" s="18">
        <f>+SUM(K2:K6)</f>
        <v>469494</v>
      </c>
      <c r="L7" s="18">
        <f>+SUM(L2:L6)</f>
        <v>420000</v>
      </c>
      <c r="M7" s="20">
        <f>+SUM(M2:M6)</f>
        <v>0</v>
      </c>
      <c r="N7" s="21"/>
      <c r="O7" s="22">
        <f>+SUM(O2:O6)</f>
        <v>0</v>
      </c>
      <c r="P7" s="22">
        <f>+SUM(P2:P6)</f>
        <v>0</v>
      </c>
      <c r="Q7" s="18"/>
    </row>
    <row r="8" spans="1:64" x14ac:dyDescent="0.25">
      <c r="A8" s="23"/>
      <c r="B8" s="23"/>
      <c r="C8" s="24"/>
      <c r="D8" s="25"/>
      <c r="E8" s="23"/>
      <c r="F8" s="23"/>
      <c r="G8" s="25"/>
      <c r="H8" s="25" t="s">
        <v>28</v>
      </c>
      <c r="I8" s="26">
        <f>H7/G7*100</f>
        <v>39.937824353799485</v>
      </c>
      <c r="J8" s="25" t="s">
        <v>29</v>
      </c>
      <c r="K8" s="27"/>
      <c r="L8" s="28"/>
      <c r="M8" s="29"/>
      <c r="N8" s="29"/>
      <c r="O8" s="25"/>
      <c r="P8" s="25" t="s">
        <v>29</v>
      </c>
      <c r="Q8" s="30"/>
    </row>
    <row r="9" spans="1:64" x14ac:dyDescent="0.25">
      <c r="A9" s="31"/>
      <c r="B9" s="31"/>
      <c r="C9" s="32"/>
      <c r="D9" s="33"/>
      <c r="E9" s="31"/>
      <c r="F9" s="31"/>
      <c r="G9" s="33"/>
      <c r="H9" s="33" t="s">
        <v>30</v>
      </c>
      <c r="I9" s="34">
        <f>STDEV(I2:I6)</f>
        <v>2.0373886895289206</v>
      </c>
      <c r="J9" s="33" t="s">
        <v>31</v>
      </c>
      <c r="K9" s="35" t="e">
        <f>K7/M7</f>
        <v>#DIV/0!</v>
      </c>
      <c r="L9" s="36"/>
      <c r="M9" s="37">
        <f>SUM(K7/14)</f>
        <v>33535.285714285717</v>
      </c>
      <c r="N9" s="37"/>
      <c r="O9" s="33"/>
      <c r="P9" s="33" t="s">
        <v>32</v>
      </c>
      <c r="Q9" s="38" t="e">
        <f>K7/O7/43560</f>
        <v>#DIV/0!</v>
      </c>
    </row>
    <row r="11" spans="1:64" x14ac:dyDescent="0.25">
      <c r="G11" s="11" t="s">
        <v>33</v>
      </c>
    </row>
    <row r="12" spans="1:64" x14ac:dyDescent="0.25">
      <c r="G12" s="11" t="s">
        <v>34</v>
      </c>
    </row>
  </sheetData>
  <conditionalFormatting sqref="A2:Q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COVE CNDO LF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DD32-2D63-4320-A833-E2AE6A089B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2025-12-10T15:12:05Z</dcterms:created>
  <dcterms:modified xsi:type="dcterms:W3CDTF">2025-12-10T15:18:50Z</dcterms:modified>
</cp:coreProperties>
</file>