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29C43010-2CBA-4A9F-9A88-E42110E5123B}" xr6:coauthVersionLast="47" xr6:coauthVersionMax="47" xr10:uidLastSave="{00000000-0000-0000-0000-000000000000}"/>
  <bookViews>
    <workbookView xWindow="25080" yWindow="-120" windowWidth="25440" windowHeight="15270" xr2:uid="{C5E3B665-E813-4F8A-8C26-2E66E4DCDDBA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N3" i="2" s="1"/>
  <c r="L3" i="2"/>
  <c r="G4" i="2"/>
  <c r="J4" i="2"/>
  <c r="L4" i="2"/>
  <c r="N4" i="2"/>
  <c r="G5" i="2"/>
  <c r="J5" i="2"/>
  <c r="L5" i="2"/>
  <c r="N5" i="2"/>
  <c r="G6" i="2"/>
  <c r="J6" i="2"/>
  <c r="L6" i="2"/>
  <c r="N6" i="2"/>
  <c r="G7" i="2"/>
  <c r="J7" i="2"/>
  <c r="L7" i="2" s="1"/>
  <c r="G8" i="2"/>
  <c r="J8" i="2"/>
  <c r="N8" i="2" s="1"/>
  <c r="L8" i="2"/>
  <c r="G9" i="2"/>
  <c r="J9" i="2"/>
  <c r="L9" i="2"/>
  <c r="N9" i="2"/>
  <c r="G10" i="2"/>
  <c r="J10" i="2"/>
  <c r="L10" i="2"/>
  <c r="N10" i="2"/>
  <c r="G11" i="2"/>
  <c r="J11" i="2"/>
  <c r="L11" i="2"/>
  <c r="N11" i="2"/>
  <c r="G12" i="2"/>
  <c r="J12" i="2"/>
  <c r="L12" i="2" s="1"/>
  <c r="G13" i="2"/>
  <c r="J13" i="2"/>
  <c r="L13" i="2" s="1"/>
  <c r="G14" i="2"/>
  <c r="J14" i="2"/>
  <c r="N14" i="2" s="1"/>
  <c r="L14" i="2"/>
  <c r="G15" i="2"/>
  <c r="J15" i="2"/>
  <c r="L15" i="2"/>
  <c r="N15" i="2"/>
  <c r="G16" i="2"/>
  <c r="J16" i="2"/>
  <c r="L16" i="2" s="1"/>
  <c r="G17" i="2"/>
  <c r="J17" i="2"/>
  <c r="N17" i="2" s="1"/>
  <c r="G18" i="2"/>
  <c r="J18" i="2"/>
  <c r="L18" i="2" s="1"/>
  <c r="N18" i="2"/>
  <c r="G19" i="2"/>
  <c r="J19" i="2"/>
  <c r="L19" i="2"/>
  <c r="N19" i="2"/>
  <c r="G20" i="2"/>
  <c r="J20" i="2"/>
  <c r="N20" i="2" s="1"/>
  <c r="L20" i="2"/>
  <c r="G21" i="2"/>
  <c r="J21" i="2"/>
  <c r="L21" i="2" s="1"/>
  <c r="G22" i="2"/>
  <c r="J22" i="2"/>
  <c r="L22" i="2" s="1"/>
  <c r="N22" i="2"/>
  <c r="G23" i="2"/>
  <c r="J23" i="2"/>
  <c r="L23" i="2"/>
  <c r="N23" i="2"/>
  <c r="G24" i="2"/>
  <c r="J24" i="2"/>
  <c r="L24" i="2" s="1"/>
  <c r="G25" i="2"/>
  <c r="J25" i="2"/>
  <c r="L25" i="2" s="1"/>
  <c r="N25" i="2"/>
  <c r="G26" i="2"/>
  <c r="J26" i="2"/>
  <c r="N26" i="2" s="1"/>
  <c r="L26" i="2"/>
  <c r="G27" i="2"/>
  <c r="J27" i="2"/>
  <c r="L27" i="2" s="1"/>
  <c r="G28" i="2"/>
  <c r="J28" i="2"/>
  <c r="L28" i="2"/>
  <c r="N28" i="2"/>
  <c r="G29" i="2"/>
  <c r="J29" i="2"/>
  <c r="L29" i="2" s="1"/>
  <c r="G30" i="2"/>
  <c r="J30" i="2"/>
  <c r="L30" i="2" s="1"/>
  <c r="N30" i="2"/>
  <c r="G31" i="2"/>
  <c r="J31" i="2"/>
  <c r="N31" i="2" s="1"/>
  <c r="L31" i="2"/>
  <c r="G32" i="2"/>
  <c r="J32" i="2"/>
  <c r="N32" i="2" s="1"/>
  <c r="L32" i="2"/>
  <c r="D33" i="2"/>
  <c r="E33" i="2"/>
  <c r="F33" i="2"/>
  <c r="G34" i="2" s="1"/>
  <c r="H33" i="2"/>
  <c r="K33" i="2"/>
  <c r="N21" i="2" l="1"/>
  <c r="N27" i="2"/>
  <c r="N16" i="2"/>
  <c r="N29" i="2"/>
  <c r="N24" i="2"/>
  <c r="N13" i="2"/>
  <c r="G35" i="2"/>
  <c r="J33" i="2"/>
  <c r="J34" i="2" s="1"/>
  <c r="N12" i="2"/>
  <c r="N7" i="2"/>
  <c r="L17" i="2"/>
  <c r="J35" i="2" s="1"/>
  <c r="N2" i="2"/>
  <c r="N33" i="2" s="1"/>
  <c r="M34" i="2" l="1"/>
  <c r="O3" i="2"/>
  <c r="P33" i="2"/>
  <c r="O11" i="2"/>
  <c r="O13" i="2"/>
  <c r="O20" i="2"/>
  <c r="O32" i="2"/>
  <c r="O7" i="2"/>
  <c r="O22" i="2"/>
  <c r="O12" i="2"/>
  <c r="O31" i="2"/>
  <c r="O5" i="2"/>
  <c r="O15" i="2"/>
  <c r="O30" i="2"/>
  <c r="O4" i="2"/>
  <c r="O16" i="2"/>
  <c r="O27" i="2"/>
  <c r="O9" i="2"/>
  <c r="O28" i="2"/>
  <c r="O2" i="2"/>
  <c r="O6" i="2"/>
  <c r="O10" i="2"/>
  <c r="O14" i="2"/>
  <c r="O18" i="2"/>
  <c r="O21" i="2"/>
  <c r="O25" i="2"/>
  <c r="O29" i="2"/>
  <c r="O19" i="2"/>
  <c r="O26" i="2"/>
  <c r="O8" i="2"/>
  <c r="O23" i="2"/>
  <c r="O17" i="2"/>
  <c r="O24" i="2"/>
  <c r="M35" i="2" l="1"/>
  <c r="O35" i="2" s="1"/>
</calcChain>
</file>

<file path=xl/sharedStrings.xml><?xml version="1.0" encoding="utf-8"?>
<sst xmlns="http://schemas.openxmlformats.org/spreadsheetml/2006/main" count="88" uniqueCount="86">
  <si>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</si>
  <si>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</si>
  <si>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</si>
  <si>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</si>
  <si>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</si>
  <si>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</si>
  <si>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</si>
  <si>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</si>
  <si>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</si>
  <si>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</si>
  <si>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</si>
  <si>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</si>
  <si>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</si>
  <si>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</si>
  <si>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</si>
  <si>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</si>
  <si>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41-11-08-151-014</t>
  </si>
  <si>
    <t>5609 DORADO CT NE</t>
  </si>
  <si>
    <t>41-11-08-156-006</t>
  </si>
  <si>
    <t>5763 ARROYO VISTA DR NE</t>
  </si>
  <si>
    <t>41-11-08-156-009</t>
  </si>
  <si>
    <t>5801 ARROYO VISTA DR NE</t>
  </si>
  <si>
    <t>41-11-08-176-013</t>
  </si>
  <si>
    <t>5925 ARROYO VISTA DR NE</t>
  </si>
  <si>
    <t>41-11-08-178-001</t>
  </si>
  <si>
    <t>7300 ARBOL DR NE</t>
  </si>
  <si>
    <t>41-11-08-178-007</t>
  </si>
  <si>
    <t>7297 LOMA LINDA DR NE</t>
  </si>
  <si>
    <t>41-11-08-210-008</t>
  </si>
  <si>
    <t>6165 ARROYO VISTA DR NE</t>
  </si>
  <si>
    <t>41-11-08-210-009</t>
  </si>
  <si>
    <t>6147 ARROYO VISTA DR NE</t>
  </si>
  <si>
    <t>41-11-08-210-018</t>
  </si>
  <si>
    <t>6025 ARROYO VISTA DR NE</t>
  </si>
  <si>
    <t>41-11-08-211-003</t>
  </si>
  <si>
    <t>6244 ARROYO VISTA DR NE</t>
  </si>
  <si>
    <t>41-11-08-228-007</t>
  </si>
  <si>
    <t>6274 MIRAMONTE DR NE</t>
  </si>
  <si>
    <t>41-11-08-228-015</t>
  </si>
  <si>
    <t>7389 LAS PALMAS DR NE</t>
  </si>
  <si>
    <t>41-11-08-252-036</t>
  </si>
  <si>
    <t>7233 LOMA LINDA CT NE</t>
  </si>
  <si>
    <t>41-11-08-276-005</t>
  </si>
  <si>
    <t>6389 LOS ALTOS DR NE</t>
  </si>
  <si>
    <t>41-11-08-276-019</t>
  </si>
  <si>
    <t>6448 GRAN VIA DR NE</t>
  </si>
  <si>
    <t>41-11-08-327-005</t>
  </si>
  <si>
    <t>7086 CRESCENDA DR NE</t>
  </si>
  <si>
    <t>41-11-08-329-017</t>
  </si>
  <si>
    <t>7020 CAMINO DEL REY DR NE</t>
  </si>
  <si>
    <t>41-11-08-374-017</t>
  </si>
  <si>
    <t>5643 VISTA DE ORO CT NE</t>
  </si>
  <si>
    <t>41-11-08-390-010</t>
  </si>
  <si>
    <t>6900 VISTA GRANDE DR NE</t>
  </si>
  <si>
    <t>41-11-08-390-011</t>
  </si>
  <si>
    <t>6890 VISTA GRANDE DR NE</t>
  </si>
  <si>
    <t>41-11-08-401-006</t>
  </si>
  <si>
    <t>7229 CUESTA WAY NE</t>
  </si>
  <si>
    <t>41-11-08-401-007</t>
  </si>
  <si>
    <t>7135 LOMA LINDA DR NE</t>
  </si>
  <si>
    <t>41-11-08-401-008</t>
  </si>
  <si>
    <t>7147 LOMA LINDA DR NE</t>
  </si>
  <si>
    <t>41-11-08-451-002</t>
  </si>
  <si>
    <t>6850 BONITA VISTA CT NE</t>
  </si>
  <si>
    <t>41-11-08-451-003</t>
  </si>
  <si>
    <t>6842 BONITA VISTA CT NE</t>
  </si>
  <si>
    <t>41-11-08-480-028</t>
  </si>
  <si>
    <t>6340 W ENCANTADO CT NE</t>
  </si>
  <si>
    <t>41-11-09-102-011</t>
  </si>
  <si>
    <t>6484 LOS ALTOS DR NE</t>
  </si>
  <si>
    <t>41-11-09-151-003</t>
  </si>
  <si>
    <t>6525 GRAN VIA DR NE</t>
  </si>
  <si>
    <t>41-11-09-329-004</t>
  </si>
  <si>
    <t>6723 GRAN VIA DR NE</t>
  </si>
  <si>
    <t>41-11-09-329-005</t>
  </si>
  <si>
    <t>6737 GRAN VIA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</si>
  <si>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</si>
  <si>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</si>
  <si>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</si>
  <si>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</si>
  <si>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</si>
  <si>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</si>
  <si>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</si>
  <si>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</si>
  <si>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.950</t>
  </si>
  <si>
    <t>2026 USE .975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</si>
</sst>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38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16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B8BE4-4841-4E00-877F-400D0266A6E0}">
  <dimension ref="A1:BG39"/>
  <sheetViews>
    <sheetView tabSelected="1" topLeftCell="A6" workbookViewId="0">
      <selection activeCell="X16" sqref="X16"/>
    </sheetView>
  </sheetViews>
  <sheetFormatPr defaultRowHeight="15" x14ac:dyDescent="0.25"/>
  <cols>
    <col min="1" max="1" width="13.140625" style="2" bestFit="1" customWidth="1"/>
    <col min="2" max="2" width="20.28515625" style="2" bestFit="1" customWidth="1"/>
    <col min="3" max="3" width="7.28515625" style="3" bestFit="1" customWidth="1"/>
    <col min="4" max="5" width="10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8.5703125" style="4" bestFit="1" customWidth="1"/>
    <col min="10" max="10" width="10.28515625" style="4" bestFit="1" customWidth="1"/>
    <col min="11" max="11" width="10" style="4" bestFit="1" customWidth="1"/>
    <col min="12" max="12" width="6" style="6" bestFit="1" customWidth="1"/>
    <col min="13" max="13" width="7.7109375" style="7" bestFit="1" customWidth="1"/>
    <col min="14" max="14" width="12.140625" style="8" bestFit="1" customWidth="1"/>
    <col min="15" max="15" width="6.85546875" style="37" bestFit="1" customWidth="1"/>
    <col min="16" max="16" width="14.28515625" style="9" bestFit="1" customWidth="1"/>
    <col min="17" max="17" width="10.1406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8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style="2" bestFit="1" customWidth="1"/>
    <col min="36" max="36" width="15.7109375" style="2" bestFit="1" customWidth="1"/>
    <col min="37" max="37" width="12.85546875" style="2" bestFit="1" customWidth="1"/>
  </cols>
  <sheetData>
    <row r="1" spans="1:59" s="47" customFormat="1" ht="28.5" customHeight="1" x14ac:dyDescent="0.25">
      <c r="A1" s="38" t="s">
        <v>0</v>
      </c>
      <c r="B1" s="38" t="s">
        <v>1</v>
      </c>
      <c r="C1" s="39" t="s">
        <v>2</v>
      </c>
      <c r="D1" s="40" t="s">
        <v>3</v>
      </c>
      <c r="E1" s="40" t="s">
        <v>4</v>
      </c>
      <c r="F1" s="40" t="s">
        <v>5</v>
      </c>
      <c r="G1" s="41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2" t="s">
        <v>11</v>
      </c>
      <c r="M1" s="43" t="s">
        <v>12</v>
      </c>
      <c r="N1" s="44" t="s">
        <v>13</v>
      </c>
      <c r="O1" s="45" t="s">
        <v>14</v>
      </c>
      <c r="P1" s="40" t="s">
        <v>15</v>
      </c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</row>
    <row r="2" spans="1:59" x14ac:dyDescent="0.25">
      <c r="A2" s="2" t="s">
        <v>16</v>
      </c>
      <c r="B2" s="2" t="s">
        <v>17</v>
      </c>
      <c r="C2" s="3">
        <v>45709</v>
      </c>
      <c r="D2" s="4">
        <v>456000</v>
      </c>
      <c r="E2" s="4">
        <v>456000</v>
      </c>
      <c r="F2" s="4">
        <v>199800</v>
      </c>
      <c r="G2" s="5">
        <f>F2/E2*100</f>
        <v>43.815789473684205</v>
      </c>
      <c r="H2" s="4">
        <v>484490</v>
      </c>
      <c r="I2" s="4">
        <v>136317</v>
      </c>
      <c r="J2" s="4">
        <f>E2-I2</f>
        <v>319683</v>
      </c>
      <c r="K2" s="4">
        <v>366497.90625</v>
      </c>
      <c r="L2" s="6">
        <f>J2/K2</f>
        <v>0.87226419182306036</v>
      </c>
      <c r="M2" s="7">
        <v>2092</v>
      </c>
      <c r="N2" s="8">
        <f>J2/M2</f>
        <v>152.81214149139581</v>
      </c>
      <c r="O2" s="9">
        <f>ABS(J35-L2)*100</f>
        <v>11.783169785760418</v>
      </c>
      <c r="P2" s="4">
        <v>132893</v>
      </c>
      <c r="AI2"/>
      <c r="AJ2"/>
      <c r="AK2"/>
      <c r="AX2" s="1"/>
      <c r="AZ2" s="1"/>
    </row>
    <row r="3" spans="1:59" x14ac:dyDescent="0.25">
      <c r="A3" s="2" t="s">
        <v>18</v>
      </c>
      <c r="B3" s="2" t="s">
        <v>19</v>
      </c>
      <c r="C3" s="3">
        <v>45268</v>
      </c>
      <c r="D3" s="4">
        <v>350000</v>
      </c>
      <c r="E3" s="4">
        <v>350000</v>
      </c>
      <c r="F3" s="4">
        <v>115600</v>
      </c>
      <c r="G3" s="5">
        <f>F3/E3*100</f>
        <v>33.028571428571432</v>
      </c>
      <c r="H3" s="4">
        <v>310674</v>
      </c>
      <c r="I3" s="4">
        <v>117126</v>
      </c>
      <c r="J3" s="4">
        <f>E3-I3</f>
        <v>232874</v>
      </c>
      <c r="K3" s="4">
        <v>203734.734375</v>
      </c>
      <c r="L3" s="6">
        <f>J3/K3</f>
        <v>1.1430255165590244</v>
      </c>
      <c r="M3" s="7">
        <v>1859</v>
      </c>
      <c r="N3" s="8">
        <f>J3/M3</f>
        <v>125.2684238838085</v>
      </c>
      <c r="O3" s="9">
        <f>ABS(J35-L3)*100</f>
        <v>15.292962687835987</v>
      </c>
      <c r="P3" s="4">
        <v>113168</v>
      </c>
      <c r="AI3"/>
      <c r="AJ3"/>
      <c r="AK3"/>
    </row>
    <row r="4" spans="1:59" x14ac:dyDescent="0.25">
      <c r="A4" s="2" t="s">
        <v>20</v>
      </c>
      <c r="B4" s="2" t="s">
        <v>21</v>
      </c>
      <c r="C4" s="3">
        <v>45153</v>
      </c>
      <c r="D4" s="4">
        <v>398500</v>
      </c>
      <c r="E4" s="4">
        <v>398500</v>
      </c>
      <c r="F4" s="4">
        <v>145300</v>
      </c>
      <c r="G4" s="5">
        <f>F4/E4*100</f>
        <v>36.461731493099123</v>
      </c>
      <c r="H4" s="4">
        <v>389304</v>
      </c>
      <c r="I4" s="4">
        <v>121452</v>
      </c>
      <c r="J4" s="4">
        <f>E4-I4</f>
        <v>277048</v>
      </c>
      <c r="K4" s="4">
        <v>281949.46875</v>
      </c>
      <c r="L4" s="6">
        <f>J4/K4</f>
        <v>0.98261579008561262</v>
      </c>
      <c r="M4" s="7">
        <v>1532</v>
      </c>
      <c r="N4" s="8">
        <f>J4/M4</f>
        <v>180.84073107049608</v>
      </c>
      <c r="O4" s="9">
        <f>ABS(J35-L4)*100</f>
        <v>0.74800995950519145</v>
      </c>
      <c r="P4" s="4">
        <v>116449</v>
      </c>
      <c r="AI4"/>
      <c r="AJ4"/>
      <c r="AK4"/>
    </row>
    <row r="5" spans="1:59" x14ac:dyDescent="0.25">
      <c r="A5" s="2" t="s">
        <v>22</v>
      </c>
      <c r="B5" s="2" t="s">
        <v>23</v>
      </c>
      <c r="C5" s="3">
        <v>45065</v>
      </c>
      <c r="D5" s="4">
        <v>470000</v>
      </c>
      <c r="E5" s="4">
        <v>470000</v>
      </c>
      <c r="F5" s="4">
        <v>179900</v>
      </c>
      <c r="G5" s="5">
        <f>F5/E5*100</f>
        <v>38.276595744680854</v>
      </c>
      <c r="H5" s="4">
        <v>478221</v>
      </c>
      <c r="I5" s="4">
        <v>120880</v>
      </c>
      <c r="J5" s="4">
        <f>E5-I5</f>
        <v>349120</v>
      </c>
      <c r="K5" s="4">
        <v>376148.40625</v>
      </c>
      <c r="L5" s="6">
        <f>J5/K5</f>
        <v>0.92814430208688414</v>
      </c>
      <c r="M5" s="7">
        <v>2194</v>
      </c>
      <c r="N5" s="8">
        <f>J5/M5</f>
        <v>159.12488605287146</v>
      </c>
      <c r="O5" s="9">
        <f>ABS(J35-L5)*100</f>
        <v>6.1951587593780388</v>
      </c>
      <c r="P5" s="4">
        <v>116573</v>
      </c>
      <c r="AI5"/>
      <c r="AJ5"/>
      <c r="AK5"/>
    </row>
    <row r="6" spans="1:59" x14ac:dyDescent="0.25">
      <c r="A6" s="2" t="s">
        <v>24</v>
      </c>
      <c r="B6" s="2" t="s">
        <v>25</v>
      </c>
      <c r="C6" s="3">
        <v>45726</v>
      </c>
      <c r="D6" s="4">
        <v>430000</v>
      </c>
      <c r="E6" s="4">
        <v>430000</v>
      </c>
      <c r="F6" s="4">
        <v>165800</v>
      </c>
      <c r="G6" s="5">
        <f>F6/E6*100</f>
        <v>38.558139534883722</v>
      </c>
      <c r="H6" s="4">
        <v>404324</v>
      </c>
      <c r="I6" s="4">
        <v>120052</v>
      </c>
      <c r="J6" s="4">
        <f>E6-I6</f>
        <v>309948</v>
      </c>
      <c r="K6" s="4">
        <v>299233.6875</v>
      </c>
      <c r="L6" s="6">
        <f>J6/K6</f>
        <v>1.0358058365336957</v>
      </c>
      <c r="M6" s="7">
        <v>1764</v>
      </c>
      <c r="N6" s="8">
        <f>J6/M6</f>
        <v>175.70748299319729</v>
      </c>
      <c r="O6" s="9">
        <f>ABS(J35-L6)*100</f>
        <v>4.5709946853031198</v>
      </c>
      <c r="P6" s="4">
        <v>116399</v>
      </c>
      <c r="AI6"/>
      <c r="AJ6"/>
      <c r="AK6"/>
    </row>
    <row r="7" spans="1:59" x14ac:dyDescent="0.25">
      <c r="A7" s="2" t="s">
        <v>26</v>
      </c>
      <c r="B7" s="2" t="s">
        <v>27</v>
      </c>
      <c r="C7" s="3">
        <v>45282</v>
      </c>
      <c r="D7" s="4">
        <v>395000</v>
      </c>
      <c r="E7" s="4">
        <v>395000</v>
      </c>
      <c r="F7" s="4">
        <v>127600</v>
      </c>
      <c r="G7" s="5">
        <f>F7/E7*100</f>
        <v>32.303797468354425</v>
      </c>
      <c r="H7" s="4">
        <v>363739</v>
      </c>
      <c r="I7" s="4">
        <v>118986</v>
      </c>
      <c r="J7" s="4">
        <f>E7-I7</f>
        <v>276014</v>
      </c>
      <c r="K7" s="4">
        <v>257634.734375</v>
      </c>
      <c r="L7" s="6">
        <f>J7/K7</f>
        <v>1.071338461677485</v>
      </c>
      <c r="M7" s="7">
        <v>1563</v>
      </c>
      <c r="N7" s="8">
        <f>J7/M7</f>
        <v>176.59245041586692</v>
      </c>
      <c r="O7" s="9">
        <f>ABS(J35-L7)*100</f>
        <v>8.1242571996820505</v>
      </c>
      <c r="P7" s="4">
        <v>114972</v>
      </c>
      <c r="AI7"/>
      <c r="AJ7"/>
      <c r="AK7"/>
    </row>
    <row r="8" spans="1:59" x14ac:dyDescent="0.25">
      <c r="A8" s="2" t="s">
        <v>28</v>
      </c>
      <c r="B8" s="2" t="s">
        <v>29</v>
      </c>
      <c r="C8" s="3">
        <v>45499</v>
      </c>
      <c r="D8" s="4">
        <v>380000</v>
      </c>
      <c r="E8" s="4">
        <v>380000</v>
      </c>
      <c r="F8" s="4">
        <v>130000</v>
      </c>
      <c r="G8" s="5">
        <f>F8/E8*100</f>
        <v>34.210526315789473</v>
      </c>
      <c r="H8" s="4">
        <v>334650</v>
      </c>
      <c r="I8" s="4">
        <v>127475</v>
      </c>
      <c r="J8" s="4">
        <f>E8-I8</f>
        <v>252525</v>
      </c>
      <c r="K8" s="4">
        <v>218078.953125</v>
      </c>
      <c r="L8" s="6">
        <f>J8/K8</f>
        <v>1.1579521837453794</v>
      </c>
      <c r="M8" s="7">
        <v>1685</v>
      </c>
      <c r="N8" s="8">
        <f>J8/M8</f>
        <v>149.86646884272997</v>
      </c>
      <c r="O8" s="9">
        <f>ABS(J35-L8)*100</f>
        <v>16.785629406471493</v>
      </c>
      <c r="P8" s="4">
        <v>122748</v>
      </c>
      <c r="AI8"/>
      <c r="AJ8"/>
      <c r="AK8"/>
    </row>
    <row r="9" spans="1:59" x14ac:dyDescent="0.25">
      <c r="A9" s="2" t="s">
        <v>30</v>
      </c>
      <c r="B9" s="2" t="s">
        <v>31</v>
      </c>
      <c r="C9" s="3">
        <v>45392</v>
      </c>
      <c r="D9" s="4">
        <v>374300</v>
      </c>
      <c r="E9" s="4">
        <v>374300</v>
      </c>
      <c r="F9" s="4">
        <v>143000</v>
      </c>
      <c r="G9" s="5">
        <f>F9/E9*100</f>
        <v>38.204648677531395</v>
      </c>
      <c r="H9" s="4">
        <v>352214</v>
      </c>
      <c r="I9" s="4">
        <v>128306</v>
      </c>
      <c r="J9" s="4">
        <f>E9-I9</f>
        <v>245994</v>
      </c>
      <c r="K9" s="4">
        <v>235692.625</v>
      </c>
      <c r="L9" s="6">
        <f>J9/K9</f>
        <v>1.0437068194221182</v>
      </c>
      <c r="M9" s="7">
        <v>1682</v>
      </c>
      <c r="N9" s="8">
        <f>J9/M9</f>
        <v>146.25089179548158</v>
      </c>
      <c r="O9" s="9">
        <f>ABS(J35-L9)*100</f>
        <v>5.3610929741453646</v>
      </c>
      <c r="P9" s="4">
        <v>122748</v>
      </c>
      <c r="AI9"/>
      <c r="AJ9"/>
      <c r="AK9"/>
    </row>
    <row r="10" spans="1:59" x14ac:dyDescent="0.25">
      <c r="A10" s="2" t="s">
        <v>32</v>
      </c>
      <c r="B10" s="2" t="s">
        <v>33</v>
      </c>
      <c r="C10" s="3">
        <v>45618</v>
      </c>
      <c r="D10" s="4">
        <v>485000</v>
      </c>
      <c r="E10" s="4">
        <v>485000</v>
      </c>
      <c r="F10" s="4">
        <v>183700</v>
      </c>
      <c r="G10" s="5">
        <f>F10/E10*100</f>
        <v>37.876288659793815</v>
      </c>
      <c r="H10" s="4">
        <v>443585</v>
      </c>
      <c r="I10" s="4">
        <v>110562</v>
      </c>
      <c r="J10" s="4">
        <f>E10-I10</f>
        <v>374438</v>
      </c>
      <c r="K10" s="4">
        <v>350550.53125</v>
      </c>
      <c r="L10" s="6">
        <f>J10/K10</f>
        <v>1.0681427258570158</v>
      </c>
      <c r="M10" s="7">
        <v>2083</v>
      </c>
      <c r="N10" s="8">
        <f>J10/M10</f>
        <v>179.75900144023043</v>
      </c>
      <c r="O10" s="9">
        <f>ABS(J35-L10)*100</f>
        <v>7.8046836176351224</v>
      </c>
      <c r="P10" s="4">
        <v>102478</v>
      </c>
      <c r="AI10"/>
      <c r="AJ10"/>
      <c r="AK10"/>
    </row>
    <row r="11" spans="1:59" x14ac:dyDescent="0.25">
      <c r="A11" s="2" t="s">
        <v>34</v>
      </c>
      <c r="B11" s="2" t="s">
        <v>35</v>
      </c>
      <c r="C11" s="3">
        <v>45329</v>
      </c>
      <c r="D11" s="4">
        <v>455000</v>
      </c>
      <c r="E11" s="4">
        <v>455000</v>
      </c>
      <c r="F11" s="4">
        <v>140800</v>
      </c>
      <c r="G11" s="5">
        <f>F11/E11*100</f>
        <v>30.945054945054945</v>
      </c>
      <c r="H11" s="4">
        <v>379308</v>
      </c>
      <c r="I11" s="4">
        <v>117727</v>
      </c>
      <c r="J11" s="4">
        <f>E11-I11</f>
        <v>337273</v>
      </c>
      <c r="K11" s="4">
        <v>275348.40625</v>
      </c>
      <c r="L11" s="6">
        <f>J11/K11</f>
        <v>1.2248954137536432</v>
      </c>
      <c r="M11" s="7">
        <v>1715</v>
      </c>
      <c r="N11" s="8">
        <f>J11/M11</f>
        <v>196.6606413994169</v>
      </c>
      <c r="O11" s="9">
        <f>ABS(J35-L11)*100</f>
        <v>23.479952407297866</v>
      </c>
      <c r="P11" s="4">
        <v>116879</v>
      </c>
      <c r="AI11"/>
      <c r="AJ11"/>
      <c r="AK11"/>
    </row>
    <row r="12" spans="1:59" x14ac:dyDescent="0.25">
      <c r="A12" s="2" t="s">
        <v>36</v>
      </c>
      <c r="B12" s="2" t="s">
        <v>37</v>
      </c>
      <c r="C12" s="3">
        <v>45037</v>
      </c>
      <c r="D12" s="4">
        <v>500000</v>
      </c>
      <c r="E12" s="4">
        <v>500000</v>
      </c>
      <c r="F12" s="4">
        <v>202000</v>
      </c>
      <c r="G12" s="5">
        <f>F12/E12*100</f>
        <v>40.400000000000006</v>
      </c>
      <c r="H12" s="4">
        <v>537752</v>
      </c>
      <c r="I12" s="4">
        <v>123289</v>
      </c>
      <c r="J12" s="4">
        <f>E12-I12</f>
        <v>376711</v>
      </c>
      <c r="K12" s="4">
        <v>436276.84375</v>
      </c>
      <c r="L12" s="6">
        <f>J12/K12</f>
        <v>0.86346778518427847</v>
      </c>
      <c r="M12" s="7">
        <v>2356</v>
      </c>
      <c r="N12" s="8">
        <f>J12/M12</f>
        <v>159.89431239388796</v>
      </c>
      <c r="O12" s="9">
        <f>ABS(J35-L12)*100</f>
        <v>12.662810449638606</v>
      </c>
      <c r="P12" s="4">
        <v>119197</v>
      </c>
      <c r="AI12"/>
      <c r="AJ12"/>
      <c r="AK12"/>
    </row>
    <row r="13" spans="1:59" x14ac:dyDescent="0.25">
      <c r="A13" s="2" t="s">
        <v>38</v>
      </c>
      <c r="B13" s="2" t="s">
        <v>39</v>
      </c>
      <c r="C13" s="3">
        <v>45518</v>
      </c>
      <c r="D13" s="4">
        <v>511500</v>
      </c>
      <c r="E13" s="4">
        <v>511500</v>
      </c>
      <c r="F13" s="4">
        <v>230500</v>
      </c>
      <c r="G13" s="5">
        <f>F13/E13*100</f>
        <v>45.063538611925708</v>
      </c>
      <c r="H13" s="4">
        <v>569880</v>
      </c>
      <c r="I13" s="4">
        <v>129932</v>
      </c>
      <c r="J13" s="4">
        <f>E13-I13</f>
        <v>381568</v>
      </c>
      <c r="K13" s="4">
        <v>463103.15625</v>
      </c>
      <c r="L13" s="6">
        <f>J13/K13</f>
        <v>0.82393737734323635</v>
      </c>
      <c r="M13" s="7">
        <v>2336</v>
      </c>
      <c r="N13" s="8">
        <f>J13/M13</f>
        <v>163.34246575342465</v>
      </c>
      <c r="O13" s="9">
        <f>ABS(J35-L13)*100</f>
        <v>16.615851233742816</v>
      </c>
      <c r="P13" s="4">
        <v>124147</v>
      </c>
      <c r="AI13"/>
      <c r="AJ13"/>
      <c r="AK13"/>
    </row>
    <row r="14" spans="1:59" x14ac:dyDescent="0.25">
      <c r="A14" s="2" t="s">
        <v>40</v>
      </c>
      <c r="B14" s="2" t="s">
        <v>41</v>
      </c>
      <c r="C14" s="3">
        <v>45330</v>
      </c>
      <c r="D14" s="4">
        <v>455000</v>
      </c>
      <c r="E14" s="4">
        <v>455000</v>
      </c>
      <c r="F14" s="4">
        <v>169400</v>
      </c>
      <c r="G14" s="5">
        <f>F14/E14*100</f>
        <v>37.230769230769226</v>
      </c>
      <c r="H14" s="4">
        <v>451448</v>
      </c>
      <c r="I14" s="4">
        <v>120637</v>
      </c>
      <c r="J14" s="4">
        <f>E14-I14</f>
        <v>334363</v>
      </c>
      <c r="K14" s="4">
        <v>348222.09375</v>
      </c>
      <c r="L14" s="6">
        <f>J14/K14</f>
        <v>0.9602004180701128</v>
      </c>
      <c r="M14" s="7">
        <v>1546</v>
      </c>
      <c r="N14" s="8">
        <f>J14/M14</f>
        <v>216.27619663648125</v>
      </c>
      <c r="O14" s="9">
        <f>ABS(J35-L14)*100</f>
        <v>2.9895471610551727</v>
      </c>
      <c r="P14" s="4">
        <v>114491</v>
      </c>
      <c r="AI14"/>
      <c r="AJ14"/>
      <c r="AK14"/>
    </row>
    <row r="15" spans="1:59" x14ac:dyDescent="0.25">
      <c r="A15" s="2" t="s">
        <v>42</v>
      </c>
      <c r="B15" s="2" t="s">
        <v>43</v>
      </c>
      <c r="C15" s="3">
        <v>45126</v>
      </c>
      <c r="D15" s="4">
        <v>435000</v>
      </c>
      <c r="E15" s="4">
        <v>435000</v>
      </c>
      <c r="F15" s="4">
        <v>206000</v>
      </c>
      <c r="G15" s="5">
        <f>F15/E15*100</f>
        <v>47.356321839080465</v>
      </c>
      <c r="H15" s="4">
        <v>551206</v>
      </c>
      <c r="I15" s="4">
        <v>129274</v>
      </c>
      <c r="J15" s="4">
        <f>E15-I15</f>
        <v>305726</v>
      </c>
      <c r="K15" s="4">
        <v>444138.9375</v>
      </c>
      <c r="L15" s="6">
        <f>J15/K15</f>
        <v>0.6883566699215603</v>
      </c>
      <c r="M15" s="7">
        <v>2604</v>
      </c>
      <c r="N15" s="8">
        <f>J15/M15</f>
        <v>117.40629800307219</v>
      </c>
      <c r="O15" s="9">
        <f>ABS(J35-L15)*100</f>
        <v>30.173921975910424</v>
      </c>
      <c r="P15" s="4">
        <v>125008</v>
      </c>
      <c r="AI15"/>
      <c r="AJ15"/>
      <c r="AK15"/>
    </row>
    <row r="16" spans="1:59" x14ac:dyDescent="0.25">
      <c r="A16" s="2" t="s">
        <v>44</v>
      </c>
      <c r="B16" s="2" t="s">
        <v>45</v>
      </c>
      <c r="C16" s="3">
        <v>45153</v>
      </c>
      <c r="D16" s="4">
        <v>425000</v>
      </c>
      <c r="E16" s="4">
        <v>425000</v>
      </c>
      <c r="F16" s="4">
        <v>200100</v>
      </c>
      <c r="G16" s="5">
        <f>F16/E16*100</f>
        <v>47.082352941176467</v>
      </c>
      <c r="H16" s="4">
        <v>534612</v>
      </c>
      <c r="I16" s="4">
        <v>147241</v>
      </c>
      <c r="J16" s="4">
        <f>E16-I16</f>
        <v>277759</v>
      </c>
      <c r="K16" s="4">
        <v>407758.9375</v>
      </c>
      <c r="L16" s="6">
        <f>J16/K16</f>
        <v>0.68118433332929706</v>
      </c>
      <c r="M16" s="7">
        <v>2291</v>
      </c>
      <c r="N16" s="8">
        <f>J16/M16</f>
        <v>121.23919685726757</v>
      </c>
      <c r="O16" s="9">
        <f>ABS(J35-L16)*100</f>
        <v>30.891155635136748</v>
      </c>
      <c r="P16" s="4">
        <v>141453</v>
      </c>
      <c r="AI16"/>
      <c r="AJ16"/>
      <c r="AK16"/>
    </row>
    <row r="17" spans="1:37" x14ac:dyDescent="0.25">
      <c r="A17" s="2" t="s">
        <v>46</v>
      </c>
      <c r="B17" s="2" t="s">
        <v>47</v>
      </c>
      <c r="C17" s="3">
        <v>45268</v>
      </c>
      <c r="D17" s="4">
        <v>430900</v>
      </c>
      <c r="E17" s="4">
        <v>430900</v>
      </c>
      <c r="F17" s="4">
        <v>173900</v>
      </c>
      <c r="G17" s="5">
        <f>F17/E17*100</f>
        <v>40.357391506149924</v>
      </c>
      <c r="H17" s="4">
        <v>462343</v>
      </c>
      <c r="I17" s="4">
        <v>117867</v>
      </c>
      <c r="J17" s="4">
        <f>E17-I17</f>
        <v>313033</v>
      </c>
      <c r="K17" s="4">
        <v>362606.3125</v>
      </c>
      <c r="L17" s="6">
        <f>J17/K17</f>
        <v>0.863286129361027</v>
      </c>
      <c r="M17" s="7">
        <v>1638</v>
      </c>
      <c r="N17" s="8">
        <f>J17/M17</f>
        <v>191.10683760683762</v>
      </c>
      <c r="O17" s="9">
        <f>ABS(J35-L17)*100</f>
        <v>12.680976031963754</v>
      </c>
      <c r="P17" s="4">
        <v>112828</v>
      </c>
      <c r="AI17"/>
      <c r="AJ17"/>
      <c r="AK17"/>
    </row>
    <row r="18" spans="1:37" x14ac:dyDescent="0.25">
      <c r="A18" s="2" t="s">
        <v>48</v>
      </c>
      <c r="B18" s="2" t="s">
        <v>49</v>
      </c>
      <c r="C18" s="3">
        <v>45247</v>
      </c>
      <c r="D18" s="4">
        <v>375000</v>
      </c>
      <c r="E18" s="4">
        <v>375000</v>
      </c>
      <c r="F18" s="4">
        <v>117300</v>
      </c>
      <c r="G18" s="5">
        <f>F18/E18*100</f>
        <v>31.28</v>
      </c>
      <c r="H18" s="4">
        <v>315681</v>
      </c>
      <c r="I18" s="4">
        <v>125849</v>
      </c>
      <c r="J18" s="4">
        <f>E18-I18</f>
        <v>249151</v>
      </c>
      <c r="K18" s="4">
        <v>199823.15625</v>
      </c>
      <c r="L18" s="6">
        <f>J18/K18</f>
        <v>1.2468574947754585</v>
      </c>
      <c r="M18" s="7">
        <v>1739</v>
      </c>
      <c r="N18" s="8">
        <f>J18/M18</f>
        <v>143.27257044278321</v>
      </c>
      <c r="O18" s="9">
        <f>ABS(J35-L18)*100</f>
        <v>25.676160509479395</v>
      </c>
      <c r="P18" s="4">
        <v>123504</v>
      </c>
      <c r="AI18"/>
      <c r="AJ18"/>
      <c r="AK18"/>
    </row>
    <row r="19" spans="1:37" x14ac:dyDescent="0.25">
      <c r="A19" s="2" t="s">
        <v>50</v>
      </c>
      <c r="B19" s="2" t="s">
        <v>51</v>
      </c>
      <c r="C19" s="3">
        <v>45119</v>
      </c>
      <c r="D19" s="4">
        <v>365000</v>
      </c>
      <c r="E19" s="4">
        <v>365000</v>
      </c>
      <c r="F19" s="4">
        <v>132800</v>
      </c>
      <c r="G19" s="5">
        <f>F19/E19*100</f>
        <v>36.383561643835613</v>
      </c>
      <c r="H19" s="4">
        <v>356826</v>
      </c>
      <c r="I19" s="4">
        <v>130344</v>
      </c>
      <c r="J19" s="4">
        <f>E19-I19</f>
        <v>234656</v>
      </c>
      <c r="K19" s="4">
        <v>238402.109375</v>
      </c>
      <c r="L19" s="6">
        <f>J19/K19</f>
        <v>0.98428659299692911</v>
      </c>
      <c r="M19" s="7">
        <v>1307</v>
      </c>
      <c r="N19" s="8">
        <f>J19/M19</f>
        <v>179.53787299158378</v>
      </c>
      <c r="O19" s="9">
        <f>ABS(J35-L19)*100</f>
        <v>0.5809296683735421</v>
      </c>
      <c r="P19" s="4">
        <v>125633</v>
      </c>
      <c r="AI19"/>
      <c r="AJ19"/>
      <c r="AK19"/>
    </row>
    <row r="20" spans="1:37" x14ac:dyDescent="0.25">
      <c r="A20" s="2" t="s">
        <v>52</v>
      </c>
      <c r="B20" s="2" t="s">
        <v>53</v>
      </c>
      <c r="C20" s="3">
        <v>45401</v>
      </c>
      <c r="D20" s="4">
        <v>375000</v>
      </c>
      <c r="E20" s="4">
        <v>375000</v>
      </c>
      <c r="F20" s="4">
        <v>142400</v>
      </c>
      <c r="G20" s="5">
        <f>F20/E20*100</f>
        <v>37.973333333333329</v>
      </c>
      <c r="H20" s="4">
        <v>347698</v>
      </c>
      <c r="I20" s="4">
        <v>102374</v>
      </c>
      <c r="J20" s="4">
        <f>E20-I20</f>
        <v>272626</v>
      </c>
      <c r="K20" s="4">
        <v>258235.796875</v>
      </c>
      <c r="L20" s="6">
        <f>J20/K20</f>
        <v>1.055725051674248</v>
      </c>
      <c r="M20" s="7">
        <v>1607</v>
      </c>
      <c r="N20" s="8">
        <f>J20/M20</f>
        <v>169.64903546981955</v>
      </c>
      <c r="O20" s="9">
        <f>ABS(J35-L20)*100</f>
        <v>6.562916199358348</v>
      </c>
      <c r="P20" s="4">
        <v>100637</v>
      </c>
      <c r="AI20"/>
      <c r="AJ20"/>
      <c r="AK20"/>
    </row>
    <row r="21" spans="1:37" x14ac:dyDescent="0.25">
      <c r="A21" s="2" t="s">
        <v>54</v>
      </c>
      <c r="B21" s="2" t="s">
        <v>55</v>
      </c>
      <c r="C21" s="3">
        <v>45408</v>
      </c>
      <c r="D21" s="4">
        <v>520000</v>
      </c>
      <c r="E21" s="4">
        <v>520000</v>
      </c>
      <c r="F21" s="4">
        <v>180100</v>
      </c>
      <c r="G21" s="5">
        <f>F21/E21*100</f>
        <v>34.634615384615387</v>
      </c>
      <c r="H21" s="4">
        <v>433588</v>
      </c>
      <c r="I21" s="4">
        <v>102769</v>
      </c>
      <c r="J21" s="4">
        <f>E21-I21</f>
        <v>417231</v>
      </c>
      <c r="K21" s="4">
        <v>348230.53125</v>
      </c>
      <c r="L21" s="6">
        <f>J21/K21</f>
        <v>1.1981459480371166</v>
      </c>
      <c r="M21" s="7">
        <v>1827</v>
      </c>
      <c r="N21" s="8">
        <f>J21/M21</f>
        <v>228.3694581280788</v>
      </c>
      <c r="O21" s="9">
        <f>ABS(J35-L21)*100</f>
        <v>20.805005835645208</v>
      </c>
      <c r="P21" s="4">
        <v>99989</v>
      </c>
      <c r="AI21"/>
      <c r="AJ21"/>
      <c r="AK21"/>
    </row>
    <row r="22" spans="1:37" x14ac:dyDescent="0.25">
      <c r="A22" s="2" t="s">
        <v>56</v>
      </c>
      <c r="B22" s="2" t="s">
        <v>57</v>
      </c>
      <c r="C22" s="3">
        <v>45660</v>
      </c>
      <c r="D22" s="4">
        <v>478000</v>
      </c>
      <c r="E22" s="4">
        <v>478000</v>
      </c>
      <c r="F22" s="4">
        <v>207300</v>
      </c>
      <c r="G22" s="5">
        <f>F22/E22*100</f>
        <v>43.36820083682008</v>
      </c>
      <c r="H22" s="4">
        <v>499311</v>
      </c>
      <c r="I22" s="4">
        <v>124292</v>
      </c>
      <c r="J22" s="4">
        <f>E22-I22</f>
        <v>353708</v>
      </c>
      <c r="K22" s="4">
        <v>394756.84375</v>
      </c>
      <c r="L22" s="6">
        <f>J22/K22</f>
        <v>0.89601486484678583</v>
      </c>
      <c r="M22" s="7">
        <v>2392</v>
      </c>
      <c r="N22" s="8">
        <f>J22/M22</f>
        <v>147.87123745819397</v>
      </c>
      <c r="O22" s="9">
        <f>ABS(J35-L22)*100</f>
        <v>9.4081024833878697</v>
      </c>
      <c r="P22" s="4">
        <v>114423</v>
      </c>
      <c r="AI22"/>
      <c r="AJ22"/>
      <c r="AK22"/>
    </row>
    <row r="23" spans="1:37" x14ac:dyDescent="0.25">
      <c r="A23" s="2" t="s">
        <v>58</v>
      </c>
      <c r="B23" s="2" t="s">
        <v>59</v>
      </c>
      <c r="C23" s="3">
        <v>45504</v>
      </c>
      <c r="D23" s="4">
        <v>510000</v>
      </c>
      <c r="E23" s="4">
        <v>510000</v>
      </c>
      <c r="F23" s="4">
        <v>185800</v>
      </c>
      <c r="G23" s="5">
        <f>F23/E23*100</f>
        <v>36.431372549019606</v>
      </c>
      <c r="H23" s="4">
        <v>545269</v>
      </c>
      <c r="I23" s="4">
        <v>121808</v>
      </c>
      <c r="J23" s="4">
        <f>E23-I23</f>
        <v>388192</v>
      </c>
      <c r="K23" s="4">
        <v>445748.40625</v>
      </c>
      <c r="L23" s="6">
        <f>J23/K23</f>
        <v>0.87087692195197841</v>
      </c>
      <c r="M23" s="7">
        <v>2040</v>
      </c>
      <c r="N23" s="8">
        <f>J23/M23</f>
        <v>190.29019607843136</v>
      </c>
      <c r="O23" s="9">
        <f>ABS(J35-L23)*100</f>
        <v>11.921896772868612</v>
      </c>
      <c r="P23" s="4">
        <v>117735</v>
      </c>
      <c r="AI23"/>
      <c r="AJ23"/>
      <c r="AK23"/>
    </row>
    <row r="24" spans="1:37" x14ac:dyDescent="0.25">
      <c r="A24" s="2" t="s">
        <v>60</v>
      </c>
      <c r="B24" s="2" t="s">
        <v>61</v>
      </c>
      <c r="C24" s="3">
        <v>45078</v>
      </c>
      <c r="D24" s="4">
        <v>453100</v>
      </c>
      <c r="E24" s="4">
        <v>453100</v>
      </c>
      <c r="F24" s="4">
        <v>175000</v>
      </c>
      <c r="G24" s="5">
        <f>F24/E24*100</f>
        <v>38.622820569410727</v>
      </c>
      <c r="H24" s="4">
        <v>475561</v>
      </c>
      <c r="I24" s="4">
        <v>110263</v>
      </c>
      <c r="J24" s="4">
        <f>E24-I24</f>
        <v>342837</v>
      </c>
      <c r="K24" s="4">
        <v>384524.21875</v>
      </c>
      <c r="L24" s="6">
        <f>J24/K24</f>
        <v>0.89158753410769398</v>
      </c>
      <c r="M24" s="7">
        <v>1883</v>
      </c>
      <c r="N24" s="8">
        <f>J24/M24</f>
        <v>182.06956983536909</v>
      </c>
      <c r="O24" s="9">
        <f>ABS(J35-L24)*100</f>
        <v>9.8508355572970547</v>
      </c>
      <c r="P24" s="4">
        <v>105115</v>
      </c>
      <c r="AI24"/>
      <c r="AJ24"/>
      <c r="AK24"/>
    </row>
    <row r="25" spans="1:37" x14ac:dyDescent="0.25">
      <c r="A25" s="2" t="s">
        <v>62</v>
      </c>
      <c r="B25" s="2" t="s">
        <v>63</v>
      </c>
      <c r="C25" s="3">
        <v>45282</v>
      </c>
      <c r="D25" s="4">
        <v>367500</v>
      </c>
      <c r="E25" s="4">
        <v>367500</v>
      </c>
      <c r="F25" s="4">
        <v>146000</v>
      </c>
      <c r="G25" s="5">
        <f>F25/E25*100</f>
        <v>39.727891156462583</v>
      </c>
      <c r="H25" s="4">
        <v>389136</v>
      </c>
      <c r="I25" s="4">
        <v>103150</v>
      </c>
      <c r="J25" s="4">
        <f>E25-I25</f>
        <v>264350</v>
      </c>
      <c r="K25" s="4">
        <v>301037.90625</v>
      </c>
      <c r="L25" s="6">
        <f>J25/K25</f>
        <v>0.87812861607025605</v>
      </c>
      <c r="M25" s="7">
        <v>1556</v>
      </c>
      <c r="N25" s="8">
        <f>J25/M25</f>
        <v>169.89074550128535</v>
      </c>
      <c r="O25" s="9">
        <f>ABS(J35-L25)*100</f>
        <v>11.196727361040848</v>
      </c>
      <c r="P25" s="4">
        <v>100199</v>
      </c>
      <c r="AI25"/>
      <c r="AJ25"/>
      <c r="AK25"/>
    </row>
    <row r="26" spans="1:37" x14ac:dyDescent="0.25">
      <c r="A26" s="2" t="s">
        <v>64</v>
      </c>
      <c r="B26" s="2" t="s">
        <v>65</v>
      </c>
      <c r="C26" s="3">
        <v>45471</v>
      </c>
      <c r="D26" s="4">
        <v>670000</v>
      </c>
      <c r="E26" s="4">
        <v>670000</v>
      </c>
      <c r="F26" s="4">
        <v>206200</v>
      </c>
      <c r="G26" s="5">
        <f>F26/E26*100</f>
        <v>30.776119402985074</v>
      </c>
      <c r="H26" s="4">
        <v>499976</v>
      </c>
      <c r="I26" s="4">
        <v>111511</v>
      </c>
      <c r="J26" s="4">
        <f>E26-I26</f>
        <v>558489</v>
      </c>
      <c r="K26" s="4">
        <v>408910.53125</v>
      </c>
      <c r="L26" s="6">
        <f>J26/K26</f>
        <v>1.3657975457192386</v>
      </c>
      <c r="M26" s="7">
        <v>1624</v>
      </c>
      <c r="N26" s="8">
        <f>J26/M26</f>
        <v>343.89716748768473</v>
      </c>
      <c r="O26" s="9">
        <f>ABS(J35-L26)*100</f>
        <v>37.570165603857411</v>
      </c>
      <c r="P26" s="4">
        <v>105843</v>
      </c>
      <c r="AI26"/>
      <c r="AJ26"/>
      <c r="AK26"/>
    </row>
    <row r="27" spans="1:37" x14ac:dyDescent="0.25">
      <c r="A27" s="2" t="s">
        <v>66</v>
      </c>
      <c r="B27" s="2" t="s">
        <v>67</v>
      </c>
      <c r="C27" s="3">
        <v>45086</v>
      </c>
      <c r="D27" s="4">
        <v>446000</v>
      </c>
      <c r="E27" s="4">
        <v>446000</v>
      </c>
      <c r="F27" s="4">
        <v>139200</v>
      </c>
      <c r="G27" s="5">
        <f>F27/E27*100</f>
        <v>31.210762331838566</v>
      </c>
      <c r="H27" s="4">
        <v>401640</v>
      </c>
      <c r="I27" s="4">
        <v>110857</v>
      </c>
      <c r="J27" s="4">
        <f>E27-I27</f>
        <v>335143</v>
      </c>
      <c r="K27" s="4">
        <v>306087.375</v>
      </c>
      <c r="L27" s="6">
        <f>J27/K27</f>
        <v>1.094925917803699</v>
      </c>
      <c r="M27" s="7">
        <v>1638</v>
      </c>
      <c r="N27" s="8">
        <f>J27/M27</f>
        <v>204.60500610500611</v>
      </c>
      <c r="O27" s="9">
        <f>ABS(J35-L27)*100</f>
        <v>10.483002812303443</v>
      </c>
      <c r="P27" s="4">
        <v>107656</v>
      </c>
      <c r="AI27"/>
      <c r="AJ27"/>
      <c r="AK27"/>
    </row>
    <row r="28" spans="1:37" x14ac:dyDescent="0.25">
      <c r="A28" s="2" t="s">
        <v>68</v>
      </c>
      <c r="B28" s="2" t="s">
        <v>69</v>
      </c>
      <c r="C28" s="3">
        <v>45534</v>
      </c>
      <c r="D28" s="4">
        <v>500000</v>
      </c>
      <c r="E28" s="4">
        <v>500000</v>
      </c>
      <c r="F28" s="4">
        <v>252900</v>
      </c>
      <c r="G28" s="5">
        <f>F28/E28*100</f>
        <v>50.580000000000005</v>
      </c>
      <c r="H28" s="4">
        <v>613919</v>
      </c>
      <c r="I28" s="4">
        <v>179315</v>
      </c>
      <c r="J28" s="4">
        <f>E28-I28</f>
        <v>320685</v>
      </c>
      <c r="K28" s="4">
        <v>457477.90625</v>
      </c>
      <c r="L28" s="6">
        <f>J28/K28</f>
        <v>0.70098467186905811</v>
      </c>
      <c r="M28" s="7">
        <v>2512</v>
      </c>
      <c r="N28" s="8">
        <f>J28/M28</f>
        <v>127.66122611464968</v>
      </c>
      <c r="O28" s="9">
        <f>ABS(J35-L28)*100</f>
        <v>28.911121781160642</v>
      </c>
      <c r="P28" s="4">
        <v>173591</v>
      </c>
      <c r="AI28"/>
      <c r="AJ28"/>
      <c r="AK28"/>
    </row>
    <row r="29" spans="1:37" x14ac:dyDescent="0.25">
      <c r="A29" s="2" t="s">
        <v>70</v>
      </c>
      <c r="B29" s="2" t="s">
        <v>71</v>
      </c>
      <c r="C29" s="3">
        <v>45471</v>
      </c>
      <c r="D29" s="4">
        <v>298500</v>
      </c>
      <c r="E29" s="4">
        <v>298500</v>
      </c>
      <c r="F29" s="4">
        <v>149300</v>
      </c>
      <c r="G29" s="5">
        <f>F29/E29*100</f>
        <v>50.016750418760466</v>
      </c>
      <c r="H29" s="4">
        <v>381590</v>
      </c>
      <c r="I29" s="4">
        <v>119231</v>
      </c>
      <c r="J29" s="4">
        <f>E29-I29</f>
        <v>179269</v>
      </c>
      <c r="K29" s="4">
        <v>276167.375</v>
      </c>
      <c r="L29" s="6">
        <f>J29/K29</f>
        <v>0.64913170862416314</v>
      </c>
      <c r="M29" s="7">
        <v>1788</v>
      </c>
      <c r="N29" s="8">
        <f>J29/M29</f>
        <v>100.26230425055928</v>
      </c>
      <c r="O29" s="9">
        <f>ABS(J35-L29)*100</f>
        <v>34.096418105650137</v>
      </c>
      <c r="P29" s="4">
        <v>116694</v>
      </c>
      <c r="AI29"/>
      <c r="AJ29"/>
      <c r="AK29"/>
    </row>
    <row r="30" spans="1:37" x14ac:dyDescent="0.25">
      <c r="A30" s="2" t="s">
        <v>70</v>
      </c>
      <c r="B30" s="2" t="s">
        <v>71</v>
      </c>
      <c r="C30" s="3">
        <v>45645</v>
      </c>
      <c r="D30" s="4">
        <v>430000</v>
      </c>
      <c r="E30" s="4">
        <v>430000</v>
      </c>
      <c r="F30" s="4">
        <v>149300</v>
      </c>
      <c r="G30" s="5">
        <f>F30/E30*100</f>
        <v>34.720930232558139</v>
      </c>
      <c r="H30" s="4">
        <v>381590</v>
      </c>
      <c r="I30" s="4">
        <v>119231</v>
      </c>
      <c r="J30" s="4">
        <f>E30-I30</f>
        <v>310769</v>
      </c>
      <c r="K30" s="4">
        <v>276167.375</v>
      </c>
      <c r="L30" s="6">
        <f>J30/K30</f>
        <v>1.125292225412216</v>
      </c>
      <c r="M30" s="7">
        <v>1788</v>
      </c>
      <c r="N30" s="8">
        <f>J30/M30</f>
        <v>173.80816554809843</v>
      </c>
      <c r="O30" s="9">
        <f>ABS(J35-L30)*100</f>
        <v>13.519633573155144</v>
      </c>
      <c r="P30" s="4">
        <v>116694</v>
      </c>
      <c r="AI30"/>
      <c r="AJ30"/>
      <c r="AK30"/>
    </row>
    <row r="31" spans="1:37" x14ac:dyDescent="0.25">
      <c r="A31" s="2" t="s">
        <v>72</v>
      </c>
      <c r="B31" s="2" t="s">
        <v>73</v>
      </c>
      <c r="C31" s="3">
        <v>45442</v>
      </c>
      <c r="D31" s="4">
        <v>420000</v>
      </c>
      <c r="E31" s="4">
        <v>420000</v>
      </c>
      <c r="F31" s="4">
        <v>150000</v>
      </c>
      <c r="G31" s="5">
        <f>F31/E31*100</f>
        <v>35.714285714285715</v>
      </c>
      <c r="H31" s="4">
        <v>367170</v>
      </c>
      <c r="I31" s="4">
        <v>126915</v>
      </c>
      <c r="J31" s="4">
        <f>E31-I31</f>
        <v>293085</v>
      </c>
      <c r="K31" s="4">
        <v>252900</v>
      </c>
      <c r="L31" s="6">
        <f>J31/K31</f>
        <v>1.1588967971530248</v>
      </c>
      <c r="M31" s="7">
        <v>1333</v>
      </c>
      <c r="N31" s="8">
        <f>J31/M31</f>
        <v>219.86871717929483</v>
      </c>
      <c r="O31" s="9">
        <f>ABS(J35-L31)*100</f>
        <v>16.880090747236032</v>
      </c>
      <c r="P31" s="4">
        <v>122748</v>
      </c>
      <c r="AI31"/>
      <c r="AJ31"/>
      <c r="AK31"/>
    </row>
    <row r="32" spans="1:37" ht="15.75" thickBot="1" x14ac:dyDescent="0.3">
      <c r="A32" s="2" t="s">
        <v>74</v>
      </c>
      <c r="B32" s="2" t="s">
        <v>75</v>
      </c>
      <c r="C32" s="3">
        <v>45399</v>
      </c>
      <c r="D32" s="4">
        <v>409900</v>
      </c>
      <c r="E32" s="4">
        <v>409900</v>
      </c>
      <c r="F32" s="4">
        <v>145400</v>
      </c>
      <c r="G32" s="5">
        <f>F32/E32*100</f>
        <v>35.47206635764821</v>
      </c>
      <c r="H32" s="4">
        <v>357148</v>
      </c>
      <c r="I32" s="4">
        <v>127262</v>
      </c>
      <c r="J32" s="4">
        <f>E32-I32</f>
        <v>282638</v>
      </c>
      <c r="K32" s="4">
        <v>241985.265625</v>
      </c>
      <c r="L32" s="6">
        <f>J32/K32</f>
        <v>1.1679967343052977</v>
      </c>
      <c r="M32" s="7">
        <v>1561</v>
      </c>
      <c r="N32" s="8">
        <f>J32/M32</f>
        <v>181.06213965406789</v>
      </c>
      <c r="O32" s="9">
        <f>ABS(J35-L32)*100</f>
        <v>17.790084462463319</v>
      </c>
      <c r="P32" s="4">
        <v>122748</v>
      </c>
      <c r="AI32"/>
      <c r="AJ32"/>
      <c r="AK32"/>
    </row>
    <row r="33" spans="1:37" ht="15.75" thickTop="1" x14ac:dyDescent="0.25">
      <c r="A33" s="10"/>
      <c r="B33" s="10"/>
      <c r="C33" s="11" t="s">
        <v>76</v>
      </c>
      <c r="D33" s="12">
        <f>+SUM(D2:D32)</f>
        <v>13569200</v>
      </c>
      <c r="E33" s="12">
        <f>+SUM(E2:E32)</f>
        <v>13569200</v>
      </c>
      <c r="F33" s="12">
        <f>+SUM(F2:F32)</f>
        <v>5192400</v>
      </c>
      <c r="G33" s="13"/>
      <c r="H33" s="12">
        <f>+SUM(H2:H32)</f>
        <v>13413853</v>
      </c>
      <c r="I33" s="12"/>
      <c r="J33" s="12">
        <f>+SUM(J2:J32)</f>
        <v>9766906</v>
      </c>
      <c r="K33" s="12">
        <f>+SUM(K2:K32)</f>
        <v>10117430.53125</v>
      </c>
      <c r="L33" s="14"/>
      <c r="M33" s="15"/>
      <c r="N33" s="16">
        <f>AVERAGE(N2:N32)</f>
        <v>173.36334964133457</v>
      </c>
      <c r="O33" s="17"/>
      <c r="P33" s="18">
        <f>ABS(J35-J34)*100</f>
        <v>2.4741497591420636</v>
      </c>
      <c r="AI33" s="10"/>
      <c r="AJ33" s="10"/>
      <c r="AK33" s="10"/>
    </row>
    <row r="34" spans="1:37" x14ac:dyDescent="0.25">
      <c r="A34" s="19"/>
      <c r="B34" s="19"/>
      <c r="C34" s="20"/>
      <c r="D34" s="21"/>
      <c r="E34" s="21"/>
      <c r="F34" s="21" t="s">
        <v>77</v>
      </c>
      <c r="G34" s="22">
        <f>F33/E33*100</f>
        <v>38.266073165698785</v>
      </c>
      <c r="H34" s="21"/>
      <c r="I34" s="21" t="s">
        <v>78</v>
      </c>
      <c r="J34" s="23">
        <f>J33/K33</f>
        <v>0.9653543920892439</v>
      </c>
      <c r="K34" s="24"/>
      <c r="L34" s="25" t="s">
        <v>79</v>
      </c>
      <c r="M34" s="26">
        <f>STDEV(L2:L32)</f>
        <v>0.18059889836440363</v>
      </c>
      <c r="N34" s="27"/>
      <c r="O34" s="19"/>
      <c r="P34" s="19"/>
      <c r="AI34" s="19"/>
      <c r="AJ34"/>
      <c r="AK34"/>
    </row>
    <row r="35" spans="1:37" x14ac:dyDescent="0.25">
      <c r="A35" s="28"/>
      <c r="B35" s="28"/>
      <c r="C35" s="29"/>
      <c r="D35" s="30"/>
      <c r="E35" s="30"/>
      <c r="F35" s="30" t="s">
        <v>80</v>
      </c>
      <c r="G35" s="31">
        <f>STDEV(G2:G32)</f>
        <v>5.4879710556474244</v>
      </c>
      <c r="H35" s="30"/>
      <c r="I35" s="30" t="s">
        <v>81</v>
      </c>
      <c r="J35" s="32">
        <f>AVERAGE(L2:L32)</f>
        <v>0.99009588968066453</v>
      </c>
      <c r="K35" s="33"/>
      <c r="L35" s="34" t="s">
        <v>82</v>
      </c>
      <c r="M35" s="35">
        <f>AVERAGE(O2:O32)</f>
        <v>14.884298885281906</v>
      </c>
      <c r="N35" s="36" t="s">
        <v>83</v>
      </c>
      <c r="O35" s="28">
        <f>+(M35/J35)</f>
        <v>15.033189250066007</v>
      </c>
      <c r="P35" s="28"/>
      <c r="AI35" s="28"/>
      <c r="AJ35"/>
      <c r="AK35"/>
    </row>
    <row r="38" spans="1:37" x14ac:dyDescent="0.25">
      <c r="F38" s="4" t="s">
        <v>84</v>
      </c>
    </row>
    <row r="39" spans="1:37" x14ac:dyDescent="0.25">
      <c r="F39" s="4" t="s">
        <v>85</v>
      </c>
    </row>
  </sheetData>
  <conditionalFormatting sqref="A2:P3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LA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C8929-4A9F-46DE-9F19-0D971047003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2025-12-08T20:24:03Z</dcterms:created>
  <dcterms:modified xsi:type="dcterms:W3CDTF">2025-12-08T20:33:59Z</dcterms:modified>
</cp:coreProperties>
</file>