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F80768A0-B435-4393-AAD0-0DABA7F0B99C}" xr6:coauthVersionLast="47" xr6:coauthVersionMax="47" xr10:uidLastSave="{00000000-0000-0000-0000-000000000000}"/>
  <bookViews>
    <workbookView xWindow="25080" yWindow="-120" windowWidth="25440" windowHeight="15270" xr2:uid="{52A4CD29-22CD-4094-BC17-E298CFB6C603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N2" i="2" s="1"/>
  <c r="I3" i="2"/>
  <c r="L3" i="2"/>
  <c r="N3" i="2" s="1"/>
  <c r="P3" i="2"/>
  <c r="I4" i="2"/>
  <c r="L4" i="2"/>
  <c r="N4" i="2" s="1"/>
  <c r="I5" i="2"/>
  <c r="L5" i="2"/>
  <c r="N5" i="2" s="1"/>
  <c r="I6" i="2"/>
  <c r="L6" i="2"/>
  <c r="N6" i="2"/>
  <c r="P6" i="2"/>
  <c r="D7" i="2"/>
  <c r="G7" i="2"/>
  <c r="H7" i="2"/>
  <c r="I8" i="2" s="1"/>
  <c r="J7" i="2"/>
  <c r="M7" i="2"/>
  <c r="P4" i="2" l="1"/>
  <c r="I9" i="2"/>
  <c r="L7" i="2"/>
  <c r="K8" i="2" s="1"/>
  <c r="P2" i="2"/>
  <c r="N8" i="2"/>
  <c r="K9" i="2"/>
  <c r="P5" i="2"/>
  <c r="P7" i="2" l="1"/>
  <c r="Q2" i="2"/>
  <c r="Q6" i="2"/>
  <c r="Q3" i="2"/>
  <c r="Q7" i="2"/>
  <c r="Q4" i="2"/>
  <c r="Q5" i="2"/>
  <c r="N9" i="2" l="1"/>
  <c r="P9" i="2" s="1"/>
</calcChain>
</file>

<file path=xl/sharedStrings.xml><?xml version="1.0" encoding="utf-8"?>
<sst xmlns="http://schemas.openxmlformats.org/spreadsheetml/2006/main" count="47" uniqueCount="39">
  <si>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</si>
  <si>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</si>
  <si>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</si>
  <si>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</si>
  <si>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</si>
  <si>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</si>
  <si>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</si>
  <si>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</si>
  <si>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</si>
  <si>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</si>
  <si>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</si>
  <si>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</si>
  <si>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</si>
  <si>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</si>
  <si>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</si>
  <si>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</si>
  <si>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Dev. by Mean (%)</t>
  </si>
  <si>
    <t>41-11-08-214-002</t>
  </si>
  <si>
    <t>6118 ARROYO VISTA DR NE</t>
  </si>
  <si>
    <t>WD</t>
  </si>
  <si>
    <t>03-ARM'S LENGTH</t>
  </si>
  <si>
    <t>41-11-08-252-007</t>
  </si>
  <si>
    <t>7383 DECOSTA DR NE</t>
  </si>
  <si>
    <t>41-11-08-252-018</t>
  </si>
  <si>
    <t>7249 DECOSTA DR NE</t>
  </si>
  <si>
    <t>41-11-08-252-026</t>
  </si>
  <si>
    <t>7253 LOMA LINDA CT NE</t>
  </si>
  <si>
    <t>41-11-08-252-031</t>
  </si>
  <si>
    <t>7174 LOMA LINDA DR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</si>
  <si>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</si>
  <si>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</si>
  <si>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</si>
  <si>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</si>
  <si>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</si>
  <si>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</si>
  <si>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</si>
  <si>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</si>
  <si>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2026 NO CHANGE</t>
  </si>
  <si>
    <t>2025 USED .92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</si>
</sst>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168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16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DABC4-132F-49D4-9C67-75C275404A7B}">
  <dimension ref="A1:BK12"/>
  <sheetViews>
    <sheetView tabSelected="1" workbookViewId="0">
      <selection activeCell="N13" sqref="N13"/>
    </sheetView>
  </sheetViews>
  <sheetFormatPr defaultRowHeight="15" x14ac:dyDescent="0.25"/>
  <cols>
    <col min="1" max="1" width="13.140625" style="10" bestFit="1" customWidth="1"/>
    <col min="2" max="2" width="18.5703125" style="10" bestFit="1" customWidth="1"/>
    <col min="3" max="3" width="7.28515625" style="11" bestFit="1" customWidth="1"/>
    <col min="4" max="4" width="9.140625" style="12" bestFit="1" customWidth="1"/>
    <col min="5" max="5" width="4.5703125" style="10" bestFit="1" customWidth="1"/>
    <col min="6" max="6" width="12.7109375" style="10" bestFit="1" customWidth="1"/>
    <col min="7" max="7" width="9.140625" style="12" bestFit="1" customWidth="1"/>
    <col min="8" max="8" width="11" style="12" bestFit="1" customWidth="1"/>
    <col min="9" max="9" width="9.7109375" style="13" bestFit="1" customWidth="1"/>
    <col min="10" max="10" width="10.28515625" style="12" bestFit="1" customWidth="1"/>
    <col min="11" max="11" width="8.5703125" style="12" bestFit="1" customWidth="1"/>
    <col min="12" max="12" width="10.28515625" style="12" bestFit="1" customWidth="1"/>
    <col min="13" max="13" width="10" style="12" bestFit="1" customWidth="1"/>
    <col min="14" max="14" width="5.28515625" style="14" bestFit="1" customWidth="1"/>
    <col min="15" max="15" width="7.7109375" style="15" bestFit="1" customWidth="1"/>
    <col min="16" max="16" width="10.85546875" style="16" customWidth="1"/>
    <col min="17" max="17" width="12.7109375" style="17" customWidth="1"/>
    <col min="18" max="18" width="10.42578125" bestFit="1" customWidth="1"/>
    <col min="19" max="19" width="7.42578125" bestFit="1" customWidth="1"/>
    <col min="20" max="20" width="8.140625" bestFit="1" customWidth="1"/>
    <col min="21" max="21" width="8.85546875" bestFit="1" customWidth="1"/>
    <col min="22" max="22" width="8" bestFit="1" customWidth="1"/>
    <col min="23" max="23" width="14.85546875" bestFit="1" customWidth="1"/>
    <col min="24" max="24" width="9.42578125" bestFit="1" customWidth="1"/>
    <col min="25" max="25" width="10.7109375" bestFit="1" customWidth="1"/>
    <col min="26" max="26" width="10.42578125" bestFit="1" customWidth="1"/>
    <col min="27" max="27" width="14.28515625" bestFit="1" customWidth="1"/>
    <col min="28" max="28" width="5.5703125" bestFit="1" customWidth="1"/>
    <col min="29" max="29" width="9.85546875" bestFit="1" customWidth="1"/>
    <col min="30" max="30" width="5.140625" bestFit="1" customWidth="1"/>
    <col min="31" max="31" width="15.42578125" bestFit="1" customWidth="1"/>
    <col min="32" max="32" width="12.7109375" bestFit="1" customWidth="1"/>
    <col min="33" max="33" width="11.140625" bestFit="1" customWidth="1"/>
    <col min="34" max="34" width="8.28515625" bestFit="1" customWidth="1"/>
    <col min="35" max="35" width="12.42578125" bestFit="1" customWidth="1"/>
    <col min="36" max="36" width="15.85546875" bestFit="1" customWidth="1"/>
    <col min="37" max="37" width="15.7109375" bestFit="1" customWidth="1"/>
    <col min="38" max="38" width="12.85546875" bestFit="1" customWidth="1"/>
  </cols>
  <sheetData>
    <row r="1" spans="1:63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6" t="s">
        <v>13</v>
      </c>
      <c r="O1" s="7" t="s">
        <v>14</v>
      </c>
      <c r="P1" s="8" t="s">
        <v>15</v>
      </c>
      <c r="Q1" s="9" t="s">
        <v>16</v>
      </c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x14ac:dyDescent="0.25">
      <c r="A2" s="10" t="s">
        <v>17</v>
      </c>
      <c r="B2" s="10" t="s">
        <v>18</v>
      </c>
      <c r="C2" s="11">
        <v>45635</v>
      </c>
      <c r="D2" s="12">
        <v>590000</v>
      </c>
      <c r="E2" s="10" t="s">
        <v>19</v>
      </c>
      <c r="F2" s="10" t="s">
        <v>20</v>
      </c>
      <c r="G2" s="12">
        <v>590000</v>
      </c>
      <c r="H2" s="12">
        <v>232700</v>
      </c>
      <c r="I2" s="13">
        <f>H2/G2*100</f>
        <v>39.440677966101696</v>
      </c>
      <c r="J2" s="12">
        <v>543175</v>
      </c>
      <c r="K2" s="12">
        <v>119957</v>
      </c>
      <c r="L2" s="12">
        <f>G2-K2</f>
        <v>470043</v>
      </c>
      <c r="M2" s="12">
        <v>460019.5625</v>
      </c>
      <c r="N2" s="14">
        <f>L2/M2</f>
        <v>1.0217891548905598</v>
      </c>
      <c r="O2" s="15">
        <v>1592</v>
      </c>
      <c r="P2" s="16">
        <f>L2/O2</f>
        <v>295.2531407035176</v>
      </c>
      <c r="Q2" s="17">
        <f>ABS(K9-N2)*100</f>
        <v>9.9055439480475904</v>
      </c>
      <c r="BB2" s="1"/>
      <c r="BD2" s="1"/>
    </row>
    <row r="3" spans="1:63" x14ac:dyDescent="0.25">
      <c r="A3" s="10" t="s">
        <v>21</v>
      </c>
      <c r="B3" s="10" t="s">
        <v>22</v>
      </c>
      <c r="C3" s="11">
        <v>45124</v>
      </c>
      <c r="D3" s="12">
        <v>685000</v>
      </c>
      <c r="E3" s="10" t="s">
        <v>19</v>
      </c>
      <c r="F3" s="10" t="s">
        <v>20</v>
      </c>
      <c r="G3" s="12">
        <v>685000</v>
      </c>
      <c r="H3" s="12">
        <v>390600</v>
      </c>
      <c r="I3" s="13">
        <f>H3/G3*100</f>
        <v>57.021897810218981</v>
      </c>
      <c r="J3" s="12">
        <v>728562</v>
      </c>
      <c r="K3" s="12">
        <v>145700</v>
      </c>
      <c r="L3" s="12">
        <f>G3-K3</f>
        <v>539300</v>
      </c>
      <c r="M3" s="12">
        <v>633545.625</v>
      </c>
      <c r="N3" s="14">
        <f>L3/M3</f>
        <v>0.85124098205239762</v>
      </c>
      <c r="O3" s="15">
        <v>3460</v>
      </c>
      <c r="P3" s="16">
        <f>L3/O3</f>
        <v>155.86705202312137</v>
      </c>
      <c r="Q3" s="17">
        <f>ABS(K9-N3)*100</f>
        <v>7.1492733357686244</v>
      </c>
    </row>
    <row r="4" spans="1:63" x14ac:dyDescent="0.25">
      <c r="A4" s="10" t="s">
        <v>23</v>
      </c>
      <c r="B4" s="10" t="s">
        <v>24</v>
      </c>
      <c r="C4" s="11">
        <v>45502</v>
      </c>
      <c r="D4" s="12">
        <v>590000</v>
      </c>
      <c r="E4" s="10" t="s">
        <v>19</v>
      </c>
      <c r="F4" s="10" t="s">
        <v>20</v>
      </c>
      <c r="G4" s="12">
        <v>590000</v>
      </c>
      <c r="H4" s="12">
        <v>234800</v>
      </c>
      <c r="I4" s="13">
        <f>H4/G4*100</f>
        <v>39.796610169491522</v>
      </c>
      <c r="J4" s="12">
        <v>548467</v>
      </c>
      <c r="K4" s="12">
        <v>139275</v>
      </c>
      <c r="L4" s="12">
        <f>G4-K4</f>
        <v>450725</v>
      </c>
      <c r="M4" s="12">
        <v>444773.90625</v>
      </c>
      <c r="N4" s="14">
        <f>L4/M4</f>
        <v>1.0133800424583699</v>
      </c>
      <c r="O4" s="15">
        <v>2190</v>
      </c>
      <c r="P4" s="16">
        <f>L4/O4</f>
        <v>205.81050228310502</v>
      </c>
      <c r="Q4" s="17">
        <f>ABS(K9-N4)*100</f>
        <v>9.0646327048286004</v>
      </c>
    </row>
    <row r="5" spans="1:63" x14ac:dyDescent="0.25">
      <c r="A5" s="10" t="s">
        <v>25</v>
      </c>
      <c r="B5" s="10" t="s">
        <v>26</v>
      </c>
      <c r="C5" s="11">
        <v>45877</v>
      </c>
      <c r="D5" s="12">
        <v>599500</v>
      </c>
      <c r="E5" s="10" t="s">
        <v>19</v>
      </c>
      <c r="F5" s="10" t="s">
        <v>20</v>
      </c>
      <c r="G5" s="12">
        <v>599500</v>
      </c>
      <c r="H5" s="12">
        <v>276400</v>
      </c>
      <c r="I5" s="13">
        <f>H5/G5*100</f>
        <v>46.105087572977482</v>
      </c>
      <c r="J5" s="12">
        <v>568753</v>
      </c>
      <c r="K5" s="12">
        <v>211001</v>
      </c>
      <c r="L5" s="12">
        <f>G5-K5</f>
        <v>388499</v>
      </c>
      <c r="M5" s="12">
        <v>388860.875</v>
      </c>
      <c r="N5" s="14">
        <f>L5/M5</f>
        <v>0.99906939724908039</v>
      </c>
      <c r="O5" s="15">
        <v>2144</v>
      </c>
      <c r="P5" s="16">
        <f>L5/O5</f>
        <v>181.20289179104478</v>
      </c>
      <c r="Q5" s="17">
        <f>ABS(K9-N5)*100</f>
        <v>7.6335681838996532</v>
      </c>
    </row>
    <row r="6" spans="1:63" ht="15.75" thickBot="1" x14ac:dyDescent="0.3">
      <c r="A6" s="10" t="s">
        <v>27</v>
      </c>
      <c r="B6" s="10" t="s">
        <v>28</v>
      </c>
      <c r="C6" s="11">
        <v>45898</v>
      </c>
      <c r="D6" s="12">
        <v>630000</v>
      </c>
      <c r="E6" s="10" t="s">
        <v>19</v>
      </c>
      <c r="F6" s="10" t="s">
        <v>20</v>
      </c>
      <c r="G6" s="12">
        <v>630000</v>
      </c>
      <c r="H6" s="12">
        <v>360800</v>
      </c>
      <c r="I6" s="13">
        <f>H6/G6*100</f>
        <v>57.269841269841272</v>
      </c>
      <c r="J6" s="12">
        <v>748200</v>
      </c>
      <c r="K6" s="12">
        <v>181267</v>
      </c>
      <c r="L6" s="12">
        <f>G6-K6</f>
        <v>448733</v>
      </c>
      <c r="M6" s="12">
        <v>616231.5</v>
      </c>
      <c r="N6" s="14">
        <f>L6/M6</f>
        <v>0.728189000400012</v>
      </c>
      <c r="O6" s="15">
        <v>3501</v>
      </c>
      <c r="P6" s="16">
        <f>L6/O6</f>
        <v>128.17280776920879</v>
      </c>
      <c r="Q6" s="17">
        <f>ABS(K9-N6)*100</f>
        <v>19.454471501007188</v>
      </c>
    </row>
    <row r="7" spans="1:63" ht="15.75" thickTop="1" x14ac:dyDescent="0.25">
      <c r="A7" s="18"/>
      <c r="B7" s="18"/>
      <c r="C7" s="19" t="s">
        <v>29</v>
      </c>
      <c r="D7" s="20">
        <f>+SUM(D2:D6)</f>
        <v>3094500</v>
      </c>
      <c r="E7" s="18"/>
      <c r="F7" s="18"/>
      <c r="G7" s="20">
        <f>+SUM(G2:G6)</f>
        <v>3094500</v>
      </c>
      <c r="H7" s="20">
        <f>+SUM(H2:H6)</f>
        <v>1495300</v>
      </c>
      <c r="I7" s="21"/>
      <c r="J7" s="20">
        <f>+SUM(J2:J6)</f>
        <v>3137157</v>
      </c>
      <c r="K7" s="20"/>
      <c r="L7" s="20">
        <f>+SUM(L2:L6)</f>
        <v>2297300</v>
      </c>
      <c r="M7" s="20">
        <f>+SUM(M2:M6)</f>
        <v>2543431.46875</v>
      </c>
      <c r="N7" s="22"/>
      <c r="O7" s="23"/>
      <c r="P7" s="24">
        <f>AVERAGE(P2:P6)</f>
        <v>193.26127891399952</v>
      </c>
      <c r="Q7" s="25">
        <f>ABS(K9-K8)*100</f>
        <v>1.9505132990666141</v>
      </c>
    </row>
    <row r="8" spans="1:63" x14ac:dyDescent="0.25">
      <c r="A8" s="26"/>
      <c r="B8" s="26"/>
      <c r="C8" s="27"/>
      <c r="D8" s="28"/>
      <c r="E8" s="26"/>
      <c r="F8" s="26"/>
      <c r="G8" s="28"/>
      <c r="H8" s="28" t="s">
        <v>30</v>
      </c>
      <c r="I8" s="29">
        <f>H7/G7*100</f>
        <v>48.321215058975604</v>
      </c>
      <c r="J8" s="28" t="s">
        <v>31</v>
      </c>
      <c r="K8" s="30">
        <f>L7/M7</f>
        <v>0.90322858241941772</v>
      </c>
      <c r="L8" s="31"/>
      <c r="M8" s="32" t="s">
        <v>32</v>
      </c>
      <c r="N8" s="33">
        <f>STDEV(N2:N6)</f>
        <v>0.12924272714658167</v>
      </c>
      <c r="O8" s="34"/>
      <c r="P8" s="26"/>
      <c r="Q8" s="28"/>
    </row>
    <row r="9" spans="1:63" x14ac:dyDescent="0.25">
      <c r="A9" s="35"/>
      <c r="B9" s="35"/>
      <c r="C9" s="36"/>
      <c r="D9" s="37"/>
      <c r="E9" s="35"/>
      <c r="F9" s="35"/>
      <c r="G9" s="37"/>
      <c r="H9" s="37" t="s">
        <v>33</v>
      </c>
      <c r="I9" s="38">
        <f>STDEV(I2:I6)</f>
        <v>8.823917984176008</v>
      </c>
      <c r="J9" s="37" t="s">
        <v>34</v>
      </c>
      <c r="K9" s="39">
        <f>AVERAGE(N2:N6)</f>
        <v>0.92273371541008387</v>
      </c>
      <c r="L9" s="40"/>
      <c r="M9" s="41" t="s">
        <v>35</v>
      </c>
      <c r="N9" s="42">
        <f>AVERAGE(Q2:Q6)</f>
        <v>10.64149793471033</v>
      </c>
      <c r="O9" s="43" t="s">
        <v>36</v>
      </c>
      <c r="P9" s="35">
        <f>+(N9/K9)</f>
        <v>11.532577337310153</v>
      </c>
      <c r="Q9" s="37"/>
    </row>
    <row r="11" spans="1:63" x14ac:dyDescent="0.25">
      <c r="G11" s="12" t="s">
        <v>38</v>
      </c>
    </row>
    <row r="12" spans="1:63" x14ac:dyDescent="0.25">
      <c r="G12" s="12" t="s">
        <v>37</v>
      </c>
    </row>
  </sheetData>
  <conditionalFormatting sqref="A2:Q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BV NORTH ECF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3B39D-6AA2-4DDE-BA25-43B2E89184B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2025-12-08T20:39:10Z</dcterms:created>
  <dcterms:modified xsi:type="dcterms:W3CDTF">2025-12-08T20:41:30Z</dcterms:modified>
</cp:coreProperties>
</file>