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14_{B19D7844-E9EC-4AC2-8EB4-94A8B843533B}" xr6:coauthVersionLast="47" xr6:coauthVersionMax="47" xr10:uidLastSave="{00000000-0000-0000-0000-000000000000}"/>
  <bookViews>
    <workbookView xWindow="25080" yWindow="-120" windowWidth="25440" windowHeight="15270" xr2:uid="{76F0F3E9-91AD-40D1-BEE1-03B702F3362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Q2" i="2" s="1"/>
  <c r="O2" i="2"/>
  <c r="P2" i="2"/>
  <c r="G3" i="2"/>
  <c r="I3" i="2"/>
  <c r="O3" i="2"/>
  <c r="P3" i="2"/>
  <c r="Q3" i="2"/>
  <c r="G4" i="2"/>
  <c r="I4" i="2"/>
  <c r="O4" i="2"/>
  <c r="P4" i="2"/>
  <c r="Q4" i="2"/>
  <c r="G5" i="2"/>
  <c r="I5" i="2"/>
  <c r="O5" i="2"/>
  <c r="P5" i="2"/>
  <c r="Q5" i="2"/>
  <c r="G6" i="2"/>
  <c r="I6" i="2"/>
  <c r="Q6" i="2" s="1"/>
  <c r="O6" i="2"/>
  <c r="P6" i="2"/>
  <c r="D7" i="2"/>
  <c r="E7" i="2"/>
  <c r="F7" i="2"/>
  <c r="H7" i="2"/>
  <c r="J7" i="2"/>
  <c r="K7" i="2"/>
  <c r="M7" i="2"/>
  <c r="N7" i="2"/>
  <c r="G8" i="2"/>
  <c r="G9" i="2"/>
  <c r="I7" i="2" l="1"/>
  <c r="K9" i="2"/>
  <c r="N9" i="2"/>
  <c r="Q9" i="2"/>
</calcChain>
</file>

<file path=xl/sharedStrings.xml><?xml version="1.0" encoding="utf-8"?>
<sst xmlns="http://schemas.openxmlformats.org/spreadsheetml/2006/main" count="39" uniqueCount="37">
  <si>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</si>
  <si>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</si>
  <si>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</si>
  <si>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</si>
  <si>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</si>
  <si>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</si>
  <si>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</si>
  <si>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</si>
  <si>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</si>
  <si>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</si>
  <si>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</si>
  <si>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</si>
  <si>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</si>
  <si>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</si>
  <si>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</si>
  <si>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</si>
  <si>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</si>
  <si>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</si>
  <si>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41-11-08-214-002</t>
  </si>
  <si>
    <t>6118 ARROYO VISTA DR NE</t>
  </si>
  <si>
    <t>41-11-08-252-007</t>
  </si>
  <si>
    <t>7383 DECOSTA DR NE</t>
  </si>
  <si>
    <t>41-11-08-252-018</t>
  </si>
  <si>
    <t>7249 DECOSTA DR NE</t>
  </si>
  <si>
    <t>41-11-08-252-026</t>
  </si>
  <si>
    <t>7253 LOMA LINDA CT NE</t>
  </si>
  <si>
    <t>41-11-08-252-031</t>
  </si>
  <si>
    <t>7174 LOMA LINDA DR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</si>
  <si>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</si>
  <si>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</si>
  <si>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</si>
  <si>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</si>
  <si>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</si>
  <si>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</si>
  <si>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</si>
  <si>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 1800</t>
  </si>
  <si>
    <t>2026 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</si>
</sst>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4006-917D-4548-836F-A9DE329C48D2}">
  <dimension ref="A1:BJ13"/>
  <sheetViews>
    <sheetView tabSelected="1" topLeftCell="G1" workbookViewId="0">
      <selection activeCell="N16" sqref="N16"/>
    </sheetView>
  </sheetViews>
  <sheetFormatPr defaultRowHeight="15" x14ac:dyDescent="0.25"/>
  <cols>
    <col min="1" max="1" width="13.140625" style="2" bestFit="1" customWidth="1"/>
    <col min="2" max="2" width="18.5703125" style="2" bestFit="1" customWidth="1"/>
    <col min="3" max="3" width="7.28515625" style="3" bestFit="1" customWidth="1"/>
    <col min="4" max="5" width="9.140625" style="4" bestFit="1" customWidth="1"/>
    <col min="6" max="6" width="11" style="4" bestFit="1" customWidth="1"/>
    <col min="7" max="7" width="9.7109375" style="5" bestFit="1" customWidth="1"/>
    <col min="8" max="8" width="10.28515625" style="4" bestFit="1" customWidth="1"/>
    <col min="9" max="9" width="9" style="4" customWidth="1"/>
    <col min="10" max="10" width="9.42578125" style="4" customWidth="1"/>
    <col min="11" max="11" width="7.140625" style="6" customWidth="1"/>
    <col min="12" max="12" width="5.28515625" style="7" bestFit="1" customWidth="1"/>
    <col min="13" max="13" width="8.85546875" style="8" customWidth="1"/>
    <col min="14" max="14" width="9.5703125" style="8" customWidth="1"/>
    <col min="15" max="15" width="7.7109375" style="4" bestFit="1" customWidth="1"/>
    <col min="16" max="16" width="9.28515625" style="4" bestFit="1" customWidth="1"/>
    <col min="17" max="17" width="9.28515625" style="9" bestFit="1" customWidth="1"/>
    <col min="18" max="18" width="7.42578125" style="8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9.42578125" bestFit="1" customWidth="1"/>
    <col min="23" max="23" width="5.28515625" bestFit="1" customWidth="1"/>
    <col min="24" max="24" width="5" bestFit="1" customWidth="1"/>
    <col min="25" max="25" width="11.140625" bestFit="1" customWidth="1"/>
    <col min="26" max="26" width="7.42578125" bestFit="1" customWidth="1"/>
    <col min="27" max="27" width="4.5703125" bestFit="1" customWidth="1"/>
    <col min="28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s="43" customFormat="1" ht="27.75" customHeight="1" x14ac:dyDescent="0.25">
      <c r="A1" s="34" t="s">
        <v>0</v>
      </c>
      <c r="B1" s="34" t="s">
        <v>1</v>
      </c>
      <c r="C1" s="35" t="s">
        <v>2</v>
      </c>
      <c r="D1" s="36" t="s">
        <v>3</v>
      </c>
      <c r="E1" s="36" t="s">
        <v>4</v>
      </c>
      <c r="F1" s="36" t="s">
        <v>5</v>
      </c>
      <c r="G1" s="37" t="s">
        <v>6</v>
      </c>
      <c r="H1" s="36" t="s">
        <v>7</v>
      </c>
      <c r="I1" s="36" t="s">
        <v>8</v>
      </c>
      <c r="J1" s="36" t="s">
        <v>9</v>
      </c>
      <c r="K1" s="38" t="s">
        <v>10</v>
      </c>
      <c r="L1" s="39" t="s">
        <v>11</v>
      </c>
      <c r="M1" s="40" t="s">
        <v>12</v>
      </c>
      <c r="N1" s="40" t="s">
        <v>13</v>
      </c>
      <c r="O1" s="36" t="s">
        <v>14</v>
      </c>
      <c r="P1" s="36" t="s">
        <v>15</v>
      </c>
      <c r="Q1" s="41" t="s">
        <v>16</v>
      </c>
      <c r="R1" s="40" t="s">
        <v>17</v>
      </c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</row>
    <row r="2" spans="1:62" x14ac:dyDescent="0.25">
      <c r="A2" s="2" t="s">
        <v>18</v>
      </c>
      <c r="B2" s="2" t="s">
        <v>19</v>
      </c>
      <c r="C2" s="3">
        <v>45635</v>
      </c>
      <c r="D2" s="4">
        <v>590000</v>
      </c>
      <c r="E2" s="4">
        <v>590000</v>
      </c>
      <c r="F2" s="4">
        <v>232700</v>
      </c>
      <c r="G2" s="5">
        <f>F2/E2*100</f>
        <v>39.440677966101696</v>
      </c>
      <c r="H2" s="4">
        <v>543175</v>
      </c>
      <c r="I2" s="4">
        <f>E2-431719</f>
        <v>158281</v>
      </c>
      <c r="J2" s="4">
        <v>111456</v>
      </c>
      <c r="K2" s="6">
        <v>61.919792000000001</v>
      </c>
      <c r="L2" s="7">
        <v>200</v>
      </c>
      <c r="M2" s="8">
        <v>0.28699999999999998</v>
      </c>
      <c r="N2" s="8">
        <v>0.28699999999999998</v>
      </c>
      <c r="O2" s="4">
        <f>I2/K2</f>
        <v>2556.226287065047</v>
      </c>
      <c r="P2" s="4">
        <f>I2/M2</f>
        <v>551501.74216027884</v>
      </c>
      <c r="Q2" s="9">
        <f>I2/M2/43560</f>
        <v>12.660737882467375</v>
      </c>
      <c r="R2" s="8">
        <v>35</v>
      </c>
      <c r="BA2" s="1"/>
      <c r="BC2" s="1"/>
    </row>
    <row r="3" spans="1:62" x14ac:dyDescent="0.25">
      <c r="A3" s="2" t="s">
        <v>20</v>
      </c>
      <c r="B3" s="2" t="s">
        <v>21</v>
      </c>
      <c r="C3" s="3">
        <v>45124</v>
      </c>
      <c r="D3" s="4">
        <v>685000</v>
      </c>
      <c r="E3" s="4">
        <v>685000</v>
      </c>
      <c r="F3" s="4">
        <v>390600</v>
      </c>
      <c r="G3" s="5">
        <f>F3/E3*100</f>
        <v>57.021897810218981</v>
      </c>
      <c r="H3" s="4">
        <v>728562</v>
      </c>
      <c r="I3" s="4">
        <f>E3-590331</f>
        <v>94669</v>
      </c>
      <c r="J3" s="4">
        <v>138231</v>
      </c>
      <c r="K3" s="6">
        <v>76.794968999999995</v>
      </c>
      <c r="L3" s="7">
        <v>180</v>
      </c>
      <c r="M3" s="8">
        <v>0.32</v>
      </c>
      <c r="N3" s="8">
        <v>0.32</v>
      </c>
      <c r="O3" s="4">
        <f>I3/K3</f>
        <v>1232.7500255908692</v>
      </c>
      <c r="P3" s="4">
        <f>I3/M3</f>
        <v>295840.625</v>
      </c>
      <c r="Q3" s="9">
        <f>I3/M3/43560</f>
        <v>6.7915662304866853</v>
      </c>
      <c r="R3" s="8">
        <v>60</v>
      </c>
    </row>
    <row r="4" spans="1:62" x14ac:dyDescent="0.25">
      <c r="A4" s="2" t="s">
        <v>22</v>
      </c>
      <c r="B4" s="2" t="s">
        <v>23</v>
      </c>
      <c r="C4" s="3">
        <v>45502</v>
      </c>
      <c r="D4" s="4">
        <v>590000</v>
      </c>
      <c r="E4" s="4">
        <v>590000</v>
      </c>
      <c r="F4" s="4">
        <v>234800</v>
      </c>
      <c r="G4" s="5">
        <f>F4/E4*100</f>
        <v>39.796610169491522</v>
      </c>
      <c r="H4" s="4">
        <v>548467</v>
      </c>
      <c r="I4" s="4">
        <f>E4-424763</f>
        <v>165237</v>
      </c>
      <c r="J4" s="4">
        <v>123704</v>
      </c>
      <c r="K4" s="6">
        <v>68.724659000000003</v>
      </c>
      <c r="L4" s="7">
        <v>125</v>
      </c>
      <c r="M4" s="8">
        <v>0.20799999999999999</v>
      </c>
      <c r="N4" s="8">
        <v>0.20799999999999999</v>
      </c>
      <c r="O4" s="4">
        <f>I4/K4</f>
        <v>2404.3335013128258</v>
      </c>
      <c r="P4" s="4">
        <f>I4/M4</f>
        <v>794408.65384615387</v>
      </c>
      <c r="Q4" s="9">
        <f>I4/M4/43560</f>
        <v>18.237113265522357</v>
      </c>
      <c r="R4" s="8">
        <v>60</v>
      </c>
    </row>
    <row r="5" spans="1:62" x14ac:dyDescent="0.25">
      <c r="A5" s="2" t="s">
        <v>24</v>
      </c>
      <c r="B5" s="2" t="s">
        <v>25</v>
      </c>
      <c r="C5" s="3">
        <v>45877</v>
      </c>
      <c r="D5" s="4">
        <v>599500</v>
      </c>
      <c r="E5" s="4">
        <v>599500</v>
      </c>
      <c r="F5" s="4">
        <v>276400</v>
      </c>
      <c r="G5" s="5">
        <f>F5/E5*100</f>
        <v>46.105087572977482</v>
      </c>
      <c r="H5" s="4">
        <v>568753</v>
      </c>
      <c r="I5" s="4">
        <f>E5-365658</f>
        <v>233842</v>
      </c>
      <c r="J5" s="4">
        <v>203095</v>
      </c>
      <c r="K5" s="6">
        <v>112.83059</v>
      </c>
      <c r="L5" s="7">
        <v>150</v>
      </c>
      <c r="M5" s="8">
        <v>0.36799999999999999</v>
      </c>
      <c r="N5" s="8">
        <v>0.36799999999999999</v>
      </c>
      <c r="O5" s="4">
        <f>I5/K5</f>
        <v>2072.5053374266677</v>
      </c>
      <c r="P5" s="4">
        <f>I5/M5</f>
        <v>635440.21739130432</v>
      </c>
      <c r="Q5" s="9">
        <f>I5/M5/43560</f>
        <v>14.587700123767316</v>
      </c>
      <c r="R5" s="8">
        <v>150</v>
      </c>
    </row>
    <row r="6" spans="1:62" ht="15.75" thickBot="1" x14ac:dyDescent="0.3">
      <c r="A6" s="2" t="s">
        <v>26</v>
      </c>
      <c r="B6" s="2" t="s">
        <v>27</v>
      </c>
      <c r="C6" s="3">
        <v>45898</v>
      </c>
      <c r="D6" s="4">
        <v>630000</v>
      </c>
      <c r="E6" s="4">
        <v>630000</v>
      </c>
      <c r="F6" s="4">
        <v>360800</v>
      </c>
      <c r="G6" s="5">
        <f>F6/E6*100</f>
        <v>57.269841269841272</v>
      </c>
      <c r="H6" s="4">
        <v>748200</v>
      </c>
      <c r="I6" s="4">
        <f>E6-591490</f>
        <v>38510</v>
      </c>
      <c r="J6" s="4">
        <v>156710</v>
      </c>
      <c r="K6" s="6">
        <v>87.061000000000007</v>
      </c>
      <c r="L6" s="7">
        <v>210</v>
      </c>
      <c r="M6" s="8">
        <v>0.42699999999999999</v>
      </c>
      <c r="N6" s="8">
        <v>0.42699999999999999</v>
      </c>
      <c r="O6" s="4">
        <f>I6/K6</f>
        <v>442.33353625618815</v>
      </c>
      <c r="P6" s="4">
        <f>I6/M6</f>
        <v>90187.353629976584</v>
      </c>
      <c r="Q6" s="9">
        <f>I6/M6/43560</f>
        <v>2.0704167499994623</v>
      </c>
      <c r="R6" s="8">
        <v>65</v>
      </c>
    </row>
    <row r="7" spans="1:62" ht="15.75" thickTop="1" x14ac:dyDescent="0.25">
      <c r="A7" s="10"/>
      <c r="B7" s="10"/>
      <c r="C7" s="11" t="s">
        <v>28</v>
      </c>
      <c r="D7" s="12">
        <f>+SUM(D2:D6)</f>
        <v>3094500</v>
      </c>
      <c r="E7" s="12">
        <f>+SUM(E2:E6)</f>
        <v>3094500</v>
      </c>
      <c r="F7" s="12">
        <f>+SUM(F2:F6)</f>
        <v>1495300</v>
      </c>
      <c r="G7" s="13"/>
      <c r="H7" s="12">
        <f>+SUM(H2:H6)</f>
        <v>3137157</v>
      </c>
      <c r="I7" s="12">
        <f>+SUM(I2:I6)</f>
        <v>690539</v>
      </c>
      <c r="J7" s="12">
        <f>+SUM(J2:J6)</f>
        <v>733196</v>
      </c>
      <c r="K7" s="14">
        <f>+SUM(K2:K6)</f>
        <v>407.33100999999999</v>
      </c>
      <c r="L7" s="15"/>
      <c r="M7" s="16">
        <f>+SUM(M2:M6)</f>
        <v>1.6099999999999999</v>
      </c>
      <c r="N7" s="16">
        <f>+SUM(N2:N6)</f>
        <v>1.6099999999999999</v>
      </c>
      <c r="O7" s="12"/>
      <c r="P7" s="12"/>
      <c r="Q7" s="17"/>
      <c r="R7" s="16"/>
    </row>
    <row r="8" spans="1:62" x14ac:dyDescent="0.25">
      <c r="A8" s="18"/>
      <c r="B8" s="18"/>
      <c r="C8" s="19"/>
      <c r="D8" s="20"/>
      <c r="E8" s="20"/>
      <c r="F8" s="20" t="s">
        <v>29</v>
      </c>
      <c r="G8" s="21">
        <f>F7/E7*100</f>
        <v>48.321215058975604</v>
      </c>
      <c r="H8" s="20"/>
      <c r="I8" s="20"/>
      <c r="J8" s="20" t="s">
        <v>30</v>
      </c>
      <c r="K8" s="22"/>
      <c r="L8" s="23"/>
      <c r="M8" s="24" t="s">
        <v>30</v>
      </c>
      <c r="N8" s="24"/>
      <c r="O8" s="20"/>
      <c r="P8" s="20" t="s">
        <v>30</v>
      </c>
      <c r="Q8" s="25"/>
      <c r="R8" s="24"/>
    </row>
    <row r="9" spans="1:62" x14ac:dyDescent="0.25">
      <c r="A9" s="26"/>
      <c r="B9" s="26"/>
      <c r="C9" s="27"/>
      <c r="D9" s="28"/>
      <c r="E9" s="28"/>
      <c r="F9" s="28" t="s">
        <v>31</v>
      </c>
      <c r="G9" s="29">
        <f>STDEV(G2:G6)</f>
        <v>8.823917984176008</v>
      </c>
      <c r="H9" s="28"/>
      <c r="I9" s="28"/>
      <c r="J9" s="28" t="s">
        <v>32</v>
      </c>
      <c r="K9" s="30">
        <f>I7/K7</f>
        <v>1695.2772635699894</v>
      </c>
      <c r="L9" s="31"/>
      <c r="M9" s="32" t="s">
        <v>33</v>
      </c>
      <c r="N9" s="32">
        <f>I7/M7</f>
        <v>428906.21118012426</v>
      </c>
      <c r="O9" s="28"/>
      <c r="P9" s="28" t="s">
        <v>34</v>
      </c>
      <c r="Q9" s="33">
        <f>I7/M7/43560</f>
        <v>9.8463317534463783</v>
      </c>
      <c r="R9" s="32"/>
    </row>
    <row r="12" spans="1:62" x14ac:dyDescent="0.25">
      <c r="G12" s="5" t="s">
        <v>35</v>
      </c>
    </row>
    <row r="13" spans="1:62" x14ac:dyDescent="0.25">
      <c r="G13" s="5" t="s">
        <v>36</v>
      </c>
    </row>
  </sheetData>
  <conditionalFormatting sqref="A2:R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BV NORTH LAND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3B67A-3D89-49AE-8FB7-2A9D70313C3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2025-12-08T20:36:28Z</dcterms:created>
  <dcterms:modified xsi:type="dcterms:W3CDTF">2025-12-08T20:38:58Z</dcterms:modified>
</cp:coreProperties>
</file>