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05EAAD75-22FD-4DB4-9A7B-039A27DBF1F7}" xr6:coauthVersionLast="47" xr6:coauthVersionMax="47" xr10:uidLastSave="{00000000-0000-0000-0000-000000000000}"/>
  <bookViews>
    <workbookView xWindow="25080" yWindow="-120" windowWidth="25440" windowHeight="15270" xr2:uid="{C8B05B45-D649-4320-8C43-BAFDEA50CDDD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/>
  <c r="N2" i="2"/>
  <c r="G3" i="2"/>
  <c r="J3" i="2"/>
  <c r="L3" i="2"/>
  <c r="N3" i="2"/>
  <c r="G4" i="2"/>
  <c r="J4" i="2"/>
  <c r="L4" i="2"/>
  <c r="N4" i="2"/>
  <c r="G5" i="2"/>
  <c r="J5" i="2"/>
  <c r="L5" i="2"/>
  <c r="N5" i="2"/>
  <c r="G6" i="2"/>
  <c r="J6" i="2"/>
  <c r="N6" i="2" s="1"/>
  <c r="L6" i="2"/>
  <c r="D7" i="2"/>
  <c r="E7" i="2"/>
  <c r="F7" i="2"/>
  <c r="H7" i="2"/>
  <c r="K7" i="2"/>
  <c r="G8" i="2"/>
  <c r="I9" i="2" l="1"/>
  <c r="G9" i="2"/>
  <c r="L8" i="2"/>
  <c r="J7" i="2"/>
  <c r="I8" i="2" s="1"/>
  <c r="N7" i="2"/>
  <c r="L9" i="2" l="1"/>
  <c r="N9" i="2" s="1"/>
</calcChain>
</file>

<file path=xl/sharedStrings.xml><?xml version="1.0" encoding="utf-8"?>
<sst xmlns="http://schemas.openxmlformats.org/spreadsheetml/2006/main" count="34" uniqueCount="34">
  <si>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</si>
  <si>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</si>
  <si>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</si>
  <si>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</si>
  <si>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</si>
  <si>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</si>
  <si>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</si>
  <si>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</si>
  <si>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</si>
  <si>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</si>
  <si>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</si>
  <si>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</si>
  <si>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</si>
  <si>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</si>
  <si>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41-11-31-451-007</t>
  </si>
  <si>
    <t>5355 CANYON RIVER DR NE</t>
  </si>
  <si>
    <t>41-11-31-451-010</t>
  </si>
  <si>
    <t>5327 CANYON RIVER DR NE</t>
  </si>
  <si>
    <t>41-11-31-451-031</t>
  </si>
  <si>
    <t>5254 CANYON RIVER DR NE</t>
  </si>
  <si>
    <t>41-11-31-451-037</t>
  </si>
  <si>
    <t>3655 CANYON RIVER CT NE</t>
  </si>
  <si>
    <t>41-11-31-451-038</t>
  </si>
  <si>
    <t>5501 CANYON RIVER DR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</si>
  <si>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</si>
  <si>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</si>
  <si>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</si>
  <si>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</si>
  <si>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</si>
  <si>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</si>
  <si>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</si>
  <si>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</si>
  <si>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.85</t>
  </si>
  <si>
    <t>2026 USE 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</si>
</sst>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4E330-2617-45C9-A4CD-2A3BDDBF962B}">
  <dimension ref="A1:BJ12"/>
  <sheetViews>
    <sheetView tabSelected="1" workbookViewId="0">
      <selection activeCell="F13" sqref="F13"/>
    </sheetView>
  </sheetViews>
  <sheetFormatPr defaultRowHeight="15" x14ac:dyDescent="0.25"/>
  <cols>
    <col min="1" max="1" width="13.140625" style="9" bestFit="1" customWidth="1"/>
    <col min="2" max="2" width="19" style="9" bestFit="1" customWidth="1"/>
    <col min="3" max="3" width="7.28515625" style="10" bestFit="1" customWidth="1"/>
    <col min="4" max="5" width="9.140625" style="11" bestFit="1" customWidth="1"/>
    <col min="6" max="6" width="11" style="11" bestFit="1" customWidth="1"/>
    <col min="7" max="7" width="9.7109375" style="12" bestFit="1" customWidth="1"/>
    <col min="8" max="8" width="10.28515625" style="11" bestFit="1" customWidth="1"/>
    <col min="9" max="9" width="8.5703125" style="11" bestFit="1" customWidth="1"/>
    <col min="10" max="10" width="10.28515625" style="11" bestFit="1" customWidth="1"/>
    <col min="11" max="11" width="10" style="11" bestFit="1" customWidth="1"/>
    <col min="12" max="12" width="6.85546875" style="13" customWidth="1"/>
    <col min="13" max="13" width="7.7109375" style="14" bestFit="1" customWidth="1"/>
    <col min="14" max="14" width="12.140625" style="15" bestFit="1" customWidth="1"/>
    <col min="15" max="15" width="10" bestFit="1" customWidth="1"/>
    <col min="16" max="16" width="14.28515625" bestFit="1" customWidth="1"/>
    <col min="17" max="17" width="10.140625" bestFit="1" customWidth="1"/>
    <col min="18" max="18" width="7.42578125" bestFit="1" customWidth="1"/>
    <col min="19" max="19" width="8.140625" bestFit="1" customWidth="1"/>
    <col min="20" max="20" width="8.85546875" bestFit="1" customWidth="1"/>
    <col min="21" max="21" width="8" bestFit="1" customWidth="1"/>
    <col min="22" max="22" width="14.85546875" bestFit="1" customWidth="1"/>
    <col min="23" max="24" width="10.7109375" bestFit="1" customWidth="1"/>
    <col min="25" max="25" width="10.42578125" bestFit="1" customWidth="1"/>
    <col min="26" max="26" width="14.28515625" bestFit="1" customWidth="1"/>
    <col min="27" max="27" width="5.5703125" bestFit="1" customWidth="1"/>
    <col min="28" max="28" width="9.85546875" bestFit="1" customWidth="1"/>
    <col min="29" max="29" width="5.140625" bestFit="1" customWidth="1"/>
    <col min="30" max="30" width="15.42578125" bestFit="1" customWidth="1"/>
    <col min="31" max="31" width="12.7109375" bestFit="1" customWidth="1"/>
    <col min="32" max="32" width="11.140625" bestFit="1" customWidth="1"/>
    <col min="33" max="33" width="8.28515625" bestFit="1" customWidth="1"/>
    <col min="34" max="34" width="12.42578125" bestFit="1" customWidth="1"/>
    <col min="35" max="35" width="15.85546875" bestFit="1" customWidth="1"/>
    <col min="36" max="36" width="15.7109375" bestFit="1" customWidth="1"/>
    <col min="37" max="37" width="12.85546875" bestFit="1" customWidth="1"/>
  </cols>
  <sheetData>
    <row r="1" spans="1:62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x14ac:dyDescent="0.25">
      <c r="A2" s="9" t="s">
        <v>14</v>
      </c>
      <c r="B2" s="9" t="s">
        <v>15</v>
      </c>
      <c r="C2" s="10">
        <v>45222</v>
      </c>
      <c r="D2" s="11">
        <v>865000</v>
      </c>
      <c r="E2" s="11">
        <v>865000</v>
      </c>
      <c r="F2" s="11">
        <v>317300</v>
      </c>
      <c r="G2" s="12">
        <f>F2/E2*100</f>
        <v>36.682080924855491</v>
      </c>
      <c r="H2" s="11">
        <v>801801</v>
      </c>
      <c r="I2" s="11">
        <v>260722</v>
      </c>
      <c r="J2" s="11">
        <f>E2-I2</f>
        <v>604278</v>
      </c>
      <c r="K2" s="11">
        <v>636563.5</v>
      </c>
      <c r="L2" s="13">
        <f>J2/K2</f>
        <v>0.94928157206625885</v>
      </c>
      <c r="M2" s="14">
        <v>2064</v>
      </c>
      <c r="N2" s="15">
        <f>J2/M2</f>
        <v>292.77034883720933</v>
      </c>
      <c r="BA2" s="1"/>
      <c r="BC2" s="1"/>
    </row>
    <row r="3" spans="1:62" x14ac:dyDescent="0.25">
      <c r="A3" s="9" t="s">
        <v>16</v>
      </c>
      <c r="B3" s="9" t="s">
        <v>17</v>
      </c>
      <c r="C3" s="10">
        <v>45748</v>
      </c>
      <c r="D3" s="11">
        <v>1175000</v>
      </c>
      <c r="E3" s="11">
        <v>1175000</v>
      </c>
      <c r="F3" s="11">
        <v>495100</v>
      </c>
      <c r="G3" s="12">
        <f>F3/E3*100</f>
        <v>42.136170212765954</v>
      </c>
      <c r="H3" s="11">
        <v>1237184</v>
      </c>
      <c r="I3" s="11">
        <v>250272</v>
      </c>
      <c r="J3" s="11">
        <f>E3-I3</f>
        <v>924728</v>
      </c>
      <c r="K3" s="11">
        <v>1161073</v>
      </c>
      <c r="L3" s="13">
        <f>J3/K3</f>
        <v>0.79644260093895902</v>
      </c>
      <c r="M3" s="14">
        <v>3825</v>
      </c>
      <c r="N3" s="15">
        <f>J3/M3</f>
        <v>241.75895424836602</v>
      </c>
    </row>
    <row r="4" spans="1:62" x14ac:dyDescent="0.25">
      <c r="A4" s="9" t="s">
        <v>18</v>
      </c>
      <c r="B4" s="9" t="s">
        <v>19</v>
      </c>
      <c r="C4" s="10">
        <v>45091</v>
      </c>
      <c r="D4" s="11">
        <v>855000</v>
      </c>
      <c r="E4" s="11">
        <v>855000</v>
      </c>
      <c r="F4" s="11">
        <v>327100</v>
      </c>
      <c r="G4" s="12">
        <f>F4/E4*100</f>
        <v>38.257309941520468</v>
      </c>
      <c r="H4" s="11">
        <v>854575</v>
      </c>
      <c r="I4" s="11">
        <v>192935</v>
      </c>
      <c r="J4" s="11">
        <f>E4-I4</f>
        <v>662065</v>
      </c>
      <c r="K4" s="11">
        <v>778400</v>
      </c>
      <c r="L4" s="13">
        <f>J4/K4</f>
        <v>0.85054599177800616</v>
      </c>
      <c r="M4" s="14">
        <v>3029</v>
      </c>
      <c r="N4" s="15">
        <f>J4/M4</f>
        <v>218.57543743809839</v>
      </c>
    </row>
    <row r="5" spans="1:62" x14ac:dyDescent="0.25">
      <c r="A5" s="9" t="s">
        <v>20</v>
      </c>
      <c r="B5" s="9" t="s">
        <v>21</v>
      </c>
      <c r="C5" s="10">
        <v>45048</v>
      </c>
      <c r="D5" s="11">
        <v>876000</v>
      </c>
      <c r="E5" s="11">
        <v>876000</v>
      </c>
      <c r="F5" s="11">
        <v>402000</v>
      </c>
      <c r="G5" s="12">
        <f>F5/E5*100</f>
        <v>45.890410958904113</v>
      </c>
      <c r="H5" s="11">
        <v>1147012</v>
      </c>
      <c r="I5" s="11">
        <v>397380</v>
      </c>
      <c r="J5" s="11">
        <f>E5-I5</f>
        <v>478620</v>
      </c>
      <c r="K5" s="11">
        <v>881920</v>
      </c>
      <c r="L5" s="13">
        <f>J5/K5</f>
        <v>0.5427022859216255</v>
      </c>
      <c r="M5" s="14">
        <v>3976</v>
      </c>
      <c r="N5" s="15">
        <f>J5/M5</f>
        <v>120.37726358148893</v>
      </c>
    </row>
    <row r="6" spans="1:62" ht="15.75" thickBot="1" x14ac:dyDescent="0.3">
      <c r="A6" s="9" t="s">
        <v>22</v>
      </c>
      <c r="B6" s="9" t="s">
        <v>23</v>
      </c>
      <c r="C6" s="10">
        <v>45652</v>
      </c>
      <c r="D6" s="11">
        <v>1312500</v>
      </c>
      <c r="E6" s="11">
        <v>1312500</v>
      </c>
      <c r="F6" s="11">
        <v>390000</v>
      </c>
      <c r="G6" s="12">
        <f>F6/E6*100</f>
        <v>29.714285714285715</v>
      </c>
      <c r="H6" s="11">
        <v>975997</v>
      </c>
      <c r="I6" s="11">
        <v>502490</v>
      </c>
      <c r="J6" s="11">
        <f>E6-I6</f>
        <v>810010</v>
      </c>
      <c r="K6" s="11">
        <v>557067.0625</v>
      </c>
      <c r="L6" s="13">
        <f>J6/K6</f>
        <v>1.4540619155705332</v>
      </c>
      <c r="M6" s="14">
        <v>2768</v>
      </c>
      <c r="N6" s="15">
        <f>J6/M6</f>
        <v>292.63367052023119</v>
      </c>
    </row>
    <row r="7" spans="1:62" ht="15.75" thickTop="1" x14ac:dyDescent="0.25">
      <c r="A7" s="16"/>
      <c r="B7" s="16"/>
      <c r="C7" s="17" t="s">
        <v>24</v>
      </c>
      <c r="D7" s="18">
        <f>+SUM(D2:D6)</f>
        <v>5083500</v>
      </c>
      <c r="E7" s="18">
        <f>+SUM(E2:E6)</f>
        <v>5083500</v>
      </c>
      <c r="F7" s="18">
        <f>+SUM(F2:F6)</f>
        <v>1931500</v>
      </c>
      <c r="G7" s="19"/>
      <c r="H7" s="18">
        <f>+SUM(H2:H6)</f>
        <v>5016569</v>
      </c>
      <c r="I7" s="18"/>
      <c r="J7" s="18">
        <f>+SUM(J2:J6)</f>
        <v>3479701</v>
      </c>
      <c r="K7" s="18">
        <f>+SUM(K2:K6)</f>
        <v>4015023.5625</v>
      </c>
      <c r="L7" s="20"/>
      <c r="M7" s="21"/>
      <c r="N7" s="22">
        <f>AVERAGE(N2:N6)</f>
        <v>233.22313492507874</v>
      </c>
    </row>
    <row r="8" spans="1:62" x14ac:dyDescent="0.25">
      <c r="A8" s="23"/>
      <c r="B8" s="23"/>
      <c r="C8" s="24"/>
      <c r="D8" s="25"/>
      <c r="E8" s="25"/>
      <c r="F8" s="25" t="s">
        <v>25</v>
      </c>
      <c r="G8" s="26">
        <f>F7/E7*100</f>
        <v>37.99547555817842</v>
      </c>
      <c r="H8" s="25" t="s">
        <v>26</v>
      </c>
      <c r="I8" s="27">
        <f>J7/K7</f>
        <v>0.86667013177709096</v>
      </c>
      <c r="J8" s="28"/>
      <c r="K8" s="29" t="s">
        <v>27</v>
      </c>
      <c r="L8" s="30">
        <f>STDEV(L2:L6)</f>
        <v>0.33485582393191932</v>
      </c>
      <c r="M8" s="31"/>
      <c r="N8" s="23"/>
    </row>
    <row r="9" spans="1:62" x14ac:dyDescent="0.25">
      <c r="A9" s="32"/>
      <c r="B9" s="32"/>
      <c r="C9" s="33"/>
      <c r="D9" s="34"/>
      <c r="E9" s="34"/>
      <c r="F9" s="34" t="s">
        <v>28</v>
      </c>
      <c r="G9" s="35">
        <f>STDEV(G2:G6)</f>
        <v>6.0906878331741918</v>
      </c>
      <c r="H9" s="34" t="s">
        <v>29</v>
      </c>
      <c r="I9" s="36">
        <f>AVERAGE(L2:L6)</f>
        <v>0.91860687325507651</v>
      </c>
      <c r="J9" s="37"/>
      <c r="K9" s="38" t="s">
        <v>30</v>
      </c>
      <c r="L9" s="39" t="e">
        <f>AVERAGE(P2:P6)</f>
        <v>#DIV/0!</v>
      </c>
      <c r="M9" s="40" t="s">
        <v>31</v>
      </c>
      <c r="N9" s="32" t="e">
        <f>+(L9/I9)</f>
        <v>#DIV/0!</v>
      </c>
    </row>
    <row r="11" spans="1:62" x14ac:dyDescent="0.25">
      <c r="F11" s="11" t="s">
        <v>32</v>
      </c>
    </row>
    <row r="12" spans="1:62" x14ac:dyDescent="0.25">
      <c r="F12" s="11" t="s">
        <v>33</v>
      </c>
    </row>
  </sheetData>
  <conditionalFormatting sqref="A2:N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CANYON RIVER ECF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43825-3E88-4EDC-982E-411802B11E9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2025-12-10T16:10:23Z</dcterms:created>
  <dcterms:modified xsi:type="dcterms:W3CDTF">2025-12-10T16:13:33Z</dcterms:modified>
</cp:coreProperties>
</file>