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61A2883E-E2EF-45D7-B26C-58135587F420}" xr6:coauthVersionLast="47" xr6:coauthVersionMax="47" xr10:uidLastSave="{00000000-0000-0000-0000-000000000000}"/>
  <bookViews>
    <workbookView xWindow="25080" yWindow="-120" windowWidth="25440" windowHeight="15270" xr2:uid="{15F95CFF-799F-4B2C-BDE9-291153D76F4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P2" i="2" s="1"/>
  <c r="O2" i="2"/>
  <c r="Q2" i="2"/>
  <c r="G3" i="2"/>
  <c r="I3" i="2"/>
  <c r="O3" i="2" s="1"/>
  <c r="P3" i="2"/>
  <c r="Q3" i="2"/>
  <c r="G4" i="2"/>
  <c r="I4" i="2"/>
  <c r="O4" i="2"/>
  <c r="P4" i="2"/>
  <c r="Q4" i="2"/>
  <c r="G5" i="2"/>
  <c r="G9" i="2" s="1"/>
  <c r="I5" i="2"/>
  <c r="O5" i="2" s="1"/>
  <c r="G6" i="2"/>
  <c r="I6" i="2"/>
  <c r="Q6" i="2" s="1"/>
  <c r="O6" i="2"/>
  <c r="P6" i="2"/>
  <c r="D7" i="2"/>
  <c r="E7" i="2"/>
  <c r="F7" i="2"/>
  <c r="H7" i="2"/>
  <c r="J7" i="2"/>
  <c r="K7" i="2"/>
  <c r="M7" i="2"/>
  <c r="N7" i="2"/>
  <c r="G8" i="2"/>
  <c r="I7" i="2" l="1"/>
  <c r="K9" i="2"/>
  <c r="N9" i="2"/>
  <c r="Q9" i="2"/>
  <c r="Q5" i="2"/>
  <c r="P5" i="2"/>
</calcChain>
</file>

<file path=xl/sharedStrings.xml><?xml version="1.0" encoding="utf-8"?>
<sst xmlns="http://schemas.openxmlformats.org/spreadsheetml/2006/main" count="39" uniqueCount="37">
  <si>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</si>
  <si>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</si>
  <si>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</si>
  <si>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</si>
  <si>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</si>
  <si>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</si>
  <si>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</si>
  <si>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</si>
  <si>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</si>
  <si>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</si>
  <si>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</si>
  <si>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</si>
  <si>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</si>
  <si>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</si>
  <si>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</si>
  <si>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</si>
  <si>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</si>
  <si>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</si>
  <si>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41-11-31-451-007</t>
  </si>
  <si>
    <t>5355 CANYON RIVER DR NE</t>
  </si>
  <si>
    <t>41-11-31-451-010</t>
  </si>
  <si>
    <t>5327 CANYON RIVER DR NE</t>
  </si>
  <si>
    <t>41-11-31-451-031</t>
  </si>
  <si>
    <t>5254 CANYON RIVER DR NE</t>
  </si>
  <si>
    <t>41-11-31-451-037</t>
  </si>
  <si>
    <t>3655 CANYON RIVER CT NE</t>
  </si>
  <si>
    <t>41-11-31-451-038</t>
  </si>
  <si>
    <t>5501 CANYON RIVER DR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</si>
  <si>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</si>
  <si>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</si>
  <si>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</si>
  <si>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</si>
  <si>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</si>
  <si>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</si>
  <si>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</si>
  <si>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1100</t>
  </si>
  <si>
    <t>2026 USE 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</si>
</sst>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B0FC-59F8-4BC1-AC29-25C67E4513C0}">
  <dimension ref="A1:BJ12"/>
  <sheetViews>
    <sheetView tabSelected="1" workbookViewId="0">
      <selection activeCell="G13" sqref="G13"/>
    </sheetView>
  </sheetViews>
  <sheetFormatPr defaultRowHeight="15" x14ac:dyDescent="0.25"/>
  <cols>
    <col min="1" max="1" width="12.42578125" style="2" customWidth="1"/>
    <col min="2" max="2" width="18.28515625" style="2" customWidth="1"/>
    <col min="3" max="3" width="7.28515625" style="3" bestFit="1" customWidth="1"/>
    <col min="4" max="5" width="9.140625" style="4" bestFit="1" customWidth="1"/>
    <col min="6" max="6" width="9.7109375" style="4" customWidth="1"/>
    <col min="7" max="7" width="7.28515625" style="5" customWidth="1"/>
    <col min="8" max="8" width="9.140625" style="4" customWidth="1"/>
    <col min="9" max="9" width="9.42578125" style="4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9.42578125" style="8" customWidth="1"/>
    <col min="14" max="14" width="9.7109375" style="8" customWidth="1"/>
    <col min="15" max="15" width="7.7109375" style="4" bestFit="1" customWidth="1"/>
    <col min="16" max="16" width="9.28515625" style="4" bestFit="1" customWidth="1"/>
    <col min="17" max="17" width="9.28515625" style="9" bestFit="1" customWidth="1"/>
    <col min="18" max="18" width="8.85546875" style="8" customWidth="1"/>
    <col min="19" max="19" width="6.85546875" bestFit="1" customWidth="1"/>
    <col min="20" max="20" width="15.28515625" bestFit="1" customWidth="1"/>
    <col min="21" max="21" width="14.85546875" bestFit="1" customWidth="1"/>
    <col min="22" max="22" width="10.7109375" bestFit="1" customWidth="1"/>
    <col min="23" max="23" width="5.28515625" bestFit="1" customWidth="1"/>
    <col min="24" max="24" width="5" bestFit="1" customWidth="1"/>
    <col min="25" max="25" width="11.57031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2" customFormat="1" ht="23.25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x14ac:dyDescent="0.25">
      <c r="A2" s="2" t="s">
        <v>18</v>
      </c>
      <c r="B2" s="2" t="s">
        <v>19</v>
      </c>
      <c r="C2" s="3">
        <v>45222</v>
      </c>
      <c r="D2" s="4">
        <v>865000</v>
      </c>
      <c r="E2" s="4">
        <v>865000</v>
      </c>
      <c r="F2" s="4">
        <v>317300</v>
      </c>
      <c r="G2" s="5">
        <f>F2/E2*100</f>
        <v>36.682080924855491</v>
      </c>
      <c r="H2" s="4">
        <v>767135</v>
      </c>
      <c r="I2" s="4">
        <f>E2-576468</f>
        <v>288532</v>
      </c>
      <c r="J2" s="4">
        <v>190667</v>
      </c>
      <c r="K2" s="6">
        <v>173.33333300000001</v>
      </c>
      <c r="L2" s="7">
        <v>240</v>
      </c>
      <c r="M2" s="8">
        <v>0.92300000000000004</v>
      </c>
      <c r="N2" s="8">
        <v>0.92300000000000004</v>
      </c>
      <c r="O2" s="4">
        <f>I2/K2</f>
        <v>1664.6076955088608</v>
      </c>
      <c r="P2" s="4">
        <f>I2/M2</f>
        <v>312602.38353196101</v>
      </c>
      <c r="Q2" s="9">
        <f>I2/M2/43560</f>
        <v>7.1763632583094816</v>
      </c>
      <c r="R2" s="8">
        <v>185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45748</v>
      </c>
      <c r="D3" s="4">
        <v>1175000</v>
      </c>
      <c r="E3" s="4">
        <v>1175000</v>
      </c>
      <c r="F3" s="4">
        <v>495100</v>
      </c>
      <c r="G3" s="5">
        <f>F3/E3*100</f>
        <v>42.136170212765954</v>
      </c>
      <c r="H3" s="4">
        <v>1200784</v>
      </c>
      <c r="I3" s="4">
        <f>E3-1000584</f>
        <v>174416</v>
      </c>
      <c r="J3" s="4">
        <v>200200</v>
      </c>
      <c r="K3" s="6">
        <v>182</v>
      </c>
      <c r="L3" s="7">
        <v>233</v>
      </c>
      <c r="M3" s="8">
        <v>0.97399999999999998</v>
      </c>
      <c r="N3" s="8">
        <v>0.97399999999999998</v>
      </c>
      <c r="O3" s="4">
        <f>I3/K3</f>
        <v>958.32967032967031</v>
      </c>
      <c r="P3" s="4">
        <f>I3/M3</f>
        <v>179071.86858316223</v>
      </c>
      <c r="Q3" s="9">
        <f>I3/M3/43560</f>
        <v>4.1109244394665341</v>
      </c>
      <c r="R3" s="8">
        <v>182</v>
      </c>
    </row>
    <row r="4" spans="1:62" x14ac:dyDescent="0.25">
      <c r="A4" s="2" t="s">
        <v>22</v>
      </c>
      <c r="B4" s="2" t="s">
        <v>23</v>
      </c>
      <c r="C4" s="3">
        <v>45091</v>
      </c>
      <c r="D4" s="4">
        <v>855000</v>
      </c>
      <c r="E4" s="4">
        <v>855000</v>
      </c>
      <c r="F4" s="4">
        <v>327100</v>
      </c>
      <c r="G4" s="5">
        <f>F4/E4*100</f>
        <v>38.257309941520468</v>
      </c>
      <c r="H4" s="4">
        <v>828975</v>
      </c>
      <c r="I4" s="4">
        <f>E4-688175</f>
        <v>166825</v>
      </c>
      <c r="J4" s="4">
        <v>140800</v>
      </c>
      <c r="K4" s="6">
        <v>128</v>
      </c>
      <c r="L4" s="7">
        <v>300</v>
      </c>
      <c r="M4" s="8">
        <v>0.91900000000000004</v>
      </c>
      <c r="N4" s="8">
        <v>0.91900000000000004</v>
      </c>
      <c r="O4" s="4">
        <f>I4/K4</f>
        <v>1303.3203125</v>
      </c>
      <c r="P4" s="4">
        <f>I4/M4</f>
        <v>181528.83569096844</v>
      </c>
      <c r="Q4" s="9">
        <f>I4/M4/43560</f>
        <v>4.1673286430433523</v>
      </c>
      <c r="R4" s="8">
        <v>117</v>
      </c>
    </row>
    <row r="5" spans="1:62" x14ac:dyDescent="0.25">
      <c r="A5" s="2" t="s">
        <v>24</v>
      </c>
      <c r="B5" s="2" t="s">
        <v>25</v>
      </c>
      <c r="C5" s="3">
        <v>45048</v>
      </c>
      <c r="D5" s="4">
        <v>876000</v>
      </c>
      <c r="E5" s="4">
        <v>876000</v>
      </c>
      <c r="F5" s="4">
        <v>402000</v>
      </c>
      <c r="G5" s="5">
        <f>F5/E5*100</f>
        <v>45.890410958904113</v>
      </c>
      <c r="H5" s="4">
        <v>1086812</v>
      </c>
      <c r="I5" s="4">
        <f>E5-755712</f>
        <v>120288</v>
      </c>
      <c r="J5" s="4">
        <v>331100</v>
      </c>
      <c r="K5" s="6">
        <v>301</v>
      </c>
      <c r="L5" s="7">
        <v>225</v>
      </c>
      <c r="M5" s="8">
        <v>1.5549999999999999</v>
      </c>
      <c r="N5" s="8">
        <v>1.5549999999999999</v>
      </c>
      <c r="O5" s="4">
        <f>I5/K5</f>
        <v>399.62790697674421</v>
      </c>
      <c r="P5" s="4">
        <f>I5/M5</f>
        <v>77355.627009646312</v>
      </c>
      <c r="Q5" s="9">
        <f>I5/M5/43560</f>
        <v>1.7758408404418344</v>
      </c>
      <c r="R5" s="8">
        <v>301</v>
      </c>
    </row>
    <row r="6" spans="1:62" ht="15.75" thickBot="1" x14ac:dyDescent="0.3">
      <c r="A6" s="2" t="s">
        <v>26</v>
      </c>
      <c r="B6" s="2" t="s">
        <v>27</v>
      </c>
      <c r="C6" s="3">
        <v>45652</v>
      </c>
      <c r="D6" s="4">
        <v>1312500</v>
      </c>
      <c r="E6" s="4">
        <v>1312500</v>
      </c>
      <c r="F6" s="4">
        <v>390000</v>
      </c>
      <c r="G6" s="5">
        <f>F6/E6*100</f>
        <v>29.714285714285715</v>
      </c>
      <c r="H6" s="4">
        <v>901997</v>
      </c>
      <c r="I6" s="4">
        <f>E6-494997</f>
        <v>817503</v>
      </c>
      <c r="J6" s="4">
        <v>407000</v>
      </c>
      <c r="K6" s="6">
        <v>370</v>
      </c>
      <c r="L6" s="7">
        <v>350</v>
      </c>
      <c r="M6" s="8">
        <v>2.9729999999999999</v>
      </c>
      <c r="N6" s="8">
        <v>2.9729999999999999</v>
      </c>
      <c r="O6" s="4">
        <f>I6/K6</f>
        <v>2209.4675675675676</v>
      </c>
      <c r="P6" s="4">
        <f>I6/M6</f>
        <v>274975.78203834512</v>
      </c>
      <c r="Q6" s="9">
        <f>I6/M6/43560</f>
        <v>6.3125753452328999</v>
      </c>
      <c r="R6" s="8">
        <v>370</v>
      </c>
    </row>
    <row r="7" spans="1:62" ht="15.75" thickTop="1" x14ac:dyDescent="0.25">
      <c r="A7" s="10"/>
      <c r="B7" s="10"/>
      <c r="C7" s="11" t="s">
        <v>28</v>
      </c>
      <c r="D7" s="12">
        <f>+SUM(D2:D6)</f>
        <v>5083500</v>
      </c>
      <c r="E7" s="12">
        <f>+SUM(E2:E6)</f>
        <v>5083500</v>
      </c>
      <c r="F7" s="12">
        <f>+SUM(F2:F6)</f>
        <v>1931500</v>
      </c>
      <c r="G7" s="13"/>
      <c r="H7" s="12">
        <f>+SUM(H2:H6)</f>
        <v>4785703</v>
      </c>
      <c r="I7" s="12">
        <f>+SUM(I2:I6)</f>
        <v>1567564</v>
      </c>
      <c r="J7" s="12">
        <f>+SUM(J2:J6)</f>
        <v>1269767</v>
      </c>
      <c r="K7" s="14">
        <f>+SUM(K2:K6)</f>
        <v>1154.333333</v>
      </c>
      <c r="L7" s="15"/>
      <c r="M7" s="16">
        <f>+SUM(M2:M6)</f>
        <v>7.3439999999999994</v>
      </c>
      <c r="N7" s="16">
        <f>+SUM(N2:N6)</f>
        <v>7.3439999999999994</v>
      </c>
      <c r="O7" s="12"/>
      <c r="P7" s="12"/>
      <c r="Q7" s="17"/>
      <c r="R7" s="16"/>
    </row>
    <row r="8" spans="1:62" x14ac:dyDescent="0.25">
      <c r="A8" s="18"/>
      <c r="B8" s="18"/>
      <c r="C8" s="19"/>
      <c r="D8" s="20"/>
      <c r="E8" s="20"/>
      <c r="F8" s="20" t="s">
        <v>29</v>
      </c>
      <c r="G8" s="21">
        <f>F7/E7*100</f>
        <v>37.99547555817842</v>
      </c>
      <c r="H8" s="20"/>
      <c r="I8" s="20"/>
      <c r="J8" s="20" t="s">
        <v>30</v>
      </c>
      <c r="K8" s="22"/>
      <c r="L8" s="23"/>
      <c r="M8" s="24" t="s">
        <v>30</v>
      </c>
      <c r="N8" s="24"/>
      <c r="O8" s="20"/>
      <c r="P8" s="20" t="s">
        <v>30</v>
      </c>
      <c r="Q8" s="25"/>
      <c r="R8" s="24"/>
    </row>
    <row r="9" spans="1:62" x14ac:dyDescent="0.25">
      <c r="A9" s="26"/>
      <c r="B9" s="26"/>
      <c r="C9" s="27"/>
      <c r="D9" s="28"/>
      <c r="E9" s="28"/>
      <c r="F9" s="28" t="s">
        <v>31</v>
      </c>
      <c r="G9" s="29">
        <f>STDEV(G2:G6)</f>
        <v>6.0906878331741918</v>
      </c>
      <c r="H9" s="28"/>
      <c r="I9" s="28"/>
      <c r="J9" s="28" t="s">
        <v>32</v>
      </c>
      <c r="K9" s="30">
        <f>I7/K7</f>
        <v>1357.9820968403067</v>
      </c>
      <c r="L9" s="31"/>
      <c r="M9" s="32" t="s">
        <v>33</v>
      </c>
      <c r="N9" s="32">
        <f>I7/M7</f>
        <v>213448.25708061003</v>
      </c>
      <c r="O9" s="28"/>
      <c r="P9" s="28" t="s">
        <v>34</v>
      </c>
      <c r="Q9" s="33">
        <f>I7/M7/43560</f>
        <v>4.9000977291232788</v>
      </c>
      <c r="R9" s="32"/>
    </row>
    <row r="11" spans="1:62" x14ac:dyDescent="0.25">
      <c r="G11" s="5" t="s">
        <v>35</v>
      </c>
    </row>
    <row r="12" spans="1:62" x14ac:dyDescent="0.25">
      <c r="G12" s="5" t="s">
        <v>36</v>
      </c>
    </row>
  </sheetData>
  <conditionalFormatting sqref="A2:R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CANYON RIVER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5105-1BA9-4E50-8946-95BA5D4CAE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2025-12-10T16:06:30Z</dcterms:created>
  <dcterms:modified xsi:type="dcterms:W3CDTF">2025-12-10T16:10:02Z</dcterms:modified>
</cp:coreProperties>
</file>