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13FDC40B-4AB8-4B95-9C00-57ABDF8C70BD}" xr6:coauthVersionLast="47" xr6:coauthVersionMax="47" xr10:uidLastSave="{00000000-0000-0000-0000-000000000000}"/>
  <bookViews>
    <workbookView xWindow="25080" yWindow="-120" windowWidth="25440" windowHeight="15270" xr2:uid="{91FCDD73-5A3A-432C-8E44-2A73824B2BC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N2" i="2"/>
  <c r="G3" i="2"/>
  <c r="J3" i="2"/>
  <c r="L3" i="2" s="1"/>
  <c r="G4" i="2"/>
  <c r="J4" i="2"/>
  <c r="L4" i="2"/>
  <c r="N4" i="2"/>
  <c r="G5" i="2"/>
  <c r="J5" i="2"/>
  <c r="L5" i="2"/>
  <c r="N5" i="2"/>
  <c r="G6" i="2"/>
  <c r="J6" i="2"/>
  <c r="N6" i="2" s="1"/>
  <c r="L6" i="2"/>
  <c r="G7" i="2"/>
  <c r="J7" i="2"/>
  <c r="N7" i="2" s="1"/>
  <c r="G8" i="2"/>
  <c r="J8" i="2"/>
  <c r="L8" i="2"/>
  <c r="N8" i="2"/>
  <c r="G9" i="2"/>
  <c r="J9" i="2"/>
  <c r="L9" i="2"/>
  <c r="N9" i="2"/>
  <c r="G10" i="2"/>
  <c r="J10" i="2"/>
  <c r="N10" i="2" s="1"/>
  <c r="D11" i="2"/>
  <c r="E11" i="2"/>
  <c r="F11" i="2"/>
  <c r="H11" i="2"/>
  <c r="K11" i="2"/>
  <c r="N3" i="2" l="1"/>
  <c r="L7" i="2"/>
  <c r="G12" i="2"/>
  <c r="L10" i="2"/>
  <c r="G13" i="2"/>
  <c r="I13" i="2"/>
  <c r="O2" i="2" s="1"/>
  <c r="L12" i="2"/>
  <c r="N11" i="2"/>
  <c r="J11" i="2"/>
  <c r="I12" i="2" s="1"/>
  <c r="O11" i="2" s="1"/>
  <c r="O4" i="2"/>
  <c r="O3" i="2"/>
  <c r="O10" i="2"/>
  <c r="O6" i="2"/>
  <c r="O8" i="2"/>
  <c r="O7" i="2"/>
  <c r="O9" i="2" l="1"/>
  <c r="O5" i="2"/>
  <c r="L13" i="2"/>
  <c r="N13" i="2" s="1"/>
</calcChain>
</file>

<file path=xl/sharedStrings.xml><?xml version="1.0" encoding="utf-8"?>
<sst xmlns="http://schemas.openxmlformats.org/spreadsheetml/2006/main" count="44" uniqueCount="44">
  <si>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</si>
  <si>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</si>
  <si>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</si>
  <si>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</si>
  <si>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</si>
  <si>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</si>
  <si>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</si>
  <si>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</si>
  <si>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</si>
  <si>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</si>
  <si>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</si>
  <si>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</si>
  <si>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</si>
  <si>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</si>
  <si>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</si>
  <si>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</si>
  <si>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41-11-22-151-005</t>
  </si>
  <si>
    <t>5768 DIX DR NE</t>
  </si>
  <si>
    <t>41-11-22-151-034</t>
  </si>
  <si>
    <t>5974 BACK FORTY DR NE</t>
  </si>
  <si>
    <t>41-11-29-126-002</t>
  </si>
  <si>
    <t>5827 STONECROP DR NE</t>
  </si>
  <si>
    <t>41-11-29-126-007</t>
  </si>
  <si>
    <t>5880 STONECROP DR NE</t>
  </si>
  <si>
    <t>41-11-29-126-009</t>
  </si>
  <si>
    <t>5860 STONECROP DR NE</t>
  </si>
  <si>
    <t>41-11-29-126-025</t>
  </si>
  <si>
    <t>4870 MALTESE CT NE</t>
  </si>
  <si>
    <t>41-11-29-126-030</t>
  </si>
  <si>
    <t>4935 LOFTING DR NE</t>
  </si>
  <si>
    <t>41-11-29-126-032</t>
  </si>
  <si>
    <t>4843 MALTESE CT NE</t>
  </si>
  <si>
    <t>41-11-29-126-033</t>
  </si>
  <si>
    <t>4861 MALTESE CT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</si>
  <si>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</si>
  <si>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</si>
  <si>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</si>
  <si>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</si>
  <si>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</si>
  <si>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</si>
  <si>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</si>
  <si>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</si>
  <si>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.935</t>
  </si>
  <si>
    <t>2026 USE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</si>
</sst>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16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B7FE-FA23-4ED5-90AF-9B11F2407DD2}">
  <dimension ref="A1:AO16"/>
  <sheetViews>
    <sheetView tabSelected="1" workbookViewId="0">
      <selection activeCell="L19" sqref="L19"/>
    </sheetView>
  </sheetViews>
  <sheetFormatPr defaultRowHeight="15" x14ac:dyDescent="0.25"/>
  <cols>
    <col min="1" max="1" width="13.140625" style="2" bestFit="1" customWidth="1"/>
    <col min="2" max="2" width="17.425781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8.5703125" style="4" bestFit="1" customWidth="1"/>
    <col min="10" max="10" width="10.28515625" style="4" bestFit="1" customWidth="1"/>
    <col min="11" max="11" width="10" style="4" bestFit="1" customWidth="1"/>
    <col min="12" max="12" width="7.140625" style="6" customWidth="1"/>
    <col min="13" max="13" width="7.7109375" style="7" bestFit="1" customWidth="1"/>
    <col min="14" max="14" width="12.140625" style="8" bestFit="1" customWidth="1"/>
    <col min="15" max="15" width="11.140625" style="9" customWidth="1"/>
    <col min="16" max="16" width="8.140625" style="4" bestFit="1" customWidth="1"/>
  </cols>
  <sheetData>
    <row r="1" spans="1:41" s="45" customFormat="1" ht="31.5" customHeight="1" x14ac:dyDescent="0.25">
      <c r="A1" s="36" t="s">
        <v>0</v>
      </c>
      <c r="B1" s="36" t="s">
        <v>1</v>
      </c>
      <c r="C1" s="37" t="s">
        <v>2</v>
      </c>
      <c r="D1" s="38" t="s">
        <v>3</v>
      </c>
      <c r="E1" s="38" t="s">
        <v>4</v>
      </c>
      <c r="F1" s="38" t="s">
        <v>5</v>
      </c>
      <c r="G1" s="39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40" t="s">
        <v>11</v>
      </c>
      <c r="M1" s="41" t="s">
        <v>12</v>
      </c>
      <c r="N1" s="42" t="s">
        <v>13</v>
      </c>
      <c r="O1" s="43" t="s">
        <v>14</v>
      </c>
      <c r="P1" s="38" t="s">
        <v>15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</row>
    <row r="2" spans="1:41" x14ac:dyDescent="0.25">
      <c r="A2" s="2" t="s">
        <v>16</v>
      </c>
      <c r="B2" s="2" t="s">
        <v>17</v>
      </c>
      <c r="C2" s="3">
        <v>45825</v>
      </c>
      <c r="D2" s="4">
        <v>700000</v>
      </c>
      <c r="E2" s="4">
        <v>700000</v>
      </c>
      <c r="F2" s="4">
        <v>256400</v>
      </c>
      <c r="G2" s="5">
        <f>F2/E2*100</f>
        <v>36.628571428571426</v>
      </c>
      <c r="H2" s="4">
        <v>629666</v>
      </c>
      <c r="I2" s="4">
        <v>119160</v>
      </c>
      <c r="J2" s="4">
        <f>E2-I2</f>
        <v>580840</v>
      </c>
      <c r="K2" s="4">
        <v>545995.75</v>
      </c>
      <c r="L2" s="6">
        <f>J2/K2</f>
        <v>1.063817804442617</v>
      </c>
      <c r="M2" s="7">
        <v>2192</v>
      </c>
      <c r="N2" s="8">
        <f>J2/M2</f>
        <v>264.98175182481754</v>
      </c>
      <c r="O2" s="9">
        <f>ABS(I13-L2)*100</f>
        <v>13.099356301471065</v>
      </c>
      <c r="P2" s="4">
        <v>89310</v>
      </c>
      <c r="AF2" s="1"/>
      <c r="AH2" s="1"/>
    </row>
    <row r="3" spans="1:41" x14ac:dyDescent="0.25">
      <c r="A3" s="2" t="s">
        <v>18</v>
      </c>
      <c r="B3" s="2" t="s">
        <v>19</v>
      </c>
      <c r="C3" s="3">
        <v>45387</v>
      </c>
      <c r="D3" s="4">
        <v>635000</v>
      </c>
      <c r="E3" s="4">
        <v>635000</v>
      </c>
      <c r="F3" s="4">
        <v>279900</v>
      </c>
      <c r="G3" s="5">
        <f>F3/E3*100</f>
        <v>44.078740157480318</v>
      </c>
      <c r="H3" s="4">
        <v>617625</v>
      </c>
      <c r="I3" s="4">
        <v>88542</v>
      </c>
      <c r="J3" s="4">
        <f>E3-I3</f>
        <v>546458</v>
      </c>
      <c r="K3" s="4">
        <v>565864.1875</v>
      </c>
      <c r="L3" s="6">
        <f>J3/K3</f>
        <v>0.96570522056584474</v>
      </c>
      <c r="M3" s="7">
        <v>2000</v>
      </c>
      <c r="N3" s="8">
        <f>J3/M3</f>
        <v>273.22899999999998</v>
      </c>
      <c r="O3" s="9">
        <f>ABS(I13-L3)*100</f>
        <v>3.2880979137938415</v>
      </c>
      <c r="P3" s="4">
        <v>79061</v>
      </c>
    </row>
    <row r="4" spans="1:41" x14ac:dyDescent="0.25">
      <c r="A4" s="2" t="s">
        <v>20</v>
      </c>
      <c r="B4" s="2" t="s">
        <v>21</v>
      </c>
      <c r="C4" s="3">
        <v>45092</v>
      </c>
      <c r="D4" s="4">
        <v>476000</v>
      </c>
      <c r="E4" s="4">
        <v>476000</v>
      </c>
      <c r="F4" s="4">
        <v>216300</v>
      </c>
      <c r="G4" s="5">
        <f>F4/E4*100</f>
        <v>45.441176470588232</v>
      </c>
      <c r="H4" s="4">
        <v>559789</v>
      </c>
      <c r="I4" s="4">
        <v>101859</v>
      </c>
      <c r="J4" s="4">
        <f>E4-I4</f>
        <v>374141</v>
      </c>
      <c r="K4" s="4">
        <v>489764.71875</v>
      </c>
      <c r="L4" s="6">
        <f>J4/K4</f>
        <v>0.7639198694322038</v>
      </c>
      <c r="M4" s="7">
        <v>1918</v>
      </c>
      <c r="N4" s="8">
        <f>J4/M4</f>
        <v>195.06830031282587</v>
      </c>
      <c r="O4" s="9">
        <f>ABS(I13-L4)*100</f>
        <v>16.89043719957025</v>
      </c>
      <c r="P4" s="4">
        <v>96296</v>
      </c>
    </row>
    <row r="5" spans="1:41" x14ac:dyDescent="0.25">
      <c r="A5" s="2" t="s">
        <v>22</v>
      </c>
      <c r="B5" s="2" t="s">
        <v>23</v>
      </c>
      <c r="C5" s="3">
        <v>45203</v>
      </c>
      <c r="D5" s="4">
        <v>590000</v>
      </c>
      <c r="E5" s="4">
        <v>590000</v>
      </c>
      <c r="F5" s="4">
        <v>232600</v>
      </c>
      <c r="G5" s="5">
        <f>F5/E5*100</f>
        <v>39.423728813559322</v>
      </c>
      <c r="H5" s="4">
        <v>589768</v>
      </c>
      <c r="I5" s="4">
        <v>87065</v>
      </c>
      <c r="J5" s="4">
        <f>E5-I5</f>
        <v>502935</v>
      </c>
      <c r="K5" s="4">
        <v>537650.25</v>
      </c>
      <c r="L5" s="6">
        <f>J5/K5</f>
        <v>0.93543153750974728</v>
      </c>
      <c r="M5" s="7">
        <v>2077</v>
      </c>
      <c r="N5" s="8">
        <f>J5/M5</f>
        <v>242.14492055849783</v>
      </c>
      <c r="O5" s="9">
        <f>ABS(I13-L5)*100</f>
        <v>0.26072960818409596</v>
      </c>
      <c r="P5" s="4">
        <v>81020</v>
      </c>
    </row>
    <row r="6" spans="1:41" x14ac:dyDescent="0.25">
      <c r="A6" s="2" t="s">
        <v>24</v>
      </c>
      <c r="B6" s="2" t="s">
        <v>25</v>
      </c>
      <c r="C6" s="3">
        <v>45793</v>
      </c>
      <c r="D6" s="4">
        <v>800000</v>
      </c>
      <c r="E6" s="4">
        <v>800000</v>
      </c>
      <c r="F6" s="4">
        <v>393800</v>
      </c>
      <c r="G6" s="5">
        <f>F6/E6*100</f>
        <v>49.225000000000001</v>
      </c>
      <c r="H6" s="4">
        <v>818929</v>
      </c>
      <c r="I6" s="4">
        <v>110751</v>
      </c>
      <c r="J6" s="4">
        <f>E6-I6</f>
        <v>689249</v>
      </c>
      <c r="K6" s="4">
        <v>757409.625</v>
      </c>
      <c r="L6" s="6">
        <f>J6/K6</f>
        <v>0.91000824025704719</v>
      </c>
      <c r="M6" s="7">
        <v>3177</v>
      </c>
      <c r="N6" s="8">
        <f>J6/M6</f>
        <v>216.94963802329241</v>
      </c>
      <c r="O6" s="9">
        <f>ABS(I13-L6)*100</f>
        <v>2.2816001170859135</v>
      </c>
      <c r="P6" s="4">
        <v>74136</v>
      </c>
    </row>
    <row r="7" spans="1:41" x14ac:dyDescent="0.25">
      <c r="A7" s="2" t="s">
        <v>26</v>
      </c>
      <c r="B7" s="2" t="s">
        <v>27</v>
      </c>
      <c r="C7" s="3">
        <v>45106</v>
      </c>
      <c r="D7" s="4">
        <v>1100000</v>
      </c>
      <c r="E7" s="4">
        <v>1100000</v>
      </c>
      <c r="F7" s="4">
        <v>375300</v>
      </c>
      <c r="G7" s="5">
        <f>F7/E7*100</f>
        <v>34.118181818181817</v>
      </c>
      <c r="H7" s="4">
        <v>989492</v>
      </c>
      <c r="I7" s="4">
        <v>199102</v>
      </c>
      <c r="J7" s="4">
        <f>E7-I7</f>
        <v>900898</v>
      </c>
      <c r="K7" s="4">
        <v>845336.875</v>
      </c>
      <c r="L7" s="6">
        <f>J7/K7</f>
        <v>1.0657266075137204</v>
      </c>
      <c r="M7" s="7">
        <v>3500</v>
      </c>
      <c r="N7" s="8">
        <f>J7/M7</f>
        <v>257.39942857142859</v>
      </c>
      <c r="O7" s="9">
        <f>ABS(I13-L7)*100</f>
        <v>13.290236608581408</v>
      </c>
      <c r="P7" s="4">
        <v>141966</v>
      </c>
    </row>
    <row r="8" spans="1:41" x14ac:dyDescent="0.25">
      <c r="A8" s="2" t="s">
        <v>28</v>
      </c>
      <c r="B8" s="2" t="s">
        <v>29</v>
      </c>
      <c r="C8" s="3">
        <v>45296</v>
      </c>
      <c r="D8" s="4">
        <v>652000</v>
      </c>
      <c r="E8" s="4">
        <v>652000</v>
      </c>
      <c r="F8" s="4">
        <v>251400</v>
      </c>
      <c r="G8" s="5">
        <f>F8/E8*100</f>
        <v>38.558282208588956</v>
      </c>
      <c r="H8" s="4">
        <v>725979</v>
      </c>
      <c r="I8" s="4">
        <v>132750</v>
      </c>
      <c r="J8" s="4">
        <f>E8-I8</f>
        <v>519250</v>
      </c>
      <c r="K8" s="4">
        <v>634469.5</v>
      </c>
      <c r="L8" s="6">
        <f>J8/K8</f>
        <v>0.81840025407052663</v>
      </c>
      <c r="M8" s="7">
        <v>1959</v>
      </c>
      <c r="N8" s="8">
        <f>J8/M8</f>
        <v>265.05870342011229</v>
      </c>
      <c r="O8" s="9">
        <f>ABS(I13-L8)*100</f>
        <v>11.442398735737969</v>
      </c>
      <c r="P8" s="4">
        <v>122489</v>
      </c>
    </row>
    <row r="9" spans="1:41" x14ac:dyDescent="0.25">
      <c r="A9" s="2" t="s">
        <v>30</v>
      </c>
      <c r="B9" s="2" t="s">
        <v>31</v>
      </c>
      <c r="C9" s="3">
        <v>45628</v>
      </c>
      <c r="D9" s="4">
        <v>765000</v>
      </c>
      <c r="E9" s="4">
        <v>765000</v>
      </c>
      <c r="F9" s="4">
        <v>292600</v>
      </c>
      <c r="G9" s="5">
        <f>F9/E9*100</f>
        <v>38.248366013071895</v>
      </c>
      <c r="H9" s="4">
        <v>735943</v>
      </c>
      <c r="I9" s="4">
        <v>119437</v>
      </c>
      <c r="J9" s="4">
        <f>E9-I9</f>
        <v>645563</v>
      </c>
      <c r="K9" s="4">
        <v>659364.6875</v>
      </c>
      <c r="L9" s="6">
        <f>J9/K9</f>
        <v>0.97906820343635703</v>
      </c>
      <c r="M9" s="7">
        <v>2099</v>
      </c>
      <c r="N9" s="8">
        <f>J9/M9</f>
        <v>307.55740828966174</v>
      </c>
      <c r="O9" s="9">
        <f>ABS(I13-L9)*100</f>
        <v>4.6243962008450712</v>
      </c>
      <c r="P9" s="4">
        <v>114007</v>
      </c>
    </row>
    <row r="10" spans="1:41" ht="15.75" thickBot="1" x14ac:dyDescent="0.3">
      <c r="A10" s="2" t="s">
        <v>32</v>
      </c>
      <c r="B10" s="2" t="s">
        <v>33</v>
      </c>
      <c r="C10" s="3">
        <v>45390</v>
      </c>
      <c r="D10" s="4">
        <v>650000</v>
      </c>
      <c r="E10" s="4">
        <v>650000</v>
      </c>
      <c r="F10" s="4">
        <v>304500</v>
      </c>
      <c r="G10" s="5">
        <f>F10/E10*100</f>
        <v>46.846153846153847</v>
      </c>
      <c r="H10" s="4">
        <v>674973</v>
      </c>
      <c r="I10" s="4">
        <v>114483</v>
      </c>
      <c r="J10" s="4">
        <f>E10-I10</f>
        <v>535517</v>
      </c>
      <c r="K10" s="4">
        <v>599454.5625</v>
      </c>
      <c r="L10" s="6">
        <f>J10/K10</f>
        <v>0.89334043562309196</v>
      </c>
      <c r="M10" s="7">
        <v>2686</v>
      </c>
      <c r="N10" s="8">
        <f>J10/M10</f>
        <v>199.37341772151899</v>
      </c>
      <c r="O10" s="9">
        <f>ABS(I13-L10)*100</f>
        <v>3.9483805804814365</v>
      </c>
      <c r="P10" s="4">
        <v>110426</v>
      </c>
    </row>
    <row r="11" spans="1:41" ht="15.75" thickTop="1" x14ac:dyDescent="0.25">
      <c r="A11" s="10"/>
      <c r="B11" s="10"/>
      <c r="C11" s="11" t="s">
        <v>34</v>
      </c>
      <c r="D11" s="12">
        <f>+SUM(D2:D10)</f>
        <v>6368000</v>
      </c>
      <c r="E11" s="12">
        <f>+SUM(E2:E10)</f>
        <v>6368000</v>
      </c>
      <c r="F11" s="12">
        <f>+SUM(F2:F10)</f>
        <v>2602800</v>
      </c>
      <c r="G11" s="13"/>
      <c r="H11" s="12">
        <f>+SUM(H2:H10)</f>
        <v>6342164</v>
      </c>
      <c r="I11" s="12"/>
      <c r="J11" s="12">
        <f>+SUM(J2:J10)</f>
        <v>5294851</v>
      </c>
      <c r="K11" s="12">
        <f>+SUM(K2:K10)</f>
        <v>5635310.15625</v>
      </c>
      <c r="L11" s="14"/>
      <c r="M11" s="15"/>
      <c r="N11" s="16">
        <f>AVERAGE(N2:N10)</f>
        <v>246.86250763579503</v>
      </c>
      <c r="O11" s="17">
        <f>ABS(I13-I12)*100</f>
        <v>0.67604226260492561</v>
      </c>
      <c r="P11" s="12"/>
    </row>
    <row r="12" spans="1:41" x14ac:dyDescent="0.25">
      <c r="A12" s="18"/>
      <c r="B12" s="18"/>
      <c r="C12" s="19"/>
      <c r="D12" s="20"/>
      <c r="E12" s="20"/>
      <c r="F12" s="20" t="s">
        <v>35</v>
      </c>
      <c r="G12" s="21">
        <f>F11/E11*100</f>
        <v>40.873115577889443</v>
      </c>
      <c r="H12" s="20" t="s">
        <v>36</v>
      </c>
      <c r="I12" s="22">
        <f>J11/K11</f>
        <v>0.93958466405395558</v>
      </c>
      <c r="J12" s="23"/>
      <c r="K12" s="24" t="s">
        <v>37</v>
      </c>
      <c r="L12" s="25">
        <f>STDEV(L2:L10)</f>
        <v>0.10108776499838433</v>
      </c>
      <c r="M12" s="26"/>
      <c r="N12" s="18"/>
      <c r="O12" s="20"/>
      <c r="P12" s="18"/>
    </row>
    <row r="13" spans="1:41" x14ac:dyDescent="0.25">
      <c r="A13" s="27"/>
      <c r="B13" s="27"/>
      <c r="C13" s="28"/>
      <c r="D13" s="29"/>
      <c r="E13" s="29"/>
      <c r="F13" s="29" t="s">
        <v>38</v>
      </c>
      <c r="G13" s="30">
        <f>STDEV(G2:G10)</f>
        <v>5.1490663194929587</v>
      </c>
      <c r="H13" s="29" t="s">
        <v>39</v>
      </c>
      <c r="I13" s="31">
        <f>AVERAGE(L2:L10)</f>
        <v>0.93282424142790632</v>
      </c>
      <c r="J13" s="32"/>
      <c r="K13" s="33" t="s">
        <v>40</v>
      </c>
      <c r="L13" s="34">
        <f>AVERAGE(O2:O10)</f>
        <v>7.6806259184167835</v>
      </c>
      <c r="M13" s="35" t="s">
        <v>41</v>
      </c>
      <c r="N13" s="27">
        <f>+(L13/I13)</f>
        <v>8.2337331914314138</v>
      </c>
      <c r="O13" s="29"/>
      <c r="P13" s="27"/>
    </row>
    <row r="15" spans="1:41" x14ac:dyDescent="0.25">
      <c r="F15" s="4" t="s">
        <v>42</v>
      </c>
    </row>
    <row r="16" spans="1:41" x14ac:dyDescent="0.25">
      <c r="F16" s="4" t="s">
        <v>43</v>
      </c>
    </row>
  </sheetData>
  <conditionalFormatting sqref="A2:P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DIX FARM - SOPHIE RIDGE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ABF5-A269-42FB-8F30-41A3B71B4F7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2025-12-17T14:23:14Z</dcterms:created>
  <dcterms:modified xsi:type="dcterms:W3CDTF">2025-12-17T14:25:16Z</dcterms:modified>
</cp:coreProperties>
</file>