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B748A8EC-A654-42DA-BCA9-48E348CB2CF0}" xr6:coauthVersionLast="47" xr6:coauthVersionMax="47" xr10:uidLastSave="{00000000-0000-0000-0000-000000000000}"/>
  <bookViews>
    <workbookView xWindow="25080" yWindow="-120" windowWidth="25440" windowHeight="15270" xr2:uid="{560CBFC2-EAD2-490D-9086-31D372B36EE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/>
  <c r="P2" i="2"/>
  <c r="Q2" i="2"/>
  <c r="G3" i="2"/>
  <c r="I3" i="2"/>
  <c r="O3" i="2"/>
  <c r="P3" i="2"/>
  <c r="Q3" i="2"/>
  <c r="G4" i="2"/>
  <c r="I4" i="2"/>
  <c r="O4" i="2"/>
  <c r="P4" i="2"/>
  <c r="Q4" i="2"/>
  <c r="G5" i="2"/>
  <c r="G13" i="2" s="1"/>
  <c r="I5" i="2"/>
  <c r="O5" i="2"/>
  <c r="P5" i="2"/>
  <c r="Q5" i="2"/>
  <c r="G6" i="2"/>
  <c r="I6" i="2"/>
  <c r="O6" i="2"/>
  <c r="P6" i="2"/>
  <c r="Q6" i="2"/>
  <c r="G7" i="2"/>
  <c r="I7" i="2"/>
  <c r="O7" i="2"/>
  <c r="P7" i="2"/>
  <c r="Q7" i="2"/>
  <c r="G8" i="2"/>
  <c r="I8" i="2"/>
  <c r="O8" i="2"/>
  <c r="P8" i="2"/>
  <c r="Q8" i="2"/>
  <c r="G9" i="2"/>
  <c r="I9" i="2"/>
  <c r="O9" i="2"/>
  <c r="P9" i="2"/>
  <c r="Q9" i="2"/>
  <c r="G10" i="2"/>
  <c r="I10" i="2"/>
  <c r="O10" i="2"/>
  <c r="P10" i="2"/>
  <c r="Q10" i="2"/>
  <c r="D11" i="2"/>
  <c r="E11" i="2"/>
  <c r="F11" i="2"/>
  <c r="H11" i="2"/>
  <c r="J11" i="2"/>
  <c r="K11" i="2"/>
  <c r="M11" i="2"/>
  <c r="N11" i="2"/>
  <c r="G12" i="2"/>
  <c r="I11" i="2" l="1"/>
  <c r="K13" i="2" s="1"/>
  <c r="N13" i="2"/>
  <c r="Q13" i="2"/>
</calcChain>
</file>

<file path=xl/sharedStrings.xml><?xml version="1.0" encoding="utf-8"?>
<sst xmlns="http://schemas.openxmlformats.org/spreadsheetml/2006/main" count="47" uniqueCount="45">
  <si>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</si>
  <si>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</si>
  <si>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</si>
  <si>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</si>
  <si>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</si>
  <si>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</si>
  <si>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</si>
  <si>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</si>
  <si>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</si>
  <si>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</si>
  <si>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</si>
  <si>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</si>
  <si>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</si>
  <si>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</si>
  <si>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</si>
  <si>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</si>
  <si>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</si>
  <si>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</si>
  <si>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41-11-22-151-005</t>
  </si>
  <si>
    <t>5768 DIX DR NE</t>
  </si>
  <si>
    <t>41-11-22-151-034</t>
  </si>
  <si>
    <t>5974 BACK FORTY DR NE</t>
  </si>
  <si>
    <t>41-11-29-126-002</t>
  </si>
  <si>
    <t>5827 STONECROP DR NE</t>
  </si>
  <si>
    <t>41-11-29-126-007</t>
  </si>
  <si>
    <t>5880 STONECROP DR NE</t>
  </si>
  <si>
    <t>41-11-29-126-009</t>
  </si>
  <si>
    <t>5860 STONECROP DR NE</t>
  </si>
  <si>
    <t>41-11-29-126-025</t>
  </si>
  <si>
    <t>4870 MALTESE CT NE</t>
  </si>
  <si>
    <t>41-11-29-126-030</t>
  </si>
  <si>
    <t>4935 LOFTING DR NE</t>
  </si>
  <si>
    <t>41-11-29-126-032</t>
  </si>
  <si>
    <t>4843 MALTESE CT NE</t>
  </si>
  <si>
    <t>41-11-29-126-033</t>
  </si>
  <si>
    <t>4861 MALTESE CT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</si>
  <si>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</si>
  <si>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</si>
  <si>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</si>
  <si>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</si>
  <si>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</si>
  <si>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</si>
  <si>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</si>
  <si>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550</t>
  </si>
  <si>
    <t>2026 USE 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</si>
</sst>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759A-AEDB-4EAB-BC30-63F2C55BE3A4}">
  <dimension ref="A1:BJ16"/>
  <sheetViews>
    <sheetView tabSelected="1" workbookViewId="0">
      <selection activeCell="J18" sqref="J18"/>
    </sheetView>
  </sheetViews>
  <sheetFormatPr defaultRowHeight="15" x14ac:dyDescent="0.25"/>
  <cols>
    <col min="1" max="1" width="13.140625" style="2" bestFit="1" customWidth="1"/>
    <col min="2" max="2" width="17.425781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11" style="8" bestFit="1" customWidth="1"/>
    <col min="14" max="14" width="9.140625" style="8" bestFit="1" customWidth="1"/>
    <col min="15" max="15" width="6.5703125" style="4" customWidth="1"/>
    <col min="16" max="16" width="7.85546875" style="4" customWidth="1"/>
    <col min="17" max="17" width="7" style="9" customWidth="1"/>
    <col min="18" max="18" width="7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14.14062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30.7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45825</v>
      </c>
      <c r="D2" s="4">
        <v>700000</v>
      </c>
      <c r="E2" s="4">
        <v>700000</v>
      </c>
      <c r="F2" s="4">
        <v>256400</v>
      </c>
      <c r="G2" s="5">
        <f>F2/E2*100</f>
        <v>36.628571428571426</v>
      </c>
      <c r="H2" s="4">
        <v>629666</v>
      </c>
      <c r="I2" s="4">
        <f>E2-540356</f>
        <v>159644</v>
      </c>
      <c r="J2" s="4">
        <v>89310</v>
      </c>
      <c r="K2" s="6">
        <v>162.38221799999999</v>
      </c>
      <c r="L2" s="7">
        <v>168</v>
      </c>
      <c r="M2" s="8">
        <v>0.60899999999999999</v>
      </c>
      <c r="N2" s="8">
        <v>0.60899999999999999</v>
      </c>
      <c r="O2" s="4">
        <f>I2/K2</f>
        <v>983.13720533118965</v>
      </c>
      <c r="P2" s="4">
        <f>I2/M2</f>
        <v>262141.21510673236</v>
      </c>
      <c r="Q2" s="9">
        <f>I2/M2/43560</f>
        <v>6.0179342311003756</v>
      </c>
      <c r="R2" s="8">
        <v>186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45387</v>
      </c>
      <c r="D3" s="4">
        <v>635000</v>
      </c>
      <c r="E3" s="4">
        <v>635000</v>
      </c>
      <c r="F3" s="4">
        <v>279900</v>
      </c>
      <c r="G3" s="5">
        <f>F3/E3*100</f>
        <v>44.078740157480318</v>
      </c>
      <c r="H3" s="4">
        <v>617625</v>
      </c>
      <c r="I3" s="4">
        <f>E3-538564</f>
        <v>96436</v>
      </c>
      <c r="J3" s="4">
        <v>79061</v>
      </c>
      <c r="K3" s="6">
        <v>143.747647</v>
      </c>
      <c r="L3" s="7">
        <v>165</v>
      </c>
      <c r="M3" s="8">
        <v>0.58499999999999996</v>
      </c>
      <c r="N3" s="8">
        <v>0.58499999999999996</v>
      </c>
      <c r="O3" s="4">
        <f>I3/K3</f>
        <v>670.87011170346318</v>
      </c>
      <c r="P3" s="4">
        <f>I3/M3</f>
        <v>164847.86324786325</v>
      </c>
      <c r="Q3" s="9">
        <f>I3/M3/43560</f>
        <v>3.7843862086286331</v>
      </c>
      <c r="R3" s="8">
        <v>124</v>
      </c>
    </row>
    <row r="4" spans="1:62" x14ac:dyDescent="0.25">
      <c r="A4" s="2" t="s">
        <v>22</v>
      </c>
      <c r="B4" s="2" t="s">
        <v>23</v>
      </c>
      <c r="C4" s="3">
        <v>45092</v>
      </c>
      <c r="D4" s="4">
        <v>476000</v>
      </c>
      <c r="E4" s="4">
        <v>476000</v>
      </c>
      <c r="F4" s="4">
        <v>216300</v>
      </c>
      <c r="G4" s="5">
        <f>F4/E4*100</f>
        <v>45.441176470588232</v>
      </c>
      <c r="H4" s="4">
        <v>559789</v>
      </c>
      <c r="I4" s="4">
        <f>E4-463493</f>
        <v>12507</v>
      </c>
      <c r="J4" s="4">
        <v>96296</v>
      </c>
      <c r="K4" s="6">
        <v>175.08333999999999</v>
      </c>
      <c r="L4" s="7">
        <v>240</v>
      </c>
      <c r="M4" s="8">
        <v>0.74199999999999999</v>
      </c>
      <c r="N4" s="8">
        <v>0.74199999999999999</v>
      </c>
      <c r="O4" s="4">
        <f>I4/K4</f>
        <v>71.434552253800959</v>
      </c>
      <c r="P4" s="4">
        <f>I4/M4</f>
        <v>16855.79514824798</v>
      </c>
      <c r="Q4" s="9">
        <f>I4/M4/43560</f>
        <v>0.3869558114841134</v>
      </c>
      <c r="R4" s="8">
        <v>235</v>
      </c>
    </row>
    <row r="5" spans="1:62" x14ac:dyDescent="0.25">
      <c r="A5" s="2" t="s">
        <v>24</v>
      </c>
      <c r="B5" s="2" t="s">
        <v>25</v>
      </c>
      <c r="C5" s="3">
        <v>45203</v>
      </c>
      <c r="D5" s="4">
        <v>590000</v>
      </c>
      <c r="E5" s="4">
        <v>590000</v>
      </c>
      <c r="F5" s="4">
        <v>232600</v>
      </c>
      <c r="G5" s="5">
        <f>F5/E5*100</f>
        <v>39.423728813559322</v>
      </c>
      <c r="H5" s="4">
        <v>589768</v>
      </c>
      <c r="I5" s="4">
        <f>E5-508748</f>
        <v>81252</v>
      </c>
      <c r="J5" s="4">
        <v>81020</v>
      </c>
      <c r="K5" s="6">
        <v>147.30898099999999</v>
      </c>
      <c r="L5" s="7">
        <v>251</v>
      </c>
      <c r="M5" s="8">
        <v>0.86099999999999999</v>
      </c>
      <c r="N5" s="8">
        <v>0.86399999999999999</v>
      </c>
      <c r="O5" s="4">
        <f>I5/K5</f>
        <v>551.57533130990839</v>
      </c>
      <c r="P5" s="4">
        <f>I5/M5</f>
        <v>94369.337979094082</v>
      </c>
      <c r="Q5" s="9">
        <f>I5/M5/43560</f>
        <v>2.1664219003465126</v>
      </c>
      <c r="R5" s="8">
        <v>102</v>
      </c>
    </row>
    <row r="6" spans="1:62" x14ac:dyDescent="0.25">
      <c r="A6" s="2" t="s">
        <v>26</v>
      </c>
      <c r="B6" s="2" t="s">
        <v>27</v>
      </c>
      <c r="C6" s="3">
        <v>45793</v>
      </c>
      <c r="D6" s="4">
        <v>800000</v>
      </c>
      <c r="E6" s="4">
        <v>800000</v>
      </c>
      <c r="F6" s="4">
        <v>393800</v>
      </c>
      <c r="G6" s="5">
        <f>F6/E6*100</f>
        <v>49.225000000000001</v>
      </c>
      <c r="H6" s="4">
        <v>818929</v>
      </c>
      <c r="I6" s="4">
        <f>E6-744793</f>
        <v>55207</v>
      </c>
      <c r="J6" s="4">
        <v>74136</v>
      </c>
      <c r="K6" s="6">
        <v>134.79231799999999</v>
      </c>
      <c r="L6" s="7">
        <v>240</v>
      </c>
      <c r="M6" s="8">
        <v>0.68</v>
      </c>
      <c r="N6" s="8">
        <v>0.68</v>
      </c>
      <c r="O6" s="4">
        <f>I6/K6</f>
        <v>409.57081842008239</v>
      </c>
      <c r="P6" s="4">
        <f>I6/M6</f>
        <v>81186.76470588235</v>
      </c>
      <c r="Q6" s="9">
        <f>I6/M6/43560</f>
        <v>1.8637916599146545</v>
      </c>
      <c r="R6" s="8">
        <v>116.91</v>
      </c>
    </row>
    <row r="7" spans="1:62" x14ac:dyDescent="0.25">
      <c r="A7" s="2" t="s">
        <v>28</v>
      </c>
      <c r="B7" s="2" t="s">
        <v>29</v>
      </c>
      <c r="C7" s="3">
        <v>45106</v>
      </c>
      <c r="D7" s="4">
        <v>1100000</v>
      </c>
      <c r="E7" s="4">
        <v>1100000</v>
      </c>
      <c r="F7" s="4">
        <v>375300</v>
      </c>
      <c r="G7" s="5">
        <f>F7/E7*100</f>
        <v>34.118181818181817</v>
      </c>
      <c r="H7" s="4">
        <v>989492</v>
      </c>
      <c r="I7" s="4">
        <f>E7-847526</f>
        <v>252474</v>
      </c>
      <c r="J7" s="4">
        <v>141966</v>
      </c>
      <c r="K7" s="6">
        <v>258.12014599999998</v>
      </c>
      <c r="L7" s="7">
        <v>168</v>
      </c>
      <c r="M7" s="8">
        <v>1.3069999999999999</v>
      </c>
      <c r="N7" s="8">
        <v>1.3069999999999999</v>
      </c>
      <c r="O7" s="4">
        <f>I7/K7</f>
        <v>978.12589955686769</v>
      </c>
      <c r="P7" s="4">
        <f>I7/M7</f>
        <v>193170.61973986228</v>
      </c>
      <c r="Q7" s="9">
        <f>I7/M7/43560</f>
        <v>4.4345872300243867</v>
      </c>
      <c r="R7" s="8">
        <v>218</v>
      </c>
    </row>
    <row r="8" spans="1:62" x14ac:dyDescent="0.25">
      <c r="A8" s="2" t="s">
        <v>30</v>
      </c>
      <c r="B8" s="2" t="s">
        <v>31</v>
      </c>
      <c r="C8" s="3">
        <v>45296</v>
      </c>
      <c r="D8" s="4">
        <v>652000</v>
      </c>
      <c r="E8" s="4">
        <v>652000</v>
      </c>
      <c r="F8" s="4">
        <v>251400</v>
      </c>
      <c r="G8" s="5">
        <f>F8/E8*100</f>
        <v>38.558282208588956</v>
      </c>
      <c r="H8" s="4">
        <v>725979</v>
      </c>
      <c r="I8" s="4">
        <f>E8-603490</f>
        <v>48510</v>
      </c>
      <c r="J8" s="4">
        <v>122489</v>
      </c>
      <c r="K8" s="6">
        <v>222.70661899999999</v>
      </c>
      <c r="L8" s="7">
        <v>283</v>
      </c>
      <c r="M8" s="8">
        <v>1.4550000000000001</v>
      </c>
      <c r="N8" s="8">
        <v>1.4550000000000001</v>
      </c>
      <c r="O8" s="4">
        <f>I8/K8</f>
        <v>217.82019868928998</v>
      </c>
      <c r="P8" s="4">
        <f>I8/M8</f>
        <v>33340.206185567011</v>
      </c>
      <c r="Q8" s="9">
        <f>I8/M8/43560</f>
        <v>0.76538581693220875</v>
      </c>
      <c r="R8" s="8">
        <v>206</v>
      </c>
    </row>
    <row r="9" spans="1:62" x14ac:dyDescent="0.25">
      <c r="A9" s="2" t="s">
        <v>32</v>
      </c>
      <c r="B9" s="2" t="s">
        <v>33</v>
      </c>
      <c r="C9" s="3">
        <v>45628</v>
      </c>
      <c r="D9" s="4">
        <v>765000</v>
      </c>
      <c r="E9" s="4">
        <v>765000</v>
      </c>
      <c r="F9" s="4">
        <v>292600</v>
      </c>
      <c r="G9" s="5">
        <f>F9/E9*100</f>
        <v>38.248366013071895</v>
      </c>
      <c r="H9" s="4">
        <v>735943</v>
      </c>
      <c r="I9" s="4">
        <f>E9-621936</f>
        <v>143064</v>
      </c>
      <c r="J9" s="4">
        <v>114007</v>
      </c>
      <c r="K9" s="6">
        <v>207.286035</v>
      </c>
      <c r="L9" s="7">
        <v>228.699997</v>
      </c>
      <c r="M9" s="8">
        <v>1.03</v>
      </c>
      <c r="N9" s="8">
        <v>1.03</v>
      </c>
      <c r="O9" s="4">
        <f>I9/K9</f>
        <v>690.17674056045314</v>
      </c>
      <c r="P9" s="4">
        <f>I9/M9</f>
        <v>138897.08737864078</v>
      </c>
      <c r="Q9" s="9">
        <f>I9/M9/43560</f>
        <v>3.1886383695739386</v>
      </c>
      <c r="R9" s="8">
        <v>238.3</v>
      </c>
    </row>
    <row r="10" spans="1:62" ht="15.75" thickBot="1" x14ac:dyDescent="0.3">
      <c r="A10" s="2" t="s">
        <v>34</v>
      </c>
      <c r="B10" s="2" t="s">
        <v>35</v>
      </c>
      <c r="C10" s="3">
        <v>45390</v>
      </c>
      <c r="D10" s="4">
        <v>650000</v>
      </c>
      <c r="E10" s="4">
        <v>650000</v>
      </c>
      <c r="F10" s="4">
        <v>304500</v>
      </c>
      <c r="G10" s="5">
        <f>F10/E10*100</f>
        <v>46.846153846153847</v>
      </c>
      <c r="H10" s="4">
        <v>674973</v>
      </c>
      <c r="I10" s="4">
        <f>E10-564547</f>
        <v>85453</v>
      </c>
      <c r="J10" s="4">
        <v>110426</v>
      </c>
      <c r="K10" s="6">
        <v>200.77517700000001</v>
      </c>
      <c r="L10" s="7">
        <v>210</v>
      </c>
      <c r="M10" s="8">
        <v>1.01</v>
      </c>
      <c r="N10" s="8">
        <v>1.01</v>
      </c>
      <c r="O10" s="4">
        <f>I10/K10</f>
        <v>425.61536379569469</v>
      </c>
      <c r="P10" s="4">
        <f>I10/M10</f>
        <v>84606.930693069313</v>
      </c>
      <c r="Q10" s="9">
        <f>I10/M10/43560</f>
        <v>1.9423078671503515</v>
      </c>
      <c r="R10" s="8">
        <v>200</v>
      </c>
    </row>
    <row r="11" spans="1:62" ht="15.75" thickTop="1" x14ac:dyDescent="0.25">
      <c r="A11" s="10"/>
      <c r="B11" s="10"/>
      <c r="C11" s="11" t="s">
        <v>36</v>
      </c>
      <c r="D11" s="12">
        <f>+SUM(D2:D10)</f>
        <v>6368000</v>
      </c>
      <c r="E11" s="12">
        <f>+SUM(E2:E10)</f>
        <v>6368000</v>
      </c>
      <c r="F11" s="12">
        <f>+SUM(F2:F10)</f>
        <v>2602800</v>
      </c>
      <c r="G11" s="13"/>
      <c r="H11" s="12">
        <f>+SUM(H2:H10)</f>
        <v>6342164</v>
      </c>
      <c r="I11" s="12">
        <f>+SUM(I2:I10)</f>
        <v>934547</v>
      </c>
      <c r="J11" s="12">
        <f>+SUM(J2:J10)</f>
        <v>908711</v>
      </c>
      <c r="K11" s="14">
        <f>+SUM(K2:K10)</f>
        <v>1652.202481</v>
      </c>
      <c r="L11" s="15"/>
      <c r="M11" s="16">
        <f>+SUM(M2:M10)</f>
        <v>8.2789999999999999</v>
      </c>
      <c r="N11" s="16">
        <f>+SUM(N2:N10)</f>
        <v>8.282</v>
      </c>
      <c r="O11" s="12"/>
      <c r="P11" s="12"/>
      <c r="Q11" s="17"/>
      <c r="R11" s="16"/>
    </row>
    <row r="12" spans="1:62" x14ac:dyDescent="0.25">
      <c r="A12" s="18"/>
      <c r="B12" s="18"/>
      <c r="C12" s="19"/>
      <c r="D12" s="20"/>
      <c r="E12" s="20"/>
      <c r="F12" s="20" t="s">
        <v>37</v>
      </c>
      <c r="G12" s="21">
        <f>F11/E11*100</f>
        <v>40.873115577889443</v>
      </c>
      <c r="H12" s="20"/>
      <c r="I12" s="20"/>
      <c r="J12" s="20" t="s">
        <v>38</v>
      </c>
      <c r="K12" s="22"/>
      <c r="L12" s="23"/>
      <c r="M12" s="24" t="s">
        <v>38</v>
      </c>
      <c r="N12" s="24"/>
      <c r="O12" s="20"/>
      <c r="P12" s="20" t="s">
        <v>38</v>
      </c>
      <c r="Q12" s="25"/>
      <c r="R12" s="24"/>
    </row>
    <row r="13" spans="1:62" x14ac:dyDescent="0.25">
      <c r="A13" s="26"/>
      <c r="B13" s="26"/>
      <c r="C13" s="27"/>
      <c r="D13" s="28"/>
      <c r="E13" s="28"/>
      <c r="F13" s="28" t="s">
        <v>39</v>
      </c>
      <c r="G13" s="29">
        <f>STDEV(G2:G10)</f>
        <v>5.1490663194929587</v>
      </c>
      <c r="H13" s="28"/>
      <c r="I13" s="28"/>
      <c r="J13" s="28" t="s">
        <v>40</v>
      </c>
      <c r="K13" s="30">
        <f>I11/K11</f>
        <v>565.63708791573958</v>
      </c>
      <c r="L13" s="31"/>
      <c r="M13" s="32" t="s">
        <v>41</v>
      </c>
      <c r="N13" s="32">
        <f>I11/M11</f>
        <v>112881.62821596811</v>
      </c>
      <c r="O13" s="28"/>
      <c r="P13" s="28" t="s">
        <v>42</v>
      </c>
      <c r="Q13" s="33">
        <f>I11/M11/43560</f>
        <v>2.5914056064271835</v>
      </c>
      <c r="R13" s="32"/>
    </row>
    <row r="15" spans="1:62" x14ac:dyDescent="0.25">
      <c r="H15" s="4" t="s">
        <v>43</v>
      </c>
    </row>
    <row r="16" spans="1:62" x14ac:dyDescent="0.25">
      <c r="H16" s="4" t="s">
        <v>44</v>
      </c>
    </row>
  </sheetData>
  <conditionalFormatting sqref="A2:R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DIX FARM - SOPHIE RIDGE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AA95-E6D3-4815-A568-12D432C516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2025-12-17T14:20:52Z</dcterms:created>
  <dcterms:modified xsi:type="dcterms:W3CDTF">2025-12-17T14:23:03Z</dcterms:modified>
</cp:coreProperties>
</file>