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87507955-D62C-4FE8-BC1A-A05EADFD8A5A}" xr6:coauthVersionLast="47" xr6:coauthVersionMax="47" xr10:uidLastSave="{00000000-0000-0000-0000-000000000000}"/>
  <bookViews>
    <workbookView xWindow="25080" yWindow="-120" windowWidth="25440" windowHeight="15270" xr2:uid="{70DDA7F3-DBDF-4CA3-9A81-2593413567A8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 s="1"/>
  <c r="G3" i="2"/>
  <c r="J3" i="2"/>
  <c r="L3" i="2" s="1"/>
  <c r="G4" i="2"/>
  <c r="J4" i="2"/>
  <c r="L4" i="2"/>
  <c r="N4" i="2"/>
  <c r="D5" i="2"/>
  <c r="E5" i="2"/>
  <c r="F5" i="2"/>
  <c r="G6" i="2" s="1"/>
  <c r="H5" i="2"/>
  <c r="J5" i="2"/>
  <c r="K5" i="2"/>
  <c r="N3" i="2" l="1"/>
  <c r="N2" i="2"/>
  <c r="G7" i="2"/>
  <c r="L6" i="2"/>
  <c r="I6" i="2"/>
  <c r="N5" i="2"/>
  <c r="I7" i="2"/>
  <c r="O3" i="2" l="1"/>
  <c r="O4" i="2"/>
  <c r="O5" i="2"/>
  <c r="O2" i="2"/>
  <c r="L7" i="2" l="1"/>
  <c r="N7" i="2" s="1"/>
</calcChain>
</file>

<file path=xl/sharedStrings.xml><?xml version="1.0" encoding="utf-8"?>
<sst xmlns="http://schemas.openxmlformats.org/spreadsheetml/2006/main" count="32" uniqueCount="32">
  <si>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</si>
  <si>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</si>
  <si>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</si>
  <si>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</si>
  <si>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</si>
  <si>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</si>
  <si>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</si>
  <si>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</si>
  <si>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</si>
  <si>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</si>
  <si>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</si>
  <si>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</si>
  <si>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</si>
  <si>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</si>
  <si>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Dev. by Mean (%)</t>
  </si>
  <si>
    <t>Land Value</t>
  </si>
  <si>
    <t>41-11-09-325-025</t>
  </si>
  <si>
    <t>7021 BONAIRE DR NE</t>
  </si>
  <si>
    <t>41-11-09-366-013</t>
  </si>
  <si>
    <t>6556 BELLA VISTA DR NE</t>
  </si>
  <si>
    <t>41-11-09-366-015</t>
  </si>
  <si>
    <t>6528 BELLA VISTA DR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</si>
  <si>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</si>
  <si>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</si>
  <si>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</si>
  <si>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</si>
  <si>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</si>
  <si>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</si>
  <si>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</si>
  <si>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</si>
  <si>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1.05</t>
  </si>
  <si>
    <t>2026 USE 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</si>
</sst>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16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37EEE-3D6A-4A79-8D08-80F4BBB079CB}">
  <dimension ref="A1:BG10"/>
  <sheetViews>
    <sheetView tabSelected="1" workbookViewId="0">
      <selection activeCell="E11" sqref="E11"/>
    </sheetView>
  </sheetViews>
  <sheetFormatPr defaultRowHeight="15" x14ac:dyDescent="0.25"/>
  <cols>
    <col min="1" max="1" width="13.140625" style="10" bestFit="1" customWidth="1"/>
    <col min="2" max="2" width="17.28515625" style="10" bestFit="1" customWidth="1"/>
    <col min="3" max="3" width="7.28515625" style="11" bestFit="1" customWidth="1"/>
    <col min="4" max="5" width="9.140625" style="12" bestFit="1" customWidth="1"/>
    <col min="6" max="6" width="11" style="12" bestFit="1" customWidth="1"/>
    <col min="7" max="7" width="9.7109375" style="13" bestFit="1" customWidth="1"/>
    <col min="8" max="8" width="10.28515625" style="12" bestFit="1" customWidth="1"/>
    <col min="9" max="9" width="8.5703125" style="12" bestFit="1" customWidth="1"/>
    <col min="10" max="10" width="10.28515625" style="12" bestFit="1" customWidth="1"/>
    <col min="11" max="11" width="10" style="12" bestFit="1" customWidth="1"/>
    <col min="12" max="12" width="7.140625" style="14" customWidth="1"/>
    <col min="13" max="13" width="7.7109375" style="15" bestFit="1" customWidth="1"/>
    <col min="14" max="14" width="12.140625" style="16" bestFit="1" customWidth="1"/>
    <col min="15" max="15" width="14.28515625" style="17" bestFit="1" customWidth="1"/>
    <col min="16" max="16" width="10.42578125" style="10" bestFit="1" customWidth="1"/>
    <col min="17" max="17" width="7.42578125" bestFit="1" customWidth="1"/>
    <col min="18" max="18" width="8.140625" bestFit="1" customWidth="1"/>
    <col min="19" max="19" width="8.85546875" bestFit="1" customWidth="1"/>
    <col min="20" max="20" width="8" bestFit="1" customWidth="1"/>
    <col min="21" max="21" width="14.85546875" bestFit="1" customWidth="1"/>
    <col min="22" max="22" width="9.42578125" bestFit="1" customWidth="1"/>
    <col min="23" max="23" width="10.7109375" bestFit="1" customWidth="1"/>
    <col min="24" max="24" width="10.42578125" bestFit="1" customWidth="1"/>
    <col min="25" max="25" width="14.28515625" bestFit="1" customWidth="1"/>
    <col min="26" max="26" width="5.5703125" bestFit="1" customWidth="1"/>
    <col min="27" max="27" width="9.85546875" bestFit="1" customWidth="1"/>
    <col min="28" max="28" width="5.140625" bestFit="1" customWidth="1"/>
    <col min="29" max="29" width="15.42578125" bestFit="1" customWidth="1"/>
    <col min="30" max="30" width="12.7109375" bestFit="1" customWidth="1"/>
    <col min="31" max="31" width="11.140625" bestFit="1" customWidth="1"/>
    <col min="32" max="32" width="8.28515625" bestFit="1" customWidth="1"/>
    <col min="33" max="33" width="12.42578125" bestFit="1" customWidth="1"/>
    <col min="34" max="34" width="15.85546875" bestFit="1" customWidth="1"/>
    <col min="35" max="35" width="15.7109375" bestFit="1" customWidth="1"/>
    <col min="36" max="36" width="12.85546875" bestFit="1" customWidth="1"/>
  </cols>
  <sheetData>
    <row r="1" spans="1:59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7" t="s">
        <v>12</v>
      </c>
      <c r="N1" s="8" t="s">
        <v>13</v>
      </c>
      <c r="O1" s="9" t="s">
        <v>14</v>
      </c>
      <c r="P1" s="4" t="s">
        <v>15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x14ac:dyDescent="0.25">
      <c r="A2" s="10" t="s">
        <v>16</v>
      </c>
      <c r="B2" s="10" t="s">
        <v>17</v>
      </c>
      <c r="C2" s="11">
        <v>44505</v>
      </c>
      <c r="D2" s="12">
        <v>551000</v>
      </c>
      <c r="E2" s="12">
        <v>551000</v>
      </c>
      <c r="F2" s="12">
        <v>193000</v>
      </c>
      <c r="G2" s="13">
        <f>F2/E2*100</f>
        <v>35.027223230490016</v>
      </c>
      <c r="H2" s="12">
        <v>624662</v>
      </c>
      <c r="I2" s="12">
        <v>134730</v>
      </c>
      <c r="J2" s="12">
        <f>E2-I2</f>
        <v>416270</v>
      </c>
      <c r="K2" s="12">
        <v>466601.90625</v>
      </c>
      <c r="L2" s="14">
        <f>J2/K2</f>
        <v>0.89213094593952913</v>
      </c>
      <c r="M2" s="15">
        <v>3856</v>
      </c>
      <c r="N2" s="16">
        <f>J2/M2</f>
        <v>107.95383817427386</v>
      </c>
      <c r="O2" s="17">
        <f>ABS(I7-L2)*100</f>
        <v>18.134995654832576</v>
      </c>
      <c r="P2" s="12">
        <v>134730</v>
      </c>
      <c r="AX2" s="1"/>
      <c r="AZ2" s="1"/>
    </row>
    <row r="3" spans="1:59" x14ac:dyDescent="0.25">
      <c r="A3" s="10" t="s">
        <v>18</v>
      </c>
      <c r="B3" s="10" t="s">
        <v>19</v>
      </c>
      <c r="C3" s="11">
        <v>45954</v>
      </c>
      <c r="D3" s="12">
        <v>600000</v>
      </c>
      <c r="E3" s="12">
        <v>600000</v>
      </c>
      <c r="F3" s="12">
        <v>260000</v>
      </c>
      <c r="G3" s="13">
        <f>F3/E3*100</f>
        <v>43.333333333333336</v>
      </c>
      <c r="H3" s="12">
        <v>601419</v>
      </c>
      <c r="I3" s="12">
        <v>152399</v>
      </c>
      <c r="J3" s="12">
        <f>E3-I3</f>
        <v>447601</v>
      </c>
      <c r="K3" s="12">
        <v>427638.09375</v>
      </c>
      <c r="L3" s="14">
        <f>J3/K3</f>
        <v>1.046681777282616</v>
      </c>
      <c r="M3" s="15">
        <v>4284</v>
      </c>
      <c r="N3" s="16">
        <f>J3/M3</f>
        <v>104.48202614379085</v>
      </c>
      <c r="O3" s="17">
        <f>ABS(I7-L3)*100</f>
        <v>2.6799125205238861</v>
      </c>
      <c r="P3" s="12">
        <v>152399</v>
      </c>
    </row>
    <row r="4" spans="1:59" ht="15.75" thickBot="1" x14ac:dyDescent="0.3">
      <c r="A4" s="10" t="s">
        <v>20</v>
      </c>
      <c r="B4" s="10" t="s">
        <v>21</v>
      </c>
      <c r="C4" s="11">
        <v>45132</v>
      </c>
      <c r="D4" s="12">
        <v>595000</v>
      </c>
      <c r="E4" s="12">
        <v>595000</v>
      </c>
      <c r="F4" s="12">
        <v>196000</v>
      </c>
      <c r="G4" s="13">
        <f>F4/E4*100</f>
        <v>32.941176470588232</v>
      </c>
      <c r="H4" s="12">
        <v>513744</v>
      </c>
      <c r="I4" s="12">
        <v>145403</v>
      </c>
      <c r="J4" s="12">
        <f>E4-I4</f>
        <v>449597</v>
      </c>
      <c r="K4" s="12">
        <v>350800.9375</v>
      </c>
      <c r="L4" s="14">
        <f>J4/K4</f>
        <v>1.2816299842414189</v>
      </c>
      <c r="M4" s="15">
        <v>4208</v>
      </c>
      <c r="N4" s="16">
        <f>J4/M4</f>
        <v>106.84339353612167</v>
      </c>
      <c r="O4" s="17">
        <f>ABS(I7-L4)*100</f>
        <v>20.814908175356408</v>
      </c>
      <c r="P4" s="12">
        <v>145403</v>
      </c>
    </row>
    <row r="5" spans="1:59" ht="15.75" thickTop="1" x14ac:dyDescent="0.25">
      <c r="A5" s="18"/>
      <c r="B5" s="18"/>
      <c r="C5" s="19" t="s">
        <v>22</v>
      </c>
      <c r="D5" s="20">
        <f>+SUM(D2:D4)</f>
        <v>1746000</v>
      </c>
      <c r="E5" s="20">
        <f>+SUM(E2:E4)</f>
        <v>1746000</v>
      </c>
      <c r="F5" s="20">
        <f>+SUM(F2:F4)</f>
        <v>649000</v>
      </c>
      <c r="G5" s="21"/>
      <c r="H5" s="20">
        <f>+SUM(H2:H4)</f>
        <v>1739825</v>
      </c>
      <c r="I5" s="20"/>
      <c r="J5" s="20">
        <f>+SUM(J2:J4)</f>
        <v>1313468</v>
      </c>
      <c r="K5" s="20">
        <f>+SUM(K2:K4)</f>
        <v>1245040.9375</v>
      </c>
      <c r="L5" s="22"/>
      <c r="M5" s="23"/>
      <c r="N5" s="24">
        <f>AVERAGE(N2:N4)</f>
        <v>106.42641928472879</v>
      </c>
      <c r="O5" s="25">
        <f>ABS(I7-I6)*100</f>
        <v>1.8521213662362035</v>
      </c>
      <c r="P5" s="18"/>
    </row>
    <row r="6" spans="1:59" x14ac:dyDescent="0.25">
      <c r="A6" s="26"/>
      <c r="B6" s="26"/>
      <c r="C6" s="27"/>
      <c r="D6" s="28"/>
      <c r="E6" s="28"/>
      <c r="F6" s="28" t="s">
        <v>23</v>
      </c>
      <c r="G6" s="29">
        <f>F5/E5*100</f>
        <v>37.170675830469648</v>
      </c>
      <c r="H6" s="28" t="s">
        <v>24</v>
      </c>
      <c r="I6" s="30">
        <f>J5/K5</f>
        <v>1.0549596888254928</v>
      </c>
      <c r="J6" s="31"/>
      <c r="K6" s="32" t="s">
        <v>25</v>
      </c>
      <c r="L6" s="33">
        <f>STDEV(L2:L4)</f>
        <v>0.19612756064191597</v>
      </c>
      <c r="M6" s="34"/>
      <c r="N6" s="26"/>
      <c r="O6"/>
      <c r="P6"/>
    </row>
    <row r="7" spans="1:59" x14ac:dyDescent="0.25">
      <c r="A7" s="35"/>
      <c r="B7" s="35"/>
      <c r="C7" s="36"/>
      <c r="D7" s="37"/>
      <c r="E7" s="37"/>
      <c r="F7" s="37" t="s">
        <v>26</v>
      </c>
      <c r="G7" s="38">
        <f>STDEV(G2:G4)</f>
        <v>5.497574925743054</v>
      </c>
      <c r="H7" s="37" t="s">
        <v>27</v>
      </c>
      <c r="I7" s="39">
        <f>AVERAGE(L2:L4)</f>
        <v>1.0734809024878549</v>
      </c>
      <c r="J7" s="40"/>
      <c r="K7" s="41" t="s">
        <v>28</v>
      </c>
      <c r="L7" s="42">
        <f>AVERAGE(O2:O4)</f>
        <v>13.876605450237625</v>
      </c>
      <c r="M7" s="43" t="s">
        <v>29</v>
      </c>
      <c r="N7" s="35">
        <f>+(L7/I7)</f>
        <v>12.926737139037852</v>
      </c>
      <c r="O7"/>
      <c r="P7"/>
    </row>
    <row r="9" spans="1:59" x14ac:dyDescent="0.25">
      <c r="E9" s="12" t="s">
        <v>30</v>
      </c>
    </row>
    <row r="10" spans="1:59" x14ac:dyDescent="0.25">
      <c r="E10" s="12" t="s">
        <v>31</v>
      </c>
    </row>
  </sheetData>
  <conditionalFormatting sqref="A2:P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FOUR FAMILY ECF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B1C2-4130-423D-AF8E-4E7C9366F82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2025-12-22T20:26:19Z</dcterms:created>
  <dcterms:modified xsi:type="dcterms:W3CDTF">2025-12-22T20:34:23Z</dcterms:modified>
</cp:coreProperties>
</file>