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59B46400-0EFC-4315-9648-0A46B768FF45}" xr6:coauthVersionLast="47" xr6:coauthVersionMax="47" xr10:uidLastSave="{00000000-0000-0000-0000-000000000000}"/>
  <bookViews>
    <workbookView xWindow="25080" yWindow="-120" windowWidth="25440" windowHeight="15270" xr2:uid="{8F23AF75-510D-474C-A9E5-CE454858133D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 s="1"/>
  <c r="G3" i="2"/>
  <c r="I3" i="2"/>
  <c r="O3" i="2"/>
  <c r="P3" i="2"/>
  <c r="Q3" i="2"/>
  <c r="G4" i="2"/>
  <c r="I4" i="2"/>
  <c r="P4" i="2" s="1"/>
  <c r="O4" i="2"/>
  <c r="G5" i="2"/>
  <c r="I5" i="2"/>
  <c r="O5" i="2"/>
  <c r="P5" i="2"/>
  <c r="Q5" i="2"/>
  <c r="G6" i="2"/>
  <c r="I6" i="2"/>
  <c r="O6" i="2" s="1"/>
  <c r="Q6" i="2"/>
  <c r="G7" i="2"/>
  <c r="I7" i="2"/>
  <c r="O7" i="2"/>
  <c r="P7" i="2"/>
  <c r="Q7" i="2"/>
  <c r="G8" i="2"/>
  <c r="I8" i="2"/>
  <c r="O8" i="2"/>
  <c r="P8" i="2"/>
  <c r="Q8" i="2"/>
  <c r="D9" i="2"/>
  <c r="E9" i="2"/>
  <c r="F9" i="2"/>
  <c r="G10" i="2" s="1"/>
  <c r="H9" i="2"/>
  <c r="J9" i="2"/>
  <c r="K9" i="2"/>
  <c r="M9" i="2"/>
  <c r="N9" i="2"/>
  <c r="Q4" i="2" l="1"/>
  <c r="I9" i="2"/>
  <c r="K11" i="2" s="1"/>
  <c r="G11" i="2"/>
  <c r="Q2" i="2"/>
  <c r="P6" i="2"/>
  <c r="P2" i="2"/>
  <c r="Q11" i="2"/>
  <c r="N11" i="2"/>
</calcChain>
</file>

<file path=xl/sharedStrings.xml><?xml version="1.0" encoding="utf-8"?>
<sst xmlns="http://schemas.openxmlformats.org/spreadsheetml/2006/main" count="43" uniqueCount="41">
  <si>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</si>
  <si>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</si>
  <si>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</si>
  <si>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</si>
  <si>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</si>
  <si>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</si>
  <si>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</si>
  <si>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</si>
  <si>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</si>
  <si>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</si>
  <si>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</si>
  <si>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</si>
  <si>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</si>
  <si>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</si>
  <si>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</si>
  <si>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</si>
  <si>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</si>
  <si>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</si>
  <si>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41-11-06-329-018</t>
  </si>
  <si>
    <t>5101 BROWNSTONE DR NE</t>
  </si>
  <si>
    <t>41-11-06-329-019</t>
  </si>
  <si>
    <t>5133 BROWNSTONE DR NE</t>
  </si>
  <si>
    <t>41-11-06-351-014</t>
  </si>
  <si>
    <t>7707 FOREST CT NE</t>
  </si>
  <si>
    <t>41-11-06-351-016</t>
  </si>
  <si>
    <t>7711 FOREST CT NE</t>
  </si>
  <si>
    <t>41-11-06-351-017</t>
  </si>
  <si>
    <t>7719 FOREST CT NE</t>
  </si>
  <si>
    <t>41-11-06-376-010</t>
  </si>
  <si>
    <t>7620 SPRING POINT CT NE</t>
  </si>
  <si>
    <t>41-11-06-376-014</t>
  </si>
  <si>
    <t>7704 SPRING POINT CT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</si>
  <si>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</si>
  <si>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</si>
  <si>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</si>
  <si>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</si>
  <si>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</si>
  <si>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</si>
  <si>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</si>
  <si>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1300</t>
  </si>
  <si>
    <t>2026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</si>
</sst>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6" fontId="2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69B03-3EFD-4A95-9C18-C29BB43BCF10}">
  <dimension ref="A1:BJ16"/>
  <sheetViews>
    <sheetView tabSelected="1" workbookViewId="0">
      <selection activeCell="H16" sqref="H16"/>
    </sheetView>
  </sheetViews>
  <sheetFormatPr defaultRowHeight="15" x14ac:dyDescent="0.25"/>
  <cols>
    <col min="1" max="1" width="13.140625" style="2" bestFit="1" customWidth="1"/>
    <col min="2" max="2" width="18.710937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10.140625" style="4" bestFit="1" customWidth="1"/>
    <col min="10" max="10" width="11" style="4" bestFit="1" customWidth="1"/>
    <col min="11" max="11" width="8.5703125" style="6" bestFit="1" customWidth="1"/>
    <col min="12" max="12" width="5.28515625" style="7" bestFit="1" customWidth="1"/>
    <col min="13" max="13" width="9.28515625" style="8" customWidth="1"/>
    <col min="14" max="14" width="8.28515625" style="8" bestFit="1" customWidth="1"/>
    <col min="15" max="15" width="6.140625" style="4" customWidth="1"/>
    <col min="16" max="16" width="9.28515625" style="4" bestFit="1" customWidth="1"/>
    <col min="17" max="17" width="5" style="9" customWidth="1"/>
    <col min="18" max="18" width="7.5703125" style="8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12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3" customFormat="1" ht="29.25" customHeight="1" x14ac:dyDescent="0.25">
      <c r="A1" s="35" t="s">
        <v>0</v>
      </c>
      <c r="B1" s="35" t="s">
        <v>1</v>
      </c>
      <c r="C1" s="36" t="s">
        <v>2</v>
      </c>
      <c r="D1" s="37" t="s">
        <v>3</v>
      </c>
      <c r="E1" s="37" t="s">
        <v>4</v>
      </c>
      <c r="F1" s="37" t="s">
        <v>5</v>
      </c>
      <c r="G1" s="38" t="s">
        <v>6</v>
      </c>
      <c r="H1" s="37" t="s">
        <v>7</v>
      </c>
      <c r="I1" s="37" t="s">
        <v>8</v>
      </c>
      <c r="J1" s="37" t="s">
        <v>9</v>
      </c>
      <c r="K1" s="39" t="s">
        <v>10</v>
      </c>
      <c r="L1" s="40" t="s">
        <v>11</v>
      </c>
      <c r="M1" s="41" t="s">
        <v>12</v>
      </c>
      <c r="N1" s="41" t="s">
        <v>13</v>
      </c>
      <c r="O1" s="37" t="s">
        <v>14</v>
      </c>
      <c r="P1" s="37" t="s">
        <v>15</v>
      </c>
      <c r="Q1" s="42" t="s">
        <v>16</v>
      </c>
      <c r="R1" s="41" t="s">
        <v>17</v>
      </c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</row>
    <row r="2" spans="1:62" x14ac:dyDescent="0.25">
      <c r="A2" s="2" t="s">
        <v>18</v>
      </c>
      <c r="B2" s="2" t="s">
        <v>19</v>
      </c>
      <c r="C2" s="3">
        <v>45159</v>
      </c>
      <c r="D2" s="4">
        <v>775000</v>
      </c>
      <c r="E2" s="4">
        <v>775000</v>
      </c>
      <c r="F2" s="4">
        <v>275600</v>
      </c>
      <c r="G2" s="5">
        <f>F2/E2*100</f>
        <v>35.561290322580646</v>
      </c>
      <c r="H2" s="4">
        <v>688958</v>
      </c>
      <c r="I2" s="4">
        <f>E2-543311</f>
        <v>231689</v>
      </c>
      <c r="J2" s="4">
        <v>145647</v>
      </c>
      <c r="K2" s="6">
        <v>161.83005</v>
      </c>
      <c r="L2" s="7">
        <v>244.97500600000001</v>
      </c>
      <c r="M2" s="8">
        <v>1.0109999999999999</v>
      </c>
      <c r="N2" s="8">
        <v>1.0109999999999999</v>
      </c>
      <c r="O2" s="4">
        <f>I2/K2</f>
        <v>1431.6809517144684</v>
      </c>
      <c r="P2" s="4">
        <f>I2/M2</f>
        <v>229168.15034619192</v>
      </c>
      <c r="Q2" s="9">
        <f>I2/M2/43560</f>
        <v>5.2609768215379225</v>
      </c>
      <c r="R2" s="8">
        <v>179.82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45447</v>
      </c>
      <c r="D3" s="4">
        <v>700000</v>
      </c>
      <c r="E3" s="4">
        <v>700000</v>
      </c>
      <c r="F3" s="4">
        <v>308200</v>
      </c>
      <c r="G3" s="5">
        <f>F3/E3*100</f>
        <v>44.028571428571425</v>
      </c>
      <c r="H3" s="4">
        <v>658793</v>
      </c>
      <c r="I3" s="4">
        <f>E3-512811</f>
        <v>187189</v>
      </c>
      <c r="J3" s="4">
        <v>145982</v>
      </c>
      <c r="K3" s="6">
        <v>162.202122</v>
      </c>
      <c r="L3" s="7">
        <v>241.404999</v>
      </c>
      <c r="M3" s="8">
        <v>1.0029999999999999</v>
      </c>
      <c r="N3" s="8">
        <v>1.0029999999999999</v>
      </c>
      <c r="O3" s="4">
        <f>I3/K3</f>
        <v>1154.047787364952</v>
      </c>
      <c r="P3" s="4">
        <f>I3/M3</f>
        <v>186629.11266201397</v>
      </c>
      <c r="Q3" s="9">
        <f>I3/M3/43560</f>
        <v>4.2844148912308073</v>
      </c>
      <c r="R3" s="8">
        <v>181</v>
      </c>
    </row>
    <row r="4" spans="1:62" x14ac:dyDescent="0.25">
      <c r="A4" s="2" t="s">
        <v>22</v>
      </c>
      <c r="B4" s="2" t="s">
        <v>23</v>
      </c>
      <c r="C4" s="3">
        <v>45874</v>
      </c>
      <c r="D4" s="4">
        <v>1315000</v>
      </c>
      <c r="E4" s="4">
        <v>1315000</v>
      </c>
      <c r="F4" s="4">
        <v>499800</v>
      </c>
      <c r="G4" s="5">
        <f>F4/E4*100</f>
        <v>38.00760456273764</v>
      </c>
      <c r="H4" s="4">
        <v>1175451</v>
      </c>
      <c r="I4" s="4">
        <f>E4-786018</f>
        <v>528982</v>
      </c>
      <c r="J4" s="4">
        <v>389433</v>
      </c>
      <c r="K4" s="6">
        <v>432.70289300000002</v>
      </c>
      <c r="L4" s="7">
        <v>885</v>
      </c>
      <c r="M4" s="8">
        <v>13</v>
      </c>
      <c r="N4" s="8">
        <v>13</v>
      </c>
      <c r="O4" s="4">
        <f>I4/K4</f>
        <v>1222.5062706017081</v>
      </c>
      <c r="P4" s="4">
        <f>I4/M4</f>
        <v>40690.923076923078</v>
      </c>
      <c r="Q4" s="9">
        <f>I4/M4/43560</f>
        <v>0.93413505686232956</v>
      </c>
      <c r="R4" s="8">
        <v>58.14</v>
      </c>
    </row>
    <row r="5" spans="1:62" x14ac:dyDescent="0.25">
      <c r="A5" s="2" t="s">
        <v>24</v>
      </c>
      <c r="B5" s="2" t="s">
        <v>25</v>
      </c>
      <c r="C5" s="3">
        <v>45919</v>
      </c>
      <c r="D5" s="4">
        <v>1300000</v>
      </c>
      <c r="E5" s="4">
        <v>1300000</v>
      </c>
      <c r="F5" s="4">
        <v>477300</v>
      </c>
      <c r="G5" s="5">
        <f>F5/E5*100</f>
        <v>36.715384615384615</v>
      </c>
      <c r="H5" s="4">
        <v>1044356</v>
      </c>
      <c r="I5" s="4">
        <f>E5-839841</f>
        <v>460159</v>
      </c>
      <c r="J5" s="4">
        <v>204515</v>
      </c>
      <c r="K5" s="6">
        <v>227.23910799999999</v>
      </c>
      <c r="L5" s="7">
        <v>917.78002900000001</v>
      </c>
      <c r="M5" s="8">
        <v>5.3010000000000002</v>
      </c>
      <c r="N5" s="8">
        <v>5.3010000000000002</v>
      </c>
      <c r="O5" s="4">
        <f>I5/K5</f>
        <v>2024.9991475939082</v>
      </c>
      <c r="P5" s="4">
        <f>I5/M5</f>
        <v>86806.074325598936</v>
      </c>
      <c r="Q5" s="9">
        <f>I5/M5/43560</f>
        <v>1.9927932581634282</v>
      </c>
      <c r="R5" s="8">
        <v>89.55</v>
      </c>
    </row>
    <row r="6" spans="1:62" x14ac:dyDescent="0.25">
      <c r="A6" s="2" t="s">
        <v>26</v>
      </c>
      <c r="B6" s="2" t="s">
        <v>27</v>
      </c>
      <c r="C6" s="3">
        <v>45768</v>
      </c>
      <c r="D6" s="4">
        <v>591000</v>
      </c>
      <c r="E6" s="4">
        <v>591000</v>
      </c>
      <c r="F6" s="4">
        <v>320700</v>
      </c>
      <c r="G6" s="5">
        <f>F6/E6*100</f>
        <v>54.263959390862951</v>
      </c>
      <c r="H6" s="4">
        <v>662485</v>
      </c>
      <c r="I6" s="4">
        <f>E6-512602</f>
        <v>78398</v>
      </c>
      <c r="J6" s="4">
        <v>149883</v>
      </c>
      <c r="K6" s="6">
        <v>166.53683100000001</v>
      </c>
      <c r="L6" s="7">
        <v>283.70001200000002</v>
      </c>
      <c r="M6" s="8">
        <v>1.075</v>
      </c>
      <c r="N6" s="8">
        <v>1.075</v>
      </c>
      <c r="O6" s="4">
        <f>I6/K6</f>
        <v>470.75472452096795</v>
      </c>
      <c r="P6" s="4">
        <f>I6/M6</f>
        <v>72928.372093023252</v>
      </c>
      <c r="Q6" s="9">
        <f>I6/M6/43560</f>
        <v>1.6742050526405705</v>
      </c>
      <c r="R6" s="8">
        <v>209</v>
      </c>
    </row>
    <row r="7" spans="1:62" x14ac:dyDescent="0.25">
      <c r="A7" s="2" t="s">
        <v>28</v>
      </c>
      <c r="B7" s="2" t="s">
        <v>29</v>
      </c>
      <c r="C7" s="3">
        <v>45888</v>
      </c>
      <c r="D7" s="4">
        <v>785000</v>
      </c>
      <c r="E7" s="4">
        <v>785000</v>
      </c>
      <c r="F7" s="4">
        <v>328600</v>
      </c>
      <c r="G7" s="5">
        <f>F7/E7*100</f>
        <v>41.859872611464965</v>
      </c>
      <c r="H7" s="4">
        <v>712259</v>
      </c>
      <c r="I7" s="4">
        <f>E7-534370</f>
        <v>250630</v>
      </c>
      <c r="J7" s="4">
        <v>177889</v>
      </c>
      <c r="K7" s="6">
        <v>197.654214</v>
      </c>
      <c r="L7" s="7">
        <v>417.40499899999998</v>
      </c>
      <c r="M7" s="8">
        <v>2.5379999999999998</v>
      </c>
      <c r="N7" s="8">
        <v>2.5379999999999998</v>
      </c>
      <c r="O7" s="4">
        <f>I7/K7</f>
        <v>1268.0225477003996</v>
      </c>
      <c r="P7" s="4">
        <f>I7/M7</f>
        <v>98750.985027580784</v>
      </c>
      <c r="Q7" s="9">
        <f>I7/M7/43560</f>
        <v>2.2670106755642974</v>
      </c>
      <c r="R7" s="8">
        <v>76.53</v>
      </c>
    </row>
    <row r="8" spans="1:62" ht="15.75" thickBot="1" x14ac:dyDescent="0.3">
      <c r="A8" s="2" t="s">
        <v>30</v>
      </c>
      <c r="B8" s="2" t="s">
        <v>31</v>
      </c>
      <c r="C8" s="3">
        <v>45877</v>
      </c>
      <c r="D8" s="4">
        <v>695000</v>
      </c>
      <c r="E8" s="4">
        <v>695000</v>
      </c>
      <c r="F8" s="4">
        <v>286400</v>
      </c>
      <c r="G8" s="5">
        <f>F8/E8*100</f>
        <v>41.208633093525179</v>
      </c>
      <c r="H8" s="4">
        <v>593323</v>
      </c>
      <c r="I8" s="4">
        <f>E8-476032</f>
        <v>218968</v>
      </c>
      <c r="J8" s="4">
        <v>117291</v>
      </c>
      <c r="K8" s="6">
        <v>130.32345100000001</v>
      </c>
      <c r="L8" s="7">
        <v>635</v>
      </c>
      <c r="M8" s="8">
        <v>1.31</v>
      </c>
      <c r="N8" s="8">
        <v>1.31</v>
      </c>
      <c r="O8" s="4">
        <f>I8/K8</f>
        <v>1680.1887789174643</v>
      </c>
      <c r="P8" s="4">
        <f>I8/M8</f>
        <v>167151.14503816795</v>
      </c>
      <c r="Q8" s="9">
        <f>I8/M8/43560</f>
        <v>3.8372622827862246</v>
      </c>
      <c r="R8" s="8">
        <v>144.66999999999999</v>
      </c>
    </row>
    <row r="9" spans="1:62" ht="15.75" thickTop="1" x14ac:dyDescent="0.25">
      <c r="A9" s="10"/>
      <c r="B9" s="10"/>
      <c r="C9" s="11" t="s">
        <v>32</v>
      </c>
      <c r="D9" s="12">
        <f>+SUM(D2:D8)</f>
        <v>6161000</v>
      </c>
      <c r="E9" s="12">
        <f>+SUM(E2:E8)</f>
        <v>6161000</v>
      </c>
      <c r="F9" s="12">
        <f>+SUM(F2:F8)</f>
        <v>2496600</v>
      </c>
      <c r="G9" s="13"/>
      <c r="H9" s="12">
        <f>+SUM(H2:H8)</f>
        <v>5535625</v>
      </c>
      <c r="I9" s="12">
        <f>+SUM(I2:I8)</f>
        <v>1956015</v>
      </c>
      <c r="J9" s="12">
        <f>+SUM(J2:J8)</f>
        <v>1330640</v>
      </c>
      <c r="K9" s="14">
        <f>+SUM(K2:K8)</f>
        <v>1478.4886689999998</v>
      </c>
      <c r="L9" s="15"/>
      <c r="M9" s="16">
        <f>+SUM(M2:M8)</f>
        <v>25.237999999999996</v>
      </c>
      <c r="N9" s="16">
        <f>+SUM(N2:N8)</f>
        <v>25.237999999999996</v>
      </c>
      <c r="O9" s="12"/>
      <c r="P9" s="12"/>
      <c r="Q9" s="17"/>
      <c r="R9" s="16"/>
    </row>
    <row r="10" spans="1:62" x14ac:dyDescent="0.25">
      <c r="A10" s="18"/>
      <c r="B10" s="18"/>
      <c r="C10" s="19"/>
      <c r="D10" s="20"/>
      <c r="E10" s="20"/>
      <c r="F10" s="20" t="s">
        <v>33</v>
      </c>
      <c r="G10" s="21">
        <f>F9/E9*100</f>
        <v>40.522642428177242</v>
      </c>
      <c r="H10" s="20"/>
      <c r="I10" s="20"/>
      <c r="J10" s="20" t="s">
        <v>34</v>
      </c>
      <c r="K10" s="22"/>
      <c r="L10" s="23"/>
      <c r="M10" s="24" t="s">
        <v>34</v>
      </c>
      <c r="N10" s="24"/>
      <c r="O10" s="20"/>
      <c r="P10" s="20" t="s">
        <v>34</v>
      </c>
      <c r="Q10" s="25"/>
      <c r="R10" s="24"/>
    </row>
    <row r="11" spans="1:62" x14ac:dyDescent="0.25">
      <c r="A11" s="26"/>
      <c r="B11" s="26"/>
      <c r="C11" s="27"/>
      <c r="D11" s="28"/>
      <c r="E11" s="28"/>
      <c r="F11" s="28" t="s">
        <v>35</v>
      </c>
      <c r="G11" s="29">
        <f>STDEV(G2:G8)</f>
        <v>6.3205614991589281</v>
      </c>
      <c r="H11" s="28"/>
      <c r="I11" s="28"/>
      <c r="J11" s="28" t="s">
        <v>36</v>
      </c>
      <c r="K11" s="30">
        <f>I9/K9</f>
        <v>1322.9827465116678</v>
      </c>
      <c r="L11" s="31"/>
      <c r="M11" s="32" t="s">
        <v>37</v>
      </c>
      <c r="N11" s="32">
        <f>I9/M9</f>
        <v>77502.773595372069</v>
      </c>
      <c r="O11" s="28"/>
      <c r="P11" s="28" t="s">
        <v>38</v>
      </c>
      <c r="Q11" s="33">
        <f>I9/M9/43560</f>
        <v>1.7792188612344368</v>
      </c>
      <c r="R11" s="32"/>
    </row>
    <row r="14" spans="1:62" x14ac:dyDescent="0.25">
      <c r="H14" s="4" t="s">
        <v>39</v>
      </c>
    </row>
    <row r="15" spans="1:62" x14ac:dyDescent="0.25">
      <c r="H15" s="4" t="s">
        <v>40</v>
      </c>
    </row>
    <row r="16" spans="1:62" x14ac:dyDescent="0.25">
      <c r="P16" s="34"/>
    </row>
  </sheetData>
  <conditionalFormatting sqref="A2:R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SUNFLOWER RIDGE RYAN VALLLEY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6B367-8E8D-4A88-940A-3BBB52A6F38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2025-12-16T15:48:15Z</dcterms:created>
  <dcterms:modified xsi:type="dcterms:W3CDTF">2025-12-16T15:51:33Z</dcterms:modified>
</cp:coreProperties>
</file>