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DF24A05D-FABB-4C38-BC66-345F77861E95}" xr6:coauthVersionLast="47" xr6:coauthVersionMax="47" xr10:uidLastSave="{00000000-0000-0000-0000-000000000000}"/>
  <bookViews>
    <workbookView xWindow="25080" yWindow="-120" windowWidth="25440" windowHeight="15270" xr2:uid="{B5A3F3C9-84CC-4B88-834A-C17CFC17D817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N2" i="2"/>
  <c r="G3" i="2"/>
  <c r="J3" i="2"/>
  <c r="L3" i="2"/>
  <c r="N3" i="2"/>
  <c r="G4" i="2"/>
  <c r="J4" i="2"/>
  <c r="L4" i="2" s="1"/>
  <c r="N4" i="2"/>
  <c r="D5" i="2"/>
  <c r="E5" i="2"/>
  <c r="F5" i="2"/>
  <c r="G6" i="2" s="1"/>
  <c r="H5" i="2"/>
  <c r="K5" i="2"/>
  <c r="J7" i="2" l="1"/>
  <c r="O2" i="2" s="1"/>
  <c r="G7" i="2"/>
  <c r="M6" i="2"/>
  <c r="N5" i="2"/>
  <c r="J5" i="2"/>
  <c r="J6" i="2" s="1"/>
  <c r="O4" i="2"/>
  <c r="O3" i="2" l="1"/>
  <c r="P5" i="2"/>
  <c r="M7" i="2"/>
  <c r="O7" i="2" s="1"/>
</calcChain>
</file>

<file path=xl/sharedStrings.xml><?xml version="1.0" encoding="utf-8"?>
<sst xmlns="http://schemas.openxmlformats.org/spreadsheetml/2006/main" count="32" uniqueCount="32">
  <si>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</si>
  <si>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</si>
  <si>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</si>
  <si>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</si>
  <si>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</si>
  <si>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</si>
  <si>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</si>
  <si>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</si>
  <si>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</si>
  <si>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</si>
  <si>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</si>
  <si>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</si>
  <si>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</si>
  <si>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</si>
  <si>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</si>
  <si>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</si>
  <si>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41-11-16-327-001</t>
  </si>
  <si>
    <t>6735 TARA CT NE</t>
  </si>
  <si>
    <t>41-11-16-327-006</t>
  </si>
  <si>
    <t>6671 TARA CT NE</t>
  </si>
  <si>
    <t>41-11-16-327-017</t>
  </si>
  <si>
    <t>6195 GAELIC CT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</si>
  <si>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</si>
  <si>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</si>
  <si>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</si>
  <si>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</si>
  <si>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</si>
  <si>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</si>
  <si>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</si>
  <si>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</si>
  <si>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1.15</t>
  </si>
  <si>
    <t>2026 USE 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</si>
</sst>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96033-4F61-45BD-9F22-5C83E28B3DAD}">
  <dimension ref="A1:BF10"/>
  <sheetViews>
    <sheetView tabSelected="1" workbookViewId="0">
      <selection activeCell="N15" sqref="N15"/>
    </sheetView>
  </sheetViews>
  <sheetFormatPr defaultRowHeight="15" x14ac:dyDescent="0.25"/>
  <cols>
    <col min="1" max="1" width="13.140625" style="10" bestFit="1" customWidth="1"/>
    <col min="2" max="2" width="19.7109375" style="10" bestFit="1" customWidth="1"/>
    <col min="3" max="3" width="7.28515625" style="11" bestFit="1" customWidth="1"/>
    <col min="4" max="5" width="9.140625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8.5703125" style="12" bestFit="1" customWidth="1"/>
    <col min="10" max="10" width="10.28515625" style="12" bestFit="1" customWidth="1"/>
    <col min="11" max="11" width="10" style="12" bestFit="1" customWidth="1"/>
    <col min="12" max="12" width="5.28515625" style="14" bestFit="1" customWidth="1"/>
    <col min="13" max="13" width="7.7109375" style="15" bestFit="1" customWidth="1"/>
    <col min="14" max="14" width="12.140625" style="16" bestFit="1" customWidth="1"/>
    <col min="15" max="15" width="10" style="45" bestFit="1" customWidth="1"/>
    <col min="16" max="16" width="14.28515625" style="17" bestFit="1" customWidth="1"/>
    <col min="17" max="17" width="7.42578125" bestFit="1" customWidth="1"/>
    <col min="18" max="18" width="8.140625" bestFit="1" customWidth="1"/>
    <col min="19" max="19" width="8.85546875" bestFit="1" customWidth="1"/>
    <col min="20" max="20" width="8" bestFit="1" customWidth="1"/>
    <col min="21" max="21" width="14.85546875" bestFit="1" customWidth="1"/>
    <col min="22" max="22" width="25.140625" bestFit="1" customWidth="1"/>
    <col min="23" max="23" width="10.7109375" bestFit="1" customWidth="1"/>
    <col min="24" max="24" width="10.42578125" bestFit="1" customWidth="1"/>
    <col min="25" max="25" width="14.28515625" bestFit="1" customWidth="1"/>
    <col min="26" max="26" width="5.5703125" bestFit="1" customWidth="1"/>
    <col min="27" max="27" width="9.85546875" bestFit="1" customWidth="1"/>
    <col min="28" max="28" width="5.140625" bestFit="1" customWidth="1"/>
    <col min="29" max="29" width="15.42578125" bestFit="1" customWidth="1"/>
    <col min="30" max="30" width="12.7109375" bestFit="1" customWidth="1"/>
    <col min="31" max="31" width="11.140625" bestFit="1" customWidth="1"/>
    <col min="32" max="32" width="8.28515625" bestFit="1" customWidth="1"/>
    <col min="33" max="33" width="12.42578125" bestFit="1" customWidth="1"/>
    <col min="34" max="34" width="15.85546875" bestFit="1" customWidth="1"/>
    <col min="35" max="35" width="15.7109375" bestFit="1" customWidth="1"/>
    <col min="36" max="36" width="12.85546875" bestFit="1" customWidth="1"/>
  </cols>
  <sheetData>
    <row r="1" spans="1:58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4" t="s">
        <v>15</v>
      </c>
      <c r="AY1" s="1"/>
      <c r="AZ1" s="1"/>
      <c r="BA1" s="1"/>
      <c r="BB1" s="1"/>
      <c r="BC1" s="1"/>
      <c r="BD1" s="1"/>
      <c r="BE1" s="1"/>
      <c r="BF1" s="1"/>
    </row>
    <row r="2" spans="1:58" x14ac:dyDescent="0.25">
      <c r="A2" s="10" t="s">
        <v>16</v>
      </c>
      <c r="B2" s="10" t="s">
        <v>17</v>
      </c>
      <c r="C2" s="11">
        <v>45967</v>
      </c>
      <c r="D2" s="12">
        <v>1780000</v>
      </c>
      <c r="E2" s="12">
        <v>1780000</v>
      </c>
      <c r="F2" s="12">
        <v>693000</v>
      </c>
      <c r="G2" s="13">
        <f>F2/E2*100</f>
        <v>38.932584269662925</v>
      </c>
      <c r="H2" s="12">
        <v>1487055</v>
      </c>
      <c r="I2" s="12">
        <v>211744</v>
      </c>
      <c r="J2" s="12">
        <f>E2-I2</f>
        <v>1568256</v>
      </c>
      <c r="K2" s="12">
        <v>1108966.125</v>
      </c>
      <c r="L2" s="14">
        <f>J2/K2</f>
        <v>1.4141604190118973</v>
      </c>
      <c r="M2" s="15">
        <v>3214</v>
      </c>
      <c r="N2" s="16">
        <f>J2/M2</f>
        <v>487.94523957685129</v>
      </c>
      <c r="O2" s="17">
        <f>ABS(J7-L2)*100</f>
        <v>28.817689398907966</v>
      </c>
      <c r="P2" s="12">
        <v>157556</v>
      </c>
      <c r="AY2" s="1"/>
    </row>
    <row r="3" spans="1:58" x14ac:dyDescent="0.25">
      <c r="A3" s="10" t="s">
        <v>18</v>
      </c>
      <c r="B3" s="10" t="s">
        <v>19</v>
      </c>
      <c r="C3" s="11">
        <v>44783</v>
      </c>
      <c r="D3" s="12">
        <v>1220000</v>
      </c>
      <c r="E3" s="12">
        <v>1220000</v>
      </c>
      <c r="F3" s="12">
        <v>399100</v>
      </c>
      <c r="G3" s="13">
        <f>F3/E3*100</f>
        <v>32.713114754098363</v>
      </c>
      <c r="H3" s="12">
        <v>1073796</v>
      </c>
      <c r="I3" s="12">
        <v>183883</v>
      </c>
      <c r="J3" s="12">
        <f>E3-I3</f>
        <v>1036117</v>
      </c>
      <c r="K3" s="12">
        <v>977926.375</v>
      </c>
      <c r="L3" s="14">
        <f>J3/K3</f>
        <v>1.0595040961033493</v>
      </c>
      <c r="M3" s="15">
        <v>3555</v>
      </c>
      <c r="N3" s="16">
        <f>J3/M3</f>
        <v>291.45344585091419</v>
      </c>
      <c r="O3" s="17">
        <f>ABS(J7-L3)*100</f>
        <v>6.6479428919468342</v>
      </c>
      <c r="P3" s="12">
        <v>168223</v>
      </c>
    </row>
    <row r="4" spans="1:58" ht="15.75" thickBot="1" x14ac:dyDescent="0.3">
      <c r="A4" s="10" t="s">
        <v>20</v>
      </c>
      <c r="B4" s="10" t="s">
        <v>21</v>
      </c>
      <c r="C4" s="11">
        <v>45595</v>
      </c>
      <c r="D4" s="12">
        <v>765000</v>
      </c>
      <c r="E4" s="12">
        <v>765000</v>
      </c>
      <c r="F4" s="12">
        <v>352200</v>
      </c>
      <c r="G4" s="13">
        <f>F4/E4*100</f>
        <v>46.03921568627451</v>
      </c>
      <c r="H4" s="12">
        <v>916688</v>
      </c>
      <c r="I4" s="12">
        <v>206752</v>
      </c>
      <c r="J4" s="12">
        <f>E4-I4</f>
        <v>558248</v>
      </c>
      <c r="K4" s="12">
        <v>617335.625</v>
      </c>
      <c r="L4" s="14">
        <f>J4/K4</f>
        <v>0.90428605995320621</v>
      </c>
      <c r="M4" s="15">
        <v>2216</v>
      </c>
      <c r="N4" s="16">
        <f>J4/M4</f>
        <v>251.91696750902528</v>
      </c>
      <c r="O4" s="17">
        <f>ABS(J7-L4)*100</f>
        <v>22.16974650696114</v>
      </c>
      <c r="P4" s="12">
        <v>200000</v>
      </c>
    </row>
    <row r="5" spans="1:58" ht="15.75" thickTop="1" x14ac:dyDescent="0.25">
      <c r="A5" s="18"/>
      <c r="B5" s="18"/>
      <c r="C5" s="19" t="s">
        <v>22</v>
      </c>
      <c r="D5" s="20">
        <f>+SUM(D2:D4)</f>
        <v>3765000</v>
      </c>
      <c r="E5" s="20">
        <f>+SUM(E2:E4)</f>
        <v>3765000</v>
      </c>
      <c r="F5" s="20">
        <f>+SUM(F2:F4)</f>
        <v>1444300</v>
      </c>
      <c r="G5" s="21"/>
      <c r="H5" s="20">
        <f>+SUM(H2:H4)</f>
        <v>3477539</v>
      </c>
      <c r="I5" s="20"/>
      <c r="J5" s="20">
        <f>+SUM(J2:J4)</f>
        <v>3162621</v>
      </c>
      <c r="K5" s="20">
        <f>+SUM(K2:K4)</f>
        <v>2704228.125</v>
      </c>
      <c r="L5" s="22"/>
      <c r="M5" s="23"/>
      <c r="N5" s="24">
        <f>AVERAGE(N2:N4)</f>
        <v>343.77188431226358</v>
      </c>
      <c r="O5" s="25"/>
      <c r="P5" s="26">
        <f>ABS(J7-J6)*100</f>
        <v>4.3526166397908961</v>
      </c>
    </row>
    <row r="6" spans="1:58" x14ac:dyDescent="0.25">
      <c r="A6" s="27"/>
      <c r="B6" s="27"/>
      <c r="C6" s="28"/>
      <c r="D6" s="29"/>
      <c r="E6" s="29"/>
      <c r="F6" s="29" t="s">
        <v>23</v>
      </c>
      <c r="G6" s="30">
        <f>F5/E5*100</f>
        <v>38.361221779548472</v>
      </c>
      <c r="H6" s="29"/>
      <c r="I6" s="29" t="s">
        <v>24</v>
      </c>
      <c r="J6" s="31">
        <f>J5/K5</f>
        <v>1.1695096914207266</v>
      </c>
      <c r="K6" s="32"/>
      <c r="L6" s="33" t="s">
        <v>25</v>
      </c>
      <c r="M6" s="34">
        <f>STDEV(L2:L4)</f>
        <v>0.26135722939775619</v>
      </c>
      <c r="N6" s="35"/>
      <c r="O6" s="27"/>
      <c r="P6"/>
    </row>
    <row r="7" spans="1:58" x14ac:dyDescent="0.25">
      <c r="A7" s="36"/>
      <c r="B7" s="36"/>
      <c r="C7" s="37"/>
      <c r="D7" s="38"/>
      <c r="E7" s="38"/>
      <c r="F7" s="38" t="s">
        <v>26</v>
      </c>
      <c r="G7" s="39">
        <f>STDEV(G2:G4)</f>
        <v>6.6679704208646093</v>
      </c>
      <c r="H7" s="38"/>
      <c r="I7" s="38" t="s">
        <v>27</v>
      </c>
      <c r="J7" s="40">
        <f>AVERAGE(L2:L4)</f>
        <v>1.1259835250228176</v>
      </c>
      <c r="K7" s="41"/>
      <c r="L7" s="42" t="s">
        <v>28</v>
      </c>
      <c r="M7" s="43">
        <f>AVERAGE(O2:O4)</f>
        <v>19.211792932605313</v>
      </c>
      <c r="N7" s="44" t="s">
        <v>29</v>
      </c>
      <c r="O7" s="36">
        <f>+(M7/J7)</f>
        <v>17.062232710923539</v>
      </c>
      <c r="P7"/>
    </row>
    <row r="9" spans="1:58" x14ac:dyDescent="0.25">
      <c r="F9" s="12" t="s">
        <v>30</v>
      </c>
    </row>
    <row r="10" spans="1:58" x14ac:dyDescent="0.25">
      <c r="F10" s="12" t="s">
        <v>31</v>
      </c>
    </row>
  </sheetData>
  <conditionalFormatting sqref="A2:P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KNOCKADOON WHIPPOORWILL WAY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6E37-7942-4685-AB13-CCA04D27258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2025-12-22T20:43:45Z</dcterms:created>
  <dcterms:modified xsi:type="dcterms:W3CDTF">2025-12-22T20:46:50Z</dcterms:modified>
</cp:coreProperties>
</file>