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ABD9E531-4C05-4978-83E6-2FC0CFC89FCF}" xr6:coauthVersionLast="47" xr6:coauthVersionMax="47" xr10:uidLastSave="{00000000-0000-0000-0000-000000000000}"/>
  <bookViews>
    <workbookView xWindow="25080" yWindow="-120" windowWidth="25440" windowHeight="15270" xr2:uid="{584AEF0C-8B26-4185-AD1D-074C6FC30443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L3" i="2"/>
  <c r="N3" i="2"/>
  <c r="G4" i="2"/>
  <c r="J4" i="2"/>
  <c r="L4" i="2"/>
  <c r="N4" i="2"/>
  <c r="G5" i="2"/>
  <c r="G8" i="2" s="1"/>
  <c r="J5" i="2"/>
  <c r="L5" i="2"/>
  <c r="N5" i="2"/>
  <c r="D6" i="2"/>
  <c r="E6" i="2"/>
  <c r="F6" i="2"/>
  <c r="G7" i="2" s="1"/>
  <c r="H6" i="2"/>
  <c r="K6" i="2"/>
  <c r="N2" i="2" l="1"/>
  <c r="I8" i="2"/>
  <c r="O5" i="2" s="1"/>
  <c r="L7" i="2"/>
  <c r="J6" i="2"/>
  <c r="I7" i="2" s="1"/>
  <c r="O6" i="2" s="1"/>
  <c r="N6" i="2"/>
  <c r="O2" i="2"/>
  <c r="O4" i="2"/>
  <c r="O3" i="2"/>
  <c r="L8" i="2" l="1"/>
  <c r="N8" i="2" s="1"/>
</calcChain>
</file>

<file path=xl/sharedStrings.xml><?xml version="1.0" encoding="utf-8"?>
<sst xmlns="http://schemas.openxmlformats.org/spreadsheetml/2006/main" count="34" uniqueCount="34">
  <si>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</si>
  <si>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</si>
  <si>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</si>
  <si>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</si>
  <si>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</si>
  <si>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</si>
  <si>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</si>
  <si>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</si>
  <si>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</si>
  <si>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</si>
  <si>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</si>
  <si>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</si>
  <si>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</si>
  <si>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</si>
  <si>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</si>
  <si>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</si>
  <si>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41-11-15-223-007</t>
  </si>
  <si>
    <t>7799 DEER GROVE CT NE</t>
  </si>
  <si>
    <t>41-11-17-399-004</t>
  </si>
  <si>
    <t>5944 STOUT CREEK CT NE</t>
  </si>
  <si>
    <t>41-11-17-399-006</t>
  </si>
  <si>
    <t>5918 STOUT CREEK AVE NE</t>
  </si>
  <si>
    <t>41-11-22-301-001</t>
  </si>
  <si>
    <t>5967 ROLLING HIGHLANDS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</si>
  <si>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</si>
  <si>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</si>
  <si>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</si>
  <si>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</si>
  <si>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</si>
  <si>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</si>
  <si>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</si>
  <si>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</si>
  <si>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1.04</t>
  </si>
  <si>
    <t>2026 USE 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</si>
</sst>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38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16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54EB-7AE2-434F-8794-C24BEE6E81E4}">
  <dimension ref="A1:BG11"/>
  <sheetViews>
    <sheetView tabSelected="1" workbookViewId="0">
      <selection activeCell="F12" sqref="F12"/>
    </sheetView>
  </sheetViews>
  <sheetFormatPr defaultRowHeight="15" x14ac:dyDescent="0.25"/>
  <cols>
    <col min="1" max="1" width="13.140625" style="2" bestFit="1" customWidth="1"/>
    <col min="2" max="2" width="23.285156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8.5703125" style="4" bestFit="1" customWidth="1"/>
    <col min="10" max="10" width="10.28515625" style="4" bestFit="1" customWidth="1"/>
    <col min="11" max="11" width="10" style="4" bestFit="1" customWidth="1"/>
    <col min="12" max="12" width="5.28515625" style="6" bestFit="1" customWidth="1"/>
    <col min="13" max="13" width="7.7109375" style="7" bestFit="1" customWidth="1"/>
    <col min="14" max="14" width="12.140625" style="8" bestFit="1" customWidth="1"/>
    <col min="15" max="15" width="14.28515625" style="9" bestFit="1" customWidth="1"/>
    <col min="16" max="16" width="8.140625" style="4" bestFit="1" customWidth="1"/>
    <col min="17" max="17" width="8.85546875" bestFit="1" customWidth="1"/>
    <col min="18" max="18" width="8" bestFit="1" customWidth="1"/>
    <col min="19" max="19" width="14.85546875" bestFit="1" customWidth="1"/>
    <col min="20" max="20" width="20.28515625" bestFit="1" customWidth="1"/>
    <col min="21" max="21" width="10.7109375" bestFit="1" customWidth="1"/>
    <col min="22" max="22" width="10.42578125" bestFit="1" customWidth="1"/>
    <col min="23" max="23" width="14.28515625" bestFit="1" customWidth="1"/>
    <col min="24" max="24" width="5.5703125" bestFit="1" customWidth="1"/>
    <col min="25" max="25" width="9.85546875" bestFit="1" customWidth="1"/>
    <col min="26" max="26" width="5.140625" bestFit="1" customWidth="1"/>
    <col min="27" max="27" width="15.42578125" bestFit="1" customWidth="1"/>
    <col min="28" max="28" width="12.7109375" bestFit="1" customWidth="1"/>
    <col min="29" max="29" width="11.140625" bestFit="1" customWidth="1"/>
    <col min="30" max="30" width="8.28515625" bestFit="1" customWidth="1"/>
    <col min="31" max="31" width="12.42578125" bestFit="1" customWidth="1"/>
    <col min="32" max="32" width="15.85546875" bestFit="1" customWidth="1"/>
    <col min="33" max="33" width="15.7109375" bestFit="1" customWidth="1"/>
    <col min="34" max="34" width="12.85546875" bestFit="1" customWidth="1"/>
  </cols>
  <sheetData>
    <row r="1" spans="1:59" s="44" customFormat="1" ht="32.25" customHeight="1" x14ac:dyDescent="0.25">
      <c r="A1" s="36" t="s">
        <v>0</v>
      </c>
      <c r="B1" s="36" t="s">
        <v>1</v>
      </c>
      <c r="C1" s="37" t="s">
        <v>2</v>
      </c>
      <c r="D1" s="38" t="s">
        <v>3</v>
      </c>
      <c r="E1" s="38" t="s">
        <v>4</v>
      </c>
      <c r="F1" s="38" t="s">
        <v>5</v>
      </c>
      <c r="G1" s="39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40" t="s">
        <v>11</v>
      </c>
      <c r="M1" s="41" t="s">
        <v>12</v>
      </c>
      <c r="N1" s="42" t="s">
        <v>13</v>
      </c>
      <c r="O1" s="43" t="s">
        <v>14</v>
      </c>
      <c r="P1" s="38" t="s">
        <v>15</v>
      </c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</row>
    <row r="2" spans="1:59" x14ac:dyDescent="0.25">
      <c r="A2" s="2" t="s">
        <v>16</v>
      </c>
      <c r="B2" s="2" t="s">
        <v>17</v>
      </c>
      <c r="C2" s="3">
        <v>45471</v>
      </c>
      <c r="D2" s="4">
        <v>476000</v>
      </c>
      <c r="E2" s="4">
        <v>476000</v>
      </c>
      <c r="F2" s="4">
        <v>209000</v>
      </c>
      <c r="G2" s="5">
        <f>F2/E2*100</f>
        <v>43.907563025210081</v>
      </c>
      <c r="H2" s="4">
        <v>527391</v>
      </c>
      <c r="I2" s="4">
        <v>111131</v>
      </c>
      <c r="J2" s="4">
        <f>E2-I2</f>
        <v>364869</v>
      </c>
      <c r="K2" s="4">
        <v>400250</v>
      </c>
      <c r="L2" s="6">
        <f>J2/K2</f>
        <v>0.91160274828232357</v>
      </c>
      <c r="M2" s="7">
        <v>2022</v>
      </c>
      <c r="N2" s="8">
        <f>J2/M2</f>
        <v>180.44955489614244</v>
      </c>
      <c r="O2" s="9">
        <f>ABS(I8-L2)*100</f>
        <v>6.0329699144113018</v>
      </c>
      <c r="P2" s="4">
        <v>106980</v>
      </c>
      <c r="AX2" s="1"/>
      <c r="AZ2" s="1"/>
    </row>
    <row r="3" spans="1:59" x14ac:dyDescent="0.25">
      <c r="A3" s="2" t="s">
        <v>18</v>
      </c>
      <c r="B3" s="2" t="s">
        <v>19</v>
      </c>
      <c r="C3" s="3">
        <v>45471</v>
      </c>
      <c r="D3" s="4">
        <v>690000</v>
      </c>
      <c r="E3" s="4">
        <v>690000</v>
      </c>
      <c r="F3" s="4">
        <v>308900</v>
      </c>
      <c r="G3" s="5">
        <f>F3/E3*100</f>
        <v>44.768115942028984</v>
      </c>
      <c r="H3" s="4">
        <v>713044</v>
      </c>
      <c r="I3" s="4">
        <v>105454</v>
      </c>
      <c r="J3" s="4">
        <f>E3-I3</f>
        <v>584546</v>
      </c>
      <c r="K3" s="4">
        <v>584221.125</v>
      </c>
      <c r="L3" s="6">
        <f>J3/K3</f>
        <v>1.0005560822539583</v>
      </c>
      <c r="M3" s="7">
        <v>1786</v>
      </c>
      <c r="N3" s="8">
        <f>J3/M3</f>
        <v>327.29339305711085</v>
      </c>
      <c r="O3" s="9">
        <f>ABS(I8-L3)*100</f>
        <v>2.8623634827521727</v>
      </c>
      <c r="P3" s="4">
        <v>93091</v>
      </c>
    </row>
    <row r="4" spans="1:59" x14ac:dyDescent="0.25">
      <c r="A4" s="2" t="s">
        <v>20</v>
      </c>
      <c r="B4" s="2" t="s">
        <v>21</v>
      </c>
      <c r="C4" s="3">
        <v>45498</v>
      </c>
      <c r="D4" s="4">
        <v>685000</v>
      </c>
      <c r="E4" s="4">
        <v>685000</v>
      </c>
      <c r="F4" s="4">
        <v>265900</v>
      </c>
      <c r="G4" s="5">
        <f>F4/E4*100</f>
        <v>38.817518248175183</v>
      </c>
      <c r="H4" s="4">
        <v>770256</v>
      </c>
      <c r="I4" s="4">
        <v>117792</v>
      </c>
      <c r="J4" s="4">
        <f>E4-I4</f>
        <v>567208</v>
      </c>
      <c r="K4" s="4">
        <v>627369.25</v>
      </c>
      <c r="L4" s="6">
        <f>J4/K4</f>
        <v>0.90410551680688844</v>
      </c>
      <c r="M4" s="7">
        <v>2536</v>
      </c>
      <c r="N4" s="8">
        <f>J4/M4</f>
        <v>223.66246056782333</v>
      </c>
      <c r="O4" s="9">
        <f>ABS(I8-L4)*100</f>
        <v>6.7826930619548147</v>
      </c>
      <c r="P4" s="4">
        <v>99009</v>
      </c>
    </row>
    <row r="5" spans="1:59" ht="15.75" thickBot="1" x14ac:dyDescent="0.3">
      <c r="A5" s="2" t="s">
        <v>22</v>
      </c>
      <c r="B5" s="2" t="s">
        <v>23</v>
      </c>
      <c r="C5" s="3">
        <v>45134</v>
      </c>
      <c r="D5" s="4">
        <v>525000</v>
      </c>
      <c r="E5" s="4">
        <v>525000</v>
      </c>
      <c r="F5" s="4">
        <v>196700</v>
      </c>
      <c r="G5" s="5">
        <f>F5/E5*100</f>
        <v>37.466666666666661</v>
      </c>
      <c r="H5" s="4">
        <v>512321</v>
      </c>
      <c r="I5" s="4">
        <v>93253</v>
      </c>
      <c r="J5" s="4">
        <f>E5-I5</f>
        <v>431747</v>
      </c>
      <c r="K5" s="4">
        <v>402950</v>
      </c>
      <c r="L5" s="6">
        <f>J5/K5</f>
        <v>1.071465442362576</v>
      </c>
      <c r="M5" s="7">
        <v>1780</v>
      </c>
      <c r="N5" s="8">
        <f>J5/M5</f>
        <v>242.55449438202248</v>
      </c>
      <c r="O5" s="9">
        <f>ABS(I8-L5)*100</f>
        <v>9.9532994936139438</v>
      </c>
      <c r="P5" s="4">
        <v>88504</v>
      </c>
    </row>
    <row r="6" spans="1:59" ht="15.75" thickTop="1" x14ac:dyDescent="0.25">
      <c r="A6" s="10"/>
      <c r="B6" s="10"/>
      <c r="C6" s="11" t="s">
        <v>24</v>
      </c>
      <c r="D6" s="12">
        <f>+SUM(D2:D5)</f>
        <v>2376000</v>
      </c>
      <c r="E6" s="12">
        <f>+SUM(E2:E5)</f>
        <v>2376000</v>
      </c>
      <c r="F6" s="12">
        <f>+SUM(F2:F5)</f>
        <v>980500</v>
      </c>
      <c r="G6" s="13"/>
      <c r="H6" s="12">
        <f>+SUM(H2:H5)</f>
        <v>2523012</v>
      </c>
      <c r="I6" s="12"/>
      <c r="J6" s="12">
        <f>+SUM(J2:J5)</f>
        <v>1948370</v>
      </c>
      <c r="K6" s="12">
        <f>+SUM(K2:K5)</f>
        <v>2014790.375</v>
      </c>
      <c r="L6" s="14"/>
      <c r="M6" s="15"/>
      <c r="N6" s="16">
        <f>AVERAGE(N2:N5)</f>
        <v>243.4899757257748</v>
      </c>
      <c r="O6" s="17">
        <f>ABS(I8-I7)*100</f>
        <v>0.48988422554767652</v>
      </c>
      <c r="P6" s="12"/>
    </row>
    <row r="7" spans="1:59" x14ac:dyDescent="0.25">
      <c r="A7" s="18"/>
      <c r="B7" s="18"/>
      <c r="C7" s="19"/>
      <c r="D7" s="20"/>
      <c r="E7" s="20"/>
      <c r="F7" s="20" t="s">
        <v>25</v>
      </c>
      <c r="G7" s="21">
        <f>F6/E6*100</f>
        <v>41.266835016835017</v>
      </c>
      <c r="H7" s="20" t="s">
        <v>26</v>
      </c>
      <c r="I7" s="22">
        <f>J6/K6</f>
        <v>0.96703360517095982</v>
      </c>
      <c r="J7" s="23"/>
      <c r="K7" s="24" t="s">
        <v>27</v>
      </c>
      <c r="L7" s="25">
        <f>STDEV(L2:L5)</f>
        <v>7.9511623191801453E-2</v>
      </c>
      <c r="M7" s="26"/>
      <c r="N7" s="18"/>
      <c r="O7" s="20"/>
      <c r="P7" s="18"/>
    </row>
    <row r="8" spans="1:59" x14ac:dyDescent="0.25">
      <c r="A8" s="27"/>
      <c r="B8" s="27"/>
      <c r="C8" s="28"/>
      <c r="D8" s="29"/>
      <c r="E8" s="29"/>
      <c r="F8" s="29" t="s">
        <v>28</v>
      </c>
      <c r="G8" s="30">
        <f>STDEV(G2:G5)</f>
        <v>3.6363881747141962</v>
      </c>
      <c r="H8" s="29" t="s">
        <v>29</v>
      </c>
      <c r="I8" s="31">
        <f>AVERAGE(L2:L5)</f>
        <v>0.97193244742643659</v>
      </c>
      <c r="J8" s="32"/>
      <c r="K8" s="33" t="s">
        <v>30</v>
      </c>
      <c r="L8" s="34">
        <f>AVERAGE(O2:O5)</f>
        <v>6.4078314881830583</v>
      </c>
      <c r="M8" s="35" t="s">
        <v>31</v>
      </c>
      <c r="N8" s="27">
        <f>+(L8/I8)</f>
        <v>6.5928774218313695</v>
      </c>
      <c r="O8" s="29"/>
      <c r="P8" s="27"/>
    </row>
    <row r="10" spans="1:59" x14ac:dyDescent="0.25">
      <c r="F10" s="4" t="s">
        <v>32</v>
      </c>
    </row>
    <row r="11" spans="1:59" x14ac:dyDescent="0.25">
      <c r="F11" s="4" t="s">
        <v>33</v>
      </c>
    </row>
  </sheetData>
  <conditionalFormatting sqref="A2:P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MISC SUBS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5710-BE8B-4A56-BA73-638FC121535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2025-12-22T19:52:13Z</dcterms:created>
  <dcterms:modified xsi:type="dcterms:W3CDTF">2025-12-22T19:54:57Z</dcterms:modified>
</cp:coreProperties>
</file>