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AE1793EF-D731-431C-9C07-43BA472D0551}" xr6:coauthVersionLast="47" xr6:coauthVersionMax="47" xr10:uidLastSave="{00000000-0000-0000-0000-000000000000}"/>
  <bookViews>
    <workbookView xWindow="25080" yWindow="-120" windowWidth="25440" windowHeight="15270" xr2:uid="{ECF7B9C1-20BC-41A7-86D6-05663C4D10D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N2" i="2" s="1"/>
  <c r="G3" i="2"/>
  <c r="J3" i="2"/>
  <c r="N3" i="2" s="1"/>
  <c r="L3" i="2"/>
  <c r="G4" i="2"/>
  <c r="J4" i="2"/>
  <c r="L4" i="2"/>
  <c r="N4" i="2"/>
  <c r="G5" i="2"/>
  <c r="J5" i="2"/>
  <c r="G6" i="2"/>
  <c r="J6" i="2"/>
  <c r="N6" i="2" s="1"/>
  <c r="L6" i="2"/>
  <c r="G7" i="2"/>
  <c r="J7" i="2"/>
  <c r="L7" i="2"/>
  <c r="N7" i="2"/>
  <c r="D8" i="2"/>
  <c r="E8" i="2"/>
  <c r="F8" i="2"/>
  <c r="H8" i="2"/>
  <c r="K8" i="2"/>
  <c r="G9" i="2"/>
  <c r="J8" i="2" l="1"/>
  <c r="I9" i="2" s="1"/>
  <c r="L2" i="2"/>
  <c r="G10" i="2"/>
  <c r="N5" i="2"/>
  <c r="N8" i="2" s="1"/>
  <c r="L5" i="2"/>
  <c r="I10" i="2" s="1"/>
  <c r="L9" i="2" l="1"/>
  <c r="L10" i="2" l="1"/>
  <c r="N10" i="2" s="1"/>
</calcChain>
</file>

<file path=xl/sharedStrings.xml><?xml version="1.0" encoding="utf-8"?>
<sst xmlns="http://schemas.openxmlformats.org/spreadsheetml/2006/main" count="36" uniqueCount="36">
  <si>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</si>
  <si>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</si>
  <si>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</si>
  <si>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</si>
  <si>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</si>
  <si>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</si>
  <si>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</si>
  <si>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</si>
  <si>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</si>
  <si>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</si>
  <si>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</si>
  <si>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</si>
  <si>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</si>
  <si>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</si>
  <si>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41-11-14-231-004</t>
  </si>
  <si>
    <t>6610 NAONTAH TRL NE</t>
  </si>
  <si>
    <t>41-11-14-232-021</t>
  </si>
  <si>
    <t>6597 ECHO AVE NE</t>
  </si>
  <si>
    <t>41-11-14-233-005</t>
  </si>
  <si>
    <t>6666 ECHO AVE NE</t>
  </si>
  <si>
    <t>41-11-14-233-021</t>
  </si>
  <si>
    <t>6645 RAMSDELL DR NE</t>
  </si>
  <si>
    <t>41-11-14-233-027</t>
  </si>
  <si>
    <t>8750 NARNIA TRL NE</t>
  </si>
  <si>
    <t>41-11-14-278-001</t>
  </si>
  <si>
    <t>8733 CARDINAL ST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</si>
  <si>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</si>
  <si>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</si>
  <si>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</si>
  <si>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</si>
  <si>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</si>
  <si>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</si>
  <si>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</si>
  <si>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</si>
  <si>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1.35</t>
  </si>
  <si>
    <t>2026 USE 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</si>
</sst>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9292-8201-49AA-A946-BBCA3D37D20A}">
  <dimension ref="A1:BJ13"/>
  <sheetViews>
    <sheetView tabSelected="1" workbookViewId="0">
      <selection activeCell="E14" sqref="E14"/>
    </sheetView>
  </sheetViews>
  <sheetFormatPr defaultRowHeight="15" x14ac:dyDescent="0.25"/>
  <cols>
    <col min="1" max="1" width="13.140625" style="2" bestFit="1" customWidth="1"/>
    <col min="2" max="2" width="16.140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10" style="6" bestFit="1" customWidth="1"/>
    <col min="13" max="13" width="7.7109375" style="7" bestFit="1" customWidth="1"/>
    <col min="14" max="14" width="12.140625" style="8" bestFit="1" customWidth="1"/>
    <col min="15" max="15" width="10" bestFit="1" customWidth="1"/>
    <col min="16" max="16" width="14.28515625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12.2851562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s="41" customFormat="1" ht="32.2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8" t="s">
        <v>11</v>
      </c>
      <c r="M1" s="39" t="s">
        <v>12</v>
      </c>
      <c r="N1" s="40" t="s">
        <v>13</v>
      </c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x14ac:dyDescent="0.25">
      <c r="A2" s="2" t="s">
        <v>14</v>
      </c>
      <c r="B2" s="2" t="s">
        <v>15</v>
      </c>
      <c r="C2" s="3">
        <v>45247</v>
      </c>
      <c r="D2" s="4">
        <v>380000</v>
      </c>
      <c r="E2" s="4">
        <v>380000</v>
      </c>
      <c r="F2" s="4">
        <v>172500</v>
      </c>
      <c r="G2" s="5">
        <f>F2/E2*100</f>
        <v>45.394736842105267</v>
      </c>
      <c r="H2" s="4">
        <v>441960</v>
      </c>
      <c r="I2" s="4">
        <v>73469</v>
      </c>
      <c r="J2" s="4">
        <f>E2-I2</f>
        <v>306531</v>
      </c>
      <c r="K2" s="4">
        <v>272956.28125</v>
      </c>
      <c r="L2" s="6">
        <f>J2/K2</f>
        <v>1.1230040158674679</v>
      </c>
      <c r="M2" s="7">
        <v>2074</v>
      </c>
      <c r="N2" s="8">
        <f>J2/M2</f>
        <v>147.79701060752168</v>
      </c>
      <c r="BA2" s="1"/>
      <c r="BC2" s="1"/>
    </row>
    <row r="3" spans="1:62" x14ac:dyDescent="0.25">
      <c r="A3" s="2" t="s">
        <v>16</v>
      </c>
      <c r="B3" s="2" t="s">
        <v>17</v>
      </c>
      <c r="C3" s="3">
        <v>45474</v>
      </c>
      <c r="D3" s="4">
        <v>516500</v>
      </c>
      <c r="E3" s="4">
        <v>516500</v>
      </c>
      <c r="F3" s="4">
        <v>163500</v>
      </c>
      <c r="G3" s="5">
        <f>F3/E3*100</f>
        <v>31.655372700871247</v>
      </c>
      <c r="H3" s="4">
        <v>403614</v>
      </c>
      <c r="I3" s="4">
        <v>39850</v>
      </c>
      <c r="J3" s="4">
        <f>E3-I3</f>
        <v>476650</v>
      </c>
      <c r="K3" s="4">
        <v>269454.8125</v>
      </c>
      <c r="L3" s="6">
        <f>J3/K3</f>
        <v>1.7689422414750897</v>
      </c>
      <c r="M3" s="7">
        <v>2244</v>
      </c>
      <c r="N3" s="8">
        <f>J3/M3</f>
        <v>212.4108734402852</v>
      </c>
    </row>
    <row r="4" spans="1:62" x14ac:dyDescent="0.25">
      <c r="A4" s="2" t="s">
        <v>18</v>
      </c>
      <c r="B4" s="2" t="s">
        <v>19</v>
      </c>
      <c r="C4" s="3">
        <v>45387</v>
      </c>
      <c r="D4" s="4">
        <v>250000</v>
      </c>
      <c r="E4" s="4">
        <v>250000</v>
      </c>
      <c r="F4" s="4">
        <v>84900</v>
      </c>
      <c r="G4" s="5">
        <f>F4/E4*100</f>
        <v>33.96</v>
      </c>
      <c r="H4" s="4">
        <v>189828</v>
      </c>
      <c r="I4" s="4">
        <v>33576</v>
      </c>
      <c r="J4" s="4">
        <f>E4-I4</f>
        <v>216424</v>
      </c>
      <c r="K4" s="4">
        <v>115742.21875</v>
      </c>
      <c r="L4" s="6">
        <f>J4/K4</f>
        <v>1.8698794816390194</v>
      </c>
      <c r="M4" s="7">
        <v>724</v>
      </c>
      <c r="N4" s="8">
        <f>J4/M4</f>
        <v>298.9281767955801</v>
      </c>
    </row>
    <row r="5" spans="1:62" x14ac:dyDescent="0.25">
      <c r="A5" s="2" t="s">
        <v>20</v>
      </c>
      <c r="B5" s="2" t="s">
        <v>21</v>
      </c>
      <c r="C5" s="3">
        <v>45187</v>
      </c>
      <c r="D5" s="4">
        <v>275000</v>
      </c>
      <c r="E5" s="4">
        <v>275000</v>
      </c>
      <c r="F5" s="4">
        <v>126900</v>
      </c>
      <c r="G5" s="5">
        <f>F5/E5*100</f>
        <v>46.145454545454548</v>
      </c>
      <c r="H5" s="4">
        <v>320670</v>
      </c>
      <c r="I5" s="4">
        <v>60833</v>
      </c>
      <c r="J5" s="4">
        <f>E5-I5</f>
        <v>214167</v>
      </c>
      <c r="K5" s="4">
        <v>192471.859375</v>
      </c>
      <c r="L5" s="6">
        <f>J5/K5</f>
        <v>1.1127185069830419</v>
      </c>
      <c r="M5" s="7">
        <v>1368</v>
      </c>
      <c r="N5" s="8">
        <f>J5/M5</f>
        <v>156.55482456140351</v>
      </c>
    </row>
    <row r="6" spans="1:62" x14ac:dyDescent="0.25">
      <c r="A6" s="2" t="s">
        <v>22</v>
      </c>
      <c r="B6" s="2" t="s">
        <v>23</v>
      </c>
      <c r="C6" s="3">
        <v>45520</v>
      </c>
      <c r="D6" s="4">
        <v>330000</v>
      </c>
      <c r="E6" s="4">
        <v>330000</v>
      </c>
      <c r="F6" s="4">
        <v>126500</v>
      </c>
      <c r="G6" s="5">
        <f>F6/E6*100</f>
        <v>38.333333333333336</v>
      </c>
      <c r="H6" s="4">
        <v>304723</v>
      </c>
      <c r="I6" s="4">
        <v>63807</v>
      </c>
      <c r="J6" s="4">
        <f>E6-I6</f>
        <v>266193</v>
      </c>
      <c r="K6" s="4">
        <v>178456.296875</v>
      </c>
      <c r="L6" s="6">
        <f>J6/K6</f>
        <v>1.4916425178678638</v>
      </c>
      <c r="M6" s="7">
        <v>872</v>
      </c>
      <c r="N6" s="8">
        <f>J6/M6</f>
        <v>305.26720183486236</v>
      </c>
    </row>
    <row r="7" spans="1:62" ht="15.75" thickBot="1" x14ac:dyDescent="0.3">
      <c r="A7" s="2" t="s">
        <v>24</v>
      </c>
      <c r="B7" s="2" t="s">
        <v>25</v>
      </c>
      <c r="C7" s="3">
        <v>45470</v>
      </c>
      <c r="D7" s="4">
        <v>330000</v>
      </c>
      <c r="E7" s="4">
        <v>330000</v>
      </c>
      <c r="F7" s="4">
        <v>142800</v>
      </c>
      <c r="G7" s="5">
        <f>F7/E7*100</f>
        <v>43.272727272727273</v>
      </c>
      <c r="H7" s="4">
        <v>318034</v>
      </c>
      <c r="I7" s="4">
        <v>66931</v>
      </c>
      <c r="J7" s="4">
        <f>E7-I7</f>
        <v>263069</v>
      </c>
      <c r="K7" s="4">
        <v>186002.21875</v>
      </c>
      <c r="L7" s="6">
        <f>J7/K7</f>
        <v>1.4143325911266851</v>
      </c>
      <c r="M7" s="7">
        <v>1246</v>
      </c>
      <c r="N7" s="8">
        <f>J7/M7</f>
        <v>211.13081861958267</v>
      </c>
    </row>
    <row r="8" spans="1:62" ht="15.75" thickTop="1" x14ac:dyDescent="0.25">
      <c r="A8" s="9"/>
      <c r="B8" s="9"/>
      <c r="C8" s="10" t="s">
        <v>26</v>
      </c>
      <c r="D8" s="11">
        <f>+SUM(D2:D7)</f>
        <v>2081500</v>
      </c>
      <c r="E8" s="11">
        <f>+SUM(E2:E7)</f>
        <v>2081500</v>
      </c>
      <c r="F8" s="11">
        <f>+SUM(F2:F7)</f>
        <v>817100</v>
      </c>
      <c r="G8" s="12"/>
      <c r="H8" s="11">
        <f>+SUM(H2:H7)</f>
        <v>1978829</v>
      </c>
      <c r="I8" s="11"/>
      <c r="J8" s="11">
        <f>+SUM(J2:J7)</f>
        <v>1743034</v>
      </c>
      <c r="K8" s="11">
        <f>+SUM(K2:K7)</f>
        <v>1215083.6875</v>
      </c>
      <c r="L8" s="13"/>
      <c r="M8" s="14"/>
      <c r="N8" s="15">
        <f>AVERAGE(N2:N7)</f>
        <v>222.0148176432059</v>
      </c>
    </row>
    <row r="9" spans="1:62" x14ac:dyDescent="0.25">
      <c r="A9" s="16"/>
      <c r="B9" s="16"/>
      <c r="C9" s="17"/>
      <c r="D9" s="18"/>
      <c r="E9" s="18"/>
      <c r="F9" s="18" t="s">
        <v>27</v>
      </c>
      <c r="G9" s="19">
        <f>F8/E8*100</f>
        <v>39.255344703338942</v>
      </c>
      <c r="H9" s="18" t="s">
        <v>28</v>
      </c>
      <c r="I9" s="20">
        <f>J8/K8</f>
        <v>1.4344970786220024</v>
      </c>
      <c r="J9" s="21"/>
      <c r="K9" s="22" t="s">
        <v>29</v>
      </c>
      <c r="L9" s="23">
        <f>STDEV(L2:L7)</f>
        <v>0.3164281321033563</v>
      </c>
      <c r="M9" s="24"/>
      <c r="N9" s="16"/>
    </row>
    <row r="10" spans="1:62" x14ac:dyDescent="0.25">
      <c r="A10" s="25"/>
      <c r="B10" s="25"/>
      <c r="C10" s="26"/>
      <c r="D10" s="27"/>
      <c r="E10" s="27"/>
      <c r="F10" s="27" t="s">
        <v>30</v>
      </c>
      <c r="G10" s="28">
        <f>STDEV(G2:G7)</f>
        <v>6.1027391872894574</v>
      </c>
      <c r="H10" s="27" t="s">
        <v>31</v>
      </c>
      <c r="I10" s="29">
        <f>AVERAGE(L2:L7)</f>
        <v>1.4634198924931947</v>
      </c>
      <c r="J10" s="30"/>
      <c r="K10" s="31" t="s">
        <v>32</v>
      </c>
      <c r="L10" s="32" t="e">
        <f>AVERAGE(P2:P7)</f>
        <v>#DIV/0!</v>
      </c>
      <c r="M10" s="33" t="s">
        <v>33</v>
      </c>
      <c r="N10" s="25" t="e">
        <f>+(L10/I10)</f>
        <v>#DIV/0!</v>
      </c>
    </row>
    <row r="12" spans="1:62" x14ac:dyDescent="0.25">
      <c r="E12" s="4" t="s">
        <v>34</v>
      </c>
    </row>
    <row r="13" spans="1:62" x14ac:dyDescent="0.25">
      <c r="E13" s="4" t="s">
        <v>35</v>
      </c>
    </row>
  </sheetData>
  <conditionalFormatting sqref="A2:N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PINES RAMSDELL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757F-11F2-4658-B5A2-A6F9599BA1E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2025-12-10T16:23:07Z</dcterms:created>
  <dcterms:modified xsi:type="dcterms:W3CDTF">2025-12-10T16:25:58Z</dcterms:modified>
</cp:coreProperties>
</file>