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18DA6DB8-E656-4CAF-8598-D333C5BFB90B}" xr6:coauthVersionLast="47" xr6:coauthVersionMax="47" xr10:uidLastSave="{00000000-0000-0000-0000-000000000000}"/>
  <bookViews>
    <workbookView xWindow="25080" yWindow="-120" windowWidth="25440" windowHeight="15270" xr2:uid="{E37E7FF6-2A20-4DCB-87CE-FBC926054F7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Q2" i="2" s="1"/>
  <c r="G3" i="2"/>
  <c r="I3" i="2"/>
  <c r="O3" i="2"/>
  <c r="P3" i="2"/>
  <c r="Q3" i="2"/>
  <c r="G4" i="2"/>
  <c r="I4" i="2"/>
  <c r="O4" i="2"/>
  <c r="P4" i="2"/>
  <c r="Q4" i="2"/>
  <c r="G5" i="2"/>
  <c r="I5" i="2"/>
  <c r="O5" i="2" s="1"/>
  <c r="G6" i="2"/>
  <c r="I6" i="2"/>
  <c r="O6" i="2" s="1"/>
  <c r="D7" i="2"/>
  <c r="E7" i="2"/>
  <c r="F7" i="2"/>
  <c r="G8" i="2" s="1"/>
  <c r="H7" i="2"/>
  <c r="J7" i="2"/>
  <c r="K7" i="2"/>
  <c r="M7" i="2"/>
  <c r="N7" i="2"/>
  <c r="P2" i="2" l="1"/>
  <c r="O2" i="2"/>
  <c r="Q6" i="2"/>
  <c r="Q5" i="2"/>
  <c r="P6" i="2"/>
  <c r="I7" i="2"/>
  <c r="G9" i="2"/>
  <c r="K9" i="2"/>
  <c r="N9" i="2"/>
  <c r="Q9" i="2"/>
  <c r="P5" i="2"/>
</calcChain>
</file>

<file path=xl/sharedStrings.xml><?xml version="1.0" encoding="utf-8"?>
<sst xmlns="http://schemas.openxmlformats.org/spreadsheetml/2006/main" count="39" uniqueCount="37">
  <si>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</si>
  <si>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</si>
  <si>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</si>
  <si>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</si>
  <si>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</si>
  <si>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</si>
  <si>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</si>
  <si>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</si>
  <si>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</si>
  <si>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</si>
  <si>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</si>
  <si>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</si>
  <si>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</si>
  <si>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</si>
  <si>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</si>
  <si>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</si>
  <si>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</si>
  <si>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</si>
  <si>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41-11-14-232-021</t>
  </si>
  <si>
    <t>6597 ECHO AVE NE</t>
  </si>
  <si>
    <t>41-11-14-233-005</t>
  </si>
  <si>
    <t>6666 ECHO AVE NE</t>
  </si>
  <si>
    <t>41-11-14-233-021</t>
  </si>
  <si>
    <t>6645 RAMSDELL DR NE</t>
  </si>
  <si>
    <t>41-11-14-233-027</t>
  </si>
  <si>
    <t>8750 NARNIA TRL NE</t>
  </si>
  <si>
    <t>41-11-14-278-001</t>
  </si>
  <si>
    <t>8733 CARDINAL ST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</si>
  <si>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</si>
  <si>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</si>
  <si>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</si>
  <si>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</si>
  <si>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</si>
  <si>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</si>
  <si>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</si>
  <si>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$550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</si>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</sst>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64F2-31A7-4558-8F2D-3437175C1EFA}">
  <dimension ref="A1:BJ13"/>
  <sheetViews>
    <sheetView tabSelected="1" workbookViewId="0">
      <selection activeCell="G15" sqref="G15"/>
    </sheetView>
  </sheetViews>
  <sheetFormatPr defaultRowHeight="15" x14ac:dyDescent="0.25"/>
  <cols>
    <col min="1" max="1" width="13.140625" style="1" bestFit="1" customWidth="1"/>
    <col min="2" max="2" width="16.140625" style="1" bestFit="1" customWidth="1"/>
    <col min="3" max="3" width="7.28515625" style="2" bestFit="1" customWidth="1"/>
    <col min="4" max="5" width="9.140625" style="3" bestFit="1" customWidth="1"/>
    <col min="6" max="6" width="11" style="3" bestFit="1" customWidth="1"/>
    <col min="7" max="7" width="9.7109375" style="4" bestFit="1" customWidth="1"/>
    <col min="8" max="8" width="10.28515625" style="3" bestFit="1" customWidth="1"/>
    <col min="9" max="9" width="10.140625" style="3" bestFit="1" customWidth="1"/>
    <col min="10" max="10" width="11" style="3" bestFit="1" customWidth="1"/>
    <col min="11" max="11" width="8.5703125" style="5" bestFit="1" customWidth="1"/>
    <col min="12" max="12" width="5.28515625" style="6" bestFit="1" customWidth="1"/>
    <col min="13" max="13" width="9.42578125" style="7" customWidth="1"/>
    <col min="14" max="14" width="8.28515625" style="7" customWidth="1"/>
    <col min="15" max="15" width="7.7109375" style="3" bestFit="1" customWidth="1"/>
    <col min="16" max="16" width="9.7109375" style="3" customWidth="1"/>
    <col min="17" max="17" width="8.42578125" style="8" customWidth="1"/>
    <col min="18" max="18" width="7.42578125" style="7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12.2851562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1" customFormat="1" ht="31.5" customHeight="1" x14ac:dyDescent="0.25">
      <c r="A1" s="33" t="s">
        <v>0</v>
      </c>
      <c r="B1" s="33" t="s">
        <v>1</v>
      </c>
      <c r="C1" s="34" t="s">
        <v>2</v>
      </c>
      <c r="D1" s="35" t="s">
        <v>3</v>
      </c>
      <c r="E1" s="35" t="s">
        <v>4</v>
      </c>
      <c r="F1" s="35" t="s">
        <v>5</v>
      </c>
      <c r="G1" s="36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8" t="s">
        <v>11</v>
      </c>
      <c r="M1" s="39" t="s">
        <v>12</v>
      </c>
      <c r="N1" s="39" t="s">
        <v>13</v>
      </c>
      <c r="O1" s="35" t="s">
        <v>14</v>
      </c>
      <c r="P1" s="35" t="s">
        <v>15</v>
      </c>
      <c r="Q1" s="40" t="s">
        <v>16</v>
      </c>
      <c r="R1" s="39" t="s">
        <v>17</v>
      </c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x14ac:dyDescent="0.25">
      <c r="A2" s="1" t="s">
        <v>18</v>
      </c>
      <c r="B2" s="1" t="s">
        <v>19</v>
      </c>
      <c r="C2" s="2">
        <v>45474</v>
      </c>
      <c r="D2" s="3">
        <v>516500</v>
      </c>
      <c r="E2" s="3">
        <v>516500</v>
      </c>
      <c r="F2" s="3">
        <v>163500</v>
      </c>
      <c r="G2" s="4">
        <f>F2/E2*100</f>
        <v>31.655372700871247</v>
      </c>
      <c r="H2" s="3">
        <v>403614</v>
      </c>
      <c r="I2" s="3">
        <f>E2-365614</f>
        <v>150886</v>
      </c>
      <c r="J2" s="3">
        <v>38000</v>
      </c>
      <c r="K2" s="5">
        <v>169.541044</v>
      </c>
      <c r="L2" s="6">
        <v>280</v>
      </c>
      <c r="M2" s="7">
        <v>1.742</v>
      </c>
      <c r="N2" s="7">
        <v>1.742</v>
      </c>
      <c r="O2" s="3">
        <f>I2/K2</f>
        <v>889.9673874840596</v>
      </c>
      <c r="P2" s="3">
        <f>I2/M2</f>
        <v>86616.532721010328</v>
      </c>
      <c r="Q2" s="8">
        <f>I2/M2/43560</f>
        <v>1.988441981657721</v>
      </c>
      <c r="R2" s="7">
        <v>115.5</v>
      </c>
    </row>
    <row r="3" spans="1:62" x14ac:dyDescent="0.25">
      <c r="A3" s="1" t="s">
        <v>20</v>
      </c>
      <c r="B3" s="1" t="s">
        <v>21</v>
      </c>
      <c r="C3" s="2">
        <v>45387</v>
      </c>
      <c r="D3" s="3">
        <v>250000</v>
      </c>
      <c r="E3" s="3">
        <v>250000</v>
      </c>
      <c r="F3" s="3">
        <v>84900</v>
      </c>
      <c r="G3" s="4">
        <f>F3/E3*100</f>
        <v>33.96</v>
      </c>
      <c r="H3" s="3">
        <v>189828</v>
      </c>
      <c r="I3" s="3">
        <f>E3-161307</f>
        <v>88693</v>
      </c>
      <c r="J3" s="3">
        <v>28521</v>
      </c>
      <c r="K3" s="5">
        <v>51.856864000000002</v>
      </c>
      <c r="L3" s="6">
        <v>100</v>
      </c>
      <c r="M3" s="7">
        <v>0.115</v>
      </c>
      <c r="N3" s="7">
        <v>0.115</v>
      </c>
      <c r="O3" s="3">
        <f>I3/K3</f>
        <v>1710.3425305471615</v>
      </c>
      <c r="P3" s="3">
        <f>I3/M3</f>
        <v>771243.47826086951</v>
      </c>
      <c r="Q3" s="8">
        <f>I3/M3/43560</f>
        <v>17.705314009661834</v>
      </c>
      <c r="R3" s="7">
        <v>50</v>
      </c>
    </row>
    <row r="4" spans="1:62" x14ac:dyDescent="0.25">
      <c r="A4" s="1" t="s">
        <v>22</v>
      </c>
      <c r="B4" s="1" t="s">
        <v>23</v>
      </c>
      <c r="C4" s="2">
        <v>45187</v>
      </c>
      <c r="D4" s="3">
        <v>275000</v>
      </c>
      <c r="E4" s="3">
        <v>275000</v>
      </c>
      <c r="F4" s="3">
        <v>126900</v>
      </c>
      <c r="G4" s="4">
        <f>F4/E4*100</f>
        <v>46.145454545454548</v>
      </c>
      <c r="H4" s="3">
        <v>320670</v>
      </c>
      <c r="I4" s="3">
        <f>E4-260670</f>
        <v>14330</v>
      </c>
      <c r="J4" s="3">
        <v>60000</v>
      </c>
      <c r="K4" s="5">
        <v>186.571021</v>
      </c>
      <c r="L4" s="6">
        <v>427</v>
      </c>
      <c r="M4" s="7">
        <v>0.98</v>
      </c>
      <c r="N4" s="7">
        <v>0.98</v>
      </c>
      <c r="O4" s="3">
        <f>I4/K4</f>
        <v>76.807212198297393</v>
      </c>
      <c r="P4" s="3">
        <f>I4/M4</f>
        <v>14622.448979591836</v>
      </c>
      <c r="Q4" s="8">
        <f>I4/M4/43560</f>
        <v>0.33568523828264085</v>
      </c>
      <c r="R4" s="7">
        <v>100</v>
      </c>
    </row>
    <row r="5" spans="1:62" x14ac:dyDescent="0.25">
      <c r="A5" s="1" t="s">
        <v>24</v>
      </c>
      <c r="B5" s="1" t="s">
        <v>25</v>
      </c>
      <c r="C5" s="2">
        <v>45520</v>
      </c>
      <c r="D5" s="3">
        <v>330000</v>
      </c>
      <c r="E5" s="3">
        <v>330000</v>
      </c>
      <c r="F5" s="3">
        <v>126500</v>
      </c>
      <c r="G5" s="4">
        <f>F5/E5*100</f>
        <v>38.333333333333336</v>
      </c>
      <c r="H5" s="3">
        <v>304723</v>
      </c>
      <c r="I5" s="3">
        <f>E5-244723</f>
        <v>85277</v>
      </c>
      <c r="J5" s="3">
        <v>60000</v>
      </c>
      <c r="K5" s="5">
        <v>163.012809</v>
      </c>
      <c r="L5" s="6">
        <v>105</v>
      </c>
      <c r="M5" s="7">
        <v>0.52300000000000002</v>
      </c>
      <c r="N5" s="7">
        <v>0.52300000000000002</v>
      </c>
      <c r="O5" s="3">
        <f>I5/K5</f>
        <v>523.13067005673156</v>
      </c>
      <c r="P5" s="3">
        <f>I5/M5</f>
        <v>163053.53728489482</v>
      </c>
      <c r="Q5" s="8">
        <f>I5/M5/43560</f>
        <v>3.7431941525457946</v>
      </c>
      <c r="R5" s="7">
        <v>175</v>
      </c>
    </row>
    <row r="6" spans="1:62" ht="15.75" thickBot="1" x14ac:dyDescent="0.3">
      <c r="A6" s="1" t="s">
        <v>26</v>
      </c>
      <c r="B6" s="1" t="s">
        <v>27</v>
      </c>
      <c r="C6" s="2">
        <v>45470</v>
      </c>
      <c r="D6" s="3">
        <v>330000</v>
      </c>
      <c r="E6" s="3">
        <v>330000</v>
      </c>
      <c r="F6" s="3">
        <v>142800</v>
      </c>
      <c r="G6" s="4">
        <f>F6/E6*100</f>
        <v>43.272727272727273</v>
      </c>
      <c r="H6" s="3">
        <v>318034</v>
      </c>
      <c r="I6" s="3">
        <f>E6-258034</f>
        <v>71966</v>
      </c>
      <c r="J6" s="3">
        <v>60000</v>
      </c>
      <c r="K6" s="5">
        <v>155.40543199999999</v>
      </c>
      <c r="L6" s="6">
        <v>190</v>
      </c>
      <c r="M6" s="7">
        <v>0.57599999999999996</v>
      </c>
      <c r="N6" s="7">
        <v>0.57599999999999996</v>
      </c>
      <c r="O6" s="3">
        <f>I6/K6</f>
        <v>463.08548596937078</v>
      </c>
      <c r="P6" s="3">
        <f>I6/M6</f>
        <v>124940.97222222223</v>
      </c>
      <c r="Q6" s="8">
        <f>I6/M6/43560</f>
        <v>2.8682500510152029</v>
      </c>
      <c r="R6" s="7">
        <v>132</v>
      </c>
    </row>
    <row r="7" spans="1:62" ht="15.75" thickTop="1" x14ac:dyDescent="0.25">
      <c r="A7" s="9"/>
      <c r="B7" s="9"/>
      <c r="C7" s="10" t="s">
        <v>28</v>
      </c>
      <c r="D7" s="11">
        <f>+SUM(D2:D6)</f>
        <v>1701500</v>
      </c>
      <c r="E7" s="11">
        <f>+SUM(E2:E6)</f>
        <v>1701500</v>
      </c>
      <c r="F7" s="11">
        <f>+SUM(F2:F6)</f>
        <v>644600</v>
      </c>
      <c r="G7" s="12"/>
      <c r="H7" s="11">
        <f>+SUM(H2:H6)</f>
        <v>1536869</v>
      </c>
      <c r="I7" s="11">
        <f>+SUM(I2:I6)</f>
        <v>411152</v>
      </c>
      <c r="J7" s="11">
        <f>+SUM(J2:J6)</f>
        <v>246521</v>
      </c>
      <c r="K7" s="13">
        <f>+SUM(K2:K6)</f>
        <v>726.38716999999997</v>
      </c>
      <c r="L7" s="14"/>
      <c r="M7" s="15">
        <f>+SUM(M2:M6)</f>
        <v>3.9359999999999999</v>
      </c>
      <c r="N7" s="15">
        <f>+SUM(N2:N6)</f>
        <v>3.9359999999999999</v>
      </c>
      <c r="O7" s="11"/>
      <c r="P7" s="11"/>
      <c r="Q7" s="16"/>
      <c r="R7" s="15"/>
    </row>
    <row r="8" spans="1:62" x14ac:dyDescent="0.25">
      <c r="A8" s="17"/>
      <c r="B8" s="17"/>
      <c r="C8" s="18"/>
      <c r="D8" s="19"/>
      <c r="E8" s="19"/>
      <c r="F8" s="19" t="s">
        <v>29</v>
      </c>
      <c r="G8" s="20">
        <f>F7/E7*100</f>
        <v>37.88421980605348</v>
      </c>
      <c r="H8" s="19"/>
      <c r="I8" s="19"/>
      <c r="J8" s="19" t="s">
        <v>30</v>
      </c>
      <c r="K8" s="21"/>
      <c r="L8" s="22"/>
      <c r="M8" s="23" t="s">
        <v>30</v>
      </c>
      <c r="N8" s="23"/>
      <c r="O8" s="19"/>
      <c r="P8" s="19" t="s">
        <v>30</v>
      </c>
      <c r="Q8" s="24"/>
      <c r="R8" s="23"/>
    </row>
    <row r="9" spans="1:62" x14ac:dyDescent="0.25">
      <c r="A9" s="25"/>
      <c r="B9" s="25"/>
      <c r="C9" s="26"/>
      <c r="D9" s="27"/>
      <c r="E9" s="27"/>
      <c r="F9" s="27" t="s">
        <v>31</v>
      </c>
      <c r="G9" s="28">
        <f>STDEV(G2:G6)</f>
        <v>6.0944627031117156</v>
      </c>
      <c r="H9" s="27"/>
      <c r="I9" s="27"/>
      <c r="J9" s="27" t="s">
        <v>32</v>
      </c>
      <c r="K9" s="29">
        <f>I7/K7</f>
        <v>566.02321321286558</v>
      </c>
      <c r="L9" s="30"/>
      <c r="M9" s="31" t="s">
        <v>33</v>
      </c>
      <c r="N9" s="31">
        <f>I7/M7</f>
        <v>104459.34959349594</v>
      </c>
      <c r="O9" s="27"/>
      <c r="P9" s="27" t="s">
        <v>34</v>
      </c>
      <c r="Q9" s="32">
        <f>I7/M7/43560</f>
        <v>2.3980566940655632</v>
      </c>
      <c r="R9" s="31"/>
    </row>
    <row r="12" spans="1:62" x14ac:dyDescent="0.25">
      <c r="F12" s="3" t="s">
        <v>35</v>
      </c>
    </row>
    <row r="13" spans="1:62" x14ac:dyDescent="0.25">
      <c r="F13" s="3" t="s">
        <v>36</v>
      </c>
    </row>
  </sheetData>
  <conditionalFormatting sqref="A2: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PINES RAMSDELL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A6AC-0445-4DE0-B846-7507F2F953D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2025-12-10T16:20:29Z</dcterms:created>
  <dcterms:modified xsi:type="dcterms:W3CDTF">2025-12-10T16:22:51Z</dcterms:modified>
</cp:coreProperties>
</file>