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E34F7C2B-C0A1-4224-8889-72C93E241B7A}" xr6:coauthVersionLast="47" xr6:coauthVersionMax="47" xr10:uidLastSave="{00000000-0000-0000-0000-000000000000}"/>
  <bookViews>
    <workbookView xWindow="25080" yWindow="-120" windowWidth="25440" windowHeight="15270" xr2:uid="{6BA1FD63-135A-4517-96F9-96FD3A1C1103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I2" i="2"/>
  <c r="O2" i="2" s="1"/>
  <c r="M2" i="2"/>
  <c r="N2" i="2"/>
  <c r="G3" i="2"/>
  <c r="I3" i="2"/>
  <c r="M3" i="2" s="1"/>
  <c r="N3" i="2"/>
  <c r="O3" i="2"/>
  <c r="G4" i="2"/>
  <c r="I4" i="2"/>
  <c r="M4" i="2" s="1"/>
  <c r="N4" i="2"/>
  <c r="O4" i="2"/>
  <c r="G5" i="2"/>
  <c r="G8" i="2" s="1"/>
  <c r="I5" i="2"/>
  <c r="M5" i="2" s="1"/>
  <c r="N5" i="2"/>
  <c r="O5" i="2"/>
  <c r="D6" i="2"/>
  <c r="E6" i="2"/>
  <c r="F6" i="2"/>
  <c r="G7" i="2" s="1"/>
  <c r="H6" i="2"/>
  <c r="J6" i="2"/>
  <c r="K6" i="2"/>
  <c r="L6" i="2"/>
  <c r="I6" i="2" l="1"/>
  <c r="I8" i="2" s="1"/>
  <c r="M8" i="2" l="1"/>
</calcChain>
</file>

<file path=xl/sharedStrings.xml><?xml version="1.0" encoding="utf-8"?>
<sst xmlns="http://schemas.openxmlformats.org/spreadsheetml/2006/main" count="36" uniqueCount="33">
  <si>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</si>
  <si>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</si>
  <si>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</si>
  <si>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</si>
  <si>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</si>
  <si>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</si>
  <si>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</si>
  <si>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</si>
  <si>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Residual</t>
  </si>
  <si>
    <t>Est. Land Value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</si>
  <si>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</si>
  <si>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</si>
  <si>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</si>
  <si>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</si>
  <si>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</si>
  <si>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</si>
  <si>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</si>
  <si>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41-11-06-227-077</t>
  </si>
  <si>
    <t>8338 ROSE RIDGE DR NE</t>
  </si>
  <si>
    <t>00014</t>
  </si>
  <si>
    <t>41-11-06-227-083</t>
  </si>
  <si>
    <t>5504 ROSE RIDGE CT NE</t>
  </si>
  <si>
    <t>41-11-06-227-091</t>
  </si>
  <si>
    <t>8256 ROSE RIDGE DR NE</t>
  </si>
  <si>
    <t>41-11-06-227-096</t>
  </si>
  <si>
    <t>8271 ROSE RIDGE DR NE</t>
  </si>
  <si>
    <t>Totals:</t>
  </si>
  <si>
    <t>Sale. Ratio =&gt;</t>
  </si>
  <si>
    <t>Average</t>
  </si>
  <si>
    <t>Std. Dev. =&gt;</t>
  </si>
  <si>
    <t>per SqFt=&gt;</t>
  </si>
  <si>
    <t>2025 USED $110,000</t>
  </si>
  <si>
    <t>2026 NO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</si>
</sst>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0" fontId="1" fillId="2" borderId="0" xfId="0" applyNumberFormat="1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40" fontId="2" fillId="0" borderId="0" xfId="0" applyNumberFormat="1" applyFont="1"/>
    <xf numFmtId="8" fontId="2" fillId="0" borderId="0" xfId="0" applyNumberFormat="1" applyFont="1"/>
    <xf numFmtId="0" fontId="2" fillId="0" borderId="0" xfId="0" quotePrefix="1" applyFont="1" applyAlignment="1">
      <alignment horizontal="right"/>
    </xf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40" fontId="3" fillId="3" borderId="1" xfId="0" applyNumberFormat="1" applyFont="1" applyFill="1" applyBorder="1"/>
    <xf numFmtId="8" fontId="3" fillId="3" borderId="1" xfId="0" applyNumberFormat="1" applyFont="1" applyFill="1" applyBorder="1"/>
    <xf numFmtId="0" fontId="3" fillId="3" borderId="1" xfId="0" applyFont="1" applyFill="1" applyBorder="1" applyAlignment="1">
      <alignment horizontal="right"/>
    </xf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167" fontId="3" fillId="3" borderId="0" xfId="0" applyNumberFormat="1" applyFont="1" applyFill="1" applyBorder="1"/>
    <xf numFmtId="40" fontId="3" fillId="3" borderId="0" xfId="0" applyNumberFormat="1" applyFont="1" applyFill="1" applyBorder="1"/>
    <xf numFmtId="8" fontId="3" fillId="3" borderId="0" xfId="0" applyNumberFormat="1" applyFont="1" applyFill="1" applyBorder="1"/>
    <xf numFmtId="0" fontId="3" fillId="3" borderId="0" xfId="0" applyFont="1" applyFill="1" applyBorder="1" applyAlignment="1">
      <alignment horizontal="right"/>
    </xf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8" fontId="3" fillId="3" borderId="2" xfId="0" applyNumberFormat="1" applyFont="1" applyFill="1" applyBorder="1"/>
    <xf numFmtId="167" fontId="3" fillId="3" borderId="2" xfId="0" applyNumberFormat="1" applyFont="1" applyFill="1" applyBorder="1"/>
    <xf numFmtId="40" fontId="3" fillId="3" borderId="2" xfId="0" applyNumberFormat="1" applyFont="1" applyFill="1" applyBorder="1"/>
    <xf numFmtId="8" fontId="3" fillId="3" borderId="2" xfId="0" applyNumberFormat="1" applyFont="1" applyFill="1" applyBorder="1"/>
    <xf numFmtId="0" fontId="3" fillId="3" borderId="2" xfId="0" applyFont="1" applyFill="1" applyBorder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C3DB5-D507-40C0-871F-54C1EAB7BCD1}">
  <dimension ref="A1:BH12"/>
  <sheetViews>
    <sheetView tabSelected="1" workbookViewId="0">
      <selection activeCell="M14" sqref="M14"/>
    </sheetView>
  </sheetViews>
  <sheetFormatPr defaultRowHeight="15" x14ac:dyDescent="0.25"/>
  <cols>
    <col min="1" max="1" width="13.140625" style="9" bestFit="1" customWidth="1"/>
    <col min="2" max="2" width="17.28515625" style="9" bestFit="1" customWidth="1"/>
    <col min="3" max="3" width="7.28515625" style="10" bestFit="1" customWidth="1"/>
    <col min="4" max="5" width="9.140625" style="11" bestFit="1" customWidth="1"/>
    <col min="6" max="6" width="11" style="11" bestFit="1" customWidth="1"/>
    <col min="7" max="7" width="9.7109375" style="12" bestFit="1" customWidth="1"/>
    <col min="8" max="8" width="10.28515625" style="11" bestFit="1" customWidth="1"/>
    <col min="9" max="9" width="10.140625" style="11" bestFit="1" customWidth="1"/>
    <col min="10" max="10" width="11" style="11" bestFit="1" customWidth="1"/>
    <col min="11" max="11" width="11" style="13" bestFit="1" customWidth="1"/>
    <col min="12" max="12" width="8.28515625" style="13" bestFit="1" customWidth="1"/>
    <col min="13" max="13" width="7.7109375" style="11" bestFit="1" customWidth="1"/>
    <col min="14" max="14" width="9.28515625" style="11" bestFit="1" customWidth="1"/>
    <col min="15" max="15" width="9.28515625" style="14" bestFit="1" customWidth="1"/>
    <col min="16" max="16" width="9" style="13" bestFit="1" customWidth="1"/>
    <col min="17" max="17" width="6.85546875" style="41" bestFit="1" customWidth="1"/>
    <col min="18" max="18" width="14.42578125" bestFit="1" customWidth="1"/>
    <col min="19" max="19" width="14.85546875" bestFit="1" customWidth="1"/>
    <col min="20" max="20" width="9" bestFit="1" customWidth="1"/>
    <col min="21" max="21" width="5.28515625" bestFit="1" customWidth="1"/>
    <col min="22" max="22" width="5" bestFit="1" customWidth="1"/>
    <col min="23" max="23" width="11.140625" bestFit="1" customWidth="1"/>
    <col min="24" max="24" width="7.42578125" bestFit="1" customWidth="1"/>
    <col min="25" max="25" width="4.5703125" bestFit="1" customWidth="1"/>
    <col min="26" max="28" width="9.5703125" bestFit="1" customWidth="1"/>
    <col min="29" max="29" width="14.28515625" bestFit="1" customWidth="1"/>
    <col min="30" max="30" width="5.5703125" bestFit="1" customWidth="1"/>
    <col min="31" max="31" width="9.85546875" bestFit="1" customWidth="1"/>
    <col min="32" max="32" width="5.140625" bestFit="1" customWidth="1"/>
    <col min="33" max="33" width="15.42578125" bestFit="1" customWidth="1"/>
    <col min="34" max="34" width="12.7109375" bestFit="1" customWidth="1"/>
    <col min="35" max="35" width="11.140625" bestFit="1" customWidth="1"/>
    <col min="36" max="36" width="8.28515625" bestFit="1" customWidth="1"/>
    <col min="37" max="37" width="12.42578125" bestFit="1" customWidth="1"/>
    <col min="38" max="38" width="15.85546875" bestFit="1" customWidth="1"/>
    <col min="39" max="39" width="15.7109375" bestFit="1" customWidth="1"/>
    <col min="40" max="40" width="12.85546875" bestFit="1" customWidth="1"/>
  </cols>
  <sheetData>
    <row r="1" spans="1:60" x14ac:dyDescent="0.25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6" t="s">
        <v>10</v>
      </c>
      <c r="L1" s="6" t="s">
        <v>11</v>
      </c>
      <c r="M1" s="4" t="s">
        <v>12</v>
      </c>
      <c r="N1" s="4" t="s">
        <v>13</v>
      </c>
      <c r="O1" s="7" t="s">
        <v>14</v>
      </c>
      <c r="P1" s="6" t="s">
        <v>15</v>
      </c>
      <c r="Q1" s="8" t="s">
        <v>16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0" x14ac:dyDescent="0.25">
      <c r="A2" s="9" t="s">
        <v>17</v>
      </c>
      <c r="B2" s="9" t="s">
        <v>18</v>
      </c>
      <c r="C2" s="10">
        <v>45098</v>
      </c>
      <c r="D2" s="11">
        <v>599900</v>
      </c>
      <c r="E2" s="11">
        <v>599900</v>
      </c>
      <c r="F2" s="11">
        <v>238400</v>
      </c>
      <c r="G2" s="12">
        <f>F2/E2*100</f>
        <v>39.739956659443244</v>
      </c>
      <c r="H2" s="11">
        <v>635142</v>
      </c>
      <c r="I2" s="11">
        <f>E2-525142</f>
        <v>74758</v>
      </c>
      <c r="J2" s="11">
        <v>110000</v>
      </c>
      <c r="K2" s="13">
        <v>1</v>
      </c>
      <c r="L2" s="13">
        <v>1</v>
      </c>
      <c r="M2" s="11" t="e">
        <f>I2/#REF!</f>
        <v>#REF!</v>
      </c>
      <c r="N2" s="11">
        <f>I2/K2</f>
        <v>74758</v>
      </c>
      <c r="O2" s="14">
        <f>I2/K2/43560</f>
        <v>1.7162075298438935</v>
      </c>
      <c r="P2" s="13">
        <v>0</v>
      </c>
      <c r="Q2" s="15" t="s">
        <v>19</v>
      </c>
      <c r="AY2" s="1"/>
      <c r="BA2" s="1"/>
    </row>
    <row r="3" spans="1:60" x14ac:dyDescent="0.25">
      <c r="A3" s="9" t="s">
        <v>20</v>
      </c>
      <c r="B3" s="9" t="s">
        <v>21</v>
      </c>
      <c r="C3" s="10">
        <v>45225</v>
      </c>
      <c r="D3" s="11">
        <v>555000</v>
      </c>
      <c r="E3" s="11">
        <v>555000</v>
      </c>
      <c r="F3" s="11">
        <v>222100</v>
      </c>
      <c r="G3" s="12">
        <f>F3/E3*100</f>
        <v>40.018018018018019</v>
      </c>
      <c r="H3" s="11">
        <v>596824</v>
      </c>
      <c r="I3" s="11">
        <f>E3-486824</f>
        <v>68176</v>
      </c>
      <c r="J3" s="11">
        <v>110000</v>
      </c>
      <c r="K3" s="13">
        <v>1</v>
      </c>
      <c r="L3" s="13">
        <v>1</v>
      </c>
      <c r="M3" s="11" t="e">
        <f>I3/#REF!</f>
        <v>#REF!</v>
      </c>
      <c r="N3" s="11">
        <f>I3/K3</f>
        <v>68176</v>
      </c>
      <c r="O3" s="14">
        <f>I3/K3/43560</f>
        <v>1.5651056014692379</v>
      </c>
      <c r="P3" s="13">
        <v>0</v>
      </c>
      <c r="Q3" s="15" t="s">
        <v>19</v>
      </c>
    </row>
    <row r="4" spans="1:60" x14ac:dyDescent="0.25">
      <c r="A4" s="9" t="s">
        <v>22</v>
      </c>
      <c r="B4" s="9" t="s">
        <v>23</v>
      </c>
      <c r="C4" s="10">
        <v>45149</v>
      </c>
      <c r="D4" s="11">
        <v>715000</v>
      </c>
      <c r="E4" s="11">
        <v>715000</v>
      </c>
      <c r="F4" s="11">
        <v>260800</v>
      </c>
      <c r="G4" s="12">
        <f>F4/E4*100</f>
        <v>36.475524475524473</v>
      </c>
      <c r="H4" s="11">
        <v>686502</v>
      </c>
      <c r="I4" s="11">
        <f>E4-576502</f>
        <v>138498</v>
      </c>
      <c r="J4" s="11">
        <v>110000</v>
      </c>
      <c r="K4" s="13">
        <v>1</v>
      </c>
      <c r="L4" s="13">
        <v>1</v>
      </c>
      <c r="M4" s="11" t="e">
        <f>I4/#REF!</f>
        <v>#REF!</v>
      </c>
      <c r="N4" s="11">
        <f>I4/K4</f>
        <v>138498</v>
      </c>
      <c r="O4" s="14">
        <f>I4/K4/43560</f>
        <v>3.1794765840220385</v>
      </c>
      <c r="P4" s="13">
        <v>0</v>
      </c>
      <c r="Q4" s="15" t="s">
        <v>19</v>
      </c>
    </row>
    <row r="5" spans="1:60" ht="15.75" thickBot="1" x14ac:dyDescent="0.3">
      <c r="A5" s="9" t="s">
        <v>24</v>
      </c>
      <c r="B5" s="9" t="s">
        <v>25</v>
      </c>
      <c r="C5" s="10">
        <v>45147</v>
      </c>
      <c r="D5" s="11">
        <v>510000</v>
      </c>
      <c r="E5" s="11">
        <v>510000</v>
      </c>
      <c r="F5" s="11">
        <v>201000</v>
      </c>
      <c r="G5" s="12">
        <f>F5/E5*100</f>
        <v>39.411764705882355</v>
      </c>
      <c r="H5" s="11">
        <v>540272</v>
      </c>
      <c r="I5" s="11">
        <f>E5-430272</f>
        <v>79728</v>
      </c>
      <c r="J5" s="11">
        <v>110000</v>
      </c>
      <c r="K5" s="13">
        <v>1</v>
      </c>
      <c r="L5" s="13">
        <v>1</v>
      </c>
      <c r="M5" s="11" t="e">
        <f>I5/#REF!</f>
        <v>#REF!</v>
      </c>
      <c r="N5" s="11">
        <f>I5/K5</f>
        <v>79728</v>
      </c>
      <c r="O5" s="14">
        <f>I5/K5/43560</f>
        <v>1.8303030303030303</v>
      </c>
      <c r="P5" s="13">
        <v>0</v>
      </c>
      <c r="Q5" s="15" t="s">
        <v>19</v>
      </c>
    </row>
    <row r="6" spans="1:60" ht="15.75" thickTop="1" x14ac:dyDescent="0.25">
      <c r="A6" s="16"/>
      <c r="B6" s="16"/>
      <c r="C6" s="17" t="s">
        <v>26</v>
      </c>
      <c r="D6" s="18">
        <f>+SUM(D2:D5)</f>
        <v>2379900</v>
      </c>
      <c r="E6" s="18">
        <f>+SUM(E2:E5)</f>
        <v>2379900</v>
      </c>
      <c r="F6" s="18">
        <f>+SUM(F2:F5)</f>
        <v>922300</v>
      </c>
      <c r="G6" s="19"/>
      <c r="H6" s="18">
        <f>+SUM(H2:H5)</f>
        <v>2458740</v>
      </c>
      <c r="I6" s="18">
        <f>+SUM(I2:I5)</f>
        <v>361160</v>
      </c>
      <c r="J6" s="18">
        <f>+SUM(J2:J5)</f>
        <v>440000</v>
      </c>
      <c r="K6" s="20">
        <f>+SUM(K2:K5)</f>
        <v>4</v>
      </c>
      <c r="L6" s="20">
        <f>+SUM(L2:L5)</f>
        <v>4</v>
      </c>
      <c r="M6" s="18"/>
      <c r="N6" s="18"/>
      <c r="O6" s="21"/>
      <c r="P6" s="20"/>
      <c r="Q6" s="22"/>
    </row>
    <row r="7" spans="1:60" x14ac:dyDescent="0.25">
      <c r="A7" s="23"/>
      <c r="B7" s="23"/>
      <c r="C7" s="24"/>
      <c r="D7" s="25"/>
      <c r="E7" s="25"/>
      <c r="F7" s="25" t="s">
        <v>27</v>
      </c>
      <c r="G7" s="26">
        <f>F6/E6*100</f>
        <v>38.75372914828354</v>
      </c>
      <c r="H7" s="25"/>
      <c r="I7" s="27"/>
      <c r="J7" s="28"/>
      <c r="K7" s="25"/>
      <c r="L7" s="25" t="s">
        <v>28</v>
      </c>
      <c r="M7" s="30"/>
      <c r="N7" s="29"/>
      <c r="O7" s="31"/>
      <c r="P7" s="23"/>
      <c r="Q7" s="23"/>
    </row>
    <row r="8" spans="1:60" x14ac:dyDescent="0.25">
      <c r="A8" s="32"/>
      <c r="B8" s="32"/>
      <c r="C8" s="33"/>
      <c r="D8" s="34"/>
      <c r="E8" s="34"/>
      <c r="F8" s="34" t="s">
        <v>29</v>
      </c>
      <c r="G8" s="35">
        <f>STDEV(G2:G5)</f>
        <v>1.6426567867425237</v>
      </c>
      <c r="H8" s="34"/>
      <c r="I8" s="36">
        <f>SUM(I6/3.28)</f>
        <v>110109.75609756098</v>
      </c>
      <c r="J8" s="37"/>
      <c r="K8" s="34"/>
      <c r="L8" s="34" t="s">
        <v>30</v>
      </c>
      <c r="M8" s="39">
        <f>I6/K6/43560</f>
        <v>2.0727731864095502</v>
      </c>
      <c r="N8" s="38"/>
      <c r="O8" s="40"/>
      <c r="P8" s="32"/>
      <c r="Q8" s="32"/>
    </row>
    <row r="11" spans="1:60" x14ac:dyDescent="0.25">
      <c r="G11" s="12" t="s">
        <v>31</v>
      </c>
    </row>
    <row r="12" spans="1:60" x14ac:dyDescent="0.25">
      <c r="G12" s="12" t="s">
        <v>32</v>
      </c>
    </row>
  </sheetData>
  <conditionalFormatting sqref="A2:Q5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ROSE RIDGE LAND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9F1C4-3ADC-48EB-A4A2-AE2B1F76B17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2025-12-10T15:31:58Z</dcterms:created>
  <dcterms:modified xsi:type="dcterms:W3CDTF">2025-12-10T15:37:15Z</dcterms:modified>
</cp:coreProperties>
</file>